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A805B974-E97D-40A2-B795-FA1463905A6B}" xr6:coauthVersionLast="47" xr6:coauthVersionMax="47" xr10:uidLastSave="{00000000-0000-0000-0000-000000000000}"/>
  <bookViews>
    <workbookView xWindow="-108" yWindow="-108" windowWidth="23256" windowHeight="12456" tabRatio="703" firstSheet="1" activeTab="7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Data'!$B$1:$T$5933</definedName>
    <definedName name="Fielding">'Fielding Data'!$A$1:$H$12056</definedName>
    <definedName name="GDP">Countries[GDP Category]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14" l="1"/>
  <c r="G21" i="14"/>
  <c r="I19" i="14"/>
  <c r="H21" i="14" s="1"/>
  <c r="L31" i="15"/>
  <c r="U19" i="15"/>
  <c r="J4" i="15"/>
  <c r="J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U13" i="15"/>
  <c r="U7" i="15"/>
  <c r="S7" i="15"/>
  <c r="R7" i="15"/>
  <c r="Q7" i="15"/>
  <c r="O7" i="15"/>
  <c r="N7" i="15"/>
  <c r="V3" i="11"/>
  <c r="W3" i="11"/>
  <c r="X3" i="11"/>
  <c r="V4" i="11"/>
  <c r="W4" i="11"/>
  <c r="X4" i="11"/>
  <c r="V5" i="11"/>
  <c r="W5" i="11"/>
  <c r="X5" i="11"/>
  <c r="V6" i="11"/>
  <c r="W6" i="11"/>
  <c r="X6" i="11"/>
  <c r="V7" i="11"/>
  <c r="W7" i="11"/>
  <c r="X7" i="11"/>
  <c r="V8" i="11"/>
  <c r="W8" i="11"/>
  <c r="X8" i="11"/>
  <c r="V9" i="11"/>
  <c r="W9" i="11"/>
  <c r="X9" i="11"/>
  <c r="V10" i="11"/>
  <c r="W10" i="11"/>
  <c r="X10" i="11"/>
  <c r="V11" i="11"/>
  <c r="W11" i="11"/>
  <c r="X11" i="11"/>
  <c r="V12" i="11"/>
  <c r="W12" i="11"/>
  <c r="X12" i="11"/>
  <c r="V13" i="11"/>
  <c r="W13" i="11"/>
  <c r="X13" i="11"/>
  <c r="V14" i="11"/>
  <c r="W14" i="11"/>
  <c r="X14" i="11"/>
  <c r="V15" i="11"/>
  <c r="W15" i="11"/>
  <c r="X15" i="11"/>
  <c r="V16" i="11"/>
  <c r="W16" i="11"/>
  <c r="X16" i="11"/>
  <c r="V17" i="11"/>
  <c r="W17" i="11"/>
  <c r="X17" i="11"/>
  <c r="V18" i="11"/>
  <c r="W18" i="11"/>
  <c r="X18" i="11"/>
  <c r="V19" i="11"/>
  <c r="W19" i="11"/>
  <c r="X19" i="11"/>
  <c r="V20" i="11"/>
  <c r="W20" i="11"/>
  <c r="X20" i="11"/>
  <c r="V21" i="11"/>
  <c r="W21" i="11"/>
  <c r="X21" i="11"/>
  <c r="V22" i="11"/>
  <c r="W22" i="11"/>
  <c r="X22" i="11"/>
  <c r="V23" i="11"/>
  <c r="W23" i="11"/>
  <c r="X23" i="11"/>
  <c r="V24" i="11"/>
  <c r="W24" i="11"/>
  <c r="X24" i="11"/>
  <c r="V25" i="11"/>
  <c r="W25" i="11"/>
  <c r="X25" i="11"/>
  <c r="V26" i="11"/>
  <c r="W26" i="11"/>
  <c r="X26" i="11"/>
  <c r="V27" i="11"/>
  <c r="W27" i="11"/>
  <c r="X27" i="11"/>
  <c r="V28" i="11"/>
  <c r="W28" i="11"/>
  <c r="X28" i="11"/>
  <c r="V29" i="11"/>
  <c r="W29" i="11"/>
  <c r="X29" i="11"/>
  <c r="V30" i="11"/>
  <c r="W30" i="11"/>
  <c r="X30" i="11"/>
  <c r="V31" i="11"/>
  <c r="W31" i="11"/>
  <c r="X31" i="11"/>
  <c r="V32" i="11"/>
  <c r="W32" i="11"/>
  <c r="X32" i="11"/>
  <c r="V33" i="11"/>
  <c r="W33" i="11"/>
  <c r="X33" i="11"/>
  <c r="V34" i="11"/>
  <c r="W34" i="11"/>
  <c r="X34" i="11"/>
  <c r="V35" i="11"/>
  <c r="W35" i="11"/>
  <c r="X35" i="11"/>
  <c r="V36" i="11"/>
  <c r="W36" i="11"/>
  <c r="X36" i="11"/>
  <c r="V37" i="11"/>
  <c r="W37" i="11"/>
  <c r="X37" i="11"/>
  <c r="V38" i="11"/>
  <c r="W38" i="11"/>
  <c r="X38" i="11"/>
  <c r="V39" i="11"/>
  <c r="W39" i="11"/>
  <c r="X39" i="11"/>
  <c r="V40" i="11"/>
  <c r="W40" i="11"/>
  <c r="X40" i="11"/>
  <c r="V41" i="11"/>
  <c r="W41" i="11"/>
  <c r="X41" i="11"/>
  <c r="V42" i="11"/>
  <c r="W42" i="11"/>
  <c r="X42" i="11"/>
  <c r="V43" i="11"/>
  <c r="W43" i="11"/>
  <c r="X43" i="11"/>
  <c r="V44" i="11"/>
  <c r="W44" i="11"/>
  <c r="X44" i="11"/>
  <c r="V45" i="11"/>
  <c r="W45" i="11"/>
  <c r="X45" i="11"/>
  <c r="V46" i="11"/>
  <c r="W46" i="11"/>
  <c r="X46" i="11"/>
  <c r="V47" i="11"/>
  <c r="W47" i="11"/>
  <c r="X47" i="11"/>
  <c r="V48" i="11"/>
  <c r="W48" i="11"/>
  <c r="X48" i="11"/>
  <c r="V49" i="11"/>
  <c r="W49" i="11"/>
  <c r="X49" i="11"/>
  <c r="V50" i="11"/>
  <c r="W50" i="11"/>
  <c r="X50" i="11"/>
  <c r="V51" i="11"/>
  <c r="W51" i="11"/>
  <c r="X51" i="11"/>
  <c r="V52" i="11"/>
  <c r="W52" i="11"/>
  <c r="X52" i="11"/>
  <c r="V53" i="11"/>
  <c r="W53" i="11"/>
  <c r="X53" i="11"/>
  <c r="V54" i="11"/>
  <c r="W54" i="11"/>
  <c r="X54" i="11"/>
  <c r="V55" i="11"/>
  <c r="W55" i="11"/>
  <c r="X55" i="11"/>
  <c r="V56" i="11"/>
  <c r="W56" i="11"/>
  <c r="X56" i="11"/>
  <c r="V57" i="11"/>
  <c r="W57" i="11"/>
  <c r="X57" i="11"/>
  <c r="V58" i="11"/>
  <c r="W58" i="11"/>
  <c r="X58" i="11"/>
  <c r="V59" i="11"/>
  <c r="W59" i="11"/>
  <c r="X59" i="11"/>
  <c r="V60" i="11"/>
  <c r="W60" i="11"/>
  <c r="X60" i="11"/>
  <c r="V61" i="11"/>
  <c r="W61" i="11"/>
  <c r="X61" i="11"/>
  <c r="V62" i="11"/>
  <c r="W62" i="11"/>
  <c r="X62" i="11"/>
  <c r="V63" i="11"/>
  <c r="W63" i="11"/>
  <c r="X63" i="11"/>
  <c r="V64" i="11"/>
  <c r="W64" i="11"/>
  <c r="X64" i="11"/>
  <c r="V65" i="11"/>
  <c r="W65" i="11"/>
  <c r="X65" i="11"/>
  <c r="V66" i="11"/>
  <c r="W66" i="11"/>
  <c r="X66" i="11"/>
  <c r="V67" i="11"/>
  <c r="W67" i="11"/>
  <c r="X67" i="11"/>
  <c r="V68" i="11"/>
  <c r="W68" i="11"/>
  <c r="X68" i="11"/>
  <c r="V69" i="11"/>
  <c r="W69" i="11"/>
  <c r="X69" i="11"/>
  <c r="V70" i="11"/>
  <c r="W70" i="11"/>
  <c r="X70" i="11"/>
  <c r="V71" i="11"/>
  <c r="W71" i="11"/>
  <c r="X71" i="11"/>
  <c r="V72" i="11"/>
  <c r="W72" i="11"/>
  <c r="X72" i="11"/>
  <c r="V73" i="11"/>
  <c r="W73" i="11"/>
  <c r="X73" i="11"/>
  <c r="V74" i="11"/>
  <c r="W74" i="11"/>
  <c r="X74" i="11"/>
  <c r="V75" i="11"/>
  <c r="W75" i="11"/>
  <c r="X75" i="11"/>
  <c r="V76" i="11"/>
  <c r="W76" i="11"/>
  <c r="X76" i="11"/>
  <c r="V77" i="11"/>
  <c r="W77" i="11"/>
  <c r="X77" i="11"/>
  <c r="V78" i="11"/>
  <c r="W78" i="11"/>
  <c r="X78" i="11"/>
  <c r="V79" i="11"/>
  <c r="W79" i="11"/>
  <c r="X79" i="11"/>
  <c r="V80" i="11"/>
  <c r="W80" i="11"/>
  <c r="X80" i="11"/>
  <c r="V81" i="11"/>
  <c r="W81" i="11"/>
  <c r="X81" i="11"/>
  <c r="V82" i="11"/>
  <c r="W82" i="11"/>
  <c r="X82" i="11"/>
  <c r="V83" i="11"/>
  <c r="W83" i="11"/>
  <c r="X83" i="11"/>
  <c r="V84" i="11"/>
  <c r="W84" i="11"/>
  <c r="X84" i="11"/>
  <c r="V85" i="11"/>
  <c r="W85" i="11"/>
  <c r="X85" i="11"/>
  <c r="V86" i="11"/>
  <c r="W86" i="11"/>
  <c r="X86" i="11"/>
  <c r="V87" i="11"/>
  <c r="W87" i="11"/>
  <c r="X87" i="11"/>
  <c r="V88" i="11"/>
  <c r="W88" i="11"/>
  <c r="X88" i="11"/>
  <c r="V89" i="11"/>
  <c r="W89" i="11"/>
  <c r="X89" i="11"/>
  <c r="V90" i="11"/>
  <c r="W90" i="11"/>
  <c r="X90" i="11"/>
  <c r="V91" i="11"/>
  <c r="W91" i="11"/>
  <c r="X91" i="11"/>
  <c r="V92" i="11"/>
  <c r="W92" i="11"/>
  <c r="X92" i="11"/>
  <c r="V93" i="11"/>
  <c r="W93" i="11"/>
  <c r="X93" i="11"/>
  <c r="V94" i="11"/>
  <c r="W94" i="11"/>
  <c r="X94" i="11"/>
  <c r="V95" i="11"/>
  <c r="W95" i="11"/>
  <c r="X95" i="11"/>
  <c r="V96" i="11"/>
  <c r="W96" i="11"/>
  <c r="X96" i="11"/>
  <c r="V97" i="11"/>
  <c r="W97" i="11"/>
  <c r="X97" i="11"/>
  <c r="V98" i="11"/>
  <c r="W98" i="11"/>
  <c r="X98" i="11"/>
  <c r="V99" i="11"/>
  <c r="W99" i="11"/>
  <c r="X99" i="11"/>
  <c r="V100" i="11"/>
  <c r="W100" i="11"/>
  <c r="X100" i="11"/>
  <c r="V101" i="11"/>
  <c r="W101" i="11"/>
  <c r="X101" i="11"/>
  <c r="V102" i="11"/>
  <c r="W102" i="11"/>
  <c r="X102" i="11"/>
  <c r="V103" i="11"/>
  <c r="W103" i="11"/>
  <c r="X103" i="11"/>
  <c r="V104" i="11"/>
  <c r="W104" i="11"/>
  <c r="X104" i="11"/>
  <c r="V105" i="11"/>
  <c r="W105" i="11"/>
  <c r="X105" i="11"/>
  <c r="V106" i="11"/>
  <c r="W106" i="11"/>
  <c r="X106" i="11"/>
  <c r="V107" i="11"/>
  <c r="W107" i="11"/>
  <c r="X107" i="11"/>
  <c r="V108" i="11"/>
  <c r="W108" i="11"/>
  <c r="X108" i="11"/>
  <c r="V109" i="11"/>
  <c r="W109" i="11"/>
  <c r="X109" i="11"/>
  <c r="V110" i="11"/>
  <c r="W110" i="11"/>
  <c r="X110" i="11"/>
  <c r="V111" i="11"/>
  <c r="W111" i="11"/>
  <c r="X111" i="11"/>
  <c r="V112" i="11"/>
  <c r="W112" i="11"/>
  <c r="X112" i="11"/>
  <c r="V113" i="11"/>
  <c r="W113" i="11"/>
  <c r="X113" i="11"/>
  <c r="V114" i="11"/>
  <c r="W114" i="11"/>
  <c r="X114" i="11"/>
  <c r="V115" i="11"/>
  <c r="W115" i="11"/>
  <c r="X115" i="11"/>
  <c r="V116" i="11"/>
  <c r="W116" i="11"/>
  <c r="X116" i="11"/>
  <c r="V117" i="11"/>
  <c r="W117" i="11"/>
  <c r="X117" i="11"/>
  <c r="V118" i="11"/>
  <c r="W118" i="11"/>
  <c r="X118" i="11"/>
  <c r="V119" i="11"/>
  <c r="W119" i="11"/>
  <c r="X119" i="11"/>
  <c r="V120" i="11"/>
  <c r="W120" i="11"/>
  <c r="X120" i="11"/>
  <c r="V121" i="11"/>
  <c r="W121" i="11"/>
  <c r="X121" i="11"/>
  <c r="V122" i="11"/>
  <c r="W122" i="11"/>
  <c r="X122" i="11"/>
  <c r="V123" i="11"/>
  <c r="W123" i="11"/>
  <c r="X123" i="11"/>
  <c r="V124" i="11"/>
  <c r="W124" i="11"/>
  <c r="X124" i="11"/>
  <c r="V125" i="11"/>
  <c r="W125" i="11"/>
  <c r="X125" i="11"/>
  <c r="V126" i="11"/>
  <c r="W126" i="11"/>
  <c r="X126" i="11"/>
  <c r="V127" i="11"/>
  <c r="W127" i="11"/>
  <c r="X127" i="11"/>
  <c r="V128" i="11"/>
  <c r="W128" i="11"/>
  <c r="X128" i="11"/>
  <c r="V129" i="11"/>
  <c r="W129" i="11"/>
  <c r="X129" i="11"/>
  <c r="V130" i="11"/>
  <c r="W130" i="11"/>
  <c r="X130" i="11"/>
  <c r="V131" i="11"/>
  <c r="W131" i="11"/>
  <c r="X131" i="11"/>
  <c r="V132" i="11"/>
  <c r="W132" i="11"/>
  <c r="X132" i="11"/>
  <c r="V133" i="11"/>
  <c r="W133" i="11"/>
  <c r="X133" i="11"/>
  <c r="V134" i="11"/>
  <c r="W134" i="11"/>
  <c r="X134" i="11"/>
  <c r="V135" i="11"/>
  <c r="W135" i="11"/>
  <c r="X135" i="11"/>
  <c r="V136" i="11"/>
  <c r="W136" i="11"/>
  <c r="X136" i="11"/>
  <c r="V137" i="11"/>
  <c r="W137" i="11"/>
  <c r="X137" i="11"/>
  <c r="V138" i="11"/>
  <c r="W138" i="11"/>
  <c r="X138" i="11"/>
  <c r="V139" i="11"/>
  <c r="W139" i="11"/>
  <c r="X139" i="11"/>
  <c r="V140" i="11"/>
  <c r="W140" i="11"/>
  <c r="X140" i="11"/>
  <c r="V141" i="11"/>
  <c r="W141" i="11"/>
  <c r="X141" i="11"/>
  <c r="V142" i="11"/>
  <c r="W142" i="11"/>
  <c r="X142" i="11"/>
  <c r="V143" i="11"/>
  <c r="W143" i="11"/>
  <c r="X143" i="11"/>
  <c r="V144" i="11"/>
  <c r="W144" i="11"/>
  <c r="X144" i="11"/>
  <c r="V145" i="11"/>
  <c r="W145" i="11"/>
  <c r="X145" i="11"/>
  <c r="V146" i="11"/>
  <c r="W146" i="11"/>
  <c r="X146" i="11"/>
  <c r="V147" i="11"/>
  <c r="W147" i="11"/>
  <c r="X147" i="11"/>
  <c r="V148" i="11"/>
  <c r="W148" i="11"/>
  <c r="X148" i="11"/>
  <c r="V149" i="11"/>
  <c r="W149" i="11"/>
  <c r="X149" i="11"/>
  <c r="V150" i="11"/>
  <c r="W150" i="11"/>
  <c r="X150" i="11"/>
  <c r="V151" i="11"/>
  <c r="W151" i="11"/>
  <c r="X151" i="11"/>
  <c r="V152" i="11"/>
  <c r="W152" i="11"/>
  <c r="X152" i="11"/>
  <c r="V153" i="11"/>
  <c r="W153" i="11"/>
  <c r="X153" i="11"/>
  <c r="V154" i="11"/>
  <c r="W154" i="11"/>
  <c r="X154" i="11"/>
  <c r="V155" i="11"/>
  <c r="W155" i="11"/>
  <c r="X155" i="11"/>
  <c r="V156" i="11"/>
  <c r="W156" i="11"/>
  <c r="X156" i="11"/>
  <c r="V157" i="11"/>
  <c r="W157" i="11"/>
  <c r="X157" i="11"/>
  <c r="V158" i="11"/>
  <c r="W158" i="11"/>
  <c r="X158" i="11"/>
  <c r="V159" i="11"/>
  <c r="W159" i="11"/>
  <c r="X159" i="11"/>
  <c r="V160" i="11"/>
  <c r="W160" i="11"/>
  <c r="X160" i="11"/>
  <c r="V161" i="11"/>
  <c r="W161" i="11"/>
  <c r="X161" i="11"/>
  <c r="V162" i="11"/>
  <c r="W162" i="11"/>
  <c r="X162" i="11"/>
  <c r="V163" i="11"/>
  <c r="W163" i="11"/>
  <c r="X163" i="11"/>
  <c r="V164" i="11"/>
  <c r="W164" i="11"/>
  <c r="X164" i="11"/>
  <c r="V165" i="11"/>
  <c r="W165" i="11"/>
  <c r="X165" i="11"/>
  <c r="V166" i="11"/>
  <c r="W166" i="11"/>
  <c r="X166" i="11"/>
  <c r="V167" i="11"/>
  <c r="W167" i="11"/>
  <c r="X167" i="11"/>
  <c r="V168" i="11"/>
  <c r="W168" i="11"/>
  <c r="X168" i="11"/>
  <c r="V169" i="11"/>
  <c r="W169" i="11"/>
  <c r="X169" i="11"/>
  <c r="V170" i="11"/>
  <c r="W170" i="11"/>
  <c r="X170" i="11"/>
  <c r="V171" i="11"/>
  <c r="W171" i="11"/>
  <c r="X171" i="11"/>
  <c r="V172" i="11"/>
  <c r="W172" i="11"/>
  <c r="X172" i="11"/>
  <c r="V173" i="11"/>
  <c r="W173" i="11"/>
  <c r="X173" i="11"/>
  <c r="V174" i="11"/>
  <c r="W174" i="11"/>
  <c r="X174" i="11"/>
  <c r="V175" i="11"/>
  <c r="W175" i="11"/>
  <c r="X175" i="11"/>
  <c r="V176" i="11"/>
  <c r="W176" i="11"/>
  <c r="X176" i="11"/>
  <c r="V177" i="11"/>
  <c r="W177" i="11"/>
  <c r="X177" i="11"/>
  <c r="V178" i="11"/>
  <c r="W178" i="11"/>
  <c r="X178" i="11"/>
  <c r="V179" i="11"/>
  <c r="W179" i="11"/>
  <c r="X179" i="11"/>
  <c r="V180" i="11"/>
  <c r="W180" i="11"/>
  <c r="X180" i="11"/>
  <c r="V181" i="11"/>
  <c r="W181" i="11"/>
  <c r="X181" i="11"/>
  <c r="V182" i="11"/>
  <c r="W182" i="11"/>
  <c r="X182" i="11"/>
  <c r="V183" i="11"/>
  <c r="W183" i="11"/>
  <c r="X183" i="11"/>
  <c r="V184" i="11"/>
  <c r="W184" i="11"/>
  <c r="X184" i="11"/>
  <c r="V185" i="11"/>
  <c r="W185" i="11"/>
  <c r="X185" i="11"/>
  <c r="V186" i="11"/>
  <c r="W186" i="11"/>
  <c r="X186" i="11"/>
  <c r="V187" i="11"/>
  <c r="W187" i="11"/>
  <c r="X187" i="11"/>
  <c r="V188" i="11"/>
  <c r="W188" i="11"/>
  <c r="X188" i="11"/>
  <c r="V189" i="11"/>
  <c r="W189" i="11"/>
  <c r="X189" i="11"/>
  <c r="V190" i="11"/>
  <c r="W190" i="11"/>
  <c r="X190" i="11"/>
  <c r="V191" i="11"/>
  <c r="W191" i="11"/>
  <c r="X191" i="11"/>
  <c r="V192" i="11"/>
  <c r="W192" i="11"/>
  <c r="X192" i="11"/>
  <c r="V193" i="11"/>
  <c r="W193" i="11"/>
  <c r="X193" i="11"/>
  <c r="V194" i="11"/>
  <c r="W194" i="11"/>
  <c r="X194" i="11"/>
  <c r="V195" i="11"/>
  <c r="W195" i="11"/>
  <c r="X195" i="11"/>
  <c r="V196" i="11"/>
  <c r="W196" i="11"/>
  <c r="X196" i="11"/>
  <c r="V197" i="11"/>
  <c r="W197" i="11"/>
  <c r="X197" i="11"/>
  <c r="V198" i="11"/>
  <c r="W198" i="11"/>
  <c r="X198" i="11"/>
  <c r="V199" i="11"/>
  <c r="W199" i="11"/>
  <c r="X199" i="11"/>
  <c r="V200" i="11"/>
  <c r="W200" i="11"/>
  <c r="X200" i="11"/>
  <c r="V201" i="11"/>
  <c r="W201" i="11"/>
  <c r="X201" i="11"/>
  <c r="V202" i="11"/>
  <c r="W202" i="11"/>
  <c r="X202" i="11"/>
  <c r="V203" i="11"/>
  <c r="W203" i="11"/>
  <c r="X203" i="11"/>
  <c r="V204" i="11"/>
  <c r="W204" i="11"/>
  <c r="X204" i="11"/>
  <c r="V205" i="11"/>
  <c r="W205" i="11"/>
  <c r="X205" i="11"/>
  <c r="V206" i="11"/>
  <c r="W206" i="11"/>
  <c r="X206" i="11"/>
  <c r="V207" i="11"/>
  <c r="W207" i="11"/>
  <c r="X207" i="11"/>
  <c r="V208" i="11"/>
  <c r="W208" i="11"/>
  <c r="X208" i="11"/>
  <c r="V209" i="11"/>
  <c r="W209" i="11"/>
  <c r="X209" i="11"/>
  <c r="V210" i="11"/>
  <c r="W210" i="11"/>
  <c r="X210" i="11"/>
  <c r="V211" i="11"/>
  <c r="W211" i="11"/>
  <c r="X211" i="11"/>
  <c r="V212" i="11"/>
  <c r="W212" i="11"/>
  <c r="X212" i="11"/>
  <c r="V213" i="11"/>
  <c r="W213" i="11"/>
  <c r="X213" i="11"/>
  <c r="V214" i="11"/>
  <c r="W214" i="11"/>
  <c r="X214" i="11"/>
  <c r="V215" i="11"/>
  <c r="W215" i="11"/>
  <c r="X215" i="11"/>
  <c r="V216" i="11"/>
  <c r="W216" i="11"/>
  <c r="X216" i="11"/>
  <c r="V217" i="11"/>
  <c r="W217" i="11"/>
  <c r="X217" i="11"/>
  <c r="V218" i="11"/>
  <c r="W218" i="11"/>
  <c r="X218" i="11"/>
  <c r="V219" i="11"/>
  <c r="W219" i="11"/>
  <c r="X219" i="11"/>
  <c r="V220" i="11"/>
  <c r="W220" i="11"/>
  <c r="X220" i="11"/>
  <c r="V221" i="11"/>
  <c r="W221" i="11"/>
  <c r="X221" i="11"/>
  <c r="V222" i="11"/>
  <c r="W222" i="11"/>
  <c r="X222" i="11"/>
  <c r="V223" i="11"/>
  <c r="W223" i="11"/>
  <c r="X223" i="11"/>
  <c r="V224" i="11"/>
  <c r="W224" i="11"/>
  <c r="X224" i="11"/>
  <c r="V225" i="11"/>
  <c r="W225" i="11"/>
  <c r="X225" i="11"/>
  <c r="V226" i="11"/>
  <c r="W226" i="11"/>
  <c r="X226" i="11"/>
  <c r="V227" i="11"/>
  <c r="W227" i="11"/>
  <c r="X227" i="11"/>
  <c r="V228" i="11"/>
  <c r="W228" i="11"/>
  <c r="X228" i="11"/>
  <c r="V229" i="11"/>
  <c r="W229" i="11"/>
  <c r="X229" i="11"/>
  <c r="V230" i="11"/>
  <c r="W230" i="11"/>
  <c r="X230" i="11"/>
  <c r="V231" i="11"/>
  <c r="W231" i="11"/>
  <c r="X231" i="11"/>
  <c r="V232" i="11"/>
  <c r="W232" i="11"/>
  <c r="X232" i="11"/>
  <c r="V233" i="11"/>
  <c r="W233" i="11"/>
  <c r="X233" i="11"/>
  <c r="V234" i="11"/>
  <c r="W234" i="11"/>
  <c r="X234" i="11"/>
  <c r="V235" i="11"/>
  <c r="W235" i="11"/>
  <c r="X235" i="11"/>
  <c r="V236" i="11"/>
  <c r="W236" i="11"/>
  <c r="X236" i="11"/>
  <c r="V237" i="11"/>
  <c r="W237" i="11"/>
  <c r="X237" i="11"/>
  <c r="V238" i="11"/>
  <c r="W238" i="11"/>
  <c r="X238" i="11"/>
  <c r="V239" i="11"/>
  <c r="W239" i="11"/>
  <c r="X239" i="11"/>
  <c r="V240" i="11"/>
  <c r="W240" i="11"/>
  <c r="X240" i="11"/>
  <c r="V241" i="11"/>
  <c r="W241" i="11"/>
  <c r="X241" i="11"/>
  <c r="V242" i="11"/>
  <c r="W242" i="11"/>
  <c r="X242" i="11"/>
  <c r="V243" i="11"/>
  <c r="W243" i="11"/>
  <c r="X243" i="11"/>
  <c r="V244" i="11"/>
  <c r="W244" i="11"/>
  <c r="X244" i="11"/>
  <c r="V245" i="11"/>
  <c r="W245" i="11"/>
  <c r="X245" i="11"/>
  <c r="V246" i="11"/>
  <c r="W246" i="11"/>
  <c r="X246" i="11"/>
  <c r="V247" i="11"/>
  <c r="W247" i="11"/>
  <c r="X247" i="11"/>
  <c r="V248" i="11"/>
  <c r="W248" i="11"/>
  <c r="X248" i="11"/>
  <c r="V249" i="11"/>
  <c r="W249" i="11"/>
  <c r="X249" i="11"/>
  <c r="V250" i="11"/>
  <c r="W250" i="11"/>
  <c r="X250" i="11"/>
  <c r="V251" i="11"/>
  <c r="W251" i="11"/>
  <c r="X251" i="11"/>
  <c r="V252" i="11"/>
  <c r="W252" i="11"/>
  <c r="X252" i="11"/>
  <c r="V253" i="11"/>
  <c r="W253" i="11"/>
  <c r="X253" i="11"/>
  <c r="V254" i="11"/>
  <c r="W254" i="11"/>
  <c r="X254" i="11"/>
  <c r="V255" i="11"/>
  <c r="W255" i="11"/>
  <c r="X255" i="11"/>
  <c r="V256" i="11"/>
  <c r="W256" i="11"/>
  <c r="X256" i="11"/>
  <c r="V257" i="11"/>
  <c r="W257" i="11"/>
  <c r="X257" i="11"/>
  <c r="V258" i="11"/>
  <c r="W258" i="11"/>
  <c r="X258" i="11"/>
  <c r="V259" i="11"/>
  <c r="W259" i="11"/>
  <c r="X259" i="11"/>
  <c r="V260" i="11"/>
  <c r="W260" i="11"/>
  <c r="X260" i="11"/>
  <c r="V261" i="11"/>
  <c r="W261" i="11"/>
  <c r="X261" i="11"/>
  <c r="V262" i="11"/>
  <c r="W262" i="11"/>
  <c r="X262" i="11"/>
  <c r="V263" i="11"/>
  <c r="W263" i="11"/>
  <c r="X263" i="11"/>
  <c r="V264" i="11"/>
  <c r="W264" i="11"/>
  <c r="X264" i="11"/>
  <c r="V265" i="11"/>
  <c r="W265" i="11"/>
  <c r="X265" i="11"/>
  <c r="V266" i="11"/>
  <c r="W266" i="11"/>
  <c r="X266" i="11"/>
  <c r="V267" i="11"/>
  <c r="W267" i="11"/>
  <c r="X267" i="11"/>
  <c r="V268" i="11"/>
  <c r="W268" i="11"/>
  <c r="X268" i="11"/>
  <c r="V269" i="11"/>
  <c r="W269" i="11"/>
  <c r="X269" i="11"/>
  <c r="V270" i="11"/>
  <c r="W270" i="11"/>
  <c r="X270" i="11"/>
  <c r="V271" i="11"/>
  <c r="W271" i="11"/>
  <c r="X271" i="11"/>
  <c r="V272" i="11"/>
  <c r="W272" i="11"/>
  <c r="X272" i="11"/>
  <c r="V273" i="11"/>
  <c r="W273" i="11"/>
  <c r="X273" i="11"/>
  <c r="V274" i="11"/>
  <c r="W274" i="11"/>
  <c r="X274" i="11"/>
  <c r="V275" i="11"/>
  <c r="W275" i="11"/>
  <c r="X275" i="11"/>
  <c r="V276" i="11"/>
  <c r="W276" i="11"/>
  <c r="X276" i="11"/>
  <c r="V277" i="11"/>
  <c r="W277" i="11"/>
  <c r="X277" i="11"/>
  <c r="V278" i="11"/>
  <c r="W278" i="11"/>
  <c r="X278" i="11"/>
  <c r="V279" i="11"/>
  <c r="W279" i="11"/>
  <c r="X279" i="11"/>
  <c r="V280" i="11"/>
  <c r="W280" i="11"/>
  <c r="X280" i="11"/>
  <c r="V281" i="11"/>
  <c r="W281" i="11"/>
  <c r="X281" i="11"/>
  <c r="V282" i="11"/>
  <c r="W282" i="11"/>
  <c r="X282" i="11"/>
  <c r="V283" i="11"/>
  <c r="W283" i="11"/>
  <c r="X283" i="11"/>
  <c r="V284" i="11"/>
  <c r="W284" i="11"/>
  <c r="X284" i="11"/>
  <c r="V285" i="11"/>
  <c r="W285" i="11"/>
  <c r="X285" i="11"/>
  <c r="V286" i="11"/>
  <c r="W286" i="11"/>
  <c r="X286" i="11"/>
  <c r="V287" i="11"/>
  <c r="W287" i="11"/>
  <c r="X287" i="11"/>
  <c r="V288" i="11"/>
  <c r="W288" i="11"/>
  <c r="X288" i="11"/>
  <c r="V289" i="11"/>
  <c r="W289" i="11"/>
  <c r="X289" i="11"/>
  <c r="V290" i="11"/>
  <c r="W290" i="11"/>
  <c r="X290" i="11"/>
  <c r="V291" i="11"/>
  <c r="W291" i="11"/>
  <c r="X291" i="11"/>
  <c r="V292" i="11"/>
  <c r="W292" i="11"/>
  <c r="X292" i="11"/>
  <c r="V293" i="11"/>
  <c r="W293" i="11"/>
  <c r="X293" i="11"/>
  <c r="V294" i="11"/>
  <c r="W294" i="11"/>
  <c r="X294" i="11"/>
  <c r="V295" i="11"/>
  <c r="W295" i="11"/>
  <c r="X295" i="11"/>
  <c r="V296" i="11"/>
  <c r="W296" i="11"/>
  <c r="X296" i="11"/>
  <c r="V297" i="11"/>
  <c r="W297" i="11"/>
  <c r="X297" i="11"/>
  <c r="V298" i="11"/>
  <c r="W298" i="11"/>
  <c r="X298" i="11"/>
  <c r="V299" i="11"/>
  <c r="W299" i="11"/>
  <c r="X299" i="11"/>
  <c r="V300" i="11"/>
  <c r="W300" i="11"/>
  <c r="X300" i="11"/>
  <c r="V301" i="11"/>
  <c r="W301" i="11"/>
  <c r="X301" i="11"/>
  <c r="V302" i="11"/>
  <c r="W302" i="11"/>
  <c r="X302" i="11"/>
  <c r="V303" i="11"/>
  <c r="W303" i="11"/>
  <c r="X303" i="11"/>
  <c r="V304" i="11"/>
  <c r="W304" i="11"/>
  <c r="X304" i="11"/>
  <c r="V305" i="11"/>
  <c r="W305" i="11"/>
  <c r="X305" i="11"/>
  <c r="V306" i="11"/>
  <c r="W306" i="11"/>
  <c r="X306" i="11"/>
  <c r="V307" i="11"/>
  <c r="W307" i="11"/>
  <c r="X307" i="11"/>
  <c r="V308" i="11"/>
  <c r="W308" i="11"/>
  <c r="X308" i="11"/>
  <c r="V309" i="11"/>
  <c r="W309" i="11"/>
  <c r="X309" i="11"/>
  <c r="V310" i="11"/>
  <c r="W310" i="11"/>
  <c r="X310" i="11"/>
  <c r="V311" i="11"/>
  <c r="W311" i="11"/>
  <c r="X311" i="11"/>
  <c r="V312" i="11"/>
  <c r="W312" i="11"/>
  <c r="X312" i="11"/>
  <c r="V313" i="11"/>
  <c r="W313" i="11"/>
  <c r="X313" i="11"/>
  <c r="V314" i="11"/>
  <c r="W314" i="11"/>
  <c r="X314" i="11"/>
  <c r="V315" i="11"/>
  <c r="W315" i="11"/>
  <c r="X315" i="11"/>
  <c r="V316" i="11"/>
  <c r="W316" i="11"/>
  <c r="X316" i="11"/>
  <c r="V317" i="11"/>
  <c r="W317" i="11"/>
  <c r="X317" i="11"/>
  <c r="V318" i="11"/>
  <c r="W318" i="11"/>
  <c r="X318" i="11"/>
  <c r="V319" i="11"/>
  <c r="W319" i="11"/>
  <c r="X319" i="11"/>
  <c r="V320" i="11"/>
  <c r="W320" i="11"/>
  <c r="X320" i="11"/>
  <c r="V321" i="11"/>
  <c r="W321" i="11"/>
  <c r="X321" i="11"/>
  <c r="V322" i="11"/>
  <c r="W322" i="11"/>
  <c r="X322" i="11"/>
  <c r="V323" i="11"/>
  <c r="W323" i="11"/>
  <c r="X323" i="11"/>
  <c r="V324" i="11"/>
  <c r="W324" i="11"/>
  <c r="X324" i="11"/>
  <c r="V325" i="11"/>
  <c r="W325" i="11"/>
  <c r="X325" i="11"/>
  <c r="V326" i="11"/>
  <c r="W326" i="11"/>
  <c r="X326" i="11"/>
  <c r="V327" i="11"/>
  <c r="W327" i="11"/>
  <c r="X327" i="11"/>
  <c r="V328" i="11"/>
  <c r="W328" i="11"/>
  <c r="X328" i="11"/>
  <c r="V329" i="11"/>
  <c r="W329" i="11"/>
  <c r="X329" i="11"/>
  <c r="V330" i="11"/>
  <c r="W330" i="11"/>
  <c r="X330" i="11"/>
  <c r="V331" i="11"/>
  <c r="W331" i="11"/>
  <c r="X331" i="11"/>
  <c r="V332" i="11"/>
  <c r="W332" i="11"/>
  <c r="X332" i="11"/>
  <c r="V333" i="11"/>
  <c r="W333" i="11"/>
  <c r="X333" i="11"/>
  <c r="V334" i="11"/>
  <c r="W334" i="11"/>
  <c r="X334" i="11"/>
  <c r="V335" i="11"/>
  <c r="W335" i="11"/>
  <c r="X335" i="11"/>
  <c r="V336" i="11"/>
  <c r="W336" i="11"/>
  <c r="X336" i="11"/>
  <c r="V337" i="11"/>
  <c r="W337" i="11"/>
  <c r="X337" i="11"/>
  <c r="V338" i="11"/>
  <c r="W338" i="11"/>
  <c r="X338" i="11"/>
  <c r="V339" i="11"/>
  <c r="W339" i="11"/>
  <c r="X339" i="11"/>
  <c r="V340" i="11"/>
  <c r="W340" i="11"/>
  <c r="X340" i="11"/>
  <c r="V341" i="11"/>
  <c r="W341" i="11"/>
  <c r="X341" i="11"/>
  <c r="V342" i="11"/>
  <c r="W342" i="11"/>
  <c r="X342" i="11"/>
  <c r="V343" i="11"/>
  <c r="W343" i="11"/>
  <c r="X343" i="11"/>
  <c r="V344" i="11"/>
  <c r="W344" i="11"/>
  <c r="X344" i="11"/>
  <c r="V345" i="11"/>
  <c r="W345" i="11"/>
  <c r="X345" i="11"/>
  <c r="V346" i="11"/>
  <c r="W346" i="11"/>
  <c r="X346" i="11"/>
  <c r="V347" i="11"/>
  <c r="W347" i="11"/>
  <c r="X347" i="11"/>
  <c r="V348" i="11"/>
  <c r="W348" i="11"/>
  <c r="X348" i="11"/>
  <c r="V349" i="11"/>
  <c r="W349" i="11"/>
  <c r="X349" i="11"/>
  <c r="V350" i="11"/>
  <c r="W350" i="11"/>
  <c r="X350" i="11"/>
  <c r="V351" i="11"/>
  <c r="W351" i="11"/>
  <c r="X351" i="11"/>
  <c r="V352" i="11"/>
  <c r="W352" i="11"/>
  <c r="X352" i="11"/>
  <c r="V353" i="11"/>
  <c r="W353" i="11"/>
  <c r="X353" i="11"/>
  <c r="V354" i="11"/>
  <c r="W354" i="11"/>
  <c r="X354" i="11"/>
  <c r="V355" i="11"/>
  <c r="W355" i="11"/>
  <c r="X355" i="11"/>
  <c r="V356" i="11"/>
  <c r="W356" i="11"/>
  <c r="X356" i="11"/>
  <c r="V357" i="11"/>
  <c r="W357" i="11"/>
  <c r="X357" i="11"/>
  <c r="V358" i="11"/>
  <c r="W358" i="11"/>
  <c r="X358" i="11"/>
  <c r="V359" i="11"/>
  <c r="W359" i="11"/>
  <c r="X359" i="11"/>
  <c r="V360" i="11"/>
  <c r="W360" i="11"/>
  <c r="X360" i="11"/>
  <c r="V361" i="11"/>
  <c r="W361" i="11"/>
  <c r="X361" i="11"/>
  <c r="V362" i="11"/>
  <c r="W362" i="11"/>
  <c r="X362" i="11"/>
  <c r="V363" i="11"/>
  <c r="W363" i="11"/>
  <c r="X363" i="11"/>
  <c r="V364" i="11"/>
  <c r="W364" i="11"/>
  <c r="X364" i="11"/>
  <c r="V365" i="11"/>
  <c r="W365" i="11"/>
  <c r="X365" i="11"/>
  <c r="V366" i="11"/>
  <c r="W366" i="11"/>
  <c r="X366" i="11"/>
  <c r="V367" i="11"/>
  <c r="W367" i="11"/>
  <c r="X367" i="11"/>
  <c r="V368" i="11"/>
  <c r="W368" i="11"/>
  <c r="X368" i="11"/>
  <c r="V369" i="11"/>
  <c r="W369" i="11"/>
  <c r="X369" i="11"/>
  <c r="V370" i="11"/>
  <c r="W370" i="11"/>
  <c r="X370" i="11"/>
  <c r="V371" i="11"/>
  <c r="W371" i="11"/>
  <c r="X371" i="11"/>
  <c r="V372" i="11"/>
  <c r="W372" i="11"/>
  <c r="X372" i="11"/>
  <c r="V373" i="11"/>
  <c r="W373" i="11"/>
  <c r="X373" i="11"/>
  <c r="V374" i="11"/>
  <c r="W374" i="11"/>
  <c r="X374" i="11"/>
  <c r="V375" i="11"/>
  <c r="W375" i="11"/>
  <c r="X375" i="11"/>
  <c r="V376" i="11"/>
  <c r="W376" i="11"/>
  <c r="X376" i="11"/>
  <c r="V377" i="11"/>
  <c r="W377" i="11"/>
  <c r="X377" i="11"/>
  <c r="V378" i="11"/>
  <c r="W378" i="11"/>
  <c r="X378" i="11"/>
  <c r="V379" i="11"/>
  <c r="W379" i="11"/>
  <c r="X379" i="11"/>
  <c r="V380" i="11"/>
  <c r="W380" i="11"/>
  <c r="X380" i="11"/>
  <c r="V381" i="11"/>
  <c r="W381" i="11"/>
  <c r="X381" i="11"/>
  <c r="V382" i="11"/>
  <c r="W382" i="11"/>
  <c r="X382" i="11"/>
  <c r="V383" i="11"/>
  <c r="W383" i="11"/>
  <c r="X383" i="11"/>
  <c r="V384" i="11"/>
  <c r="W384" i="11"/>
  <c r="X384" i="11"/>
  <c r="V385" i="11"/>
  <c r="W385" i="11"/>
  <c r="X385" i="11"/>
  <c r="V386" i="11"/>
  <c r="W386" i="11"/>
  <c r="X386" i="11"/>
  <c r="V387" i="11"/>
  <c r="W387" i="11"/>
  <c r="X387" i="11"/>
  <c r="V388" i="11"/>
  <c r="W388" i="11"/>
  <c r="X388" i="11"/>
  <c r="V389" i="11"/>
  <c r="W389" i="11"/>
  <c r="X389" i="11"/>
  <c r="V390" i="11"/>
  <c r="W390" i="11"/>
  <c r="X390" i="11"/>
  <c r="V391" i="11"/>
  <c r="W391" i="11"/>
  <c r="X391" i="11"/>
  <c r="V392" i="11"/>
  <c r="W392" i="11"/>
  <c r="X392" i="11"/>
  <c r="V393" i="11"/>
  <c r="W393" i="11"/>
  <c r="X393" i="11"/>
  <c r="V394" i="11"/>
  <c r="W394" i="11"/>
  <c r="X394" i="11"/>
  <c r="V395" i="11"/>
  <c r="W395" i="11"/>
  <c r="X395" i="11"/>
  <c r="V396" i="11"/>
  <c r="W396" i="11"/>
  <c r="X396" i="11"/>
  <c r="V397" i="11"/>
  <c r="W397" i="11"/>
  <c r="X397" i="11"/>
  <c r="V398" i="11"/>
  <c r="W398" i="11"/>
  <c r="X398" i="11"/>
  <c r="V399" i="11"/>
  <c r="W399" i="11"/>
  <c r="X399" i="11"/>
  <c r="V400" i="11"/>
  <c r="W400" i="11"/>
  <c r="X400" i="11"/>
  <c r="V401" i="11"/>
  <c r="W401" i="11"/>
  <c r="X401" i="11"/>
  <c r="V402" i="11"/>
  <c r="W402" i="11"/>
  <c r="X402" i="11"/>
  <c r="V403" i="11"/>
  <c r="W403" i="11"/>
  <c r="X403" i="11"/>
  <c r="V404" i="11"/>
  <c r="W404" i="11"/>
  <c r="X404" i="11"/>
  <c r="V405" i="11"/>
  <c r="W405" i="11"/>
  <c r="X405" i="11"/>
  <c r="V406" i="11"/>
  <c r="W406" i="11"/>
  <c r="X406" i="11"/>
  <c r="V407" i="11"/>
  <c r="W407" i="11"/>
  <c r="X407" i="11"/>
  <c r="V408" i="11"/>
  <c r="W408" i="11"/>
  <c r="X408" i="11"/>
  <c r="V409" i="11"/>
  <c r="W409" i="11"/>
  <c r="X409" i="11"/>
  <c r="V410" i="11"/>
  <c r="W410" i="11"/>
  <c r="X410" i="11"/>
  <c r="V411" i="11"/>
  <c r="W411" i="11"/>
  <c r="X411" i="11"/>
  <c r="V412" i="11"/>
  <c r="W412" i="11"/>
  <c r="X412" i="11"/>
  <c r="V413" i="11"/>
  <c r="W413" i="11"/>
  <c r="X413" i="11"/>
  <c r="V414" i="11"/>
  <c r="W414" i="11"/>
  <c r="X414" i="11"/>
  <c r="V415" i="11"/>
  <c r="W415" i="11"/>
  <c r="X415" i="11"/>
  <c r="V416" i="11"/>
  <c r="W416" i="11"/>
  <c r="X416" i="11"/>
  <c r="V417" i="11"/>
  <c r="W417" i="11"/>
  <c r="X417" i="11"/>
  <c r="V418" i="11"/>
  <c r="W418" i="11"/>
  <c r="X418" i="11"/>
  <c r="V419" i="11"/>
  <c r="W419" i="11"/>
  <c r="X419" i="11"/>
  <c r="V420" i="11"/>
  <c r="W420" i="11"/>
  <c r="X420" i="11"/>
  <c r="V421" i="11"/>
  <c r="W421" i="11"/>
  <c r="X421" i="11"/>
  <c r="V422" i="11"/>
  <c r="W422" i="11"/>
  <c r="X422" i="11"/>
  <c r="V423" i="11"/>
  <c r="W423" i="11"/>
  <c r="X423" i="11"/>
  <c r="V424" i="11"/>
  <c r="W424" i="11"/>
  <c r="X424" i="11"/>
  <c r="V425" i="11"/>
  <c r="W425" i="11"/>
  <c r="X425" i="11"/>
  <c r="V426" i="11"/>
  <c r="W426" i="11"/>
  <c r="X426" i="11"/>
  <c r="V427" i="11"/>
  <c r="W427" i="11"/>
  <c r="X427" i="11"/>
  <c r="V428" i="11"/>
  <c r="W428" i="11"/>
  <c r="X428" i="11"/>
  <c r="V429" i="11"/>
  <c r="W429" i="11"/>
  <c r="X429" i="11"/>
  <c r="V430" i="11"/>
  <c r="W430" i="11"/>
  <c r="X430" i="11"/>
  <c r="V431" i="11"/>
  <c r="W431" i="11"/>
  <c r="X431" i="11"/>
  <c r="V432" i="11"/>
  <c r="W432" i="11"/>
  <c r="X432" i="11"/>
  <c r="V433" i="11"/>
  <c r="W433" i="11"/>
  <c r="X433" i="11"/>
  <c r="V434" i="11"/>
  <c r="W434" i="11"/>
  <c r="X434" i="11"/>
  <c r="V435" i="11"/>
  <c r="W435" i="11"/>
  <c r="X435" i="11"/>
  <c r="V436" i="11"/>
  <c r="W436" i="11"/>
  <c r="X436" i="11"/>
  <c r="V437" i="11"/>
  <c r="W437" i="11"/>
  <c r="X437" i="11"/>
  <c r="V438" i="11"/>
  <c r="W438" i="11"/>
  <c r="X438" i="11"/>
  <c r="V439" i="11"/>
  <c r="W439" i="11"/>
  <c r="X439" i="11"/>
  <c r="V440" i="11"/>
  <c r="W440" i="11"/>
  <c r="X440" i="11"/>
  <c r="V441" i="11"/>
  <c r="W441" i="11"/>
  <c r="X441" i="11"/>
  <c r="V442" i="11"/>
  <c r="W442" i="11"/>
  <c r="X442" i="11"/>
  <c r="V443" i="11"/>
  <c r="W443" i="11"/>
  <c r="X443" i="11"/>
  <c r="V444" i="11"/>
  <c r="W444" i="11"/>
  <c r="X444" i="11"/>
  <c r="V445" i="11"/>
  <c r="W445" i="11"/>
  <c r="X445" i="11"/>
  <c r="V446" i="11"/>
  <c r="W446" i="11"/>
  <c r="X446" i="11"/>
  <c r="V447" i="11"/>
  <c r="W447" i="11"/>
  <c r="X447" i="11"/>
  <c r="V448" i="11"/>
  <c r="W448" i="11"/>
  <c r="X448" i="11"/>
  <c r="V449" i="11"/>
  <c r="W449" i="11"/>
  <c r="X449" i="11"/>
  <c r="V450" i="11"/>
  <c r="W450" i="11"/>
  <c r="X450" i="11"/>
  <c r="V451" i="11"/>
  <c r="W451" i="11"/>
  <c r="X451" i="11"/>
  <c r="V452" i="11"/>
  <c r="W452" i="11"/>
  <c r="X452" i="11"/>
  <c r="V453" i="11"/>
  <c r="W453" i="11"/>
  <c r="X453" i="11"/>
  <c r="V454" i="11"/>
  <c r="W454" i="11"/>
  <c r="X454" i="11"/>
  <c r="V455" i="11"/>
  <c r="W455" i="11"/>
  <c r="X455" i="11"/>
  <c r="V456" i="11"/>
  <c r="W456" i="11"/>
  <c r="X456" i="11"/>
  <c r="V457" i="11"/>
  <c r="W457" i="11"/>
  <c r="X457" i="11"/>
  <c r="V458" i="11"/>
  <c r="W458" i="11"/>
  <c r="X458" i="11"/>
  <c r="V459" i="11"/>
  <c r="W459" i="11"/>
  <c r="X459" i="11"/>
  <c r="V460" i="11"/>
  <c r="W460" i="11"/>
  <c r="X460" i="11"/>
  <c r="V461" i="11"/>
  <c r="W461" i="11"/>
  <c r="X461" i="11"/>
  <c r="V462" i="11"/>
  <c r="W462" i="11"/>
  <c r="X462" i="11"/>
  <c r="V463" i="11"/>
  <c r="W463" i="11"/>
  <c r="X463" i="11"/>
  <c r="V464" i="11"/>
  <c r="W464" i="11"/>
  <c r="X464" i="11"/>
  <c r="V465" i="11"/>
  <c r="W465" i="11"/>
  <c r="X465" i="11"/>
  <c r="V466" i="11"/>
  <c r="W466" i="11"/>
  <c r="X466" i="11"/>
  <c r="V467" i="11"/>
  <c r="W467" i="11"/>
  <c r="X467" i="11"/>
  <c r="V468" i="11"/>
  <c r="W468" i="11"/>
  <c r="X468" i="11"/>
  <c r="V469" i="11"/>
  <c r="W469" i="11"/>
  <c r="X469" i="11"/>
  <c r="V470" i="11"/>
  <c r="W470" i="11"/>
  <c r="X470" i="11"/>
  <c r="V471" i="11"/>
  <c r="W471" i="11"/>
  <c r="X471" i="11"/>
  <c r="V472" i="11"/>
  <c r="W472" i="11"/>
  <c r="X472" i="11"/>
  <c r="V473" i="11"/>
  <c r="W473" i="11"/>
  <c r="X473" i="11"/>
  <c r="V474" i="11"/>
  <c r="W474" i="11"/>
  <c r="X474" i="11"/>
  <c r="V475" i="11"/>
  <c r="W475" i="11"/>
  <c r="X475" i="11"/>
  <c r="V476" i="11"/>
  <c r="W476" i="11"/>
  <c r="X476" i="11"/>
  <c r="V477" i="11"/>
  <c r="W477" i="11"/>
  <c r="X477" i="11"/>
  <c r="V478" i="11"/>
  <c r="W478" i="11"/>
  <c r="X478" i="11"/>
  <c r="V479" i="11"/>
  <c r="W479" i="11"/>
  <c r="X479" i="11"/>
  <c r="V480" i="11"/>
  <c r="W480" i="11"/>
  <c r="X480" i="11"/>
  <c r="V481" i="11"/>
  <c r="W481" i="11"/>
  <c r="X481" i="11"/>
  <c r="V482" i="11"/>
  <c r="W482" i="11"/>
  <c r="X482" i="11"/>
  <c r="V483" i="11"/>
  <c r="W483" i="11"/>
  <c r="X483" i="11"/>
  <c r="V484" i="11"/>
  <c r="W484" i="11"/>
  <c r="X484" i="11"/>
  <c r="V485" i="11"/>
  <c r="W485" i="11"/>
  <c r="X485" i="11"/>
  <c r="V486" i="11"/>
  <c r="W486" i="11"/>
  <c r="X486" i="11"/>
  <c r="V487" i="11"/>
  <c r="W487" i="11"/>
  <c r="X487" i="11"/>
  <c r="V488" i="11"/>
  <c r="W488" i="11"/>
  <c r="X488" i="11"/>
  <c r="V489" i="11"/>
  <c r="W489" i="11"/>
  <c r="X489" i="11"/>
  <c r="V490" i="11"/>
  <c r="W490" i="11"/>
  <c r="X490" i="11"/>
  <c r="V491" i="11"/>
  <c r="W491" i="11"/>
  <c r="X491" i="11"/>
  <c r="V492" i="11"/>
  <c r="W492" i="11"/>
  <c r="X492" i="11"/>
  <c r="V493" i="11"/>
  <c r="W493" i="11"/>
  <c r="X493" i="11"/>
  <c r="V494" i="11"/>
  <c r="W494" i="11"/>
  <c r="X494" i="11"/>
  <c r="V495" i="11"/>
  <c r="W495" i="11"/>
  <c r="X495" i="11"/>
  <c r="V496" i="11"/>
  <c r="W496" i="11"/>
  <c r="X496" i="11"/>
  <c r="V497" i="11"/>
  <c r="W497" i="11"/>
  <c r="X497" i="11"/>
  <c r="V498" i="11"/>
  <c r="W498" i="11"/>
  <c r="X498" i="11"/>
  <c r="V499" i="11"/>
  <c r="W499" i="11"/>
  <c r="X499" i="11"/>
  <c r="V500" i="11"/>
  <c r="W500" i="11"/>
  <c r="X500" i="11"/>
  <c r="V501" i="11"/>
  <c r="W501" i="11"/>
  <c r="X501" i="11"/>
  <c r="V502" i="11"/>
  <c r="W502" i="11"/>
  <c r="X502" i="11"/>
  <c r="V503" i="11"/>
  <c r="W503" i="11"/>
  <c r="X503" i="11"/>
  <c r="V504" i="11"/>
  <c r="W504" i="11"/>
  <c r="X504" i="11"/>
  <c r="V505" i="11"/>
  <c r="W505" i="11"/>
  <c r="X505" i="11"/>
  <c r="V506" i="11"/>
  <c r="W506" i="11"/>
  <c r="X506" i="11"/>
  <c r="V507" i="11"/>
  <c r="W507" i="11"/>
  <c r="X507" i="11"/>
  <c r="V508" i="11"/>
  <c r="W508" i="11"/>
  <c r="X508" i="11"/>
  <c r="V509" i="11"/>
  <c r="W509" i="11"/>
  <c r="X509" i="11"/>
  <c r="V510" i="11"/>
  <c r="W510" i="11"/>
  <c r="X510" i="11"/>
  <c r="V511" i="11"/>
  <c r="W511" i="11"/>
  <c r="X511" i="11"/>
  <c r="V512" i="11"/>
  <c r="W512" i="11"/>
  <c r="X512" i="11"/>
  <c r="V513" i="11"/>
  <c r="W513" i="11"/>
  <c r="X513" i="11"/>
  <c r="V514" i="11"/>
  <c r="W514" i="11"/>
  <c r="X514" i="11"/>
  <c r="V515" i="11"/>
  <c r="W515" i="11"/>
  <c r="X515" i="11"/>
  <c r="V516" i="11"/>
  <c r="W516" i="11"/>
  <c r="X516" i="11"/>
  <c r="V517" i="11"/>
  <c r="W517" i="11"/>
  <c r="X517" i="11"/>
  <c r="V518" i="11"/>
  <c r="W518" i="11"/>
  <c r="X518" i="11"/>
  <c r="V519" i="11"/>
  <c r="W519" i="11"/>
  <c r="X519" i="11"/>
  <c r="V520" i="11"/>
  <c r="W520" i="11"/>
  <c r="X520" i="11"/>
  <c r="V521" i="11"/>
  <c r="W521" i="11"/>
  <c r="X521" i="11"/>
  <c r="V522" i="11"/>
  <c r="W522" i="11"/>
  <c r="X522" i="11"/>
  <c r="V523" i="11"/>
  <c r="W523" i="11"/>
  <c r="X523" i="11"/>
  <c r="V524" i="11"/>
  <c r="W524" i="11"/>
  <c r="X524" i="11"/>
  <c r="V525" i="11"/>
  <c r="W525" i="11"/>
  <c r="X525" i="11"/>
  <c r="V526" i="11"/>
  <c r="W526" i="11"/>
  <c r="X526" i="11"/>
  <c r="V527" i="11"/>
  <c r="W527" i="11"/>
  <c r="X527" i="11"/>
  <c r="V528" i="11"/>
  <c r="W528" i="11"/>
  <c r="X528" i="11"/>
  <c r="V529" i="11"/>
  <c r="W529" i="11"/>
  <c r="X529" i="11"/>
  <c r="V530" i="11"/>
  <c r="W530" i="11"/>
  <c r="X530" i="11"/>
  <c r="V531" i="11"/>
  <c r="W531" i="11"/>
  <c r="X531" i="11"/>
  <c r="V532" i="11"/>
  <c r="W532" i="11"/>
  <c r="X532" i="11"/>
  <c r="V533" i="11"/>
  <c r="W533" i="11"/>
  <c r="X533" i="11"/>
  <c r="V534" i="11"/>
  <c r="W534" i="11"/>
  <c r="X534" i="11"/>
  <c r="V535" i="11"/>
  <c r="W535" i="11"/>
  <c r="X535" i="11"/>
  <c r="V536" i="11"/>
  <c r="W536" i="11"/>
  <c r="X536" i="11"/>
  <c r="V537" i="11"/>
  <c r="W537" i="11"/>
  <c r="X537" i="11"/>
  <c r="V538" i="11"/>
  <c r="W538" i="11"/>
  <c r="X538" i="11"/>
  <c r="V539" i="11"/>
  <c r="W539" i="11"/>
  <c r="X539" i="11"/>
  <c r="V540" i="11"/>
  <c r="W540" i="11"/>
  <c r="X540" i="11"/>
  <c r="V541" i="11"/>
  <c r="W541" i="11"/>
  <c r="X541" i="11"/>
  <c r="V542" i="11"/>
  <c r="W542" i="11"/>
  <c r="X542" i="11"/>
  <c r="V543" i="11"/>
  <c r="W543" i="11"/>
  <c r="X543" i="11"/>
  <c r="V544" i="11"/>
  <c r="W544" i="11"/>
  <c r="X544" i="11"/>
  <c r="V545" i="11"/>
  <c r="W545" i="11"/>
  <c r="X545" i="11"/>
  <c r="V546" i="11"/>
  <c r="W546" i="11"/>
  <c r="X546" i="11"/>
  <c r="V547" i="11"/>
  <c r="W547" i="11"/>
  <c r="X547" i="11"/>
  <c r="V548" i="11"/>
  <c r="W548" i="11"/>
  <c r="X548" i="11"/>
  <c r="V549" i="11"/>
  <c r="W549" i="11"/>
  <c r="X549" i="11"/>
  <c r="V550" i="11"/>
  <c r="W550" i="11"/>
  <c r="X550" i="11"/>
  <c r="V551" i="11"/>
  <c r="W551" i="11"/>
  <c r="X551" i="11"/>
  <c r="V552" i="11"/>
  <c r="W552" i="11"/>
  <c r="X552" i="11"/>
  <c r="V553" i="11"/>
  <c r="W553" i="11"/>
  <c r="X553" i="11"/>
  <c r="V554" i="11"/>
  <c r="W554" i="11"/>
  <c r="X554" i="11"/>
  <c r="V555" i="11"/>
  <c r="W555" i="11"/>
  <c r="X555" i="11"/>
  <c r="V556" i="11"/>
  <c r="W556" i="11"/>
  <c r="X556" i="11"/>
  <c r="V557" i="11"/>
  <c r="W557" i="11"/>
  <c r="X557" i="11"/>
  <c r="V558" i="11"/>
  <c r="W558" i="11"/>
  <c r="X558" i="11"/>
  <c r="V559" i="11"/>
  <c r="W559" i="11"/>
  <c r="X559" i="11"/>
  <c r="V560" i="11"/>
  <c r="W560" i="11"/>
  <c r="X560" i="11"/>
  <c r="V561" i="11"/>
  <c r="W561" i="11"/>
  <c r="X561" i="11"/>
  <c r="V562" i="11"/>
  <c r="W562" i="11"/>
  <c r="X562" i="11"/>
  <c r="V563" i="11"/>
  <c r="W563" i="11"/>
  <c r="X563" i="11"/>
  <c r="V564" i="11"/>
  <c r="W564" i="11"/>
  <c r="X564" i="11"/>
  <c r="V565" i="11"/>
  <c r="W565" i="11"/>
  <c r="X565" i="11"/>
  <c r="V566" i="11"/>
  <c r="W566" i="11"/>
  <c r="X566" i="11"/>
  <c r="V567" i="11"/>
  <c r="W567" i="11"/>
  <c r="X567" i="11"/>
  <c r="V568" i="11"/>
  <c r="W568" i="11"/>
  <c r="X568" i="11"/>
  <c r="V569" i="11"/>
  <c r="W569" i="11"/>
  <c r="X569" i="11"/>
  <c r="V570" i="11"/>
  <c r="W570" i="11"/>
  <c r="X570" i="11"/>
  <c r="V571" i="11"/>
  <c r="W571" i="11"/>
  <c r="X571" i="11"/>
  <c r="V572" i="11"/>
  <c r="W572" i="11"/>
  <c r="X572" i="11"/>
  <c r="V573" i="11"/>
  <c r="W573" i="11"/>
  <c r="X573" i="11"/>
  <c r="V574" i="11"/>
  <c r="W574" i="11"/>
  <c r="X574" i="11"/>
  <c r="V575" i="11"/>
  <c r="W575" i="11"/>
  <c r="X575" i="11"/>
  <c r="V576" i="11"/>
  <c r="W576" i="11"/>
  <c r="X576" i="11"/>
  <c r="V577" i="11"/>
  <c r="W577" i="11"/>
  <c r="X577" i="11"/>
  <c r="V578" i="11"/>
  <c r="W578" i="11"/>
  <c r="X578" i="11"/>
  <c r="V579" i="11"/>
  <c r="W579" i="11"/>
  <c r="X579" i="11"/>
  <c r="V580" i="11"/>
  <c r="W580" i="11"/>
  <c r="X580" i="11"/>
  <c r="V581" i="11"/>
  <c r="W581" i="11"/>
  <c r="X581" i="11"/>
  <c r="V582" i="11"/>
  <c r="W582" i="11"/>
  <c r="X582" i="11"/>
  <c r="V583" i="11"/>
  <c r="W583" i="11"/>
  <c r="X583" i="11"/>
  <c r="V584" i="11"/>
  <c r="W584" i="11"/>
  <c r="X584" i="11"/>
  <c r="V585" i="11"/>
  <c r="W585" i="11"/>
  <c r="X585" i="11"/>
  <c r="V586" i="11"/>
  <c r="W586" i="11"/>
  <c r="X586" i="11"/>
  <c r="V587" i="11"/>
  <c r="W587" i="11"/>
  <c r="X587" i="11"/>
  <c r="V588" i="11"/>
  <c r="W588" i="11"/>
  <c r="X588" i="11"/>
  <c r="V589" i="11"/>
  <c r="W589" i="11"/>
  <c r="X589" i="11"/>
  <c r="V590" i="11"/>
  <c r="W590" i="11"/>
  <c r="X590" i="11"/>
  <c r="V591" i="11"/>
  <c r="W591" i="11"/>
  <c r="X591" i="11"/>
  <c r="V592" i="11"/>
  <c r="W592" i="11"/>
  <c r="X592" i="11"/>
  <c r="V593" i="11"/>
  <c r="W593" i="11"/>
  <c r="X593" i="11"/>
  <c r="V594" i="11"/>
  <c r="W594" i="11"/>
  <c r="X594" i="11"/>
  <c r="V595" i="11"/>
  <c r="W595" i="11"/>
  <c r="X595" i="11"/>
  <c r="V596" i="11"/>
  <c r="W596" i="11"/>
  <c r="X596" i="11"/>
  <c r="V597" i="11"/>
  <c r="W597" i="11"/>
  <c r="X597" i="11"/>
  <c r="V598" i="11"/>
  <c r="W598" i="11"/>
  <c r="X598" i="11"/>
  <c r="V599" i="11"/>
  <c r="W599" i="11"/>
  <c r="X599" i="11"/>
  <c r="V600" i="11"/>
  <c r="W600" i="11"/>
  <c r="X600" i="11"/>
  <c r="V601" i="11"/>
  <c r="W601" i="11"/>
  <c r="X601" i="11"/>
  <c r="V602" i="11"/>
  <c r="W602" i="11"/>
  <c r="X602" i="11"/>
  <c r="V603" i="11"/>
  <c r="W603" i="11"/>
  <c r="X603" i="11"/>
  <c r="V604" i="11"/>
  <c r="W604" i="11"/>
  <c r="X604" i="11"/>
  <c r="V605" i="11"/>
  <c r="W605" i="11"/>
  <c r="X605" i="11"/>
  <c r="V606" i="11"/>
  <c r="W606" i="11"/>
  <c r="X606" i="11"/>
  <c r="V607" i="11"/>
  <c r="W607" i="11"/>
  <c r="X607" i="11"/>
  <c r="V608" i="11"/>
  <c r="W608" i="11"/>
  <c r="X608" i="11"/>
  <c r="V609" i="11"/>
  <c r="W609" i="11"/>
  <c r="X609" i="11"/>
  <c r="V610" i="11"/>
  <c r="W610" i="11"/>
  <c r="X610" i="11"/>
  <c r="V611" i="11"/>
  <c r="W611" i="11"/>
  <c r="X611" i="11"/>
  <c r="V612" i="11"/>
  <c r="W612" i="11"/>
  <c r="X612" i="11"/>
  <c r="V613" i="11"/>
  <c r="W613" i="11"/>
  <c r="X613" i="11"/>
  <c r="V614" i="11"/>
  <c r="W614" i="11"/>
  <c r="X614" i="11"/>
  <c r="V615" i="11"/>
  <c r="W615" i="11"/>
  <c r="X615" i="11"/>
  <c r="V616" i="11"/>
  <c r="W616" i="11"/>
  <c r="X616" i="11"/>
  <c r="V617" i="11"/>
  <c r="W617" i="11"/>
  <c r="X617" i="11"/>
  <c r="V618" i="11"/>
  <c r="W618" i="11"/>
  <c r="X618" i="11"/>
  <c r="V619" i="11"/>
  <c r="W619" i="11"/>
  <c r="X619" i="11"/>
  <c r="V620" i="11"/>
  <c r="W620" i="11"/>
  <c r="X620" i="11"/>
  <c r="V621" i="11"/>
  <c r="W621" i="11"/>
  <c r="X621" i="11"/>
  <c r="V622" i="11"/>
  <c r="W622" i="11"/>
  <c r="X622" i="11"/>
  <c r="V623" i="11"/>
  <c r="W623" i="11"/>
  <c r="X623" i="11"/>
  <c r="V624" i="11"/>
  <c r="W624" i="11"/>
  <c r="X624" i="11"/>
  <c r="V625" i="11"/>
  <c r="W625" i="11"/>
  <c r="X625" i="11"/>
  <c r="V626" i="11"/>
  <c r="W626" i="11"/>
  <c r="X626" i="11"/>
  <c r="V627" i="11"/>
  <c r="W627" i="11"/>
  <c r="X627" i="11"/>
  <c r="V628" i="11"/>
  <c r="W628" i="11"/>
  <c r="X628" i="11"/>
  <c r="V629" i="11"/>
  <c r="W629" i="11"/>
  <c r="X629" i="11"/>
  <c r="V630" i="11"/>
  <c r="W630" i="11"/>
  <c r="X630" i="11"/>
  <c r="V631" i="11"/>
  <c r="W631" i="11"/>
  <c r="X631" i="11"/>
  <c r="V632" i="11"/>
  <c r="W632" i="11"/>
  <c r="X632" i="11"/>
  <c r="V633" i="11"/>
  <c r="W633" i="11"/>
  <c r="X633" i="11"/>
  <c r="V634" i="11"/>
  <c r="W634" i="11"/>
  <c r="X634" i="11"/>
  <c r="V635" i="11"/>
  <c r="W635" i="11"/>
  <c r="X635" i="11"/>
  <c r="V636" i="11"/>
  <c r="W636" i="11"/>
  <c r="X636" i="11"/>
  <c r="V637" i="11"/>
  <c r="W637" i="11"/>
  <c r="X637" i="11"/>
  <c r="V638" i="11"/>
  <c r="W638" i="11"/>
  <c r="X638" i="11"/>
  <c r="V639" i="11"/>
  <c r="W639" i="11"/>
  <c r="X639" i="11"/>
  <c r="V640" i="11"/>
  <c r="W640" i="11"/>
  <c r="X640" i="11"/>
  <c r="V641" i="11"/>
  <c r="W641" i="11"/>
  <c r="X641" i="11"/>
  <c r="V642" i="11"/>
  <c r="W642" i="11"/>
  <c r="X642" i="11"/>
  <c r="V643" i="11"/>
  <c r="W643" i="11"/>
  <c r="X643" i="11"/>
  <c r="V644" i="11"/>
  <c r="W644" i="11"/>
  <c r="X644" i="11"/>
  <c r="V645" i="11"/>
  <c r="W645" i="11"/>
  <c r="X645" i="11"/>
  <c r="V646" i="11"/>
  <c r="W646" i="11"/>
  <c r="X646" i="11"/>
  <c r="V647" i="11"/>
  <c r="W647" i="11"/>
  <c r="X647" i="11"/>
  <c r="V648" i="11"/>
  <c r="W648" i="11"/>
  <c r="X648" i="11"/>
  <c r="V649" i="11"/>
  <c r="W649" i="11"/>
  <c r="X649" i="11"/>
  <c r="V650" i="11"/>
  <c r="W650" i="11"/>
  <c r="X650" i="11"/>
  <c r="V651" i="11"/>
  <c r="W651" i="11"/>
  <c r="X651" i="11"/>
  <c r="V652" i="11"/>
  <c r="W652" i="11"/>
  <c r="X652" i="11"/>
  <c r="V653" i="11"/>
  <c r="W653" i="11"/>
  <c r="X653" i="11"/>
  <c r="V654" i="11"/>
  <c r="W654" i="11"/>
  <c r="X654" i="11"/>
  <c r="V655" i="11"/>
  <c r="W655" i="11"/>
  <c r="X655" i="11"/>
  <c r="V656" i="11"/>
  <c r="W656" i="11"/>
  <c r="X656" i="11"/>
  <c r="V657" i="11"/>
  <c r="W657" i="11"/>
  <c r="X657" i="11"/>
  <c r="V658" i="11"/>
  <c r="W658" i="11"/>
  <c r="X658" i="11"/>
  <c r="V659" i="11"/>
  <c r="W659" i="11"/>
  <c r="X659" i="11"/>
  <c r="V660" i="11"/>
  <c r="W660" i="11"/>
  <c r="X660" i="11"/>
  <c r="V661" i="11"/>
  <c r="W661" i="11"/>
  <c r="X661" i="11"/>
  <c r="V662" i="11"/>
  <c r="W662" i="11"/>
  <c r="X662" i="11"/>
  <c r="V663" i="11"/>
  <c r="W663" i="11"/>
  <c r="X663" i="11"/>
  <c r="V664" i="11"/>
  <c r="W664" i="11"/>
  <c r="X664" i="11"/>
  <c r="V665" i="11"/>
  <c r="W665" i="11"/>
  <c r="X665" i="11"/>
  <c r="V666" i="11"/>
  <c r="W666" i="11"/>
  <c r="X666" i="11"/>
  <c r="V667" i="11"/>
  <c r="W667" i="11"/>
  <c r="X667" i="11"/>
  <c r="V668" i="11"/>
  <c r="W668" i="11"/>
  <c r="X668" i="11"/>
  <c r="V669" i="11"/>
  <c r="W669" i="11"/>
  <c r="X669" i="11"/>
  <c r="V670" i="11"/>
  <c r="W670" i="11"/>
  <c r="X670" i="11"/>
  <c r="V671" i="11"/>
  <c r="W671" i="11"/>
  <c r="X671" i="11"/>
  <c r="V672" i="11"/>
  <c r="W672" i="11"/>
  <c r="X672" i="11"/>
  <c r="V673" i="11"/>
  <c r="W673" i="11"/>
  <c r="X673" i="11"/>
  <c r="V674" i="11"/>
  <c r="W674" i="11"/>
  <c r="X674" i="11"/>
  <c r="V675" i="11"/>
  <c r="W675" i="11"/>
  <c r="X675" i="11"/>
  <c r="V676" i="11"/>
  <c r="W676" i="11"/>
  <c r="X676" i="11"/>
  <c r="V677" i="11"/>
  <c r="W677" i="11"/>
  <c r="X677" i="11"/>
  <c r="V678" i="11"/>
  <c r="W678" i="11"/>
  <c r="X678" i="11"/>
  <c r="V679" i="11"/>
  <c r="W679" i="11"/>
  <c r="X679" i="11"/>
  <c r="V680" i="11"/>
  <c r="W680" i="11"/>
  <c r="X680" i="11"/>
  <c r="V681" i="11"/>
  <c r="W681" i="11"/>
  <c r="X681" i="11"/>
  <c r="V682" i="11"/>
  <c r="W682" i="11"/>
  <c r="X682" i="11"/>
  <c r="V683" i="11"/>
  <c r="W683" i="11"/>
  <c r="X683" i="11"/>
  <c r="V684" i="11"/>
  <c r="W684" i="11"/>
  <c r="X684" i="11"/>
  <c r="V685" i="11"/>
  <c r="W685" i="11"/>
  <c r="X685" i="11"/>
  <c r="V686" i="11"/>
  <c r="W686" i="11"/>
  <c r="X686" i="11"/>
  <c r="V687" i="11"/>
  <c r="W687" i="11"/>
  <c r="X687" i="11"/>
  <c r="V688" i="11"/>
  <c r="W688" i="11"/>
  <c r="X688" i="11"/>
  <c r="V689" i="11"/>
  <c r="W689" i="11"/>
  <c r="X689" i="11"/>
  <c r="V690" i="11"/>
  <c r="W690" i="11"/>
  <c r="X690" i="11"/>
  <c r="V691" i="11"/>
  <c r="W691" i="11"/>
  <c r="X691" i="11"/>
  <c r="V692" i="11"/>
  <c r="W692" i="11"/>
  <c r="X692" i="11"/>
  <c r="V693" i="11"/>
  <c r="W693" i="11"/>
  <c r="X693" i="11"/>
  <c r="V694" i="11"/>
  <c r="W694" i="11"/>
  <c r="X694" i="11"/>
  <c r="V695" i="11"/>
  <c r="W695" i="11"/>
  <c r="X695" i="11"/>
  <c r="V696" i="11"/>
  <c r="W696" i="11"/>
  <c r="X696" i="11"/>
  <c r="V697" i="11"/>
  <c r="W697" i="11"/>
  <c r="X697" i="11"/>
  <c r="V698" i="11"/>
  <c r="W698" i="11"/>
  <c r="X698" i="11"/>
  <c r="V699" i="11"/>
  <c r="W699" i="11"/>
  <c r="X699" i="11"/>
  <c r="V700" i="11"/>
  <c r="W700" i="11"/>
  <c r="X700" i="11"/>
  <c r="V701" i="11"/>
  <c r="W701" i="11"/>
  <c r="X701" i="11"/>
  <c r="V702" i="11"/>
  <c r="W702" i="11"/>
  <c r="X702" i="11"/>
  <c r="V703" i="11"/>
  <c r="W703" i="11"/>
  <c r="X703" i="11"/>
  <c r="V704" i="11"/>
  <c r="W704" i="11"/>
  <c r="X704" i="11"/>
  <c r="V705" i="11"/>
  <c r="W705" i="11"/>
  <c r="X705" i="11"/>
  <c r="V706" i="11"/>
  <c r="W706" i="11"/>
  <c r="X706" i="11"/>
  <c r="V707" i="11"/>
  <c r="W707" i="11"/>
  <c r="X707" i="11"/>
  <c r="V708" i="11"/>
  <c r="W708" i="11"/>
  <c r="X708" i="11"/>
  <c r="V709" i="11"/>
  <c r="W709" i="11"/>
  <c r="X709" i="11"/>
  <c r="V710" i="11"/>
  <c r="W710" i="11"/>
  <c r="X710" i="11"/>
  <c r="V711" i="11"/>
  <c r="W711" i="11"/>
  <c r="X711" i="11"/>
  <c r="V712" i="11"/>
  <c r="W712" i="11"/>
  <c r="X712" i="11"/>
  <c r="V713" i="11"/>
  <c r="W713" i="11"/>
  <c r="X713" i="11"/>
  <c r="V714" i="11"/>
  <c r="W714" i="11"/>
  <c r="X714" i="11"/>
  <c r="V715" i="11"/>
  <c r="W715" i="11"/>
  <c r="X715" i="11"/>
  <c r="V716" i="11"/>
  <c r="W716" i="11"/>
  <c r="X716" i="11"/>
  <c r="V717" i="11"/>
  <c r="W717" i="11"/>
  <c r="X717" i="11"/>
  <c r="V718" i="11"/>
  <c r="W718" i="11"/>
  <c r="X718" i="11"/>
  <c r="V719" i="11"/>
  <c r="W719" i="11"/>
  <c r="X719" i="11"/>
  <c r="V720" i="11"/>
  <c r="W720" i="11"/>
  <c r="X720" i="11"/>
  <c r="V721" i="11"/>
  <c r="W721" i="11"/>
  <c r="X721" i="11"/>
  <c r="V722" i="11"/>
  <c r="W722" i="11"/>
  <c r="X722" i="11"/>
  <c r="V723" i="11"/>
  <c r="W723" i="11"/>
  <c r="X723" i="11"/>
  <c r="V724" i="11"/>
  <c r="W724" i="11"/>
  <c r="X724" i="11"/>
  <c r="V725" i="11"/>
  <c r="W725" i="11"/>
  <c r="X725" i="11"/>
  <c r="V726" i="11"/>
  <c r="W726" i="11"/>
  <c r="X726" i="11"/>
  <c r="V727" i="11"/>
  <c r="W727" i="11"/>
  <c r="X727" i="11"/>
  <c r="V728" i="11"/>
  <c r="W728" i="11"/>
  <c r="X728" i="11"/>
  <c r="V729" i="11"/>
  <c r="W729" i="11"/>
  <c r="X729" i="11"/>
  <c r="V730" i="11"/>
  <c r="W730" i="11"/>
  <c r="X730" i="11"/>
  <c r="V731" i="11"/>
  <c r="W731" i="11"/>
  <c r="X731" i="11"/>
  <c r="V732" i="11"/>
  <c r="W732" i="11"/>
  <c r="X732" i="11"/>
  <c r="V733" i="11"/>
  <c r="W733" i="11"/>
  <c r="X733" i="11"/>
  <c r="V734" i="11"/>
  <c r="W734" i="11"/>
  <c r="X734" i="11"/>
  <c r="V735" i="11"/>
  <c r="W735" i="11"/>
  <c r="X735" i="11"/>
  <c r="V736" i="11"/>
  <c r="W736" i="11"/>
  <c r="X736" i="11"/>
  <c r="V737" i="11"/>
  <c r="W737" i="11"/>
  <c r="X737" i="11"/>
  <c r="V738" i="11"/>
  <c r="W738" i="11"/>
  <c r="X738" i="11"/>
  <c r="V739" i="11"/>
  <c r="W739" i="11"/>
  <c r="X739" i="11"/>
  <c r="V740" i="11"/>
  <c r="W740" i="11"/>
  <c r="X740" i="11"/>
  <c r="V741" i="11"/>
  <c r="W741" i="11"/>
  <c r="X741" i="11"/>
  <c r="V742" i="11"/>
  <c r="W742" i="11"/>
  <c r="X742" i="11"/>
  <c r="V743" i="11"/>
  <c r="W743" i="11"/>
  <c r="X743" i="11"/>
  <c r="V744" i="11"/>
  <c r="W744" i="11"/>
  <c r="X744" i="11"/>
  <c r="V745" i="11"/>
  <c r="W745" i="11"/>
  <c r="X745" i="11"/>
  <c r="V746" i="11"/>
  <c r="W746" i="11"/>
  <c r="X746" i="11"/>
  <c r="V747" i="11"/>
  <c r="W747" i="11"/>
  <c r="X747" i="11"/>
  <c r="V748" i="11"/>
  <c r="W748" i="11"/>
  <c r="X748" i="11"/>
  <c r="V749" i="11"/>
  <c r="W749" i="11"/>
  <c r="X749" i="11"/>
  <c r="V750" i="11"/>
  <c r="W750" i="11"/>
  <c r="X750" i="11"/>
  <c r="V751" i="11"/>
  <c r="W751" i="11"/>
  <c r="X751" i="11"/>
  <c r="V752" i="11"/>
  <c r="W752" i="11"/>
  <c r="X752" i="11"/>
  <c r="V753" i="11"/>
  <c r="W753" i="11"/>
  <c r="X753" i="11"/>
  <c r="V754" i="11"/>
  <c r="W754" i="11"/>
  <c r="X754" i="11"/>
  <c r="V755" i="11"/>
  <c r="W755" i="11"/>
  <c r="X755" i="11"/>
  <c r="V756" i="11"/>
  <c r="W756" i="11"/>
  <c r="X756" i="11"/>
  <c r="V757" i="11"/>
  <c r="W757" i="11"/>
  <c r="X757" i="11"/>
  <c r="V758" i="11"/>
  <c r="W758" i="11"/>
  <c r="X758" i="11"/>
  <c r="V759" i="11"/>
  <c r="W759" i="11"/>
  <c r="X759" i="11"/>
  <c r="V760" i="11"/>
  <c r="W760" i="11"/>
  <c r="X760" i="11"/>
  <c r="V761" i="11"/>
  <c r="W761" i="11"/>
  <c r="X761" i="11"/>
  <c r="V762" i="11"/>
  <c r="W762" i="11"/>
  <c r="X762" i="11"/>
  <c r="V763" i="11"/>
  <c r="W763" i="11"/>
  <c r="X763" i="11"/>
  <c r="V764" i="11"/>
  <c r="W764" i="11"/>
  <c r="X764" i="11"/>
  <c r="V765" i="11"/>
  <c r="W765" i="11"/>
  <c r="X765" i="11"/>
  <c r="V766" i="11"/>
  <c r="W766" i="11"/>
  <c r="X766" i="11"/>
  <c r="V767" i="11"/>
  <c r="W767" i="11"/>
  <c r="X767" i="11"/>
  <c r="V768" i="11"/>
  <c r="W768" i="11"/>
  <c r="X768" i="11"/>
  <c r="V769" i="11"/>
  <c r="W769" i="11"/>
  <c r="X769" i="11"/>
  <c r="V770" i="11"/>
  <c r="W770" i="11"/>
  <c r="X770" i="11"/>
  <c r="V771" i="11"/>
  <c r="W771" i="11"/>
  <c r="X771" i="11"/>
  <c r="V772" i="11"/>
  <c r="W772" i="11"/>
  <c r="X772" i="11"/>
  <c r="V773" i="11"/>
  <c r="W773" i="11"/>
  <c r="X773" i="11"/>
  <c r="V774" i="11"/>
  <c r="W774" i="11"/>
  <c r="X774" i="11"/>
  <c r="V775" i="11"/>
  <c r="W775" i="11"/>
  <c r="X775" i="11"/>
  <c r="V776" i="11"/>
  <c r="W776" i="11"/>
  <c r="X776" i="11"/>
  <c r="V777" i="11"/>
  <c r="W777" i="11"/>
  <c r="X777" i="11"/>
  <c r="V778" i="11"/>
  <c r="W778" i="11"/>
  <c r="X778" i="11"/>
  <c r="V779" i="11"/>
  <c r="W779" i="11"/>
  <c r="X779" i="11"/>
  <c r="V780" i="11"/>
  <c r="W780" i="11"/>
  <c r="X780" i="11"/>
  <c r="V781" i="11"/>
  <c r="W781" i="11"/>
  <c r="X781" i="11"/>
  <c r="V782" i="11"/>
  <c r="W782" i="11"/>
  <c r="X782" i="11"/>
  <c r="V783" i="11"/>
  <c r="W783" i="11"/>
  <c r="X783" i="11"/>
  <c r="V784" i="11"/>
  <c r="W784" i="11"/>
  <c r="X784" i="11"/>
  <c r="V785" i="11"/>
  <c r="W785" i="11"/>
  <c r="X785" i="11"/>
  <c r="V786" i="11"/>
  <c r="W786" i="11"/>
  <c r="X786" i="11"/>
  <c r="V787" i="11"/>
  <c r="W787" i="11"/>
  <c r="X787" i="11"/>
  <c r="V788" i="11"/>
  <c r="W788" i="11"/>
  <c r="X788" i="11"/>
  <c r="V789" i="11"/>
  <c r="W789" i="11"/>
  <c r="X789" i="11"/>
  <c r="V790" i="11"/>
  <c r="W790" i="11"/>
  <c r="X790" i="11"/>
  <c r="V791" i="11"/>
  <c r="W791" i="11"/>
  <c r="X791" i="11"/>
  <c r="V792" i="11"/>
  <c r="W792" i="11"/>
  <c r="X792" i="11"/>
  <c r="V793" i="11"/>
  <c r="W793" i="11"/>
  <c r="X793" i="11"/>
  <c r="V794" i="11"/>
  <c r="W794" i="11"/>
  <c r="X794" i="11"/>
  <c r="V795" i="11"/>
  <c r="W795" i="11"/>
  <c r="X795" i="11"/>
  <c r="V796" i="11"/>
  <c r="W796" i="11"/>
  <c r="X796" i="11"/>
  <c r="V797" i="11"/>
  <c r="W797" i="11"/>
  <c r="X797" i="11"/>
  <c r="V798" i="11"/>
  <c r="W798" i="11"/>
  <c r="X798" i="11"/>
  <c r="V799" i="11"/>
  <c r="W799" i="11"/>
  <c r="X799" i="11"/>
  <c r="V800" i="11"/>
  <c r="W800" i="11"/>
  <c r="X800" i="11"/>
  <c r="V801" i="11"/>
  <c r="W801" i="11"/>
  <c r="X801" i="11"/>
  <c r="V802" i="11"/>
  <c r="W802" i="11"/>
  <c r="X802" i="11"/>
  <c r="V803" i="11"/>
  <c r="W803" i="11"/>
  <c r="X803" i="11"/>
  <c r="V804" i="11"/>
  <c r="W804" i="11"/>
  <c r="X804" i="11"/>
  <c r="V805" i="11"/>
  <c r="W805" i="11"/>
  <c r="X805" i="11"/>
  <c r="V806" i="11"/>
  <c r="W806" i="11"/>
  <c r="X806" i="11"/>
  <c r="V807" i="11"/>
  <c r="W807" i="11"/>
  <c r="X807" i="11"/>
  <c r="V808" i="11"/>
  <c r="W808" i="11"/>
  <c r="X808" i="11"/>
  <c r="V809" i="11"/>
  <c r="W809" i="11"/>
  <c r="X809" i="11"/>
  <c r="V810" i="11"/>
  <c r="W810" i="11"/>
  <c r="X810" i="11"/>
  <c r="V811" i="11"/>
  <c r="W811" i="11"/>
  <c r="X811" i="11"/>
  <c r="V812" i="11"/>
  <c r="W812" i="11"/>
  <c r="X812" i="11"/>
  <c r="V813" i="11"/>
  <c r="W813" i="11"/>
  <c r="X813" i="11"/>
  <c r="V814" i="11"/>
  <c r="W814" i="11"/>
  <c r="X814" i="11"/>
  <c r="V815" i="11"/>
  <c r="W815" i="11"/>
  <c r="X815" i="11"/>
  <c r="V816" i="11"/>
  <c r="W816" i="11"/>
  <c r="X816" i="11"/>
  <c r="V817" i="11"/>
  <c r="W817" i="11"/>
  <c r="X817" i="11"/>
  <c r="V818" i="11"/>
  <c r="W818" i="11"/>
  <c r="X818" i="11"/>
  <c r="V819" i="11"/>
  <c r="W819" i="11"/>
  <c r="X819" i="11"/>
  <c r="V820" i="11"/>
  <c r="W820" i="11"/>
  <c r="X820" i="11"/>
  <c r="V821" i="11"/>
  <c r="W821" i="11"/>
  <c r="X821" i="11"/>
  <c r="V822" i="11"/>
  <c r="W822" i="11"/>
  <c r="X822" i="11"/>
  <c r="V823" i="11"/>
  <c r="W823" i="11"/>
  <c r="X823" i="11"/>
  <c r="V824" i="11"/>
  <c r="W824" i="11"/>
  <c r="X824" i="11"/>
  <c r="V825" i="11"/>
  <c r="W825" i="11"/>
  <c r="X825" i="11"/>
  <c r="V826" i="11"/>
  <c r="W826" i="11"/>
  <c r="X826" i="11"/>
  <c r="V827" i="11"/>
  <c r="W827" i="11"/>
  <c r="X827" i="11"/>
  <c r="V828" i="11"/>
  <c r="W828" i="11"/>
  <c r="X828" i="11"/>
  <c r="V829" i="11"/>
  <c r="W829" i="11"/>
  <c r="X829" i="11"/>
  <c r="V830" i="11"/>
  <c r="W830" i="11"/>
  <c r="X830" i="11"/>
  <c r="V831" i="11"/>
  <c r="W831" i="11"/>
  <c r="X831" i="11"/>
  <c r="V832" i="11"/>
  <c r="W832" i="11"/>
  <c r="X832" i="11"/>
  <c r="V833" i="11"/>
  <c r="W833" i="11"/>
  <c r="X833" i="11"/>
  <c r="V834" i="11"/>
  <c r="W834" i="11"/>
  <c r="X834" i="11"/>
  <c r="V835" i="11"/>
  <c r="W835" i="11"/>
  <c r="X835" i="11"/>
  <c r="V836" i="11"/>
  <c r="W836" i="11"/>
  <c r="X836" i="11"/>
  <c r="V837" i="11"/>
  <c r="W837" i="11"/>
  <c r="X837" i="11"/>
  <c r="V838" i="11"/>
  <c r="W838" i="11"/>
  <c r="X838" i="11"/>
  <c r="V839" i="11"/>
  <c r="W839" i="11"/>
  <c r="X839" i="11"/>
  <c r="V840" i="11"/>
  <c r="W840" i="11"/>
  <c r="X840" i="11"/>
  <c r="V841" i="11"/>
  <c r="W841" i="11"/>
  <c r="X841" i="11"/>
  <c r="V842" i="11"/>
  <c r="W842" i="11"/>
  <c r="X842" i="11"/>
  <c r="V843" i="11"/>
  <c r="W843" i="11"/>
  <c r="X843" i="11"/>
  <c r="V844" i="11"/>
  <c r="W844" i="11"/>
  <c r="X844" i="11"/>
  <c r="V845" i="11"/>
  <c r="W845" i="11"/>
  <c r="X845" i="11"/>
  <c r="V846" i="11"/>
  <c r="W846" i="11"/>
  <c r="X846" i="11"/>
  <c r="V847" i="11"/>
  <c r="W847" i="11"/>
  <c r="X847" i="11"/>
  <c r="V848" i="11"/>
  <c r="W848" i="11"/>
  <c r="X848" i="11"/>
  <c r="V849" i="11"/>
  <c r="W849" i="11"/>
  <c r="X849" i="11"/>
  <c r="V850" i="11"/>
  <c r="W850" i="11"/>
  <c r="X850" i="11"/>
  <c r="V851" i="11"/>
  <c r="W851" i="11"/>
  <c r="X851" i="11"/>
  <c r="V852" i="11"/>
  <c r="W852" i="11"/>
  <c r="X852" i="11"/>
  <c r="V853" i="11"/>
  <c r="W853" i="11"/>
  <c r="X853" i="11"/>
  <c r="V854" i="11"/>
  <c r="W854" i="11"/>
  <c r="X854" i="11"/>
  <c r="V855" i="11"/>
  <c r="W855" i="11"/>
  <c r="X855" i="11"/>
  <c r="V856" i="11"/>
  <c r="W856" i="11"/>
  <c r="X856" i="11"/>
  <c r="V857" i="11"/>
  <c r="W857" i="11"/>
  <c r="X857" i="11"/>
  <c r="V858" i="11"/>
  <c r="W858" i="11"/>
  <c r="X858" i="11"/>
  <c r="V859" i="11"/>
  <c r="W859" i="11"/>
  <c r="X859" i="11"/>
  <c r="V860" i="11"/>
  <c r="W860" i="11"/>
  <c r="X860" i="11"/>
  <c r="V861" i="11"/>
  <c r="W861" i="11"/>
  <c r="X861" i="11"/>
  <c r="V862" i="11"/>
  <c r="W862" i="11"/>
  <c r="X862" i="11"/>
  <c r="V863" i="11"/>
  <c r="W863" i="11"/>
  <c r="X863" i="11"/>
  <c r="V864" i="11"/>
  <c r="W864" i="11"/>
  <c r="X864" i="11"/>
  <c r="V865" i="11"/>
  <c r="W865" i="11"/>
  <c r="X865" i="11"/>
  <c r="V866" i="11"/>
  <c r="W866" i="11"/>
  <c r="X866" i="11"/>
  <c r="V867" i="11"/>
  <c r="W867" i="11"/>
  <c r="X867" i="11"/>
  <c r="V868" i="11"/>
  <c r="W868" i="11"/>
  <c r="X868" i="11"/>
  <c r="V869" i="11"/>
  <c r="W869" i="11"/>
  <c r="X869" i="11"/>
  <c r="V870" i="11"/>
  <c r="W870" i="11"/>
  <c r="X870" i="11"/>
  <c r="V871" i="11"/>
  <c r="W871" i="11"/>
  <c r="X871" i="11"/>
  <c r="V872" i="11"/>
  <c r="W872" i="11"/>
  <c r="X872" i="11"/>
  <c r="V873" i="11"/>
  <c r="W873" i="11"/>
  <c r="X873" i="11"/>
  <c r="V874" i="11"/>
  <c r="W874" i="11"/>
  <c r="X874" i="11"/>
  <c r="V875" i="11"/>
  <c r="W875" i="11"/>
  <c r="X875" i="11"/>
  <c r="V876" i="11"/>
  <c r="W876" i="11"/>
  <c r="X876" i="11"/>
  <c r="V877" i="11"/>
  <c r="W877" i="11"/>
  <c r="X877" i="11"/>
  <c r="V878" i="11"/>
  <c r="W878" i="11"/>
  <c r="X878" i="11"/>
  <c r="V879" i="11"/>
  <c r="W879" i="11"/>
  <c r="X879" i="11"/>
  <c r="V880" i="11"/>
  <c r="W880" i="11"/>
  <c r="X880" i="11"/>
  <c r="V881" i="11"/>
  <c r="W881" i="11"/>
  <c r="X881" i="11"/>
  <c r="V882" i="11"/>
  <c r="W882" i="11"/>
  <c r="X882" i="11"/>
  <c r="V883" i="11"/>
  <c r="W883" i="11"/>
  <c r="X883" i="11"/>
  <c r="V884" i="11"/>
  <c r="W884" i="11"/>
  <c r="X884" i="11"/>
  <c r="V885" i="11"/>
  <c r="W885" i="11"/>
  <c r="X885" i="11"/>
  <c r="V886" i="11"/>
  <c r="W886" i="11"/>
  <c r="X886" i="11"/>
  <c r="V887" i="11"/>
  <c r="W887" i="11"/>
  <c r="X887" i="11"/>
  <c r="V888" i="11"/>
  <c r="W888" i="11"/>
  <c r="X888" i="11"/>
  <c r="V889" i="11"/>
  <c r="W889" i="11"/>
  <c r="X889" i="11"/>
  <c r="V890" i="11"/>
  <c r="W890" i="11"/>
  <c r="X890" i="11"/>
  <c r="V891" i="11"/>
  <c r="W891" i="11"/>
  <c r="X891" i="11"/>
  <c r="V892" i="11"/>
  <c r="W892" i="11"/>
  <c r="X892" i="11"/>
  <c r="V893" i="11"/>
  <c r="W893" i="11"/>
  <c r="X893" i="11"/>
  <c r="V894" i="11"/>
  <c r="W894" i="11"/>
  <c r="X894" i="11"/>
  <c r="V895" i="11"/>
  <c r="W895" i="11"/>
  <c r="X895" i="11"/>
  <c r="V896" i="11"/>
  <c r="W896" i="11"/>
  <c r="X896" i="11"/>
  <c r="V897" i="11"/>
  <c r="W897" i="11"/>
  <c r="X897" i="11"/>
  <c r="V898" i="11"/>
  <c r="W898" i="11"/>
  <c r="X898" i="11"/>
  <c r="V899" i="11"/>
  <c r="W899" i="11"/>
  <c r="X899" i="11"/>
  <c r="V900" i="11"/>
  <c r="W900" i="11"/>
  <c r="X900" i="11"/>
  <c r="V901" i="11"/>
  <c r="W901" i="11"/>
  <c r="X901" i="11"/>
  <c r="V902" i="11"/>
  <c r="W902" i="11"/>
  <c r="X902" i="11"/>
  <c r="V903" i="11"/>
  <c r="W903" i="11"/>
  <c r="X903" i="11"/>
  <c r="V904" i="11"/>
  <c r="W904" i="11"/>
  <c r="X904" i="11"/>
  <c r="V905" i="11"/>
  <c r="W905" i="11"/>
  <c r="X905" i="11"/>
  <c r="V906" i="11"/>
  <c r="W906" i="11"/>
  <c r="X906" i="11"/>
  <c r="V907" i="11"/>
  <c r="W907" i="11"/>
  <c r="X907" i="11"/>
  <c r="V908" i="11"/>
  <c r="W908" i="11"/>
  <c r="X908" i="11"/>
  <c r="V909" i="11"/>
  <c r="W909" i="11"/>
  <c r="X909" i="11"/>
  <c r="V910" i="11"/>
  <c r="W910" i="11"/>
  <c r="X910" i="11"/>
  <c r="V911" i="11"/>
  <c r="W911" i="11"/>
  <c r="X911" i="11"/>
  <c r="V912" i="11"/>
  <c r="W912" i="11"/>
  <c r="X912" i="11"/>
  <c r="V913" i="11"/>
  <c r="W913" i="11"/>
  <c r="X913" i="11"/>
  <c r="V914" i="11"/>
  <c r="W914" i="11"/>
  <c r="X914" i="11"/>
  <c r="V915" i="11"/>
  <c r="W915" i="11"/>
  <c r="X915" i="11"/>
  <c r="V916" i="11"/>
  <c r="W916" i="11"/>
  <c r="X916" i="11"/>
  <c r="V917" i="11"/>
  <c r="W917" i="11"/>
  <c r="X917" i="11"/>
  <c r="V918" i="11"/>
  <c r="W918" i="11"/>
  <c r="X918" i="11"/>
  <c r="V919" i="11"/>
  <c r="W919" i="11"/>
  <c r="X919" i="11"/>
  <c r="V920" i="11"/>
  <c r="W920" i="11"/>
  <c r="X920" i="11"/>
  <c r="V921" i="11"/>
  <c r="W921" i="11"/>
  <c r="X921" i="11"/>
  <c r="V922" i="11"/>
  <c r="W922" i="11"/>
  <c r="X922" i="11"/>
  <c r="V923" i="11"/>
  <c r="W923" i="11"/>
  <c r="X923" i="11"/>
  <c r="V924" i="11"/>
  <c r="W924" i="11"/>
  <c r="X924" i="11"/>
  <c r="V925" i="11"/>
  <c r="W925" i="11"/>
  <c r="X925" i="11"/>
  <c r="V926" i="11"/>
  <c r="W926" i="11"/>
  <c r="X926" i="11"/>
  <c r="V927" i="11"/>
  <c r="W927" i="11"/>
  <c r="X927" i="11"/>
  <c r="V928" i="11"/>
  <c r="W928" i="11"/>
  <c r="X928" i="11"/>
  <c r="V929" i="11"/>
  <c r="W929" i="11"/>
  <c r="X929" i="11"/>
  <c r="V930" i="11"/>
  <c r="W930" i="11"/>
  <c r="X930" i="11"/>
  <c r="V931" i="11"/>
  <c r="W931" i="11"/>
  <c r="X931" i="11"/>
  <c r="V932" i="11"/>
  <c r="W932" i="11"/>
  <c r="X932" i="11"/>
  <c r="V933" i="11"/>
  <c r="W933" i="11"/>
  <c r="X933" i="11"/>
  <c r="V934" i="11"/>
  <c r="W934" i="11"/>
  <c r="X934" i="11"/>
  <c r="V935" i="11"/>
  <c r="W935" i="11"/>
  <c r="X935" i="11"/>
  <c r="V936" i="11"/>
  <c r="W936" i="11"/>
  <c r="X936" i="11"/>
  <c r="V937" i="11"/>
  <c r="W937" i="11"/>
  <c r="X937" i="11"/>
  <c r="V938" i="11"/>
  <c r="W938" i="11"/>
  <c r="X938" i="11"/>
  <c r="V939" i="11"/>
  <c r="W939" i="11"/>
  <c r="X939" i="11"/>
  <c r="V940" i="11"/>
  <c r="W940" i="11"/>
  <c r="X940" i="11"/>
  <c r="V941" i="11"/>
  <c r="W941" i="11"/>
  <c r="X941" i="11"/>
  <c r="V942" i="11"/>
  <c r="W942" i="11"/>
  <c r="X942" i="11"/>
  <c r="V943" i="11"/>
  <c r="W943" i="11"/>
  <c r="X943" i="11"/>
  <c r="V944" i="11"/>
  <c r="W944" i="11"/>
  <c r="X944" i="11"/>
  <c r="V945" i="11"/>
  <c r="W945" i="11"/>
  <c r="X945" i="11"/>
  <c r="V946" i="11"/>
  <c r="W946" i="11"/>
  <c r="X946" i="11"/>
  <c r="V947" i="11"/>
  <c r="W947" i="11"/>
  <c r="X947" i="11"/>
  <c r="V948" i="11"/>
  <c r="W948" i="11"/>
  <c r="X948" i="11"/>
  <c r="V949" i="11"/>
  <c r="W949" i="11"/>
  <c r="X949" i="11"/>
  <c r="V950" i="11"/>
  <c r="W950" i="11"/>
  <c r="X950" i="11"/>
  <c r="V951" i="11"/>
  <c r="W951" i="11"/>
  <c r="X951" i="11"/>
  <c r="V952" i="11"/>
  <c r="W952" i="11"/>
  <c r="X952" i="11"/>
  <c r="V953" i="11"/>
  <c r="W953" i="11"/>
  <c r="X953" i="11"/>
  <c r="V954" i="11"/>
  <c r="W954" i="11"/>
  <c r="X954" i="11"/>
  <c r="V955" i="11"/>
  <c r="W955" i="11"/>
  <c r="X955" i="11"/>
  <c r="V956" i="11"/>
  <c r="W956" i="11"/>
  <c r="X956" i="11"/>
  <c r="V957" i="11"/>
  <c r="W957" i="11"/>
  <c r="X957" i="11"/>
  <c r="V958" i="11"/>
  <c r="W958" i="11"/>
  <c r="X958" i="11"/>
  <c r="V959" i="11"/>
  <c r="W959" i="11"/>
  <c r="X959" i="11"/>
  <c r="V960" i="11"/>
  <c r="W960" i="11"/>
  <c r="X960" i="11"/>
  <c r="V961" i="11"/>
  <c r="W961" i="11"/>
  <c r="X961" i="11"/>
  <c r="V962" i="11"/>
  <c r="W962" i="11"/>
  <c r="X962" i="11"/>
  <c r="V963" i="11"/>
  <c r="W963" i="11"/>
  <c r="X963" i="11"/>
  <c r="V964" i="11"/>
  <c r="W964" i="11"/>
  <c r="X964" i="11"/>
  <c r="V965" i="11"/>
  <c r="W965" i="11"/>
  <c r="X965" i="11"/>
  <c r="V966" i="11"/>
  <c r="W966" i="11"/>
  <c r="X966" i="11"/>
  <c r="V967" i="11"/>
  <c r="W967" i="11"/>
  <c r="X967" i="11"/>
  <c r="V968" i="11"/>
  <c r="W968" i="11"/>
  <c r="X968" i="11"/>
  <c r="V969" i="11"/>
  <c r="W969" i="11"/>
  <c r="X969" i="11"/>
  <c r="V970" i="11"/>
  <c r="W970" i="11"/>
  <c r="X970" i="11"/>
  <c r="V971" i="11"/>
  <c r="W971" i="11"/>
  <c r="X971" i="11"/>
  <c r="V972" i="11"/>
  <c r="W972" i="11"/>
  <c r="X972" i="11"/>
  <c r="V973" i="11"/>
  <c r="W973" i="11"/>
  <c r="X973" i="11"/>
  <c r="V974" i="11"/>
  <c r="W974" i="11"/>
  <c r="X974" i="11"/>
  <c r="V975" i="11"/>
  <c r="W975" i="11"/>
  <c r="X975" i="11"/>
  <c r="V976" i="11"/>
  <c r="W976" i="11"/>
  <c r="X976" i="11"/>
  <c r="V977" i="11"/>
  <c r="W977" i="11"/>
  <c r="X977" i="11"/>
  <c r="V978" i="11"/>
  <c r="W978" i="11"/>
  <c r="X978" i="11"/>
  <c r="V979" i="11"/>
  <c r="W979" i="11"/>
  <c r="X979" i="11"/>
  <c r="V980" i="11"/>
  <c r="W980" i="11"/>
  <c r="X980" i="11"/>
  <c r="V981" i="11"/>
  <c r="W981" i="11"/>
  <c r="X981" i="11"/>
  <c r="V982" i="11"/>
  <c r="W982" i="11"/>
  <c r="X982" i="11"/>
  <c r="V983" i="11"/>
  <c r="W983" i="11"/>
  <c r="X983" i="11"/>
  <c r="V984" i="11"/>
  <c r="W984" i="11"/>
  <c r="X984" i="11"/>
  <c r="V985" i="11"/>
  <c r="W985" i="11"/>
  <c r="X985" i="11"/>
  <c r="V986" i="11"/>
  <c r="W986" i="11"/>
  <c r="X986" i="11"/>
  <c r="V987" i="11"/>
  <c r="W987" i="11"/>
  <c r="X987" i="11"/>
  <c r="V988" i="11"/>
  <c r="W988" i="11"/>
  <c r="X988" i="11"/>
  <c r="V989" i="11"/>
  <c r="W989" i="11"/>
  <c r="X989" i="11"/>
  <c r="V990" i="11"/>
  <c r="W990" i="11"/>
  <c r="X990" i="11"/>
  <c r="V991" i="11"/>
  <c r="W991" i="11"/>
  <c r="X991" i="11"/>
  <c r="V992" i="11"/>
  <c r="W992" i="11"/>
  <c r="X992" i="11"/>
  <c r="V993" i="11"/>
  <c r="W993" i="11"/>
  <c r="X993" i="11"/>
  <c r="V994" i="11"/>
  <c r="W994" i="11"/>
  <c r="X994" i="11"/>
  <c r="V995" i="11"/>
  <c r="W995" i="11"/>
  <c r="X995" i="11"/>
  <c r="V996" i="11"/>
  <c r="W996" i="11"/>
  <c r="X996" i="11"/>
  <c r="V997" i="11"/>
  <c r="W997" i="11"/>
  <c r="X997" i="11"/>
  <c r="V998" i="11"/>
  <c r="W998" i="11"/>
  <c r="X998" i="11"/>
  <c r="V999" i="11"/>
  <c r="W999" i="11"/>
  <c r="X999" i="11"/>
  <c r="V1000" i="11"/>
  <c r="W1000" i="11"/>
  <c r="X1000" i="11"/>
  <c r="V1001" i="11"/>
  <c r="W1001" i="11"/>
  <c r="X1001" i="11"/>
  <c r="V1002" i="11"/>
  <c r="W1002" i="11"/>
  <c r="X1002" i="11"/>
  <c r="V1003" i="11"/>
  <c r="W1003" i="11"/>
  <c r="X1003" i="11"/>
  <c r="V1004" i="11"/>
  <c r="W1004" i="11"/>
  <c r="X1004" i="11"/>
  <c r="V1005" i="11"/>
  <c r="W1005" i="11"/>
  <c r="X1005" i="11"/>
  <c r="V1006" i="11"/>
  <c r="W1006" i="11"/>
  <c r="X1006" i="11"/>
  <c r="V1007" i="11"/>
  <c r="W1007" i="11"/>
  <c r="X1007" i="11"/>
  <c r="V1008" i="11"/>
  <c r="W1008" i="11"/>
  <c r="X1008" i="11"/>
  <c r="V1009" i="11"/>
  <c r="W1009" i="11"/>
  <c r="X1009" i="11"/>
  <c r="V1010" i="11"/>
  <c r="W1010" i="11"/>
  <c r="X1010" i="11"/>
  <c r="V1011" i="11"/>
  <c r="W1011" i="11"/>
  <c r="X1011" i="11"/>
  <c r="V1012" i="11"/>
  <c r="W1012" i="11"/>
  <c r="X1012" i="11"/>
  <c r="V1013" i="11"/>
  <c r="W1013" i="11"/>
  <c r="X1013" i="11"/>
  <c r="V1014" i="11"/>
  <c r="W1014" i="11"/>
  <c r="X1014" i="11"/>
  <c r="V1015" i="11"/>
  <c r="W1015" i="11"/>
  <c r="X1015" i="11"/>
  <c r="V1016" i="11"/>
  <c r="W1016" i="11"/>
  <c r="X1016" i="11"/>
  <c r="V1017" i="11"/>
  <c r="W1017" i="11"/>
  <c r="X1017" i="11"/>
  <c r="V1018" i="11"/>
  <c r="W1018" i="11"/>
  <c r="X1018" i="11"/>
  <c r="V1019" i="11"/>
  <c r="W1019" i="11"/>
  <c r="X1019" i="11"/>
  <c r="V1020" i="11"/>
  <c r="W1020" i="11"/>
  <c r="X1020" i="11"/>
  <c r="V1021" i="11"/>
  <c r="W1021" i="11"/>
  <c r="X1021" i="11"/>
  <c r="V1022" i="11"/>
  <c r="W1022" i="11"/>
  <c r="X1022" i="11"/>
  <c r="V1023" i="11"/>
  <c r="W1023" i="11"/>
  <c r="X1023" i="11"/>
  <c r="V1024" i="11"/>
  <c r="W1024" i="11"/>
  <c r="X1024" i="11"/>
  <c r="V1025" i="11"/>
  <c r="W1025" i="11"/>
  <c r="X1025" i="11"/>
  <c r="V1026" i="11"/>
  <c r="W1026" i="11"/>
  <c r="X1026" i="11"/>
  <c r="V1027" i="11"/>
  <c r="W1027" i="11"/>
  <c r="X1027" i="11"/>
  <c r="V1028" i="11"/>
  <c r="W1028" i="11"/>
  <c r="X1028" i="11"/>
  <c r="V1029" i="11"/>
  <c r="W1029" i="11"/>
  <c r="X1029" i="11"/>
  <c r="V1030" i="11"/>
  <c r="W1030" i="11"/>
  <c r="X1030" i="11"/>
  <c r="V1031" i="11"/>
  <c r="W1031" i="11"/>
  <c r="X1031" i="11"/>
  <c r="V1032" i="11"/>
  <c r="W1032" i="11"/>
  <c r="X1032" i="11"/>
  <c r="V1033" i="11"/>
  <c r="W1033" i="11"/>
  <c r="X1033" i="11"/>
  <c r="V1034" i="11"/>
  <c r="W1034" i="11"/>
  <c r="X1034" i="11"/>
  <c r="V1035" i="11"/>
  <c r="W1035" i="11"/>
  <c r="X1035" i="11"/>
  <c r="V1036" i="11"/>
  <c r="W1036" i="11"/>
  <c r="X1036" i="11"/>
  <c r="V1037" i="11"/>
  <c r="W1037" i="11"/>
  <c r="X1037" i="11"/>
  <c r="V1038" i="11"/>
  <c r="W1038" i="11"/>
  <c r="X1038" i="11"/>
  <c r="V1039" i="11"/>
  <c r="W1039" i="11"/>
  <c r="X1039" i="11"/>
  <c r="V1040" i="11"/>
  <c r="W1040" i="11"/>
  <c r="X1040" i="11"/>
  <c r="V1041" i="11"/>
  <c r="W1041" i="11"/>
  <c r="X1041" i="11"/>
  <c r="V1042" i="11"/>
  <c r="W1042" i="11"/>
  <c r="X1042" i="11"/>
  <c r="V1043" i="11"/>
  <c r="W1043" i="11"/>
  <c r="X1043" i="11"/>
  <c r="V1044" i="11"/>
  <c r="W1044" i="11"/>
  <c r="X1044" i="11"/>
  <c r="V1045" i="11"/>
  <c r="W1045" i="11"/>
  <c r="X1045" i="11"/>
  <c r="V1046" i="11"/>
  <c r="W1046" i="11"/>
  <c r="X1046" i="11"/>
  <c r="V1047" i="11"/>
  <c r="W1047" i="11"/>
  <c r="X1047" i="11"/>
  <c r="V1048" i="11"/>
  <c r="W1048" i="11"/>
  <c r="X1048" i="11"/>
  <c r="V1049" i="11"/>
  <c r="W1049" i="11"/>
  <c r="X1049" i="11"/>
  <c r="V1050" i="11"/>
  <c r="W1050" i="11"/>
  <c r="X1050" i="11"/>
  <c r="V1051" i="11"/>
  <c r="W1051" i="11"/>
  <c r="X1051" i="11"/>
  <c r="V1052" i="11"/>
  <c r="W1052" i="11"/>
  <c r="X1052" i="11"/>
  <c r="V1053" i="11"/>
  <c r="W1053" i="11"/>
  <c r="X1053" i="11"/>
  <c r="V1054" i="11"/>
  <c r="W1054" i="11"/>
  <c r="X1054" i="11"/>
  <c r="V1055" i="11"/>
  <c r="W1055" i="11"/>
  <c r="X1055" i="11"/>
  <c r="V1056" i="11"/>
  <c r="W1056" i="11"/>
  <c r="X1056" i="11"/>
  <c r="V1057" i="11"/>
  <c r="W1057" i="11"/>
  <c r="X1057" i="11"/>
  <c r="V1058" i="11"/>
  <c r="W1058" i="11"/>
  <c r="X1058" i="11"/>
  <c r="V1059" i="11"/>
  <c r="W1059" i="11"/>
  <c r="X1059" i="11"/>
  <c r="V1060" i="11"/>
  <c r="W1060" i="11"/>
  <c r="X1060" i="11"/>
  <c r="V1061" i="11"/>
  <c r="W1061" i="11"/>
  <c r="X1061" i="11"/>
  <c r="V1062" i="11"/>
  <c r="W1062" i="11"/>
  <c r="X1062" i="11"/>
  <c r="V1063" i="11"/>
  <c r="W1063" i="11"/>
  <c r="X1063" i="11"/>
  <c r="V1064" i="11"/>
  <c r="W1064" i="11"/>
  <c r="X1064" i="11"/>
  <c r="V1065" i="11"/>
  <c r="W1065" i="11"/>
  <c r="X1065" i="11"/>
  <c r="V1066" i="11"/>
  <c r="W1066" i="11"/>
  <c r="X1066" i="11"/>
  <c r="V1067" i="11"/>
  <c r="W1067" i="11"/>
  <c r="X1067" i="11"/>
  <c r="V1068" i="11"/>
  <c r="W1068" i="11"/>
  <c r="X1068" i="11"/>
  <c r="V1069" i="11"/>
  <c r="W1069" i="11"/>
  <c r="X1069" i="11"/>
  <c r="V1070" i="11"/>
  <c r="W1070" i="11"/>
  <c r="X1070" i="11"/>
  <c r="V1071" i="11"/>
  <c r="W1071" i="11"/>
  <c r="X1071" i="11"/>
  <c r="V1072" i="11"/>
  <c r="W1072" i="11"/>
  <c r="X1072" i="11"/>
  <c r="V1073" i="11"/>
  <c r="W1073" i="11"/>
  <c r="X1073" i="11"/>
  <c r="V1074" i="11"/>
  <c r="W1074" i="11"/>
  <c r="X1074" i="11"/>
  <c r="V1075" i="11"/>
  <c r="W1075" i="11"/>
  <c r="X1075" i="11"/>
  <c r="V1076" i="11"/>
  <c r="W1076" i="11"/>
  <c r="X1076" i="11"/>
  <c r="V1077" i="11"/>
  <c r="W1077" i="11"/>
  <c r="X1077" i="11"/>
  <c r="V1078" i="11"/>
  <c r="W1078" i="11"/>
  <c r="X1078" i="11"/>
  <c r="V1079" i="11"/>
  <c r="W1079" i="11"/>
  <c r="X1079" i="11"/>
  <c r="V1080" i="11"/>
  <c r="W1080" i="11"/>
  <c r="X1080" i="11"/>
  <c r="V1081" i="11"/>
  <c r="W1081" i="11"/>
  <c r="X1081" i="11"/>
  <c r="V1082" i="11"/>
  <c r="W1082" i="11"/>
  <c r="X1082" i="11"/>
  <c r="V1083" i="11"/>
  <c r="W1083" i="11"/>
  <c r="X1083" i="11"/>
  <c r="V1084" i="11"/>
  <c r="W1084" i="11"/>
  <c r="X1084" i="11"/>
  <c r="V1085" i="11"/>
  <c r="W1085" i="11"/>
  <c r="X1085" i="11"/>
  <c r="V1086" i="11"/>
  <c r="W1086" i="11"/>
  <c r="X1086" i="11"/>
  <c r="V1087" i="11"/>
  <c r="W1087" i="11"/>
  <c r="X1087" i="11"/>
  <c r="V1088" i="11"/>
  <c r="W1088" i="11"/>
  <c r="X1088" i="11"/>
  <c r="V1089" i="11"/>
  <c r="W1089" i="11"/>
  <c r="X1089" i="11"/>
  <c r="V1090" i="11"/>
  <c r="W1090" i="11"/>
  <c r="X1090" i="11"/>
  <c r="V1091" i="11"/>
  <c r="W1091" i="11"/>
  <c r="X1091" i="11"/>
  <c r="V1092" i="11"/>
  <c r="W1092" i="11"/>
  <c r="X1092" i="11"/>
  <c r="V1093" i="11"/>
  <c r="W1093" i="11"/>
  <c r="X1093" i="11"/>
  <c r="V1094" i="11"/>
  <c r="W1094" i="11"/>
  <c r="X1094" i="11"/>
  <c r="V1095" i="11"/>
  <c r="W1095" i="11"/>
  <c r="X1095" i="11"/>
  <c r="V1096" i="11"/>
  <c r="W1096" i="11"/>
  <c r="X1096" i="11"/>
  <c r="V1097" i="11"/>
  <c r="W1097" i="11"/>
  <c r="X1097" i="11"/>
  <c r="V1098" i="11"/>
  <c r="W1098" i="11"/>
  <c r="X1098" i="11"/>
  <c r="V1099" i="11"/>
  <c r="W1099" i="11"/>
  <c r="X1099" i="11"/>
  <c r="V1100" i="11"/>
  <c r="W1100" i="11"/>
  <c r="X1100" i="11"/>
  <c r="V1101" i="11"/>
  <c r="W1101" i="11"/>
  <c r="X1101" i="11"/>
  <c r="V1102" i="11"/>
  <c r="W1102" i="11"/>
  <c r="X1102" i="11"/>
  <c r="V1103" i="11"/>
  <c r="W1103" i="11"/>
  <c r="X1103" i="11"/>
  <c r="V1104" i="11"/>
  <c r="W1104" i="11"/>
  <c r="X1104" i="11"/>
  <c r="V1105" i="11"/>
  <c r="W1105" i="11"/>
  <c r="X1105" i="11"/>
  <c r="V1106" i="11"/>
  <c r="W1106" i="11"/>
  <c r="X1106" i="11"/>
  <c r="V1107" i="11"/>
  <c r="W1107" i="11"/>
  <c r="X1107" i="11"/>
  <c r="V1108" i="11"/>
  <c r="W1108" i="11"/>
  <c r="X1108" i="11"/>
  <c r="V1109" i="11"/>
  <c r="W1109" i="11"/>
  <c r="X1109" i="11"/>
  <c r="V1110" i="11"/>
  <c r="W1110" i="11"/>
  <c r="X1110" i="11"/>
  <c r="V1111" i="11"/>
  <c r="W1111" i="11"/>
  <c r="X1111" i="11"/>
  <c r="V1112" i="11"/>
  <c r="W1112" i="11"/>
  <c r="X1112" i="11"/>
  <c r="V1113" i="11"/>
  <c r="W1113" i="11"/>
  <c r="X1113" i="11"/>
  <c r="V1114" i="11"/>
  <c r="W1114" i="11"/>
  <c r="X1114" i="11"/>
  <c r="V1115" i="11"/>
  <c r="W1115" i="11"/>
  <c r="X1115" i="11"/>
  <c r="V1116" i="11"/>
  <c r="W1116" i="11"/>
  <c r="X1116" i="11"/>
  <c r="V1117" i="11"/>
  <c r="W1117" i="11"/>
  <c r="X1117" i="11"/>
  <c r="V1118" i="11"/>
  <c r="W1118" i="11"/>
  <c r="X1118" i="11"/>
  <c r="V1119" i="11"/>
  <c r="W1119" i="11"/>
  <c r="X1119" i="11"/>
  <c r="V1120" i="11"/>
  <c r="W1120" i="11"/>
  <c r="X1120" i="11"/>
  <c r="V1121" i="11"/>
  <c r="W1121" i="11"/>
  <c r="X1121" i="11"/>
  <c r="V1122" i="11"/>
  <c r="W1122" i="11"/>
  <c r="X1122" i="11"/>
  <c r="V1123" i="11"/>
  <c r="W1123" i="11"/>
  <c r="X1123" i="11"/>
  <c r="V1124" i="11"/>
  <c r="W1124" i="11"/>
  <c r="X1124" i="11"/>
  <c r="V1125" i="11"/>
  <c r="W1125" i="11"/>
  <c r="X1125" i="11"/>
  <c r="V1126" i="11"/>
  <c r="W1126" i="11"/>
  <c r="X1126" i="11"/>
  <c r="V1127" i="11"/>
  <c r="W1127" i="11"/>
  <c r="X1127" i="11"/>
  <c r="V1128" i="11"/>
  <c r="W1128" i="11"/>
  <c r="X1128" i="11"/>
  <c r="V1129" i="11"/>
  <c r="W1129" i="11"/>
  <c r="X1129" i="11"/>
  <c r="V1130" i="11"/>
  <c r="W1130" i="11"/>
  <c r="X1130" i="11"/>
  <c r="V1131" i="11"/>
  <c r="W1131" i="11"/>
  <c r="X1131" i="11"/>
  <c r="V1132" i="11"/>
  <c r="W1132" i="11"/>
  <c r="X1132" i="11"/>
  <c r="V1133" i="11"/>
  <c r="W1133" i="11"/>
  <c r="X1133" i="11"/>
  <c r="V1134" i="11"/>
  <c r="W1134" i="11"/>
  <c r="X1134" i="11"/>
  <c r="V1135" i="11"/>
  <c r="W1135" i="11"/>
  <c r="X1135" i="11"/>
  <c r="V1136" i="11"/>
  <c r="W1136" i="11"/>
  <c r="X1136" i="11"/>
  <c r="V1137" i="11"/>
  <c r="W1137" i="11"/>
  <c r="X1137" i="11"/>
  <c r="V1138" i="11"/>
  <c r="W1138" i="11"/>
  <c r="X1138" i="11"/>
  <c r="V1139" i="11"/>
  <c r="W1139" i="11"/>
  <c r="X1139" i="11"/>
  <c r="V1140" i="11"/>
  <c r="W1140" i="11"/>
  <c r="X1140" i="11"/>
  <c r="V1141" i="11"/>
  <c r="W1141" i="11"/>
  <c r="X1141" i="11"/>
  <c r="V1142" i="11"/>
  <c r="W1142" i="11"/>
  <c r="X1142" i="11"/>
  <c r="V1143" i="11"/>
  <c r="W1143" i="11"/>
  <c r="X1143" i="11"/>
  <c r="V1144" i="11"/>
  <c r="W1144" i="11"/>
  <c r="X1144" i="11"/>
  <c r="V1145" i="11"/>
  <c r="W1145" i="11"/>
  <c r="X1145" i="11"/>
  <c r="V1146" i="11"/>
  <c r="W1146" i="11"/>
  <c r="X1146" i="11"/>
  <c r="V1147" i="11"/>
  <c r="W1147" i="11"/>
  <c r="X1147" i="11"/>
  <c r="V1148" i="11"/>
  <c r="W1148" i="11"/>
  <c r="X1148" i="11"/>
  <c r="V1149" i="11"/>
  <c r="W1149" i="11"/>
  <c r="X1149" i="11"/>
  <c r="V1150" i="11"/>
  <c r="W1150" i="11"/>
  <c r="X1150" i="11"/>
  <c r="V1151" i="11"/>
  <c r="W1151" i="11"/>
  <c r="X1151" i="11"/>
  <c r="V1152" i="11"/>
  <c r="W1152" i="11"/>
  <c r="X1152" i="11"/>
  <c r="V1153" i="11"/>
  <c r="W1153" i="11"/>
  <c r="X1153" i="11"/>
  <c r="V1154" i="11"/>
  <c r="W1154" i="11"/>
  <c r="X1154" i="11"/>
  <c r="V1155" i="11"/>
  <c r="W1155" i="11"/>
  <c r="X1155" i="11"/>
  <c r="V1156" i="11"/>
  <c r="W1156" i="11"/>
  <c r="X1156" i="11"/>
  <c r="V1157" i="11"/>
  <c r="W1157" i="11"/>
  <c r="X1157" i="11"/>
  <c r="V1158" i="11"/>
  <c r="W1158" i="11"/>
  <c r="X1158" i="11"/>
  <c r="V1159" i="11"/>
  <c r="W1159" i="11"/>
  <c r="X1159" i="11"/>
  <c r="V1160" i="11"/>
  <c r="W1160" i="11"/>
  <c r="X1160" i="11"/>
  <c r="V1161" i="11"/>
  <c r="W1161" i="11"/>
  <c r="X1161" i="11"/>
  <c r="V1162" i="11"/>
  <c r="W1162" i="11"/>
  <c r="X1162" i="11"/>
  <c r="V1163" i="11"/>
  <c r="W1163" i="11"/>
  <c r="X1163" i="11"/>
  <c r="V1164" i="11"/>
  <c r="W1164" i="11"/>
  <c r="X1164" i="11"/>
  <c r="V1165" i="11"/>
  <c r="W1165" i="11"/>
  <c r="X1165" i="11"/>
  <c r="V1166" i="11"/>
  <c r="W1166" i="11"/>
  <c r="X1166" i="11"/>
  <c r="V1167" i="11"/>
  <c r="W1167" i="11"/>
  <c r="X1167" i="11"/>
  <c r="V1168" i="11"/>
  <c r="W1168" i="11"/>
  <c r="X1168" i="11"/>
  <c r="V1169" i="11"/>
  <c r="W1169" i="11"/>
  <c r="X1169" i="11"/>
  <c r="V1170" i="11"/>
  <c r="W1170" i="11"/>
  <c r="X1170" i="11"/>
  <c r="V1171" i="11"/>
  <c r="W1171" i="11"/>
  <c r="X1171" i="11"/>
  <c r="V1172" i="11"/>
  <c r="W1172" i="11"/>
  <c r="X1172" i="11"/>
  <c r="V1173" i="11"/>
  <c r="W1173" i="11"/>
  <c r="X1173" i="11"/>
  <c r="V1174" i="11"/>
  <c r="W1174" i="11"/>
  <c r="X1174" i="11"/>
  <c r="V1175" i="11"/>
  <c r="W1175" i="11"/>
  <c r="X1175" i="11"/>
  <c r="V1176" i="11"/>
  <c r="W1176" i="11"/>
  <c r="X1176" i="11"/>
  <c r="V1177" i="11"/>
  <c r="W1177" i="11"/>
  <c r="X1177" i="11"/>
  <c r="V1178" i="11"/>
  <c r="W1178" i="11"/>
  <c r="X1178" i="11"/>
  <c r="V1179" i="11"/>
  <c r="W1179" i="11"/>
  <c r="X1179" i="11"/>
  <c r="V1180" i="11"/>
  <c r="W1180" i="11"/>
  <c r="X1180" i="11"/>
  <c r="V1181" i="11"/>
  <c r="W1181" i="11"/>
  <c r="X1181" i="11"/>
  <c r="V1182" i="11"/>
  <c r="W1182" i="11"/>
  <c r="X1182" i="11"/>
  <c r="V1183" i="11"/>
  <c r="W1183" i="11"/>
  <c r="X1183" i="11"/>
  <c r="V1184" i="11"/>
  <c r="W1184" i="11"/>
  <c r="X1184" i="11"/>
  <c r="V1185" i="11"/>
  <c r="W1185" i="11"/>
  <c r="X1185" i="11"/>
  <c r="V1186" i="11"/>
  <c r="W1186" i="11"/>
  <c r="X1186" i="11"/>
  <c r="V1187" i="11"/>
  <c r="W1187" i="11"/>
  <c r="X1187" i="11"/>
  <c r="V1188" i="11"/>
  <c r="W1188" i="11"/>
  <c r="X1188" i="11"/>
  <c r="V1189" i="11"/>
  <c r="W1189" i="11"/>
  <c r="X1189" i="11"/>
  <c r="V1190" i="11"/>
  <c r="W1190" i="11"/>
  <c r="X1190" i="11"/>
  <c r="V1191" i="11"/>
  <c r="W1191" i="11"/>
  <c r="X1191" i="11"/>
  <c r="V1192" i="11"/>
  <c r="W1192" i="11"/>
  <c r="X1192" i="11"/>
  <c r="V1193" i="11"/>
  <c r="W1193" i="11"/>
  <c r="X1193" i="11"/>
  <c r="V1194" i="11"/>
  <c r="W1194" i="11"/>
  <c r="X1194" i="11"/>
  <c r="V1195" i="11"/>
  <c r="W1195" i="11"/>
  <c r="X1195" i="11"/>
  <c r="V1196" i="11"/>
  <c r="W1196" i="11"/>
  <c r="X1196" i="11"/>
  <c r="V1197" i="11"/>
  <c r="W1197" i="11"/>
  <c r="X1197" i="11"/>
  <c r="V1198" i="11"/>
  <c r="W1198" i="11"/>
  <c r="X1198" i="11"/>
  <c r="V1199" i="11"/>
  <c r="W1199" i="11"/>
  <c r="X1199" i="11"/>
  <c r="V1200" i="11"/>
  <c r="W1200" i="11"/>
  <c r="X1200" i="11"/>
  <c r="V1201" i="11"/>
  <c r="W1201" i="11"/>
  <c r="X1201" i="11"/>
  <c r="V1202" i="11"/>
  <c r="W1202" i="11"/>
  <c r="X1202" i="11"/>
  <c r="V1203" i="11"/>
  <c r="W1203" i="11"/>
  <c r="X1203" i="11"/>
  <c r="V1204" i="11"/>
  <c r="W1204" i="11"/>
  <c r="X1204" i="11"/>
  <c r="V1205" i="11"/>
  <c r="W1205" i="11"/>
  <c r="X1205" i="11"/>
  <c r="V1206" i="11"/>
  <c r="W1206" i="11"/>
  <c r="X1206" i="11"/>
  <c r="V1207" i="11"/>
  <c r="W1207" i="11"/>
  <c r="X1207" i="11"/>
  <c r="V1208" i="11"/>
  <c r="W1208" i="11"/>
  <c r="X1208" i="11"/>
  <c r="V1209" i="11"/>
  <c r="W1209" i="11"/>
  <c r="X1209" i="11"/>
  <c r="V1210" i="11"/>
  <c r="W1210" i="11"/>
  <c r="X1210" i="11"/>
  <c r="V1211" i="11"/>
  <c r="W1211" i="11"/>
  <c r="X1211" i="11"/>
  <c r="V1212" i="11"/>
  <c r="W1212" i="11"/>
  <c r="X1212" i="11"/>
  <c r="V1213" i="11"/>
  <c r="W1213" i="11"/>
  <c r="X1213" i="11"/>
  <c r="V1214" i="11"/>
  <c r="W1214" i="11"/>
  <c r="X1214" i="11"/>
  <c r="V1215" i="11"/>
  <c r="W1215" i="11"/>
  <c r="X1215" i="11"/>
  <c r="V1216" i="11"/>
  <c r="W1216" i="11"/>
  <c r="X1216" i="11"/>
  <c r="V1217" i="11"/>
  <c r="W1217" i="11"/>
  <c r="X1217" i="11"/>
  <c r="V1218" i="11"/>
  <c r="W1218" i="11"/>
  <c r="X1218" i="11"/>
  <c r="V1219" i="11"/>
  <c r="W1219" i="11"/>
  <c r="X1219" i="11"/>
  <c r="V1220" i="11"/>
  <c r="W1220" i="11"/>
  <c r="X1220" i="11"/>
  <c r="V1221" i="11"/>
  <c r="W1221" i="11"/>
  <c r="X1221" i="11"/>
  <c r="V1222" i="11"/>
  <c r="W1222" i="11"/>
  <c r="X1222" i="11"/>
  <c r="V1223" i="11"/>
  <c r="W1223" i="11"/>
  <c r="X1223" i="11"/>
  <c r="V1224" i="11"/>
  <c r="W1224" i="11"/>
  <c r="X1224" i="11"/>
  <c r="V1225" i="11"/>
  <c r="W1225" i="11"/>
  <c r="X1225" i="11"/>
  <c r="V1226" i="11"/>
  <c r="W1226" i="11"/>
  <c r="X1226" i="11"/>
  <c r="V1227" i="11"/>
  <c r="W1227" i="11"/>
  <c r="X1227" i="11"/>
  <c r="V1228" i="11"/>
  <c r="W1228" i="11"/>
  <c r="X1228" i="11"/>
  <c r="V1229" i="11"/>
  <c r="W1229" i="11"/>
  <c r="X1229" i="11"/>
  <c r="V1230" i="11"/>
  <c r="W1230" i="11"/>
  <c r="X1230" i="11"/>
  <c r="V1231" i="11"/>
  <c r="W1231" i="11"/>
  <c r="X1231" i="11"/>
  <c r="V1232" i="11"/>
  <c r="W1232" i="11"/>
  <c r="X1232" i="11"/>
  <c r="V1233" i="11"/>
  <c r="W1233" i="11"/>
  <c r="X1233" i="11"/>
  <c r="V1234" i="11"/>
  <c r="W1234" i="11"/>
  <c r="X1234" i="11"/>
  <c r="V1235" i="11"/>
  <c r="W1235" i="11"/>
  <c r="X1235" i="11"/>
  <c r="V1236" i="11"/>
  <c r="W1236" i="11"/>
  <c r="X1236" i="11"/>
  <c r="V1237" i="11"/>
  <c r="W1237" i="11"/>
  <c r="X1237" i="11"/>
  <c r="V1238" i="11"/>
  <c r="W1238" i="11"/>
  <c r="X1238" i="11"/>
  <c r="V1239" i="11"/>
  <c r="W1239" i="11"/>
  <c r="X1239" i="11"/>
  <c r="V1240" i="11"/>
  <c r="W1240" i="11"/>
  <c r="X1240" i="11"/>
  <c r="V1241" i="11"/>
  <c r="W1241" i="11"/>
  <c r="X1241" i="11"/>
  <c r="V1242" i="11"/>
  <c r="W1242" i="11"/>
  <c r="X1242" i="11"/>
  <c r="V1243" i="11"/>
  <c r="W1243" i="11"/>
  <c r="X1243" i="11"/>
  <c r="V1244" i="11"/>
  <c r="W1244" i="11"/>
  <c r="X1244" i="11"/>
  <c r="V1245" i="11"/>
  <c r="W1245" i="11"/>
  <c r="X1245" i="11"/>
  <c r="V1246" i="11"/>
  <c r="W1246" i="11"/>
  <c r="X1246" i="11"/>
  <c r="V1247" i="11"/>
  <c r="W1247" i="11"/>
  <c r="X1247" i="11"/>
  <c r="V1248" i="11"/>
  <c r="W1248" i="11"/>
  <c r="X1248" i="11"/>
  <c r="V1249" i="11"/>
  <c r="W1249" i="11"/>
  <c r="X1249" i="11"/>
  <c r="V1250" i="11"/>
  <c r="W1250" i="11"/>
  <c r="X1250" i="11"/>
  <c r="V1251" i="11"/>
  <c r="W1251" i="11"/>
  <c r="X1251" i="11"/>
  <c r="V1252" i="11"/>
  <c r="W1252" i="11"/>
  <c r="X1252" i="11"/>
  <c r="V1253" i="11"/>
  <c r="W1253" i="11"/>
  <c r="X1253" i="11"/>
  <c r="V1254" i="11"/>
  <c r="W1254" i="11"/>
  <c r="X1254" i="11"/>
  <c r="V1255" i="11"/>
  <c r="W1255" i="11"/>
  <c r="X1255" i="11"/>
  <c r="V1256" i="11"/>
  <c r="W1256" i="11"/>
  <c r="X1256" i="11"/>
  <c r="V1257" i="11"/>
  <c r="W1257" i="11"/>
  <c r="X1257" i="11"/>
  <c r="V1258" i="11"/>
  <c r="W1258" i="11"/>
  <c r="X1258" i="11"/>
  <c r="V1259" i="11"/>
  <c r="W1259" i="11"/>
  <c r="X1259" i="11"/>
  <c r="V1260" i="11"/>
  <c r="W1260" i="11"/>
  <c r="X1260" i="11"/>
  <c r="V1261" i="11"/>
  <c r="W1261" i="11"/>
  <c r="X1261" i="11"/>
  <c r="V1262" i="11"/>
  <c r="W1262" i="11"/>
  <c r="X1262" i="11"/>
  <c r="V1263" i="11"/>
  <c r="W1263" i="11"/>
  <c r="X1263" i="11"/>
  <c r="V1264" i="11"/>
  <c r="W1264" i="11"/>
  <c r="X1264" i="11"/>
  <c r="V1265" i="11"/>
  <c r="W1265" i="11"/>
  <c r="X1265" i="11"/>
  <c r="V1266" i="11"/>
  <c r="W1266" i="11"/>
  <c r="X1266" i="11"/>
  <c r="V1267" i="11"/>
  <c r="W1267" i="11"/>
  <c r="X1267" i="11"/>
  <c r="V1268" i="11"/>
  <c r="W1268" i="11"/>
  <c r="X1268" i="11"/>
  <c r="V1269" i="11"/>
  <c r="W1269" i="11"/>
  <c r="X1269" i="11"/>
  <c r="V1270" i="11"/>
  <c r="W1270" i="11"/>
  <c r="X1270" i="11"/>
  <c r="V1271" i="11"/>
  <c r="W1271" i="11"/>
  <c r="X1271" i="11"/>
  <c r="V1272" i="11"/>
  <c r="W1272" i="11"/>
  <c r="X1272" i="11"/>
  <c r="V1273" i="11"/>
  <c r="W1273" i="11"/>
  <c r="X1273" i="11"/>
  <c r="V1274" i="11"/>
  <c r="W1274" i="11"/>
  <c r="X1274" i="11"/>
  <c r="V1275" i="11"/>
  <c r="W1275" i="11"/>
  <c r="X1275" i="11"/>
  <c r="V1276" i="11"/>
  <c r="W1276" i="11"/>
  <c r="X1276" i="11"/>
  <c r="V1277" i="11"/>
  <c r="W1277" i="11"/>
  <c r="X1277" i="11"/>
  <c r="V1278" i="11"/>
  <c r="W1278" i="11"/>
  <c r="X1278" i="11"/>
  <c r="V1279" i="11"/>
  <c r="W1279" i="11"/>
  <c r="X1279" i="11"/>
  <c r="V1280" i="11"/>
  <c r="W1280" i="11"/>
  <c r="X1280" i="11"/>
  <c r="V1281" i="11"/>
  <c r="W1281" i="11"/>
  <c r="X1281" i="11"/>
  <c r="V1282" i="11"/>
  <c r="W1282" i="11"/>
  <c r="X1282" i="11"/>
  <c r="V1283" i="11"/>
  <c r="W1283" i="11"/>
  <c r="X1283" i="11"/>
  <c r="V1284" i="11"/>
  <c r="W1284" i="11"/>
  <c r="X1284" i="11"/>
  <c r="V1285" i="11"/>
  <c r="W1285" i="11"/>
  <c r="X1285" i="11"/>
  <c r="V1286" i="11"/>
  <c r="W1286" i="11"/>
  <c r="X1286" i="11"/>
  <c r="V1287" i="11"/>
  <c r="W1287" i="11"/>
  <c r="X1287" i="11"/>
  <c r="V1288" i="11"/>
  <c r="W1288" i="11"/>
  <c r="X1288" i="11"/>
  <c r="V1289" i="11"/>
  <c r="W1289" i="11"/>
  <c r="X1289" i="11"/>
  <c r="V1290" i="11"/>
  <c r="W1290" i="11"/>
  <c r="X1290" i="11"/>
  <c r="V1291" i="11"/>
  <c r="W1291" i="11"/>
  <c r="X1291" i="11"/>
  <c r="V1292" i="11"/>
  <c r="W1292" i="11"/>
  <c r="X1292" i="11"/>
  <c r="V1293" i="11"/>
  <c r="W1293" i="11"/>
  <c r="X1293" i="11"/>
  <c r="V1294" i="11"/>
  <c r="W1294" i="11"/>
  <c r="X1294" i="11"/>
  <c r="V1295" i="11"/>
  <c r="W1295" i="11"/>
  <c r="X1295" i="11"/>
  <c r="V1296" i="11"/>
  <c r="W1296" i="11"/>
  <c r="X1296" i="11"/>
  <c r="V1297" i="11"/>
  <c r="W1297" i="11"/>
  <c r="X1297" i="11"/>
  <c r="V1298" i="11"/>
  <c r="W1298" i="11"/>
  <c r="X1298" i="11"/>
  <c r="V1299" i="11"/>
  <c r="W1299" i="11"/>
  <c r="X1299" i="11"/>
  <c r="V1300" i="11"/>
  <c r="W1300" i="11"/>
  <c r="X1300" i="11"/>
  <c r="V1301" i="11"/>
  <c r="W1301" i="11"/>
  <c r="X1301" i="11"/>
  <c r="V1302" i="11"/>
  <c r="W1302" i="11"/>
  <c r="X1302" i="11"/>
  <c r="V1303" i="11"/>
  <c r="W1303" i="11"/>
  <c r="X1303" i="11"/>
  <c r="V1304" i="11"/>
  <c r="W1304" i="11"/>
  <c r="X1304" i="11"/>
  <c r="V1305" i="11"/>
  <c r="W1305" i="11"/>
  <c r="X1305" i="11"/>
  <c r="V1306" i="11"/>
  <c r="W1306" i="11"/>
  <c r="X1306" i="11"/>
  <c r="V1307" i="11"/>
  <c r="W1307" i="11"/>
  <c r="X1307" i="11"/>
  <c r="V1308" i="11"/>
  <c r="W1308" i="11"/>
  <c r="X1308" i="11"/>
  <c r="V1309" i="11"/>
  <c r="W1309" i="11"/>
  <c r="X1309" i="11"/>
  <c r="V1310" i="11"/>
  <c r="W1310" i="11"/>
  <c r="X1310" i="11"/>
  <c r="V1311" i="11"/>
  <c r="W1311" i="11"/>
  <c r="X1311" i="11"/>
  <c r="V1312" i="11"/>
  <c r="W1312" i="11"/>
  <c r="X1312" i="11"/>
  <c r="V1313" i="11"/>
  <c r="W1313" i="11"/>
  <c r="X1313" i="11"/>
  <c r="V1314" i="11"/>
  <c r="W1314" i="11"/>
  <c r="X1314" i="11"/>
  <c r="V1315" i="11"/>
  <c r="W1315" i="11"/>
  <c r="X1315" i="11"/>
  <c r="V1316" i="11"/>
  <c r="W1316" i="11"/>
  <c r="X1316" i="11"/>
  <c r="V1317" i="11"/>
  <c r="W1317" i="11"/>
  <c r="X1317" i="11"/>
  <c r="V1318" i="11"/>
  <c r="W1318" i="11"/>
  <c r="X1318" i="11"/>
  <c r="V1319" i="11"/>
  <c r="W1319" i="11"/>
  <c r="X1319" i="11"/>
  <c r="V1320" i="11"/>
  <c r="W1320" i="11"/>
  <c r="X1320" i="11"/>
  <c r="V1321" i="11"/>
  <c r="W1321" i="11"/>
  <c r="X1321" i="11"/>
  <c r="V1322" i="11"/>
  <c r="W1322" i="11"/>
  <c r="X1322" i="11"/>
  <c r="V1323" i="11"/>
  <c r="W1323" i="11"/>
  <c r="X1323" i="11"/>
  <c r="V1324" i="11"/>
  <c r="W1324" i="11"/>
  <c r="X1324" i="11"/>
  <c r="V1325" i="11"/>
  <c r="W1325" i="11"/>
  <c r="X1325" i="11"/>
  <c r="V1326" i="11"/>
  <c r="W1326" i="11"/>
  <c r="X1326" i="11"/>
  <c r="V1327" i="11"/>
  <c r="W1327" i="11"/>
  <c r="X1327" i="11"/>
  <c r="V1328" i="11"/>
  <c r="W1328" i="11"/>
  <c r="X1328" i="11"/>
  <c r="V1329" i="11"/>
  <c r="W1329" i="11"/>
  <c r="X1329" i="11"/>
  <c r="V1330" i="11"/>
  <c r="W1330" i="11"/>
  <c r="X1330" i="11"/>
  <c r="V1331" i="11"/>
  <c r="W1331" i="11"/>
  <c r="X1331" i="11"/>
  <c r="V1332" i="11"/>
  <c r="W1332" i="11"/>
  <c r="X1332" i="11"/>
  <c r="V1333" i="11"/>
  <c r="W1333" i="11"/>
  <c r="X1333" i="11"/>
  <c r="V1334" i="11"/>
  <c r="W1334" i="11"/>
  <c r="X1334" i="11"/>
  <c r="V1335" i="11"/>
  <c r="W1335" i="11"/>
  <c r="X1335" i="11"/>
  <c r="V1336" i="11"/>
  <c r="W1336" i="11"/>
  <c r="X1336" i="11"/>
  <c r="V1337" i="11"/>
  <c r="W1337" i="11"/>
  <c r="X1337" i="11"/>
  <c r="V1338" i="11"/>
  <c r="W1338" i="11"/>
  <c r="X1338" i="11"/>
  <c r="V1339" i="11"/>
  <c r="W1339" i="11"/>
  <c r="X1339" i="11"/>
  <c r="V1340" i="11"/>
  <c r="W1340" i="11"/>
  <c r="X1340" i="11"/>
  <c r="V1341" i="11"/>
  <c r="W1341" i="11"/>
  <c r="X1341" i="11"/>
  <c r="V1342" i="11"/>
  <c r="W1342" i="11"/>
  <c r="X1342" i="11"/>
  <c r="V1343" i="11"/>
  <c r="W1343" i="11"/>
  <c r="X1343" i="11"/>
  <c r="V1344" i="11"/>
  <c r="W1344" i="11"/>
  <c r="X1344" i="11"/>
  <c r="V1345" i="11"/>
  <c r="W1345" i="11"/>
  <c r="X1345" i="11"/>
  <c r="V1346" i="11"/>
  <c r="W1346" i="11"/>
  <c r="X1346" i="11"/>
  <c r="V1347" i="11"/>
  <c r="W1347" i="11"/>
  <c r="X1347" i="11"/>
  <c r="V1348" i="11"/>
  <c r="W1348" i="11"/>
  <c r="X1348" i="11"/>
  <c r="V1349" i="11"/>
  <c r="W1349" i="11"/>
  <c r="X1349" i="11"/>
  <c r="V1350" i="11"/>
  <c r="W1350" i="11"/>
  <c r="X1350" i="11"/>
  <c r="V1351" i="11"/>
  <c r="W1351" i="11"/>
  <c r="X1351" i="11"/>
  <c r="V1352" i="11"/>
  <c r="W1352" i="11"/>
  <c r="X1352" i="11"/>
  <c r="V1353" i="11"/>
  <c r="W1353" i="11"/>
  <c r="X1353" i="11"/>
  <c r="V1354" i="11"/>
  <c r="W1354" i="11"/>
  <c r="X1354" i="11"/>
  <c r="V1355" i="11"/>
  <c r="W1355" i="11"/>
  <c r="X1355" i="11"/>
  <c r="V1356" i="11"/>
  <c r="W1356" i="11"/>
  <c r="X1356" i="11"/>
  <c r="V1357" i="11"/>
  <c r="W1357" i="11"/>
  <c r="X1357" i="11"/>
  <c r="V1358" i="11"/>
  <c r="W1358" i="11"/>
  <c r="X1358" i="11"/>
  <c r="V1359" i="11"/>
  <c r="W1359" i="11"/>
  <c r="X1359" i="11"/>
  <c r="V1360" i="11"/>
  <c r="W1360" i="11"/>
  <c r="X1360" i="11"/>
  <c r="V1361" i="11"/>
  <c r="W1361" i="11"/>
  <c r="X1361" i="11"/>
  <c r="V1362" i="11"/>
  <c r="W1362" i="11"/>
  <c r="X1362" i="11"/>
  <c r="V1363" i="11"/>
  <c r="W1363" i="11"/>
  <c r="X1363" i="11"/>
  <c r="V1364" i="11"/>
  <c r="W1364" i="11"/>
  <c r="X1364" i="11"/>
  <c r="V1365" i="11"/>
  <c r="W1365" i="11"/>
  <c r="X1365" i="11"/>
  <c r="V1366" i="11"/>
  <c r="W1366" i="11"/>
  <c r="X1366" i="11"/>
  <c r="V1367" i="11"/>
  <c r="W1367" i="11"/>
  <c r="X1367" i="11"/>
  <c r="V1368" i="11"/>
  <c r="W1368" i="11"/>
  <c r="X1368" i="11"/>
  <c r="V1369" i="11"/>
  <c r="W1369" i="11"/>
  <c r="X1369" i="11"/>
  <c r="V1370" i="11"/>
  <c r="W1370" i="11"/>
  <c r="X1370" i="11"/>
  <c r="V1371" i="11"/>
  <c r="W1371" i="11"/>
  <c r="X1371" i="11"/>
  <c r="V1372" i="11"/>
  <c r="W1372" i="11"/>
  <c r="X1372" i="11"/>
  <c r="V1373" i="11"/>
  <c r="W1373" i="11"/>
  <c r="X1373" i="11"/>
  <c r="V1374" i="11"/>
  <c r="W1374" i="11"/>
  <c r="X1374" i="11"/>
  <c r="V1375" i="11"/>
  <c r="W1375" i="11"/>
  <c r="X1375" i="11"/>
  <c r="V1376" i="11"/>
  <c r="W1376" i="11"/>
  <c r="X1376" i="11"/>
  <c r="V1377" i="11"/>
  <c r="W1377" i="11"/>
  <c r="X1377" i="11"/>
  <c r="V1378" i="11"/>
  <c r="W1378" i="11"/>
  <c r="X1378" i="11"/>
  <c r="V1379" i="11"/>
  <c r="W1379" i="11"/>
  <c r="X1379" i="11"/>
  <c r="V1380" i="11"/>
  <c r="W1380" i="11"/>
  <c r="X1380" i="11"/>
  <c r="V1381" i="11"/>
  <c r="W1381" i="11"/>
  <c r="X1381" i="11"/>
  <c r="V1382" i="11"/>
  <c r="W1382" i="11"/>
  <c r="X1382" i="11"/>
  <c r="V1383" i="11"/>
  <c r="W1383" i="11"/>
  <c r="X1383" i="11"/>
  <c r="V1384" i="11"/>
  <c r="W1384" i="11"/>
  <c r="X1384" i="11"/>
  <c r="V1385" i="11"/>
  <c r="W1385" i="11"/>
  <c r="X1385" i="11"/>
  <c r="V1386" i="11"/>
  <c r="W1386" i="11"/>
  <c r="X1386" i="11"/>
  <c r="V1387" i="11"/>
  <c r="W1387" i="11"/>
  <c r="X1387" i="11"/>
  <c r="V1388" i="11"/>
  <c r="W1388" i="11"/>
  <c r="X1388" i="11"/>
  <c r="V1389" i="11"/>
  <c r="W1389" i="11"/>
  <c r="X1389" i="11"/>
  <c r="V1390" i="11"/>
  <c r="W1390" i="11"/>
  <c r="X1390" i="11"/>
  <c r="V1391" i="11"/>
  <c r="W1391" i="11"/>
  <c r="X1391" i="11"/>
  <c r="V1392" i="11"/>
  <c r="W1392" i="11"/>
  <c r="X1392" i="11"/>
  <c r="V1393" i="11"/>
  <c r="W1393" i="11"/>
  <c r="X1393" i="11"/>
  <c r="V1394" i="11"/>
  <c r="W1394" i="11"/>
  <c r="X1394" i="11"/>
  <c r="V1395" i="11"/>
  <c r="W1395" i="11"/>
  <c r="X1395" i="11"/>
  <c r="V1396" i="11"/>
  <c r="W1396" i="11"/>
  <c r="X1396" i="11"/>
  <c r="V1397" i="11"/>
  <c r="W1397" i="11"/>
  <c r="X1397" i="11"/>
  <c r="V1398" i="11"/>
  <c r="W1398" i="11"/>
  <c r="X1398" i="11"/>
  <c r="V1399" i="11"/>
  <c r="W1399" i="11"/>
  <c r="X1399" i="11"/>
  <c r="V1400" i="11"/>
  <c r="W1400" i="11"/>
  <c r="X1400" i="11"/>
  <c r="V1401" i="11"/>
  <c r="W1401" i="11"/>
  <c r="X1401" i="11"/>
  <c r="V1402" i="11"/>
  <c r="W1402" i="11"/>
  <c r="X1402" i="11"/>
  <c r="V1403" i="11"/>
  <c r="W1403" i="11"/>
  <c r="X1403" i="11"/>
  <c r="V1404" i="11"/>
  <c r="W1404" i="11"/>
  <c r="X1404" i="11"/>
  <c r="V1405" i="11"/>
  <c r="W1405" i="11"/>
  <c r="X1405" i="11"/>
  <c r="V1406" i="11"/>
  <c r="W1406" i="11"/>
  <c r="X1406" i="11"/>
  <c r="V1407" i="11"/>
  <c r="W1407" i="11"/>
  <c r="X1407" i="11"/>
  <c r="V1408" i="11"/>
  <c r="W1408" i="11"/>
  <c r="X1408" i="11"/>
  <c r="V1409" i="11"/>
  <c r="W1409" i="11"/>
  <c r="X1409" i="11"/>
  <c r="V1410" i="11"/>
  <c r="W1410" i="11"/>
  <c r="X1410" i="11"/>
  <c r="V1411" i="11"/>
  <c r="W1411" i="11"/>
  <c r="X1411" i="11"/>
  <c r="V1412" i="11"/>
  <c r="W1412" i="11"/>
  <c r="X1412" i="11"/>
  <c r="V1413" i="11"/>
  <c r="W1413" i="11"/>
  <c r="X1413" i="11"/>
  <c r="V1414" i="11"/>
  <c r="W1414" i="11"/>
  <c r="X1414" i="11"/>
  <c r="V1415" i="11"/>
  <c r="W1415" i="11"/>
  <c r="X1415" i="11"/>
  <c r="V1416" i="11"/>
  <c r="W1416" i="11"/>
  <c r="X1416" i="11"/>
  <c r="V1417" i="11"/>
  <c r="W1417" i="11"/>
  <c r="X1417" i="11"/>
  <c r="V1418" i="11"/>
  <c r="W1418" i="11"/>
  <c r="X1418" i="11"/>
  <c r="V1419" i="11"/>
  <c r="W1419" i="11"/>
  <c r="X1419" i="11"/>
  <c r="V1420" i="11"/>
  <c r="W1420" i="11"/>
  <c r="X1420" i="11"/>
  <c r="V1421" i="11"/>
  <c r="W1421" i="11"/>
  <c r="X1421" i="11"/>
  <c r="V1422" i="11"/>
  <c r="W1422" i="11"/>
  <c r="X1422" i="11"/>
  <c r="V1423" i="11"/>
  <c r="W1423" i="11"/>
  <c r="X1423" i="11"/>
  <c r="V1424" i="11"/>
  <c r="W1424" i="11"/>
  <c r="X1424" i="11"/>
  <c r="V1425" i="11"/>
  <c r="W1425" i="11"/>
  <c r="X1425" i="11"/>
  <c r="V1426" i="11"/>
  <c r="W1426" i="11"/>
  <c r="X1426" i="11"/>
  <c r="V1427" i="11"/>
  <c r="W1427" i="11"/>
  <c r="X1427" i="11"/>
  <c r="V1428" i="11"/>
  <c r="W1428" i="11"/>
  <c r="X1428" i="11"/>
  <c r="V1429" i="11"/>
  <c r="W1429" i="11"/>
  <c r="X1429" i="11"/>
  <c r="V1430" i="11"/>
  <c r="W1430" i="11"/>
  <c r="X1430" i="11"/>
  <c r="V1431" i="11"/>
  <c r="W1431" i="11"/>
  <c r="X1431" i="11"/>
  <c r="V1432" i="11"/>
  <c r="W1432" i="11"/>
  <c r="X1432" i="11"/>
  <c r="V1433" i="11"/>
  <c r="W1433" i="11"/>
  <c r="X1433" i="11"/>
  <c r="V1434" i="11"/>
  <c r="W1434" i="11"/>
  <c r="X1434" i="11"/>
  <c r="V1435" i="11"/>
  <c r="W1435" i="11"/>
  <c r="X1435" i="11"/>
  <c r="V1436" i="11"/>
  <c r="W1436" i="11"/>
  <c r="X1436" i="11"/>
  <c r="V1437" i="11"/>
  <c r="W1437" i="11"/>
  <c r="X1437" i="11"/>
  <c r="V1438" i="11"/>
  <c r="W1438" i="11"/>
  <c r="X1438" i="11"/>
  <c r="V1439" i="11"/>
  <c r="W1439" i="11"/>
  <c r="X1439" i="11"/>
  <c r="V1440" i="11"/>
  <c r="W1440" i="11"/>
  <c r="X1440" i="11"/>
  <c r="V1441" i="11"/>
  <c r="W1441" i="11"/>
  <c r="X1441" i="11"/>
  <c r="V1442" i="11"/>
  <c r="W1442" i="11"/>
  <c r="X1442" i="11"/>
  <c r="V1443" i="11"/>
  <c r="W1443" i="11"/>
  <c r="X1443" i="11"/>
  <c r="V1444" i="11"/>
  <c r="W1444" i="11"/>
  <c r="X1444" i="11"/>
  <c r="V1445" i="11"/>
  <c r="W1445" i="11"/>
  <c r="X1445" i="11"/>
  <c r="V1446" i="11"/>
  <c r="W1446" i="11"/>
  <c r="X1446" i="11"/>
  <c r="V1447" i="11"/>
  <c r="W1447" i="11"/>
  <c r="X1447" i="11"/>
  <c r="V1448" i="11"/>
  <c r="W1448" i="11"/>
  <c r="X1448" i="11"/>
  <c r="V1449" i="11"/>
  <c r="W1449" i="11"/>
  <c r="X1449" i="11"/>
  <c r="V1450" i="11"/>
  <c r="W1450" i="11"/>
  <c r="X1450" i="11"/>
  <c r="V1451" i="11"/>
  <c r="W1451" i="11"/>
  <c r="X1451" i="11"/>
  <c r="V1452" i="11"/>
  <c r="W1452" i="11"/>
  <c r="X1452" i="11"/>
  <c r="V1453" i="11"/>
  <c r="W1453" i="11"/>
  <c r="X1453" i="11"/>
  <c r="V1454" i="11"/>
  <c r="W1454" i="11"/>
  <c r="X1454" i="11"/>
  <c r="V1455" i="11"/>
  <c r="W1455" i="11"/>
  <c r="X1455" i="11"/>
  <c r="V1456" i="11"/>
  <c r="W1456" i="11"/>
  <c r="X1456" i="11"/>
  <c r="V1457" i="11"/>
  <c r="W1457" i="11"/>
  <c r="X1457" i="11"/>
  <c r="V1458" i="11"/>
  <c r="W1458" i="11"/>
  <c r="X1458" i="11"/>
  <c r="V1459" i="11"/>
  <c r="W1459" i="11"/>
  <c r="X1459" i="11"/>
  <c r="V1460" i="11"/>
  <c r="W1460" i="11"/>
  <c r="X1460" i="11"/>
  <c r="V1461" i="11"/>
  <c r="W1461" i="11"/>
  <c r="X1461" i="11"/>
  <c r="V1462" i="11"/>
  <c r="W1462" i="11"/>
  <c r="X1462" i="11"/>
  <c r="V1463" i="11"/>
  <c r="W1463" i="11"/>
  <c r="X1463" i="11"/>
  <c r="V1464" i="11"/>
  <c r="W1464" i="11"/>
  <c r="X1464" i="11"/>
  <c r="V1465" i="11"/>
  <c r="W1465" i="11"/>
  <c r="X1465" i="11"/>
  <c r="V1466" i="11"/>
  <c r="W1466" i="11"/>
  <c r="X1466" i="11"/>
  <c r="V1467" i="11"/>
  <c r="W1467" i="11"/>
  <c r="X1467" i="11"/>
  <c r="V1468" i="11"/>
  <c r="W1468" i="11"/>
  <c r="X1468" i="11"/>
  <c r="V1469" i="11"/>
  <c r="W1469" i="11"/>
  <c r="X1469" i="11"/>
  <c r="V1470" i="11"/>
  <c r="W1470" i="11"/>
  <c r="X1470" i="11"/>
  <c r="V1471" i="11"/>
  <c r="W1471" i="11"/>
  <c r="X1471" i="11"/>
  <c r="V1472" i="11"/>
  <c r="W1472" i="11"/>
  <c r="X1472" i="11"/>
  <c r="V1473" i="11"/>
  <c r="W1473" i="11"/>
  <c r="X1473" i="11"/>
  <c r="V1474" i="11"/>
  <c r="W1474" i="11"/>
  <c r="X1474" i="11"/>
  <c r="V1475" i="11"/>
  <c r="W1475" i="11"/>
  <c r="X1475" i="11"/>
  <c r="V1476" i="11"/>
  <c r="W1476" i="11"/>
  <c r="X1476" i="11"/>
  <c r="V1477" i="11"/>
  <c r="W1477" i="11"/>
  <c r="X1477" i="11"/>
  <c r="V1478" i="11"/>
  <c r="W1478" i="11"/>
  <c r="X1478" i="11"/>
  <c r="V1479" i="11"/>
  <c r="W1479" i="11"/>
  <c r="X1479" i="11"/>
  <c r="V1480" i="11"/>
  <c r="W1480" i="11"/>
  <c r="X1480" i="11"/>
  <c r="V1481" i="11"/>
  <c r="W1481" i="11"/>
  <c r="X1481" i="11"/>
  <c r="V1482" i="11"/>
  <c r="W1482" i="11"/>
  <c r="X1482" i="11"/>
  <c r="V1483" i="11"/>
  <c r="W1483" i="11"/>
  <c r="X1483" i="11"/>
  <c r="V1484" i="11"/>
  <c r="W1484" i="11"/>
  <c r="X1484" i="11"/>
  <c r="V1485" i="11"/>
  <c r="W1485" i="11"/>
  <c r="X1485" i="11"/>
  <c r="V1486" i="11"/>
  <c r="W1486" i="11"/>
  <c r="X1486" i="11"/>
  <c r="V1487" i="11"/>
  <c r="W1487" i="11"/>
  <c r="X1487" i="11"/>
  <c r="V1488" i="11"/>
  <c r="W1488" i="11"/>
  <c r="X1488" i="11"/>
  <c r="V1489" i="11"/>
  <c r="W1489" i="11"/>
  <c r="X1489" i="11"/>
  <c r="V1490" i="11"/>
  <c r="W1490" i="11"/>
  <c r="X1490" i="11"/>
  <c r="V1491" i="11"/>
  <c r="W1491" i="11"/>
  <c r="X1491" i="11"/>
  <c r="V1492" i="11"/>
  <c r="W1492" i="11"/>
  <c r="X1492" i="11"/>
  <c r="V1493" i="11"/>
  <c r="W1493" i="11"/>
  <c r="X1493" i="11"/>
  <c r="V1494" i="11"/>
  <c r="W1494" i="11"/>
  <c r="X1494" i="11"/>
  <c r="V1495" i="11"/>
  <c r="W1495" i="11"/>
  <c r="X1495" i="11"/>
  <c r="V1496" i="11"/>
  <c r="W1496" i="11"/>
  <c r="X1496" i="11"/>
  <c r="V1497" i="11"/>
  <c r="W1497" i="11"/>
  <c r="X1497" i="11"/>
  <c r="V1498" i="11"/>
  <c r="W1498" i="11"/>
  <c r="X1498" i="11"/>
  <c r="V1499" i="11"/>
  <c r="W1499" i="11"/>
  <c r="X1499" i="11"/>
  <c r="V1500" i="11"/>
  <c r="W1500" i="11"/>
  <c r="X1500" i="11"/>
  <c r="V1501" i="11"/>
  <c r="W1501" i="11"/>
  <c r="X1501" i="11"/>
  <c r="V1502" i="11"/>
  <c r="W1502" i="11"/>
  <c r="X1502" i="11"/>
  <c r="V1503" i="11"/>
  <c r="W1503" i="11"/>
  <c r="X1503" i="11"/>
  <c r="V1504" i="11"/>
  <c r="W1504" i="11"/>
  <c r="X1504" i="11"/>
  <c r="V1505" i="11"/>
  <c r="W1505" i="11"/>
  <c r="X1505" i="11"/>
  <c r="V1506" i="11"/>
  <c r="W1506" i="11"/>
  <c r="X1506" i="11"/>
  <c r="V1507" i="11"/>
  <c r="W1507" i="11"/>
  <c r="X1507" i="11"/>
  <c r="V1508" i="11"/>
  <c r="W1508" i="11"/>
  <c r="X1508" i="11"/>
  <c r="V1509" i="11"/>
  <c r="W1509" i="11"/>
  <c r="X1509" i="11"/>
  <c r="V1510" i="11"/>
  <c r="W1510" i="11"/>
  <c r="X1510" i="11"/>
  <c r="V1511" i="11"/>
  <c r="W1511" i="11"/>
  <c r="X1511" i="11"/>
  <c r="V1512" i="11"/>
  <c r="W1512" i="11"/>
  <c r="X1512" i="11"/>
  <c r="V1513" i="11"/>
  <c r="W1513" i="11"/>
  <c r="X1513" i="11"/>
  <c r="V1514" i="11"/>
  <c r="W1514" i="11"/>
  <c r="X1514" i="11"/>
  <c r="V1515" i="11"/>
  <c r="W1515" i="11"/>
  <c r="X1515" i="11"/>
  <c r="V1516" i="11"/>
  <c r="W1516" i="11"/>
  <c r="X1516" i="11"/>
  <c r="V1517" i="11"/>
  <c r="W1517" i="11"/>
  <c r="X1517" i="11"/>
  <c r="V1518" i="11"/>
  <c r="W1518" i="11"/>
  <c r="X1518" i="11"/>
  <c r="V1519" i="11"/>
  <c r="W1519" i="11"/>
  <c r="X1519" i="11"/>
  <c r="V1520" i="11"/>
  <c r="W1520" i="11"/>
  <c r="X1520" i="11"/>
  <c r="V1521" i="11"/>
  <c r="W1521" i="11"/>
  <c r="X1521" i="11"/>
  <c r="V1522" i="11"/>
  <c r="W1522" i="11"/>
  <c r="X1522" i="11"/>
  <c r="V1523" i="11"/>
  <c r="W1523" i="11"/>
  <c r="X1523" i="11"/>
  <c r="V1524" i="11"/>
  <c r="W1524" i="11"/>
  <c r="X1524" i="11"/>
  <c r="V1525" i="11"/>
  <c r="W1525" i="11"/>
  <c r="X1525" i="11"/>
  <c r="V1526" i="11"/>
  <c r="W1526" i="11"/>
  <c r="X1526" i="11"/>
  <c r="V1527" i="11"/>
  <c r="W1527" i="11"/>
  <c r="X1527" i="11"/>
  <c r="V1528" i="11"/>
  <c r="W1528" i="11"/>
  <c r="X1528" i="11"/>
  <c r="V1529" i="11"/>
  <c r="W1529" i="11"/>
  <c r="X1529" i="11"/>
  <c r="V1530" i="11"/>
  <c r="W1530" i="11"/>
  <c r="X1530" i="11"/>
  <c r="V1531" i="11"/>
  <c r="W1531" i="11"/>
  <c r="X1531" i="11"/>
  <c r="V1532" i="11"/>
  <c r="W1532" i="11"/>
  <c r="X1532" i="11"/>
  <c r="V1533" i="11"/>
  <c r="W1533" i="11"/>
  <c r="X1533" i="11"/>
  <c r="V1534" i="11"/>
  <c r="W1534" i="11"/>
  <c r="X1534" i="11"/>
  <c r="V1535" i="11"/>
  <c r="W1535" i="11"/>
  <c r="X1535" i="11"/>
  <c r="V1536" i="11"/>
  <c r="W1536" i="11"/>
  <c r="X1536" i="11"/>
  <c r="V1537" i="11"/>
  <c r="W1537" i="11"/>
  <c r="X1537" i="11"/>
  <c r="V1538" i="11"/>
  <c r="W1538" i="11"/>
  <c r="X1538" i="11"/>
  <c r="V1539" i="11"/>
  <c r="W1539" i="11"/>
  <c r="X1539" i="11"/>
  <c r="V1540" i="11"/>
  <c r="W1540" i="11"/>
  <c r="X1540" i="11"/>
  <c r="V1541" i="11"/>
  <c r="W1541" i="11"/>
  <c r="X1541" i="11"/>
  <c r="V1542" i="11"/>
  <c r="W1542" i="11"/>
  <c r="X1542" i="11"/>
  <c r="V1543" i="11"/>
  <c r="W1543" i="11"/>
  <c r="X1543" i="11"/>
  <c r="V1544" i="11"/>
  <c r="W1544" i="11"/>
  <c r="X1544" i="11"/>
  <c r="V1545" i="11"/>
  <c r="W1545" i="11"/>
  <c r="X1545" i="11"/>
  <c r="V1546" i="11"/>
  <c r="W1546" i="11"/>
  <c r="X1546" i="11"/>
  <c r="V1547" i="11"/>
  <c r="W1547" i="11"/>
  <c r="X1547" i="11"/>
  <c r="V1548" i="11"/>
  <c r="W1548" i="11"/>
  <c r="X1548" i="11"/>
  <c r="V1549" i="11"/>
  <c r="W1549" i="11"/>
  <c r="X1549" i="11"/>
  <c r="V1550" i="11"/>
  <c r="W1550" i="11"/>
  <c r="X1550" i="11"/>
  <c r="V1551" i="11"/>
  <c r="W1551" i="11"/>
  <c r="X1551" i="11"/>
  <c r="V1552" i="11"/>
  <c r="W1552" i="11"/>
  <c r="X1552" i="11"/>
  <c r="V1553" i="11"/>
  <c r="W1553" i="11"/>
  <c r="X1553" i="11"/>
  <c r="V1554" i="11"/>
  <c r="W1554" i="11"/>
  <c r="X1554" i="11"/>
  <c r="V1555" i="11"/>
  <c r="W1555" i="11"/>
  <c r="X1555" i="11"/>
  <c r="V1556" i="11"/>
  <c r="W1556" i="11"/>
  <c r="X1556" i="11"/>
  <c r="V1557" i="11"/>
  <c r="W1557" i="11"/>
  <c r="X1557" i="11"/>
  <c r="V1558" i="11"/>
  <c r="W1558" i="11"/>
  <c r="X1558" i="11"/>
  <c r="V1559" i="11"/>
  <c r="W1559" i="11"/>
  <c r="X1559" i="11"/>
  <c r="V1560" i="11"/>
  <c r="W1560" i="11"/>
  <c r="X1560" i="11"/>
  <c r="V1561" i="11"/>
  <c r="W1561" i="11"/>
  <c r="X1561" i="11"/>
  <c r="V1562" i="11"/>
  <c r="W1562" i="11"/>
  <c r="X1562" i="11"/>
  <c r="V1563" i="11"/>
  <c r="W1563" i="11"/>
  <c r="X1563" i="11"/>
  <c r="V1564" i="11"/>
  <c r="W1564" i="11"/>
  <c r="X1564" i="11"/>
  <c r="V1565" i="11"/>
  <c r="W1565" i="11"/>
  <c r="X1565" i="11"/>
  <c r="V1566" i="11"/>
  <c r="W1566" i="11"/>
  <c r="X1566" i="11"/>
  <c r="V1567" i="11"/>
  <c r="W1567" i="11"/>
  <c r="X1567" i="11"/>
  <c r="V1568" i="11"/>
  <c r="W1568" i="11"/>
  <c r="X1568" i="11"/>
  <c r="V1569" i="11"/>
  <c r="W1569" i="11"/>
  <c r="X1569" i="11"/>
  <c r="V1570" i="11"/>
  <c r="W1570" i="11"/>
  <c r="X1570" i="11"/>
  <c r="V1571" i="11"/>
  <c r="W1571" i="11"/>
  <c r="X1571" i="11"/>
  <c r="V1572" i="11"/>
  <c r="W1572" i="11"/>
  <c r="X1572" i="11"/>
  <c r="V1573" i="11"/>
  <c r="W1573" i="11"/>
  <c r="X1573" i="11"/>
  <c r="V1574" i="11"/>
  <c r="W1574" i="11"/>
  <c r="X1574" i="11"/>
  <c r="V1575" i="11"/>
  <c r="W1575" i="11"/>
  <c r="X1575" i="11"/>
  <c r="V1576" i="11"/>
  <c r="W1576" i="11"/>
  <c r="X1576" i="11"/>
  <c r="V1577" i="11"/>
  <c r="W1577" i="11"/>
  <c r="X1577" i="11"/>
  <c r="V1578" i="11"/>
  <c r="W1578" i="11"/>
  <c r="X1578" i="11"/>
  <c r="V1579" i="11"/>
  <c r="W1579" i="11"/>
  <c r="X1579" i="11"/>
  <c r="V1580" i="11"/>
  <c r="W1580" i="11"/>
  <c r="X1580" i="11"/>
  <c r="V1581" i="11"/>
  <c r="W1581" i="11"/>
  <c r="X1581" i="11"/>
  <c r="V1582" i="11"/>
  <c r="W1582" i="11"/>
  <c r="X1582" i="11"/>
  <c r="V1583" i="11"/>
  <c r="W1583" i="11"/>
  <c r="X1583" i="11"/>
  <c r="V1584" i="11"/>
  <c r="W1584" i="11"/>
  <c r="X1584" i="11"/>
  <c r="V1585" i="11"/>
  <c r="W1585" i="11"/>
  <c r="X1585" i="11"/>
  <c r="V1586" i="11"/>
  <c r="W1586" i="11"/>
  <c r="X1586" i="11"/>
  <c r="V1587" i="11"/>
  <c r="W1587" i="11"/>
  <c r="X1587" i="11"/>
  <c r="V1588" i="11"/>
  <c r="W1588" i="11"/>
  <c r="X1588" i="11"/>
  <c r="V1589" i="11"/>
  <c r="W1589" i="11"/>
  <c r="X1589" i="11"/>
  <c r="V1590" i="11"/>
  <c r="W1590" i="11"/>
  <c r="X1590" i="11"/>
  <c r="V1591" i="11"/>
  <c r="W1591" i="11"/>
  <c r="X1591" i="11"/>
  <c r="V1592" i="11"/>
  <c r="W1592" i="11"/>
  <c r="X1592" i="11"/>
  <c r="V1593" i="11"/>
  <c r="W1593" i="11"/>
  <c r="X1593" i="11"/>
  <c r="V1594" i="11"/>
  <c r="W1594" i="11"/>
  <c r="X1594" i="11"/>
  <c r="V1595" i="11"/>
  <c r="W1595" i="11"/>
  <c r="X1595" i="11"/>
  <c r="V1596" i="11"/>
  <c r="W1596" i="11"/>
  <c r="X1596" i="11"/>
  <c r="V1597" i="11"/>
  <c r="W1597" i="11"/>
  <c r="X1597" i="11"/>
  <c r="V1598" i="11"/>
  <c r="W1598" i="11"/>
  <c r="X1598" i="11"/>
  <c r="V1599" i="11"/>
  <c r="W1599" i="11"/>
  <c r="X1599" i="11"/>
  <c r="V1600" i="11"/>
  <c r="W1600" i="11"/>
  <c r="X1600" i="11"/>
  <c r="V1601" i="11"/>
  <c r="W1601" i="11"/>
  <c r="X1601" i="11"/>
  <c r="V1602" i="11"/>
  <c r="W1602" i="11"/>
  <c r="X1602" i="11"/>
  <c r="V1603" i="11"/>
  <c r="W1603" i="11"/>
  <c r="X1603" i="11"/>
  <c r="V1604" i="11"/>
  <c r="W1604" i="11"/>
  <c r="X1604" i="11"/>
  <c r="V1605" i="11"/>
  <c r="W1605" i="11"/>
  <c r="X1605" i="11"/>
  <c r="V1606" i="11"/>
  <c r="W1606" i="11"/>
  <c r="X1606" i="11"/>
  <c r="V1607" i="11"/>
  <c r="W1607" i="11"/>
  <c r="X1607" i="11"/>
  <c r="V1608" i="11"/>
  <c r="W1608" i="11"/>
  <c r="X1608" i="11"/>
  <c r="V1609" i="11"/>
  <c r="W1609" i="11"/>
  <c r="X1609" i="11"/>
  <c r="V1610" i="11"/>
  <c r="W1610" i="11"/>
  <c r="X1610" i="11"/>
  <c r="V1611" i="11"/>
  <c r="W1611" i="11"/>
  <c r="X1611" i="11"/>
  <c r="V1612" i="11"/>
  <c r="W1612" i="11"/>
  <c r="X1612" i="11"/>
  <c r="V1613" i="11"/>
  <c r="W1613" i="11"/>
  <c r="X1613" i="11"/>
  <c r="V1614" i="11"/>
  <c r="W1614" i="11"/>
  <c r="X1614" i="11"/>
  <c r="V1615" i="11"/>
  <c r="W1615" i="11"/>
  <c r="X1615" i="11"/>
  <c r="V1616" i="11"/>
  <c r="W1616" i="11"/>
  <c r="X1616" i="11"/>
  <c r="V1617" i="11"/>
  <c r="W1617" i="11"/>
  <c r="X1617" i="11"/>
  <c r="V1618" i="11"/>
  <c r="W1618" i="11"/>
  <c r="X1618" i="11"/>
  <c r="V1619" i="11"/>
  <c r="W1619" i="11"/>
  <c r="X1619" i="11"/>
  <c r="V1620" i="11"/>
  <c r="W1620" i="11"/>
  <c r="X1620" i="11"/>
  <c r="V1621" i="11"/>
  <c r="W1621" i="11"/>
  <c r="X1621" i="11"/>
  <c r="V1622" i="11"/>
  <c r="W1622" i="11"/>
  <c r="X1622" i="11"/>
  <c r="V1623" i="11"/>
  <c r="W1623" i="11"/>
  <c r="X1623" i="11"/>
  <c r="V1624" i="11"/>
  <c r="W1624" i="11"/>
  <c r="X1624" i="11"/>
  <c r="V1625" i="11"/>
  <c r="W1625" i="11"/>
  <c r="X1625" i="11"/>
  <c r="V1626" i="11"/>
  <c r="W1626" i="11"/>
  <c r="X1626" i="11"/>
  <c r="V1627" i="11"/>
  <c r="W1627" i="11"/>
  <c r="X1627" i="11"/>
  <c r="V1628" i="11"/>
  <c r="W1628" i="11"/>
  <c r="X1628" i="11"/>
  <c r="V1629" i="11"/>
  <c r="W1629" i="11"/>
  <c r="X1629" i="11"/>
  <c r="V1630" i="11"/>
  <c r="W1630" i="11"/>
  <c r="X1630" i="11"/>
  <c r="V1631" i="11"/>
  <c r="W1631" i="11"/>
  <c r="X1631" i="11"/>
  <c r="V1632" i="11"/>
  <c r="W1632" i="11"/>
  <c r="X1632" i="11"/>
  <c r="V1633" i="11"/>
  <c r="W1633" i="11"/>
  <c r="X1633" i="11"/>
  <c r="V1634" i="11"/>
  <c r="W1634" i="11"/>
  <c r="X1634" i="11"/>
  <c r="V1635" i="11"/>
  <c r="W1635" i="11"/>
  <c r="X1635" i="11"/>
  <c r="V1636" i="11"/>
  <c r="W1636" i="11"/>
  <c r="X1636" i="11"/>
  <c r="V1637" i="11"/>
  <c r="W1637" i="11"/>
  <c r="X1637" i="11"/>
  <c r="V1638" i="11"/>
  <c r="W1638" i="11"/>
  <c r="X1638" i="11"/>
  <c r="V1639" i="11"/>
  <c r="W1639" i="11"/>
  <c r="X1639" i="11"/>
  <c r="V1640" i="11"/>
  <c r="W1640" i="11"/>
  <c r="X1640" i="11"/>
  <c r="V1641" i="11"/>
  <c r="W1641" i="11"/>
  <c r="X1641" i="11"/>
  <c r="V1642" i="11"/>
  <c r="W1642" i="11"/>
  <c r="X1642" i="11"/>
  <c r="V1643" i="11"/>
  <c r="W1643" i="11"/>
  <c r="X1643" i="11"/>
  <c r="V1644" i="11"/>
  <c r="W1644" i="11"/>
  <c r="X1644" i="11"/>
  <c r="V1645" i="11"/>
  <c r="W1645" i="11"/>
  <c r="X1645" i="11"/>
  <c r="V1646" i="11"/>
  <c r="W1646" i="11"/>
  <c r="X1646" i="11"/>
  <c r="V1647" i="11"/>
  <c r="W1647" i="11"/>
  <c r="X1647" i="11"/>
  <c r="V1648" i="11"/>
  <c r="W1648" i="11"/>
  <c r="X1648" i="11"/>
  <c r="V1649" i="11"/>
  <c r="W1649" i="11"/>
  <c r="X1649" i="11"/>
  <c r="V1650" i="11"/>
  <c r="W1650" i="11"/>
  <c r="X1650" i="11"/>
  <c r="V1651" i="11"/>
  <c r="W1651" i="11"/>
  <c r="X1651" i="11"/>
  <c r="V1652" i="11"/>
  <c r="W1652" i="11"/>
  <c r="X1652" i="11"/>
  <c r="V1653" i="11"/>
  <c r="W1653" i="11"/>
  <c r="X1653" i="11"/>
  <c r="V1654" i="11"/>
  <c r="W1654" i="11"/>
  <c r="X1654" i="11"/>
  <c r="V1655" i="11"/>
  <c r="W1655" i="11"/>
  <c r="X1655" i="11"/>
  <c r="V1656" i="11"/>
  <c r="W1656" i="11"/>
  <c r="X1656" i="11"/>
  <c r="V1657" i="11"/>
  <c r="W1657" i="11"/>
  <c r="X1657" i="11"/>
  <c r="V1658" i="11"/>
  <c r="W1658" i="11"/>
  <c r="X1658" i="11"/>
  <c r="V1659" i="11"/>
  <c r="W1659" i="11"/>
  <c r="X1659" i="11"/>
  <c r="V1660" i="11"/>
  <c r="W1660" i="11"/>
  <c r="X1660" i="11"/>
  <c r="V1661" i="11"/>
  <c r="W1661" i="11"/>
  <c r="X1661" i="11"/>
  <c r="V1662" i="11"/>
  <c r="W1662" i="11"/>
  <c r="X1662" i="11"/>
  <c r="V1663" i="11"/>
  <c r="W1663" i="11"/>
  <c r="X1663" i="11"/>
  <c r="V1664" i="11"/>
  <c r="W1664" i="11"/>
  <c r="X1664" i="11"/>
  <c r="V1665" i="11"/>
  <c r="W1665" i="11"/>
  <c r="X1665" i="11"/>
  <c r="V1666" i="11"/>
  <c r="W1666" i="11"/>
  <c r="X1666" i="11"/>
  <c r="V1667" i="11"/>
  <c r="W1667" i="11"/>
  <c r="X1667" i="11"/>
  <c r="V1668" i="11"/>
  <c r="W1668" i="11"/>
  <c r="X1668" i="11"/>
  <c r="V1669" i="11"/>
  <c r="W1669" i="11"/>
  <c r="X1669" i="11"/>
  <c r="V1670" i="11"/>
  <c r="W1670" i="11"/>
  <c r="X1670" i="11"/>
  <c r="V1671" i="11"/>
  <c r="W1671" i="11"/>
  <c r="X1671" i="11"/>
  <c r="V1672" i="11"/>
  <c r="W1672" i="11"/>
  <c r="X1672" i="11"/>
  <c r="V1673" i="11"/>
  <c r="W1673" i="11"/>
  <c r="X1673" i="11"/>
  <c r="V1674" i="11"/>
  <c r="W1674" i="11"/>
  <c r="X1674" i="11"/>
  <c r="V1675" i="11"/>
  <c r="W1675" i="11"/>
  <c r="X1675" i="11"/>
  <c r="V1676" i="11"/>
  <c r="W1676" i="11"/>
  <c r="X1676" i="11"/>
  <c r="V1677" i="11"/>
  <c r="W1677" i="11"/>
  <c r="X1677" i="11"/>
  <c r="V1678" i="11"/>
  <c r="W1678" i="11"/>
  <c r="X1678" i="11"/>
  <c r="V1679" i="11"/>
  <c r="W1679" i="11"/>
  <c r="X1679" i="11"/>
  <c r="V1680" i="11"/>
  <c r="W1680" i="11"/>
  <c r="X1680" i="11"/>
  <c r="V1681" i="11"/>
  <c r="W1681" i="11"/>
  <c r="X1681" i="11"/>
  <c r="V1682" i="11"/>
  <c r="W1682" i="11"/>
  <c r="X1682" i="11"/>
  <c r="V1683" i="11"/>
  <c r="W1683" i="11"/>
  <c r="X1683" i="11"/>
  <c r="V1684" i="11"/>
  <c r="W1684" i="11"/>
  <c r="X1684" i="11"/>
  <c r="V1685" i="11"/>
  <c r="W1685" i="11"/>
  <c r="X1685" i="11"/>
  <c r="V1686" i="11"/>
  <c r="W1686" i="11"/>
  <c r="X1686" i="11"/>
  <c r="V1687" i="11"/>
  <c r="W1687" i="11"/>
  <c r="X1687" i="11"/>
  <c r="V1688" i="11"/>
  <c r="W1688" i="11"/>
  <c r="X1688" i="11"/>
  <c r="V1689" i="11"/>
  <c r="W1689" i="11"/>
  <c r="X1689" i="11"/>
  <c r="V1690" i="11"/>
  <c r="W1690" i="11"/>
  <c r="X1690" i="11"/>
  <c r="V1691" i="11"/>
  <c r="W1691" i="11"/>
  <c r="X1691" i="11"/>
  <c r="V1692" i="11"/>
  <c r="W1692" i="11"/>
  <c r="X1692" i="11"/>
  <c r="V1693" i="11"/>
  <c r="W1693" i="11"/>
  <c r="X1693" i="11"/>
  <c r="V1694" i="11"/>
  <c r="W1694" i="11"/>
  <c r="X1694" i="11"/>
  <c r="V1695" i="11"/>
  <c r="W1695" i="11"/>
  <c r="X1695" i="11"/>
  <c r="V1696" i="11"/>
  <c r="W1696" i="11"/>
  <c r="X1696" i="11"/>
  <c r="V1697" i="11"/>
  <c r="W1697" i="11"/>
  <c r="X1697" i="11"/>
  <c r="V1698" i="11"/>
  <c r="W1698" i="11"/>
  <c r="X1698" i="11"/>
  <c r="V1699" i="11"/>
  <c r="W1699" i="11"/>
  <c r="X1699" i="11"/>
  <c r="V1700" i="11"/>
  <c r="W1700" i="11"/>
  <c r="X1700" i="11"/>
  <c r="V1701" i="11"/>
  <c r="W1701" i="11"/>
  <c r="X1701" i="11"/>
  <c r="V1702" i="11"/>
  <c r="W1702" i="11"/>
  <c r="X1702" i="11"/>
  <c r="V1703" i="11"/>
  <c r="W1703" i="11"/>
  <c r="X1703" i="11"/>
  <c r="V1704" i="11"/>
  <c r="W1704" i="11"/>
  <c r="X1704" i="11"/>
  <c r="V1705" i="11"/>
  <c r="W1705" i="11"/>
  <c r="X1705" i="11"/>
  <c r="V1706" i="11"/>
  <c r="W1706" i="11"/>
  <c r="X1706" i="11"/>
  <c r="V1707" i="11"/>
  <c r="W1707" i="11"/>
  <c r="X1707" i="11"/>
  <c r="V1708" i="11"/>
  <c r="W1708" i="11"/>
  <c r="X1708" i="11"/>
  <c r="V1709" i="11"/>
  <c r="W1709" i="11"/>
  <c r="X1709" i="11"/>
  <c r="V1710" i="11"/>
  <c r="W1710" i="11"/>
  <c r="X1710" i="11"/>
  <c r="V1711" i="11"/>
  <c r="W1711" i="11"/>
  <c r="X1711" i="11"/>
  <c r="V1712" i="11"/>
  <c r="W1712" i="11"/>
  <c r="X1712" i="11"/>
  <c r="V1713" i="11"/>
  <c r="W1713" i="11"/>
  <c r="X1713" i="11"/>
  <c r="V1714" i="11"/>
  <c r="W1714" i="11"/>
  <c r="X1714" i="11"/>
  <c r="V1715" i="11"/>
  <c r="W1715" i="11"/>
  <c r="X1715" i="11"/>
  <c r="V1716" i="11"/>
  <c r="W1716" i="11"/>
  <c r="X1716" i="11"/>
  <c r="V1717" i="11"/>
  <c r="W1717" i="11"/>
  <c r="X1717" i="11"/>
  <c r="V1718" i="11"/>
  <c r="W1718" i="11"/>
  <c r="X1718" i="11"/>
  <c r="V1719" i="11"/>
  <c r="W1719" i="11"/>
  <c r="X1719" i="11"/>
  <c r="V1720" i="11"/>
  <c r="W1720" i="11"/>
  <c r="X1720" i="11"/>
  <c r="V1721" i="11"/>
  <c r="W1721" i="11"/>
  <c r="X1721" i="11"/>
  <c r="V1722" i="11"/>
  <c r="W1722" i="11"/>
  <c r="X1722" i="11"/>
  <c r="V1723" i="11"/>
  <c r="W1723" i="11"/>
  <c r="X1723" i="11"/>
  <c r="V1724" i="11"/>
  <c r="W1724" i="11"/>
  <c r="X1724" i="11"/>
  <c r="V1725" i="11"/>
  <c r="W1725" i="11"/>
  <c r="X1725" i="11"/>
  <c r="V1726" i="11"/>
  <c r="W1726" i="11"/>
  <c r="X1726" i="11"/>
  <c r="V1727" i="11"/>
  <c r="W1727" i="11"/>
  <c r="X1727" i="11"/>
  <c r="V1728" i="11"/>
  <c r="W1728" i="11"/>
  <c r="X1728" i="11"/>
  <c r="V1729" i="11"/>
  <c r="W1729" i="11"/>
  <c r="X1729" i="11"/>
  <c r="V1730" i="11"/>
  <c r="W1730" i="11"/>
  <c r="X1730" i="11"/>
  <c r="V1731" i="11"/>
  <c r="W1731" i="11"/>
  <c r="X1731" i="11"/>
  <c r="V1732" i="11"/>
  <c r="W1732" i="11"/>
  <c r="X1732" i="11"/>
  <c r="V1733" i="11"/>
  <c r="W1733" i="11"/>
  <c r="X1733" i="11"/>
  <c r="V1734" i="11"/>
  <c r="W1734" i="11"/>
  <c r="X1734" i="11"/>
  <c r="V1735" i="11"/>
  <c r="W1735" i="11"/>
  <c r="X1735" i="11"/>
  <c r="V1736" i="11"/>
  <c r="W1736" i="11"/>
  <c r="X1736" i="11"/>
  <c r="V1737" i="11"/>
  <c r="W1737" i="11"/>
  <c r="X1737" i="11"/>
  <c r="V1738" i="11"/>
  <c r="W1738" i="11"/>
  <c r="X1738" i="11"/>
  <c r="V1739" i="11"/>
  <c r="W1739" i="11"/>
  <c r="X1739" i="11"/>
  <c r="V1740" i="11"/>
  <c r="W1740" i="11"/>
  <c r="X1740" i="11"/>
  <c r="V1741" i="11"/>
  <c r="W1741" i="11"/>
  <c r="X1741" i="11"/>
  <c r="V1742" i="11"/>
  <c r="W1742" i="11"/>
  <c r="X1742" i="11"/>
  <c r="V1743" i="11"/>
  <c r="W1743" i="11"/>
  <c r="X1743" i="11"/>
  <c r="V1744" i="11"/>
  <c r="W1744" i="11"/>
  <c r="X1744" i="11"/>
  <c r="V1745" i="11"/>
  <c r="W1745" i="11"/>
  <c r="X1745" i="11"/>
  <c r="V1746" i="11"/>
  <c r="W1746" i="11"/>
  <c r="X1746" i="11"/>
  <c r="V1747" i="11"/>
  <c r="W1747" i="11"/>
  <c r="X1747" i="11"/>
  <c r="V1748" i="11"/>
  <c r="W1748" i="11"/>
  <c r="X1748" i="11"/>
  <c r="V1749" i="11"/>
  <c r="W1749" i="11"/>
  <c r="X1749" i="11"/>
  <c r="V1750" i="11"/>
  <c r="W1750" i="11"/>
  <c r="X1750" i="11"/>
  <c r="V1751" i="11"/>
  <c r="W1751" i="11"/>
  <c r="X1751" i="11"/>
  <c r="V1752" i="11"/>
  <c r="W1752" i="11"/>
  <c r="X1752" i="11"/>
  <c r="V1753" i="11"/>
  <c r="W1753" i="11"/>
  <c r="X1753" i="11"/>
  <c r="V1754" i="11"/>
  <c r="W1754" i="11"/>
  <c r="X1754" i="11"/>
  <c r="V1755" i="11"/>
  <c r="W1755" i="11"/>
  <c r="X1755" i="11"/>
  <c r="V1756" i="11"/>
  <c r="W1756" i="11"/>
  <c r="X1756" i="11"/>
  <c r="V1757" i="11"/>
  <c r="W1757" i="11"/>
  <c r="X1757" i="11"/>
  <c r="V1758" i="11"/>
  <c r="W1758" i="11"/>
  <c r="X1758" i="11"/>
  <c r="V1759" i="11"/>
  <c r="W1759" i="11"/>
  <c r="X1759" i="11"/>
  <c r="V1760" i="11"/>
  <c r="W1760" i="11"/>
  <c r="X1760" i="11"/>
  <c r="V1761" i="11"/>
  <c r="W1761" i="11"/>
  <c r="X1761" i="11"/>
  <c r="V1762" i="11"/>
  <c r="W1762" i="11"/>
  <c r="X1762" i="11"/>
  <c r="V1763" i="11"/>
  <c r="W1763" i="11"/>
  <c r="X1763" i="11"/>
  <c r="V1764" i="11"/>
  <c r="W1764" i="11"/>
  <c r="X1764" i="11"/>
  <c r="V1765" i="11"/>
  <c r="W1765" i="11"/>
  <c r="X1765" i="11"/>
  <c r="V1766" i="11"/>
  <c r="W1766" i="11"/>
  <c r="X1766" i="11"/>
  <c r="V1767" i="11"/>
  <c r="W1767" i="11"/>
  <c r="X1767" i="11"/>
  <c r="V1768" i="11"/>
  <c r="W1768" i="11"/>
  <c r="X1768" i="11"/>
  <c r="V1769" i="11"/>
  <c r="W1769" i="11"/>
  <c r="X1769" i="11"/>
  <c r="V1770" i="11"/>
  <c r="W1770" i="11"/>
  <c r="X1770" i="11"/>
  <c r="V1771" i="11"/>
  <c r="W1771" i="11"/>
  <c r="X1771" i="11"/>
  <c r="V1772" i="11"/>
  <c r="W1772" i="11"/>
  <c r="X1772" i="11"/>
  <c r="V1773" i="11"/>
  <c r="W1773" i="11"/>
  <c r="X1773" i="11"/>
  <c r="V1774" i="11"/>
  <c r="W1774" i="11"/>
  <c r="X1774" i="11"/>
  <c r="V1775" i="11"/>
  <c r="W1775" i="11"/>
  <c r="X1775" i="11"/>
  <c r="V1776" i="11"/>
  <c r="W1776" i="11"/>
  <c r="X1776" i="11"/>
  <c r="V1777" i="11"/>
  <c r="W1777" i="11"/>
  <c r="X1777" i="11"/>
  <c r="V1778" i="11"/>
  <c r="W1778" i="11"/>
  <c r="X1778" i="11"/>
  <c r="V1779" i="11"/>
  <c r="W1779" i="11"/>
  <c r="X1779" i="11"/>
  <c r="V1780" i="11"/>
  <c r="W1780" i="11"/>
  <c r="X1780" i="11"/>
  <c r="V1781" i="11"/>
  <c r="W1781" i="11"/>
  <c r="X1781" i="11"/>
  <c r="V1782" i="11"/>
  <c r="W1782" i="11"/>
  <c r="X1782" i="11"/>
  <c r="V1783" i="11"/>
  <c r="W1783" i="11"/>
  <c r="X1783" i="11"/>
  <c r="V1784" i="11"/>
  <c r="W1784" i="11"/>
  <c r="X1784" i="11"/>
  <c r="V1785" i="11"/>
  <c r="W1785" i="11"/>
  <c r="X1785" i="11"/>
  <c r="V1786" i="11"/>
  <c r="W1786" i="11"/>
  <c r="X1786" i="11"/>
  <c r="V1787" i="11"/>
  <c r="W1787" i="11"/>
  <c r="X1787" i="11"/>
  <c r="V1788" i="11"/>
  <c r="W1788" i="11"/>
  <c r="X1788" i="11"/>
  <c r="V1789" i="11"/>
  <c r="W1789" i="11"/>
  <c r="X1789" i="11"/>
  <c r="V1790" i="11"/>
  <c r="W1790" i="11"/>
  <c r="X1790" i="11"/>
  <c r="V1791" i="11"/>
  <c r="W1791" i="11"/>
  <c r="X1791" i="11"/>
  <c r="V1792" i="11"/>
  <c r="W1792" i="11"/>
  <c r="X1792" i="11"/>
  <c r="V1793" i="11"/>
  <c r="W1793" i="11"/>
  <c r="X1793" i="11"/>
  <c r="V1794" i="11"/>
  <c r="W1794" i="11"/>
  <c r="X1794" i="11"/>
  <c r="V1795" i="11"/>
  <c r="W1795" i="11"/>
  <c r="X1795" i="11"/>
  <c r="V1796" i="11"/>
  <c r="W1796" i="11"/>
  <c r="X1796" i="11"/>
  <c r="V1797" i="11"/>
  <c r="W1797" i="11"/>
  <c r="X1797" i="11"/>
  <c r="V1798" i="11"/>
  <c r="W1798" i="11"/>
  <c r="X1798" i="11"/>
  <c r="V1799" i="11"/>
  <c r="W1799" i="11"/>
  <c r="X1799" i="11"/>
  <c r="V1800" i="11"/>
  <c r="W1800" i="11"/>
  <c r="X1800" i="11"/>
  <c r="V1801" i="11"/>
  <c r="W1801" i="11"/>
  <c r="X1801" i="11"/>
  <c r="V1802" i="11"/>
  <c r="W1802" i="11"/>
  <c r="X1802" i="11"/>
  <c r="V1803" i="11"/>
  <c r="W1803" i="11"/>
  <c r="X1803" i="11"/>
  <c r="V1804" i="11"/>
  <c r="W1804" i="11"/>
  <c r="X1804" i="11"/>
  <c r="V1805" i="11"/>
  <c r="W1805" i="11"/>
  <c r="X1805" i="11"/>
  <c r="V1806" i="11"/>
  <c r="W1806" i="11"/>
  <c r="X1806" i="11"/>
  <c r="V1807" i="11"/>
  <c r="W1807" i="11"/>
  <c r="X1807" i="11"/>
  <c r="V1808" i="11"/>
  <c r="W1808" i="11"/>
  <c r="X1808" i="11"/>
  <c r="V1809" i="11"/>
  <c r="W1809" i="11"/>
  <c r="X1809" i="11"/>
  <c r="V1810" i="11"/>
  <c r="W1810" i="11"/>
  <c r="X1810" i="11"/>
  <c r="V1811" i="11"/>
  <c r="W1811" i="11"/>
  <c r="X1811" i="11"/>
  <c r="V1812" i="11"/>
  <c r="W1812" i="11"/>
  <c r="X1812" i="11"/>
  <c r="V1813" i="11"/>
  <c r="W1813" i="11"/>
  <c r="X1813" i="11"/>
  <c r="V1814" i="11"/>
  <c r="W1814" i="11"/>
  <c r="X1814" i="11"/>
  <c r="V1815" i="11"/>
  <c r="W1815" i="11"/>
  <c r="X1815" i="11"/>
  <c r="V1816" i="11"/>
  <c r="W1816" i="11"/>
  <c r="X1816" i="11"/>
  <c r="V1817" i="11"/>
  <c r="W1817" i="11"/>
  <c r="X1817" i="11"/>
  <c r="V1818" i="11"/>
  <c r="W1818" i="11"/>
  <c r="X1818" i="11"/>
  <c r="V1819" i="11"/>
  <c r="W1819" i="11"/>
  <c r="X1819" i="11"/>
  <c r="V1820" i="11"/>
  <c r="W1820" i="11"/>
  <c r="X1820" i="11"/>
  <c r="V1821" i="11"/>
  <c r="W1821" i="11"/>
  <c r="X1821" i="11"/>
  <c r="V1822" i="11"/>
  <c r="W1822" i="11"/>
  <c r="X1822" i="11"/>
  <c r="V1823" i="11"/>
  <c r="W1823" i="11"/>
  <c r="X1823" i="11"/>
  <c r="V1824" i="11"/>
  <c r="W1824" i="11"/>
  <c r="X1824" i="11"/>
  <c r="V1825" i="11"/>
  <c r="W1825" i="11"/>
  <c r="X1825" i="11"/>
  <c r="V1826" i="11"/>
  <c r="W1826" i="11"/>
  <c r="X1826" i="11"/>
  <c r="V1827" i="11"/>
  <c r="W1827" i="11"/>
  <c r="X1827" i="11"/>
  <c r="V1828" i="11"/>
  <c r="W1828" i="11"/>
  <c r="X1828" i="11"/>
  <c r="V1829" i="11"/>
  <c r="W1829" i="11"/>
  <c r="X1829" i="11"/>
  <c r="V1830" i="11"/>
  <c r="W1830" i="11"/>
  <c r="X1830" i="11"/>
  <c r="V1831" i="11"/>
  <c r="W1831" i="11"/>
  <c r="X1831" i="11"/>
  <c r="V1832" i="11"/>
  <c r="W1832" i="11"/>
  <c r="X1832" i="11"/>
  <c r="V1833" i="11"/>
  <c r="W1833" i="11"/>
  <c r="X1833" i="11"/>
  <c r="V1834" i="11"/>
  <c r="W1834" i="11"/>
  <c r="X1834" i="11"/>
  <c r="V1835" i="11"/>
  <c r="W1835" i="11"/>
  <c r="X1835" i="11"/>
  <c r="V1836" i="11"/>
  <c r="W1836" i="11"/>
  <c r="X1836" i="11"/>
  <c r="V1837" i="11"/>
  <c r="W1837" i="11"/>
  <c r="X1837" i="11"/>
  <c r="V1838" i="11"/>
  <c r="W1838" i="11"/>
  <c r="X1838" i="11"/>
  <c r="V1839" i="11"/>
  <c r="W1839" i="11"/>
  <c r="X1839" i="11"/>
  <c r="V1840" i="11"/>
  <c r="W1840" i="11"/>
  <c r="X1840" i="11"/>
  <c r="V1841" i="11"/>
  <c r="W1841" i="11"/>
  <c r="X1841" i="11"/>
  <c r="V1842" i="11"/>
  <c r="W1842" i="11"/>
  <c r="X1842" i="11"/>
  <c r="V1843" i="11"/>
  <c r="W1843" i="11"/>
  <c r="X1843" i="11"/>
  <c r="V1844" i="11"/>
  <c r="W1844" i="11"/>
  <c r="X1844" i="11"/>
  <c r="V1845" i="11"/>
  <c r="W1845" i="11"/>
  <c r="X1845" i="11"/>
  <c r="V1846" i="11"/>
  <c r="W1846" i="11"/>
  <c r="X1846" i="11"/>
  <c r="V1847" i="11"/>
  <c r="W1847" i="11"/>
  <c r="X1847" i="11"/>
  <c r="V1848" i="11"/>
  <c r="W1848" i="11"/>
  <c r="X1848" i="11"/>
  <c r="V1849" i="11"/>
  <c r="W1849" i="11"/>
  <c r="X1849" i="11"/>
  <c r="V1850" i="11"/>
  <c r="W1850" i="11"/>
  <c r="X1850" i="11"/>
  <c r="V1851" i="11"/>
  <c r="W1851" i="11"/>
  <c r="X1851" i="11"/>
  <c r="V1852" i="11"/>
  <c r="W1852" i="11"/>
  <c r="X1852" i="11"/>
  <c r="V1853" i="11"/>
  <c r="W1853" i="11"/>
  <c r="X1853" i="11"/>
  <c r="V1854" i="11"/>
  <c r="W1854" i="11"/>
  <c r="X1854" i="11"/>
  <c r="V1855" i="11"/>
  <c r="W1855" i="11"/>
  <c r="X1855" i="11"/>
  <c r="V1856" i="11"/>
  <c r="W1856" i="11"/>
  <c r="X1856" i="11"/>
  <c r="V1857" i="11"/>
  <c r="W1857" i="11"/>
  <c r="X1857" i="11"/>
  <c r="V1858" i="11"/>
  <c r="W1858" i="11"/>
  <c r="X1858" i="11"/>
  <c r="V1859" i="11"/>
  <c r="W1859" i="11"/>
  <c r="X1859" i="11"/>
  <c r="V1860" i="11"/>
  <c r="W1860" i="11"/>
  <c r="X1860" i="11"/>
  <c r="V1861" i="11"/>
  <c r="W1861" i="11"/>
  <c r="X1861" i="11"/>
  <c r="V1862" i="11"/>
  <c r="W1862" i="11"/>
  <c r="X1862" i="11"/>
  <c r="V1863" i="11"/>
  <c r="W1863" i="11"/>
  <c r="X1863" i="11"/>
  <c r="V1864" i="11"/>
  <c r="W1864" i="11"/>
  <c r="X1864" i="11"/>
  <c r="V1865" i="11"/>
  <c r="W1865" i="11"/>
  <c r="X1865" i="11"/>
  <c r="V1866" i="11"/>
  <c r="W1866" i="11"/>
  <c r="X1866" i="11"/>
  <c r="V1867" i="11"/>
  <c r="W1867" i="11"/>
  <c r="X1867" i="11"/>
  <c r="V1868" i="11"/>
  <c r="W1868" i="11"/>
  <c r="X1868" i="11"/>
  <c r="V1869" i="11"/>
  <c r="W1869" i="11"/>
  <c r="X1869" i="11"/>
  <c r="V1870" i="11"/>
  <c r="W1870" i="11"/>
  <c r="X1870" i="11"/>
  <c r="V1871" i="11"/>
  <c r="W1871" i="11"/>
  <c r="X1871" i="11"/>
  <c r="V1872" i="11"/>
  <c r="W1872" i="11"/>
  <c r="X1872" i="11"/>
  <c r="V1873" i="11"/>
  <c r="W1873" i="11"/>
  <c r="X1873" i="11"/>
  <c r="V1874" i="11"/>
  <c r="W1874" i="11"/>
  <c r="X1874" i="11"/>
  <c r="V1875" i="11"/>
  <c r="W1875" i="11"/>
  <c r="X1875" i="11"/>
  <c r="V1876" i="11"/>
  <c r="W1876" i="11"/>
  <c r="X1876" i="11"/>
  <c r="V1877" i="11"/>
  <c r="W1877" i="11"/>
  <c r="X1877" i="11"/>
  <c r="V1878" i="11"/>
  <c r="W1878" i="11"/>
  <c r="X1878" i="11"/>
  <c r="V1879" i="11"/>
  <c r="W1879" i="11"/>
  <c r="X1879" i="11"/>
  <c r="V1880" i="11"/>
  <c r="W1880" i="11"/>
  <c r="X1880" i="11"/>
  <c r="V1881" i="11"/>
  <c r="W1881" i="11"/>
  <c r="X1881" i="11"/>
  <c r="V1882" i="11"/>
  <c r="W1882" i="11"/>
  <c r="X1882" i="11"/>
  <c r="V1883" i="11"/>
  <c r="W1883" i="11"/>
  <c r="X1883" i="11"/>
  <c r="V1884" i="11"/>
  <c r="W1884" i="11"/>
  <c r="X1884" i="11"/>
  <c r="V1885" i="11"/>
  <c r="W1885" i="11"/>
  <c r="X1885" i="11"/>
  <c r="V1886" i="11"/>
  <c r="W1886" i="11"/>
  <c r="X1886" i="11"/>
  <c r="V1887" i="11"/>
  <c r="W1887" i="11"/>
  <c r="X1887" i="11"/>
  <c r="V1888" i="11"/>
  <c r="W1888" i="11"/>
  <c r="X1888" i="11"/>
  <c r="V1889" i="11"/>
  <c r="W1889" i="11"/>
  <c r="X1889" i="11"/>
  <c r="V1890" i="11"/>
  <c r="W1890" i="11"/>
  <c r="X1890" i="11"/>
  <c r="V1891" i="11"/>
  <c r="W1891" i="11"/>
  <c r="X1891" i="11"/>
  <c r="V1892" i="11"/>
  <c r="W1892" i="11"/>
  <c r="X1892" i="11"/>
  <c r="V1893" i="11"/>
  <c r="W1893" i="11"/>
  <c r="X1893" i="11"/>
  <c r="V1894" i="11"/>
  <c r="W1894" i="11"/>
  <c r="X1894" i="11"/>
  <c r="V1895" i="11"/>
  <c r="W1895" i="11"/>
  <c r="X1895" i="11"/>
  <c r="V1896" i="11"/>
  <c r="W1896" i="11"/>
  <c r="X1896" i="11"/>
  <c r="V1897" i="11"/>
  <c r="W1897" i="11"/>
  <c r="X1897" i="11"/>
  <c r="V1898" i="11"/>
  <c r="W1898" i="11"/>
  <c r="X1898" i="11"/>
  <c r="V1899" i="11"/>
  <c r="W1899" i="11"/>
  <c r="X1899" i="11"/>
  <c r="V1900" i="11"/>
  <c r="W1900" i="11"/>
  <c r="X1900" i="11"/>
  <c r="V1901" i="11"/>
  <c r="W1901" i="11"/>
  <c r="X1901" i="11"/>
  <c r="V1902" i="11"/>
  <c r="W1902" i="11"/>
  <c r="X1902" i="11"/>
  <c r="V1903" i="11"/>
  <c r="W1903" i="11"/>
  <c r="X1903" i="11"/>
  <c r="V1904" i="11"/>
  <c r="W1904" i="11"/>
  <c r="X1904" i="11"/>
  <c r="V1905" i="11"/>
  <c r="W1905" i="11"/>
  <c r="X1905" i="11"/>
  <c r="V1906" i="11"/>
  <c r="W1906" i="11"/>
  <c r="X1906" i="11"/>
  <c r="V1907" i="11"/>
  <c r="W1907" i="11"/>
  <c r="X1907" i="11"/>
  <c r="V1908" i="11"/>
  <c r="W1908" i="11"/>
  <c r="X1908" i="11"/>
  <c r="V1909" i="11"/>
  <c r="W1909" i="11"/>
  <c r="X1909" i="11"/>
  <c r="V1910" i="11"/>
  <c r="W1910" i="11"/>
  <c r="X1910" i="11"/>
  <c r="V1911" i="11"/>
  <c r="W1911" i="11"/>
  <c r="X1911" i="11"/>
  <c r="V1912" i="11"/>
  <c r="W1912" i="11"/>
  <c r="X1912" i="11"/>
  <c r="V1913" i="11"/>
  <c r="W1913" i="11"/>
  <c r="X1913" i="11"/>
  <c r="V1914" i="11"/>
  <c r="W1914" i="11"/>
  <c r="X1914" i="11"/>
  <c r="V1915" i="11"/>
  <c r="W1915" i="11"/>
  <c r="X1915" i="11"/>
  <c r="V1916" i="11"/>
  <c r="W1916" i="11"/>
  <c r="X1916" i="11"/>
  <c r="V1917" i="11"/>
  <c r="W1917" i="11"/>
  <c r="X1917" i="11"/>
  <c r="V1918" i="11"/>
  <c r="W1918" i="11"/>
  <c r="X1918" i="11"/>
  <c r="V1919" i="11"/>
  <c r="W1919" i="11"/>
  <c r="X1919" i="11"/>
  <c r="V1920" i="11"/>
  <c r="W1920" i="11"/>
  <c r="X1920" i="11"/>
  <c r="V1921" i="11"/>
  <c r="W1921" i="11"/>
  <c r="X1921" i="11"/>
  <c r="V1922" i="11"/>
  <c r="W1922" i="11"/>
  <c r="X1922" i="11"/>
  <c r="V1923" i="11"/>
  <c r="W1923" i="11"/>
  <c r="X1923" i="11"/>
  <c r="V1924" i="11"/>
  <c r="W1924" i="11"/>
  <c r="X1924" i="11"/>
  <c r="V1925" i="11"/>
  <c r="W1925" i="11"/>
  <c r="X1925" i="11"/>
  <c r="V1926" i="11"/>
  <c r="W1926" i="11"/>
  <c r="X1926" i="11"/>
  <c r="V1927" i="11"/>
  <c r="W1927" i="11"/>
  <c r="X1927" i="11"/>
  <c r="V1928" i="11"/>
  <c r="W1928" i="11"/>
  <c r="X1928" i="11"/>
  <c r="V1929" i="11"/>
  <c r="W1929" i="11"/>
  <c r="X1929" i="11"/>
  <c r="V1930" i="11"/>
  <c r="W1930" i="11"/>
  <c r="X1930" i="11"/>
  <c r="V1931" i="11"/>
  <c r="W1931" i="11"/>
  <c r="X1931" i="11"/>
  <c r="V1932" i="11"/>
  <c r="W1932" i="11"/>
  <c r="X1932" i="11"/>
  <c r="V1933" i="11"/>
  <c r="W1933" i="11"/>
  <c r="X1933" i="11"/>
  <c r="V1934" i="11"/>
  <c r="W1934" i="11"/>
  <c r="X1934" i="11"/>
  <c r="V1935" i="11"/>
  <c r="W1935" i="11"/>
  <c r="X1935" i="11"/>
  <c r="V1936" i="11"/>
  <c r="W1936" i="11"/>
  <c r="X1936" i="11"/>
  <c r="V1937" i="11"/>
  <c r="W1937" i="11"/>
  <c r="X1937" i="11"/>
  <c r="V1938" i="11"/>
  <c r="W1938" i="11"/>
  <c r="X1938" i="11"/>
  <c r="V1939" i="11"/>
  <c r="W1939" i="11"/>
  <c r="X1939" i="11"/>
  <c r="V1940" i="11"/>
  <c r="W1940" i="11"/>
  <c r="X1940" i="11"/>
  <c r="V1941" i="11"/>
  <c r="W1941" i="11"/>
  <c r="X1941" i="11"/>
  <c r="V1942" i="11"/>
  <c r="W1942" i="11"/>
  <c r="X1942" i="11"/>
  <c r="V1943" i="11"/>
  <c r="W1943" i="11"/>
  <c r="X1943" i="11"/>
  <c r="V1944" i="11"/>
  <c r="W1944" i="11"/>
  <c r="X1944" i="11"/>
  <c r="V1945" i="11"/>
  <c r="W1945" i="11"/>
  <c r="X1945" i="11"/>
  <c r="V1946" i="11"/>
  <c r="W1946" i="11"/>
  <c r="X1946" i="11"/>
  <c r="V1947" i="11"/>
  <c r="W1947" i="11"/>
  <c r="X1947" i="11"/>
  <c r="V1948" i="11"/>
  <c r="W1948" i="11"/>
  <c r="X1948" i="11"/>
  <c r="V1949" i="11"/>
  <c r="W1949" i="11"/>
  <c r="X1949" i="11"/>
  <c r="V1950" i="11"/>
  <c r="W1950" i="11"/>
  <c r="X1950" i="11"/>
  <c r="V1951" i="11"/>
  <c r="W1951" i="11"/>
  <c r="X1951" i="11"/>
  <c r="V1952" i="11"/>
  <c r="W1952" i="11"/>
  <c r="X1952" i="11"/>
  <c r="V1953" i="11"/>
  <c r="W1953" i="11"/>
  <c r="X1953" i="11"/>
  <c r="V1954" i="11"/>
  <c r="W1954" i="11"/>
  <c r="X1954" i="11"/>
  <c r="V1955" i="11"/>
  <c r="W1955" i="11"/>
  <c r="X1955" i="11"/>
  <c r="V1956" i="11"/>
  <c r="W1956" i="11"/>
  <c r="X1956" i="11"/>
  <c r="V1957" i="11"/>
  <c r="W1957" i="11"/>
  <c r="X1957" i="11"/>
  <c r="V1958" i="11"/>
  <c r="W1958" i="11"/>
  <c r="X1958" i="11"/>
  <c r="V1959" i="11"/>
  <c r="W1959" i="11"/>
  <c r="X1959" i="11"/>
  <c r="V1960" i="11"/>
  <c r="W1960" i="11"/>
  <c r="X1960" i="11"/>
  <c r="V1961" i="11"/>
  <c r="W1961" i="11"/>
  <c r="X1961" i="11"/>
  <c r="V1962" i="11"/>
  <c r="W1962" i="11"/>
  <c r="X1962" i="11"/>
  <c r="V1963" i="11"/>
  <c r="W1963" i="11"/>
  <c r="X1963" i="11"/>
  <c r="V1964" i="11"/>
  <c r="W1964" i="11"/>
  <c r="X1964" i="11"/>
  <c r="V1965" i="11"/>
  <c r="W1965" i="11"/>
  <c r="X1965" i="11"/>
  <c r="V1966" i="11"/>
  <c r="W1966" i="11"/>
  <c r="X1966" i="11"/>
  <c r="V1967" i="11"/>
  <c r="W1967" i="11"/>
  <c r="X1967" i="11"/>
  <c r="V1968" i="11"/>
  <c r="W1968" i="11"/>
  <c r="X1968" i="11"/>
  <c r="V1969" i="11"/>
  <c r="W1969" i="11"/>
  <c r="X1969" i="11"/>
  <c r="V1970" i="11"/>
  <c r="W1970" i="11"/>
  <c r="X1970" i="11"/>
  <c r="V1971" i="11"/>
  <c r="W1971" i="11"/>
  <c r="X1971" i="11"/>
  <c r="V1972" i="11"/>
  <c r="W1972" i="11"/>
  <c r="X1972" i="11"/>
  <c r="V1973" i="11"/>
  <c r="W1973" i="11"/>
  <c r="X1973" i="11"/>
  <c r="V1974" i="11"/>
  <c r="W1974" i="11"/>
  <c r="X1974" i="11"/>
  <c r="V1975" i="11"/>
  <c r="W1975" i="11"/>
  <c r="X1975" i="11"/>
  <c r="V1976" i="11"/>
  <c r="W1976" i="11"/>
  <c r="X1976" i="11"/>
  <c r="V1977" i="11"/>
  <c r="W1977" i="11"/>
  <c r="X1977" i="11"/>
  <c r="V1978" i="11"/>
  <c r="W1978" i="11"/>
  <c r="X1978" i="11"/>
  <c r="V1979" i="11"/>
  <c r="W1979" i="11"/>
  <c r="X1979" i="11"/>
  <c r="V1980" i="11"/>
  <c r="W1980" i="11"/>
  <c r="X1980" i="11"/>
  <c r="V1981" i="11"/>
  <c r="W1981" i="11"/>
  <c r="X1981" i="11"/>
  <c r="V1982" i="11"/>
  <c r="W1982" i="11"/>
  <c r="X1982" i="11"/>
  <c r="V1983" i="11"/>
  <c r="W1983" i="11"/>
  <c r="X1983" i="11"/>
  <c r="V1984" i="11"/>
  <c r="W1984" i="11"/>
  <c r="X1984" i="11"/>
  <c r="V1985" i="11"/>
  <c r="W1985" i="11"/>
  <c r="X1985" i="11"/>
  <c r="V1986" i="11"/>
  <c r="W1986" i="11"/>
  <c r="X1986" i="11"/>
  <c r="V1987" i="11"/>
  <c r="W1987" i="11"/>
  <c r="X1987" i="11"/>
  <c r="V1988" i="11"/>
  <c r="W1988" i="11"/>
  <c r="X1988" i="11"/>
  <c r="V1989" i="11"/>
  <c r="W1989" i="11"/>
  <c r="X1989" i="11"/>
  <c r="V1990" i="11"/>
  <c r="W1990" i="11"/>
  <c r="X1990" i="11"/>
  <c r="V1991" i="11"/>
  <c r="W1991" i="11"/>
  <c r="X1991" i="11"/>
  <c r="V1992" i="11"/>
  <c r="W1992" i="11"/>
  <c r="X1992" i="11"/>
  <c r="V1993" i="11"/>
  <c r="W1993" i="11"/>
  <c r="X1993" i="11"/>
  <c r="V1994" i="11"/>
  <c r="W1994" i="11"/>
  <c r="X1994" i="11"/>
  <c r="V1995" i="11"/>
  <c r="W1995" i="11"/>
  <c r="X1995" i="11"/>
  <c r="V1996" i="11"/>
  <c r="W1996" i="11"/>
  <c r="X1996" i="11"/>
  <c r="V1997" i="11"/>
  <c r="W1997" i="11"/>
  <c r="X1997" i="11"/>
  <c r="V1998" i="11"/>
  <c r="W1998" i="11"/>
  <c r="X1998" i="11"/>
  <c r="V1999" i="11"/>
  <c r="W1999" i="11"/>
  <c r="X1999" i="11"/>
  <c r="V2000" i="11"/>
  <c r="W2000" i="11"/>
  <c r="X2000" i="11"/>
  <c r="V2001" i="11"/>
  <c r="W2001" i="11"/>
  <c r="X2001" i="11"/>
  <c r="V2002" i="11"/>
  <c r="W2002" i="11"/>
  <c r="X2002" i="11"/>
  <c r="V2003" i="11"/>
  <c r="W2003" i="11"/>
  <c r="X2003" i="11"/>
  <c r="V2004" i="11"/>
  <c r="W2004" i="11"/>
  <c r="X2004" i="11"/>
  <c r="V2005" i="11"/>
  <c r="W2005" i="11"/>
  <c r="X2005" i="11"/>
  <c r="V2006" i="11"/>
  <c r="W2006" i="11"/>
  <c r="X2006" i="11"/>
  <c r="V2007" i="11"/>
  <c r="W2007" i="11"/>
  <c r="X2007" i="11"/>
  <c r="V2008" i="11"/>
  <c r="W2008" i="11"/>
  <c r="X2008" i="11"/>
  <c r="V2009" i="11"/>
  <c r="W2009" i="11"/>
  <c r="X2009" i="11"/>
  <c r="V2010" i="11"/>
  <c r="W2010" i="11"/>
  <c r="X2010" i="11"/>
  <c r="V2011" i="11"/>
  <c r="W2011" i="11"/>
  <c r="X2011" i="11"/>
  <c r="V2012" i="11"/>
  <c r="W2012" i="11"/>
  <c r="X2012" i="11"/>
  <c r="V2013" i="11"/>
  <c r="W2013" i="11"/>
  <c r="X2013" i="11"/>
  <c r="V2014" i="11"/>
  <c r="W2014" i="11"/>
  <c r="X2014" i="11"/>
  <c r="V2015" i="11"/>
  <c r="W2015" i="11"/>
  <c r="X2015" i="11"/>
  <c r="V2016" i="11"/>
  <c r="W2016" i="11"/>
  <c r="X2016" i="11"/>
  <c r="V2017" i="11"/>
  <c r="W2017" i="11"/>
  <c r="X2017" i="11"/>
  <c r="V2018" i="11"/>
  <c r="W2018" i="11"/>
  <c r="X2018" i="11"/>
  <c r="V2019" i="11"/>
  <c r="W2019" i="11"/>
  <c r="X2019" i="11"/>
  <c r="V2020" i="11"/>
  <c r="W2020" i="11"/>
  <c r="X2020" i="11"/>
  <c r="V2021" i="11"/>
  <c r="W2021" i="11"/>
  <c r="X2021" i="11"/>
  <c r="V2022" i="11"/>
  <c r="W2022" i="11"/>
  <c r="X2022" i="11"/>
  <c r="V2023" i="11"/>
  <c r="W2023" i="11"/>
  <c r="X2023" i="11"/>
  <c r="V2024" i="11"/>
  <c r="W2024" i="11"/>
  <c r="X2024" i="11"/>
  <c r="V2025" i="11"/>
  <c r="W2025" i="11"/>
  <c r="X2025" i="11"/>
  <c r="V2026" i="11"/>
  <c r="W2026" i="11"/>
  <c r="X2026" i="11"/>
  <c r="V2027" i="11"/>
  <c r="W2027" i="11"/>
  <c r="X2027" i="11"/>
  <c r="V2028" i="11"/>
  <c r="W2028" i="11"/>
  <c r="X2028" i="11"/>
  <c r="V2029" i="11"/>
  <c r="W2029" i="11"/>
  <c r="X2029" i="11"/>
  <c r="V2030" i="11"/>
  <c r="W2030" i="11"/>
  <c r="X2030" i="11"/>
  <c r="V2031" i="11"/>
  <c r="W2031" i="11"/>
  <c r="X2031" i="11"/>
  <c r="V2032" i="11"/>
  <c r="W2032" i="11"/>
  <c r="X2032" i="11"/>
  <c r="V2033" i="11"/>
  <c r="W2033" i="11"/>
  <c r="X2033" i="11"/>
  <c r="V2034" i="11"/>
  <c r="W2034" i="11"/>
  <c r="X2034" i="11"/>
  <c r="V2035" i="11"/>
  <c r="W2035" i="11"/>
  <c r="X2035" i="11"/>
  <c r="V2036" i="11"/>
  <c r="W2036" i="11"/>
  <c r="X2036" i="11"/>
  <c r="V2037" i="11"/>
  <c r="W2037" i="11"/>
  <c r="X2037" i="11"/>
  <c r="V2038" i="11"/>
  <c r="W2038" i="11"/>
  <c r="X2038" i="11"/>
  <c r="V2039" i="11"/>
  <c r="W2039" i="11"/>
  <c r="X2039" i="11"/>
  <c r="V2040" i="11"/>
  <c r="W2040" i="11"/>
  <c r="X2040" i="11"/>
  <c r="V2041" i="11"/>
  <c r="W2041" i="11"/>
  <c r="X2041" i="11"/>
  <c r="V2042" i="11"/>
  <c r="W2042" i="11"/>
  <c r="X2042" i="11"/>
  <c r="V2043" i="11"/>
  <c r="W2043" i="11"/>
  <c r="X2043" i="11"/>
  <c r="V2044" i="11"/>
  <c r="W2044" i="11"/>
  <c r="X2044" i="11"/>
  <c r="V2045" i="11"/>
  <c r="W2045" i="11"/>
  <c r="X2045" i="11"/>
  <c r="V2046" i="11"/>
  <c r="W2046" i="11"/>
  <c r="X2046" i="11"/>
  <c r="V2047" i="11"/>
  <c r="W2047" i="11"/>
  <c r="X2047" i="11"/>
  <c r="V2048" i="11"/>
  <c r="W2048" i="11"/>
  <c r="X2048" i="11"/>
  <c r="V2049" i="11"/>
  <c r="W2049" i="11"/>
  <c r="X2049" i="11"/>
  <c r="V2050" i="11"/>
  <c r="W2050" i="11"/>
  <c r="X2050" i="11"/>
  <c r="V2051" i="11"/>
  <c r="W2051" i="11"/>
  <c r="X2051" i="11"/>
  <c r="V2052" i="11"/>
  <c r="W2052" i="11"/>
  <c r="X2052" i="11"/>
  <c r="V2053" i="11"/>
  <c r="W2053" i="11"/>
  <c r="X2053" i="11"/>
  <c r="V2054" i="11"/>
  <c r="W2054" i="11"/>
  <c r="X2054" i="11"/>
  <c r="V2055" i="11"/>
  <c r="W2055" i="11"/>
  <c r="X2055" i="11"/>
  <c r="V2056" i="11"/>
  <c r="W2056" i="11"/>
  <c r="X2056" i="11"/>
  <c r="V2057" i="11"/>
  <c r="W2057" i="11"/>
  <c r="X2057" i="11"/>
  <c r="V2058" i="11"/>
  <c r="W2058" i="11"/>
  <c r="X2058" i="11"/>
  <c r="V2059" i="11"/>
  <c r="W2059" i="11"/>
  <c r="X2059" i="11"/>
  <c r="V2060" i="11"/>
  <c r="W2060" i="11"/>
  <c r="X2060" i="11"/>
  <c r="V2061" i="11"/>
  <c r="W2061" i="11"/>
  <c r="X2061" i="11"/>
  <c r="V2062" i="11"/>
  <c r="W2062" i="11"/>
  <c r="X2062" i="11"/>
  <c r="V2063" i="11"/>
  <c r="W2063" i="11"/>
  <c r="X2063" i="11"/>
  <c r="V2064" i="11"/>
  <c r="W2064" i="11"/>
  <c r="X2064" i="11"/>
  <c r="V2065" i="11"/>
  <c r="W2065" i="11"/>
  <c r="X2065" i="11"/>
  <c r="V2066" i="11"/>
  <c r="W2066" i="11"/>
  <c r="X2066" i="11"/>
  <c r="V2067" i="11"/>
  <c r="W2067" i="11"/>
  <c r="X2067" i="11"/>
  <c r="V2068" i="11"/>
  <c r="W2068" i="11"/>
  <c r="X2068" i="11"/>
  <c r="V2069" i="11"/>
  <c r="W2069" i="11"/>
  <c r="X2069" i="11"/>
  <c r="V2070" i="11"/>
  <c r="W2070" i="11"/>
  <c r="X2070" i="11"/>
  <c r="V2071" i="11"/>
  <c r="W2071" i="11"/>
  <c r="X2071" i="11"/>
  <c r="V2072" i="11"/>
  <c r="W2072" i="11"/>
  <c r="X2072" i="11"/>
  <c r="V2073" i="11"/>
  <c r="W2073" i="11"/>
  <c r="X2073" i="11"/>
  <c r="V2074" i="11"/>
  <c r="W2074" i="11"/>
  <c r="X2074" i="11"/>
  <c r="V2075" i="11"/>
  <c r="W2075" i="11"/>
  <c r="X2075" i="11"/>
  <c r="V2076" i="11"/>
  <c r="W2076" i="11"/>
  <c r="X2076" i="11"/>
  <c r="V2077" i="11"/>
  <c r="W2077" i="11"/>
  <c r="X2077" i="11"/>
  <c r="V2078" i="11"/>
  <c r="W2078" i="11"/>
  <c r="X2078" i="11"/>
  <c r="V2079" i="11"/>
  <c r="W2079" i="11"/>
  <c r="X2079" i="11"/>
  <c r="V2080" i="11"/>
  <c r="W2080" i="11"/>
  <c r="X2080" i="11"/>
  <c r="V2081" i="11"/>
  <c r="W2081" i="11"/>
  <c r="X2081" i="11"/>
  <c r="V2082" i="11"/>
  <c r="W2082" i="11"/>
  <c r="X2082" i="11"/>
  <c r="V2083" i="11"/>
  <c r="W2083" i="11"/>
  <c r="X2083" i="11"/>
  <c r="V2084" i="11"/>
  <c r="W2084" i="11"/>
  <c r="X2084" i="11"/>
  <c r="V2085" i="11"/>
  <c r="W2085" i="11"/>
  <c r="X2085" i="11"/>
  <c r="V2086" i="11"/>
  <c r="W2086" i="11"/>
  <c r="X2086" i="11"/>
  <c r="V2087" i="11"/>
  <c r="W2087" i="11"/>
  <c r="X2087" i="11"/>
  <c r="V2088" i="11"/>
  <c r="W2088" i="11"/>
  <c r="X2088" i="11"/>
  <c r="V2089" i="11"/>
  <c r="W2089" i="11"/>
  <c r="X2089" i="11"/>
  <c r="V2090" i="11"/>
  <c r="W2090" i="11"/>
  <c r="X2090" i="11"/>
  <c r="V2091" i="11"/>
  <c r="W2091" i="11"/>
  <c r="X2091" i="11"/>
  <c r="V2092" i="11"/>
  <c r="W2092" i="11"/>
  <c r="X2092" i="11"/>
  <c r="V2093" i="11"/>
  <c r="W2093" i="11"/>
  <c r="X2093" i="11"/>
  <c r="V2094" i="11"/>
  <c r="W2094" i="11"/>
  <c r="X2094" i="11"/>
  <c r="V2095" i="11"/>
  <c r="W2095" i="11"/>
  <c r="X2095" i="11"/>
  <c r="V2096" i="11"/>
  <c r="W2096" i="11"/>
  <c r="X2096" i="11"/>
  <c r="V2097" i="11"/>
  <c r="W2097" i="11"/>
  <c r="X2097" i="11"/>
  <c r="V2098" i="11"/>
  <c r="W2098" i="11"/>
  <c r="X2098" i="11"/>
  <c r="V2099" i="11"/>
  <c r="W2099" i="11"/>
  <c r="X2099" i="11"/>
  <c r="V2100" i="11"/>
  <c r="W2100" i="11"/>
  <c r="X2100" i="11"/>
  <c r="V2101" i="11"/>
  <c r="W2101" i="11"/>
  <c r="X2101" i="11"/>
  <c r="V2102" i="11"/>
  <c r="W2102" i="11"/>
  <c r="X2102" i="11"/>
  <c r="V2103" i="11"/>
  <c r="W2103" i="11"/>
  <c r="X2103" i="11"/>
  <c r="V2104" i="11"/>
  <c r="W2104" i="11"/>
  <c r="X2104" i="11"/>
  <c r="V2105" i="11"/>
  <c r="W2105" i="11"/>
  <c r="X2105" i="11"/>
  <c r="V2106" i="11"/>
  <c r="W2106" i="11"/>
  <c r="X2106" i="11"/>
  <c r="V2107" i="11"/>
  <c r="W2107" i="11"/>
  <c r="X2107" i="11"/>
  <c r="V2108" i="11"/>
  <c r="W2108" i="11"/>
  <c r="X2108" i="11"/>
  <c r="V2109" i="11"/>
  <c r="W2109" i="11"/>
  <c r="X2109" i="11"/>
  <c r="V2110" i="11"/>
  <c r="W2110" i="11"/>
  <c r="X2110" i="11"/>
  <c r="V2111" i="11"/>
  <c r="W2111" i="11"/>
  <c r="X2111" i="11"/>
  <c r="V2112" i="11"/>
  <c r="W2112" i="11"/>
  <c r="X2112" i="11"/>
  <c r="V2113" i="11"/>
  <c r="W2113" i="11"/>
  <c r="X2113" i="11"/>
  <c r="V2114" i="11"/>
  <c r="W2114" i="11"/>
  <c r="X2114" i="11"/>
  <c r="V2115" i="11"/>
  <c r="W2115" i="11"/>
  <c r="X2115" i="11"/>
  <c r="V2116" i="11"/>
  <c r="W2116" i="11"/>
  <c r="X2116" i="11"/>
  <c r="V2117" i="11"/>
  <c r="W2117" i="11"/>
  <c r="X2117" i="11"/>
  <c r="V2118" i="11"/>
  <c r="W2118" i="11"/>
  <c r="X2118" i="11"/>
  <c r="V2119" i="11"/>
  <c r="W2119" i="11"/>
  <c r="X2119" i="11"/>
  <c r="V2120" i="11"/>
  <c r="W2120" i="11"/>
  <c r="X2120" i="11"/>
  <c r="V2121" i="11"/>
  <c r="W2121" i="11"/>
  <c r="X2121" i="11"/>
  <c r="V2122" i="11"/>
  <c r="W2122" i="11"/>
  <c r="X2122" i="11"/>
  <c r="V2123" i="11"/>
  <c r="W2123" i="11"/>
  <c r="X2123" i="11"/>
  <c r="V2124" i="11"/>
  <c r="W2124" i="11"/>
  <c r="X2124" i="11"/>
  <c r="V2125" i="11"/>
  <c r="W2125" i="11"/>
  <c r="X2125" i="11"/>
  <c r="V2126" i="11"/>
  <c r="W2126" i="11"/>
  <c r="X2126" i="11"/>
  <c r="V2127" i="11"/>
  <c r="W2127" i="11"/>
  <c r="X2127" i="11"/>
  <c r="V2128" i="11"/>
  <c r="W2128" i="11"/>
  <c r="X2128" i="11"/>
  <c r="V2129" i="11"/>
  <c r="W2129" i="11"/>
  <c r="X2129" i="11"/>
  <c r="V2130" i="11"/>
  <c r="W2130" i="11"/>
  <c r="X2130" i="11"/>
  <c r="V2131" i="11"/>
  <c r="W2131" i="11"/>
  <c r="X2131" i="11"/>
  <c r="V2132" i="11"/>
  <c r="W2132" i="11"/>
  <c r="X2132" i="11"/>
  <c r="V2133" i="11"/>
  <c r="W2133" i="11"/>
  <c r="X2133" i="11"/>
  <c r="V2134" i="11"/>
  <c r="W2134" i="11"/>
  <c r="X2134" i="11"/>
  <c r="V2135" i="11"/>
  <c r="W2135" i="11"/>
  <c r="X2135" i="11"/>
  <c r="V2136" i="11"/>
  <c r="W2136" i="11"/>
  <c r="X2136" i="11"/>
  <c r="V2137" i="11"/>
  <c r="W2137" i="11"/>
  <c r="X2137" i="11"/>
  <c r="V2138" i="11"/>
  <c r="W2138" i="11"/>
  <c r="X2138" i="11"/>
  <c r="V2139" i="11"/>
  <c r="W2139" i="11"/>
  <c r="X2139" i="11"/>
  <c r="V2140" i="11"/>
  <c r="W2140" i="11"/>
  <c r="X2140" i="11"/>
  <c r="V2141" i="11"/>
  <c r="W2141" i="11"/>
  <c r="X2141" i="11"/>
  <c r="V2142" i="11"/>
  <c r="W2142" i="11"/>
  <c r="X2142" i="11"/>
  <c r="V2143" i="11"/>
  <c r="W2143" i="11"/>
  <c r="X2143" i="11"/>
  <c r="V2144" i="11"/>
  <c r="W2144" i="11"/>
  <c r="X2144" i="11"/>
  <c r="V2145" i="11"/>
  <c r="W2145" i="11"/>
  <c r="X2145" i="11"/>
  <c r="V2146" i="11"/>
  <c r="W2146" i="11"/>
  <c r="X2146" i="11"/>
  <c r="V2147" i="11"/>
  <c r="W2147" i="11"/>
  <c r="X2147" i="11"/>
  <c r="V2148" i="11"/>
  <c r="W2148" i="11"/>
  <c r="X2148" i="11"/>
  <c r="V2149" i="11"/>
  <c r="W2149" i="11"/>
  <c r="X2149" i="11"/>
  <c r="V2150" i="11"/>
  <c r="W2150" i="11"/>
  <c r="X2150" i="11"/>
  <c r="V2151" i="11"/>
  <c r="W2151" i="11"/>
  <c r="X2151" i="11"/>
  <c r="V2152" i="11"/>
  <c r="W2152" i="11"/>
  <c r="X2152" i="11"/>
  <c r="V2153" i="11"/>
  <c r="W2153" i="11"/>
  <c r="X2153" i="11"/>
  <c r="V2154" i="11"/>
  <c r="W2154" i="11"/>
  <c r="X2154" i="11"/>
  <c r="V2155" i="11"/>
  <c r="W2155" i="11"/>
  <c r="X2155" i="11"/>
  <c r="V2156" i="11"/>
  <c r="W2156" i="11"/>
  <c r="X2156" i="11"/>
  <c r="V2157" i="11"/>
  <c r="W2157" i="11"/>
  <c r="X2157" i="11"/>
  <c r="V2158" i="11"/>
  <c r="W2158" i="11"/>
  <c r="X2158" i="11"/>
  <c r="V2159" i="11"/>
  <c r="W2159" i="11"/>
  <c r="X2159" i="11"/>
  <c r="V2160" i="11"/>
  <c r="W2160" i="11"/>
  <c r="X2160" i="11"/>
  <c r="V2161" i="11"/>
  <c r="W2161" i="11"/>
  <c r="X2161" i="11"/>
  <c r="V2162" i="11"/>
  <c r="W2162" i="11"/>
  <c r="X2162" i="11"/>
  <c r="V2163" i="11"/>
  <c r="W2163" i="11"/>
  <c r="X2163" i="11"/>
  <c r="V2164" i="11"/>
  <c r="W2164" i="11"/>
  <c r="X2164" i="11"/>
  <c r="V2165" i="11"/>
  <c r="W2165" i="11"/>
  <c r="X2165" i="11"/>
  <c r="V2166" i="11"/>
  <c r="W2166" i="11"/>
  <c r="X2166" i="11"/>
  <c r="V2167" i="11"/>
  <c r="W2167" i="11"/>
  <c r="X2167" i="11"/>
  <c r="V2168" i="11"/>
  <c r="W2168" i="11"/>
  <c r="X2168" i="11"/>
  <c r="V2169" i="11"/>
  <c r="W2169" i="11"/>
  <c r="X2169" i="11"/>
  <c r="V2170" i="11"/>
  <c r="W2170" i="11"/>
  <c r="X2170" i="11"/>
  <c r="V2171" i="11"/>
  <c r="W2171" i="11"/>
  <c r="X2171" i="11"/>
  <c r="V2172" i="11"/>
  <c r="W2172" i="11"/>
  <c r="X2172" i="11"/>
  <c r="V2173" i="11"/>
  <c r="W2173" i="11"/>
  <c r="X2173" i="11"/>
  <c r="V2174" i="11"/>
  <c r="W2174" i="11"/>
  <c r="X2174" i="11"/>
  <c r="V2175" i="11"/>
  <c r="W2175" i="11"/>
  <c r="X2175" i="11"/>
  <c r="V2176" i="11"/>
  <c r="W2176" i="11"/>
  <c r="X2176" i="11"/>
  <c r="V2177" i="11"/>
  <c r="W2177" i="11"/>
  <c r="X2177" i="11"/>
  <c r="V2178" i="11"/>
  <c r="W2178" i="11"/>
  <c r="X2178" i="11"/>
  <c r="V2179" i="11"/>
  <c r="W2179" i="11"/>
  <c r="X2179" i="11"/>
  <c r="V2180" i="11"/>
  <c r="W2180" i="11"/>
  <c r="X2180" i="11"/>
  <c r="V2181" i="11"/>
  <c r="W2181" i="11"/>
  <c r="X2181" i="11"/>
  <c r="V2182" i="11"/>
  <c r="W2182" i="11"/>
  <c r="X2182" i="11"/>
  <c r="V2183" i="11"/>
  <c r="W2183" i="11"/>
  <c r="X2183" i="11"/>
  <c r="V2184" i="11"/>
  <c r="W2184" i="11"/>
  <c r="X2184" i="11"/>
  <c r="V2185" i="11"/>
  <c r="W2185" i="11"/>
  <c r="X2185" i="11"/>
  <c r="V2186" i="11"/>
  <c r="W2186" i="11"/>
  <c r="X2186" i="11"/>
  <c r="V2187" i="11"/>
  <c r="W2187" i="11"/>
  <c r="X2187" i="11"/>
  <c r="V2188" i="11"/>
  <c r="W2188" i="11"/>
  <c r="X2188" i="11"/>
  <c r="V2189" i="11"/>
  <c r="W2189" i="11"/>
  <c r="X2189" i="11"/>
  <c r="V2190" i="11"/>
  <c r="W2190" i="11"/>
  <c r="X2190" i="11"/>
  <c r="V2191" i="11"/>
  <c r="W2191" i="11"/>
  <c r="X2191" i="11"/>
  <c r="V2192" i="11"/>
  <c r="W2192" i="11"/>
  <c r="X2192" i="11"/>
  <c r="V2193" i="11"/>
  <c r="W2193" i="11"/>
  <c r="X2193" i="11"/>
  <c r="V2194" i="11"/>
  <c r="W2194" i="11"/>
  <c r="X2194" i="11"/>
  <c r="V2195" i="11"/>
  <c r="W2195" i="11"/>
  <c r="X2195" i="11"/>
  <c r="V2196" i="11"/>
  <c r="W2196" i="11"/>
  <c r="X2196" i="11"/>
  <c r="V2197" i="11"/>
  <c r="W2197" i="11"/>
  <c r="X2197" i="11"/>
  <c r="V2198" i="11"/>
  <c r="W2198" i="11"/>
  <c r="X2198" i="11"/>
  <c r="V2199" i="11"/>
  <c r="W2199" i="11"/>
  <c r="X2199" i="11"/>
  <c r="V2200" i="11"/>
  <c r="W2200" i="11"/>
  <c r="X2200" i="11"/>
  <c r="V2201" i="11"/>
  <c r="W2201" i="11"/>
  <c r="X2201" i="11"/>
  <c r="V2202" i="11"/>
  <c r="W2202" i="11"/>
  <c r="X2202" i="11"/>
  <c r="V2203" i="11"/>
  <c r="W2203" i="11"/>
  <c r="X2203" i="11"/>
  <c r="V2204" i="11"/>
  <c r="W2204" i="11"/>
  <c r="X2204" i="11"/>
  <c r="V2205" i="11"/>
  <c r="W2205" i="11"/>
  <c r="X2205" i="11"/>
  <c r="V2206" i="11"/>
  <c r="W2206" i="11"/>
  <c r="X2206" i="11"/>
  <c r="V2207" i="11"/>
  <c r="W2207" i="11"/>
  <c r="X2207" i="11"/>
  <c r="V2208" i="11"/>
  <c r="W2208" i="11"/>
  <c r="X2208" i="11"/>
  <c r="V2209" i="11"/>
  <c r="W2209" i="11"/>
  <c r="X2209" i="11"/>
  <c r="V2210" i="11"/>
  <c r="W2210" i="11"/>
  <c r="X2210" i="11"/>
  <c r="V2211" i="11"/>
  <c r="W2211" i="11"/>
  <c r="X2211" i="11"/>
  <c r="V2212" i="11"/>
  <c r="W2212" i="11"/>
  <c r="X2212" i="11"/>
  <c r="V2213" i="11"/>
  <c r="W2213" i="11"/>
  <c r="X2213" i="11"/>
  <c r="V2214" i="11"/>
  <c r="W2214" i="11"/>
  <c r="X2214" i="11"/>
  <c r="V2215" i="11"/>
  <c r="W2215" i="11"/>
  <c r="X2215" i="11"/>
  <c r="V2216" i="11"/>
  <c r="W2216" i="11"/>
  <c r="X2216" i="11"/>
  <c r="V2217" i="11"/>
  <c r="W2217" i="11"/>
  <c r="X2217" i="11"/>
  <c r="V2218" i="11"/>
  <c r="W2218" i="11"/>
  <c r="X2218" i="11"/>
  <c r="V2219" i="11"/>
  <c r="W2219" i="11"/>
  <c r="X2219" i="11"/>
  <c r="V2220" i="11"/>
  <c r="W2220" i="11"/>
  <c r="X2220" i="11"/>
  <c r="V2221" i="11"/>
  <c r="W2221" i="11"/>
  <c r="X2221" i="11"/>
  <c r="V2222" i="11"/>
  <c r="W2222" i="11"/>
  <c r="X2222" i="11"/>
  <c r="V2223" i="11"/>
  <c r="W2223" i="11"/>
  <c r="X2223" i="11"/>
  <c r="V2224" i="11"/>
  <c r="W2224" i="11"/>
  <c r="X2224" i="11"/>
  <c r="V2225" i="11"/>
  <c r="W2225" i="11"/>
  <c r="X2225" i="11"/>
  <c r="V2226" i="11"/>
  <c r="W2226" i="11"/>
  <c r="X2226" i="11"/>
  <c r="V2227" i="11"/>
  <c r="W2227" i="11"/>
  <c r="X2227" i="11"/>
  <c r="V2228" i="11"/>
  <c r="W2228" i="11"/>
  <c r="X2228" i="11"/>
  <c r="V2229" i="11"/>
  <c r="W2229" i="11"/>
  <c r="X2229" i="11"/>
  <c r="V2230" i="11"/>
  <c r="W2230" i="11"/>
  <c r="X2230" i="11"/>
  <c r="V2231" i="11"/>
  <c r="W2231" i="11"/>
  <c r="X2231" i="11"/>
  <c r="V2232" i="11"/>
  <c r="W2232" i="11"/>
  <c r="X2232" i="11"/>
  <c r="V2233" i="11"/>
  <c r="W2233" i="11"/>
  <c r="X2233" i="11"/>
  <c r="V2234" i="11"/>
  <c r="W2234" i="11"/>
  <c r="X2234" i="11"/>
  <c r="V2235" i="11"/>
  <c r="W2235" i="11"/>
  <c r="X2235" i="11"/>
  <c r="V2236" i="11"/>
  <c r="W2236" i="11"/>
  <c r="X2236" i="11"/>
  <c r="V2237" i="11"/>
  <c r="W2237" i="11"/>
  <c r="X2237" i="11"/>
  <c r="V2238" i="11"/>
  <c r="W2238" i="11"/>
  <c r="X2238" i="11"/>
  <c r="V2239" i="11"/>
  <c r="W2239" i="11"/>
  <c r="X2239" i="11"/>
  <c r="V2240" i="11"/>
  <c r="W2240" i="11"/>
  <c r="X2240" i="11"/>
  <c r="V2241" i="11"/>
  <c r="W2241" i="11"/>
  <c r="X2241" i="11"/>
  <c r="V2242" i="11"/>
  <c r="W2242" i="11"/>
  <c r="X2242" i="11"/>
  <c r="V2243" i="11"/>
  <c r="W2243" i="11"/>
  <c r="X2243" i="11"/>
  <c r="V2244" i="11"/>
  <c r="W2244" i="11"/>
  <c r="X2244" i="11"/>
  <c r="V2245" i="11"/>
  <c r="W2245" i="11"/>
  <c r="X2245" i="11"/>
  <c r="V2246" i="11"/>
  <c r="W2246" i="11"/>
  <c r="X2246" i="11"/>
  <c r="V2247" i="11"/>
  <c r="W2247" i="11"/>
  <c r="X2247" i="11"/>
  <c r="V2248" i="11"/>
  <c r="W2248" i="11"/>
  <c r="X2248" i="11"/>
  <c r="V2249" i="11"/>
  <c r="W2249" i="11"/>
  <c r="X2249" i="11"/>
  <c r="V2250" i="11"/>
  <c r="W2250" i="11"/>
  <c r="X2250" i="11"/>
  <c r="V2251" i="11"/>
  <c r="W2251" i="11"/>
  <c r="X2251" i="11"/>
  <c r="V2252" i="11"/>
  <c r="W2252" i="11"/>
  <c r="X2252" i="11"/>
  <c r="V2253" i="11"/>
  <c r="W2253" i="11"/>
  <c r="X2253" i="11"/>
  <c r="V2254" i="11"/>
  <c r="W2254" i="11"/>
  <c r="X2254" i="11"/>
  <c r="V2255" i="11"/>
  <c r="W2255" i="11"/>
  <c r="X2255" i="11"/>
  <c r="V2256" i="11"/>
  <c r="W2256" i="11"/>
  <c r="X2256" i="11"/>
  <c r="V2257" i="11"/>
  <c r="W2257" i="11"/>
  <c r="X2257" i="11"/>
  <c r="V2258" i="11"/>
  <c r="W2258" i="11"/>
  <c r="X2258" i="11"/>
  <c r="V2259" i="11"/>
  <c r="W2259" i="11"/>
  <c r="X2259" i="11"/>
  <c r="V2260" i="11"/>
  <c r="W2260" i="11"/>
  <c r="X2260" i="11"/>
  <c r="V2261" i="11"/>
  <c r="W2261" i="11"/>
  <c r="X2261" i="11"/>
  <c r="V2262" i="11"/>
  <c r="W2262" i="11"/>
  <c r="X2262" i="11"/>
  <c r="V2263" i="11"/>
  <c r="W2263" i="11"/>
  <c r="X2263" i="11"/>
  <c r="V2264" i="11"/>
  <c r="W2264" i="11"/>
  <c r="X2264" i="11"/>
  <c r="V2265" i="11"/>
  <c r="W2265" i="11"/>
  <c r="X2265" i="11"/>
  <c r="V2266" i="11"/>
  <c r="W2266" i="11"/>
  <c r="X2266" i="11"/>
  <c r="V2267" i="11"/>
  <c r="W2267" i="11"/>
  <c r="X2267" i="11"/>
  <c r="V2268" i="11"/>
  <c r="W2268" i="11"/>
  <c r="X2268" i="11"/>
  <c r="V2269" i="11"/>
  <c r="W2269" i="11"/>
  <c r="X2269" i="11"/>
  <c r="V2270" i="11"/>
  <c r="W2270" i="11"/>
  <c r="X2270" i="11"/>
  <c r="V2271" i="11"/>
  <c r="W2271" i="11"/>
  <c r="X2271" i="11"/>
  <c r="V2272" i="11"/>
  <c r="W2272" i="11"/>
  <c r="X2272" i="11"/>
  <c r="V2273" i="11"/>
  <c r="W2273" i="11"/>
  <c r="X2273" i="11"/>
  <c r="V2274" i="11"/>
  <c r="W2274" i="11"/>
  <c r="X2274" i="11"/>
  <c r="V2275" i="11"/>
  <c r="W2275" i="11"/>
  <c r="X2275" i="11"/>
  <c r="V2276" i="11"/>
  <c r="W2276" i="11"/>
  <c r="X2276" i="11"/>
  <c r="V2277" i="11"/>
  <c r="W2277" i="11"/>
  <c r="X2277" i="11"/>
  <c r="V2278" i="11"/>
  <c r="W2278" i="11"/>
  <c r="X2278" i="11"/>
  <c r="V2279" i="11"/>
  <c r="W2279" i="11"/>
  <c r="X2279" i="11"/>
  <c r="V2280" i="11"/>
  <c r="W2280" i="11"/>
  <c r="X2280" i="11"/>
  <c r="V2281" i="11"/>
  <c r="W2281" i="11"/>
  <c r="X2281" i="11"/>
  <c r="V2282" i="11"/>
  <c r="W2282" i="11"/>
  <c r="X2282" i="11"/>
  <c r="V2283" i="11"/>
  <c r="W2283" i="11"/>
  <c r="X2283" i="11"/>
  <c r="V2284" i="11"/>
  <c r="W2284" i="11"/>
  <c r="X2284" i="11"/>
  <c r="V2285" i="11"/>
  <c r="W2285" i="11"/>
  <c r="X2285" i="11"/>
  <c r="V2286" i="11"/>
  <c r="W2286" i="11"/>
  <c r="X2286" i="11"/>
  <c r="V2287" i="11"/>
  <c r="W2287" i="11"/>
  <c r="X2287" i="11"/>
  <c r="V2288" i="11"/>
  <c r="W2288" i="11"/>
  <c r="X2288" i="11"/>
  <c r="V2289" i="11"/>
  <c r="W2289" i="11"/>
  <c r="X2289" i="11"/>
  <c r="V2290" i="11"/>
  <c r="W2290" i="11"/>
  <c r="X2290" i="11"/>
  <c r="V2291" i="11"/>
  <c r="W2291" i="11"/>
  <c r="X2291" i="11"/>
  <c r="V2292" i="11"/>
  <c r="W2292" i="11"/>
  <c r="X2292" i="11"/>
  <c r="V2293" i="11"/>
  <c r="W2293" i="11"/>
  <c r="X2293" i="11"/>
  <c r="V2294" i="11"/>
  <c r="W2294" i="11"/>
  <c r="X2294" i="11"/>
  <c r="V2295" i="11"/>
  <c r="W2295" i="11"/>
  <c r="X2295" i="11"/>
  <c r="V2296" i="11"/>
  <c r="W2296" i="11"/>
  <c r="X2296" i="11"/>
  <c r="V2297" i="11"/>
  <c r="W2297" i="11"/>
  <c r="X2297" i="11"/>
  <c r="V2298" i="11"/>
  <c r="W2298" i="11"/>
  <c r="X2298" i="11"/>
  <c r="V2299" i="11"/>
  <c r="W2299" i="11"/>
  <c r="X2299" i="11"/>
  <c r="V2300" i="11"/>
  <c r="W2300" i="11"/>
  <c r="X2300" i="11"/>
  <c r="V2301" i="11"/>
  <c r="W2301" i="11"/>
  <c r="X2301" i="11"/>
  <c r="V2302" i="11"/>
  <c r="W2302" i="11"/>
  <c r="X2302" i="11"/>
  <c r="V2303" i="11"/>
  <c r="W2303" i="11"/>
  <c r="X2303" i="11"/>
  <c r="V2304" i="11"/>
  <c r="W2304" i="11"/>
  <c r="X2304" i="11"/>
  <c r="V2305" i="11"/>
  <c r="W2305" i="11"/>
  <c r="X2305" i="11"/>
  <c r="V2306" i="11"/>
  <c r="W2306" i="11"/>
  <c r="X2306" i="11"/>
  <c r="V2307" i="11"/>
  <c r="W2307" i="11"/>
  <c r="X2307" i="11"/>
  <c r="V2308" i="11"/>
  <c r="W2308" i="11"/>
  <c r="X2308" i="11"/>
  <c r="V2309" i="11"/>
  <c r="W2309" i="11"/>
  <c r="X2309" i="11"/>
  <c r="V2310" i="11"/>
  <c r="W2310" i="11"/>
  <c r="X2310" i="11"/>
  <c r="V2311" i="11"/>
  <c r="W2311" i="11"/>
  <c r="X2311" i="11"/>
  <c r="V2312" i="11"/>
  <c r="W2312" i="11"/>
  <c r="X2312" i="11"/>
  <c r="V2313" i="11"/>
  <c r="W2313" i="11"/>
  <c r="X2313" i="11"/>
  <c r="V2314" i="11"/>
  <c r="W2314" i="11"/>
  <c r="X2314" i="11"/>
  <c r="V2315" i="11"/>
  <c r="W2315" i="11"/>
  <c r="X2315" i="11"/>
  <c r="V2316" i="11"/>
  <c r="W2316" i="11"/>
  <c r="X2316" i="11"/>
  <c r="V2317" i="11"/>
  <c r="W2317" i="11"/>
  <c r="X2317" i="11"/>
  <c r="V2318" i="11"/>
  <c r="W2318" i="11"/>
  <c r="X2318" i="11"/>
  <c r="V2319" i="11"/>
  <c r="W2319" i="11"/>
  <c r="X2319" i="11"/>
  <c r="V2320" i="11"/>
  <c r="W2320" i="11"/>
  <c r="X2320" i="11"/>
  <c r="V2321" i="11"/>
  <c r="W2321" i="11"/>
  <c r="X2321" i="11"/>
  <c r="V2322" i="11"/>
  <c r="W2322" i="11"/>
  <c r="X2322" i="11"/>
  <c r="V2323" i="11"/>
  <c r="W2323" i="11"/>
  <c r="X2323" i="11"/>
  <c r="V2324" i="11"/>
  <c r="W2324" i="11"/>
  <c r="X2324" i="11"/>
  <c r="V2325" i="11"/>
  <c r="W2325" i="11"/>
  <c r="X2325" i="11"/>
  <c r="V2326" i="11"/>
  <c r="W2326" i="11"/>
  <c r="X2326" i="11"/>
  <c r="V2327" i="11"/>
  <c r="W2327" i="11"/>
  <c r="X2327" i="11"/>
  <c r="V2328" i="11"/>
  <c r="W2328" i="11"/>
  <c r="X2328" i="11"/>
  <c r="V2329" i="11"/>
  <c r="W2329" i="11"/>
  <c r="X2329" i="11"/>
  <c r="V2330" i="11"/>
  <c r="W2330" i="11"/>
  <c r="X2330" i="11"/>
  <c r="V2331" i="11"/>
  <c r="W2331" i="11"/>
  <c r="X2331" i="11"/>
  <c r="V2332" i="11"/>
  <c r="W2332" i="11"/>
  <c r="X2332" i="11"/>
  <c r="V2333" i="11"/>
  <c r="W2333" i="11"/>
  <c r="X2333" i="11"/>
  <c r="V2334" i="11"/>
  <c r="W2334" i="11"/>
  <c r="X2334" i="11"/>
  <c r="V2335" i="11"/>
  <c r="W2335" i="11"/>
  <c r="X2335" i="11"/>
  <c r="V2336" i="11"/>
  <c r="W2336" i="11"/>
  <c r="X2336" i="11"/>
  <c r="V2337" i="11"/>
  <c r="W2337" i="11"/>
  <c r="X2337" i="11"/>
  <c r="V2338" i="11"/>
  <c r="W2338" i="11"/>
  <c r="X2338" i="11"/>
  <c r="V2339" i="11"/>
  <c r="W2339" i="11"/>
  <c r="X2339" i="11"/>
  <c r="V2340" i="11"/>
  <c r="W2340" i="11"/>
  <c r="X2340" i="11"/>
  <c r="V2341" i="11"/>
  <c r="W2341" i="11"/>
  <c r="X2341" i="11"/>
  <c r="V2342" i="11"/>
  <c r="W2342" i="11"/>
  <c r="X2342" i="11"/>
  <c r="V2343" i="11"/>
  <c r="W2343" i="11"/>
  <c r="X2343" i="11"/>
  <c r="V2344" i="11"/>
  <c r="W2344" i="11"/>
  <c r="X2344" i="11"/>
  <c r="V2345" i="11"/>
  <c r="W2345" i="11"/>
  <c r="X2345" i="11"/>
  <c r="V2346" i="11"/>
  <c r="W2346" i="11"/>
  <c r="X2346" i="11"/>
  <c r="V2347" i="11"/>
  <c r="W2347" i="11"/>
  <c r="X2347" i="11"/>
  <c r="V2348" i="11"/>
  <c r="W2348" i="11"/>
  <c r="X2348" i="11"/>
  <c r="V2349" i="11"/>
  <c r="W2349" i="11"/>
  <c r="X2349" i="11"/>
  <c r="V2350" i="11"/>
  <c r="W2350" i="11"/>
  <c r="X2350" i="11"/>
  <c r="V2351" i="11"/>
  <c r="W2351" i="11"/>
  <c r="X2351" i="11"/>
  <c r="V2352" i="11"/>
  <c r="W2352" i="11"/>
  <c r="X2352" i="11"/>
  <c r="V2353" i="11"/>
  <c r="W2353" i="11"/>
  <c r="X2353" i="11"/>
  <c r="V2354" i="11"/>
  <c r="W2354" i="11"/>
  <c r="X2354" i="11"/>
  <c r="V2355" i="11"/>
  <c r="W2355" i="11"/>
  <c r="X2355" i="11"/>
  <c r="V2356" i="11"/>
  <c r="W2356" i="11"/>
  <c r="X2356" i="11"/>
  <c r="V2357" i="11"/>
  <c r="W2357" i="11"/>
  <c r="X2357" i="11"/>
  <c r="V2358" i="11"/>
  <c r="W2358" i="11"/>
  <c r="X2358" i="11"/>
  <c r="V2359" i="11"/>
  <c r="W2359" i="11"/>
  <c r="X2359" i="11"/>
  <c r="V2360" i="11"/>
  <c r="W2360" i="11"/>
  <c r="X2360" i="11"/>
  <c r="V2361" i="11"/>
  <c r="W2361" i="11"/>
  <c r="X2361" i="11"/>
  <c r="V2362" i="11"/>
  <c r="W2362" i="11"/>
  <c r="X2362" i="11"/>
  <c r="V2363" i="11"/>
  <c r="W2363" i="11"/>
  <c r="X2363" i="11"/>
  <c r="V2364" i="11"/>
  <c r="W2364" i="11"/>
  <c r="X2364" i="11"/>
  <c r="V2365" i="11"/>
  <c r="W2365" i="11"/>
  <c r="X2365" i="11"/>
  <c r="V2366" i="11"/>
  <c r="W2366" i="11"/>
  <c r="X2366" i="11"/>
  <c r="V2367" i="11"/>
  <c r="W2367" i="11"/>
  <c r="X2367" i="11"/>
  <c r="V2368" i="11"/>
  <c r="W2368" i="11"/>
  <c r="X2368" i="11"/>
  <c r="V2369" i="11"/>
  <c r="W2369" i="11"/>
  <c r="X2369" i="11"/>
  <c r="V2370" i="11"/>
  <c r="W2370" i="11"/>
  <c r="X2370" i="11"/>
  <c r="V2371" i="11"/>
  <c r="W2371" i="11"/>
  <c r="X2371" i="11"/>
  <c r="V2372" i="11"/>
  <c r="W2372" i="11"/>
  <c r="X2372" i="11"/>
  <c r="V2373" i="11"/>
  <c r="W2373" i="11"/>
  <c r="X2373" i="11"/>
  <c r="V2374" i="11"/>
  <c r="W2374" i="11"/>
  <c r="X2374" i="11"/>
  <c r="V2375" i="11"/>
  <c r="W2375" i="11"/>
  <c r="X2375" i="11"/>
  <c r="V2376" i="11"/>
  <c r="W2376" i="11"/>
  <c r="X2376" i="11"/>
  <c r="V2377" i="11"/>
  <c r="W2377" i="11"/>
  <c r="X2377" i="11"/>
  <c r="V2378" i="11"/>
  <c r="W2378" i="11"/>
  <c r="X2378" i="11"/>
  <c r="V2379" i="11"/>
  <c r="W2379" i="11"/>
  <c r="X2379" i="11"/>
  <c r="V2380" i="11"/>
  <c r="W2380" i="11"/>
  <c r="X2380" i="11"/>
  <c r="V2381" i="11"/>
  <c r="W2381" i="11"/>
  <c r="X2381" i="11"/>
  <c r="V2382" i="11"/>
  <c r="W2382" i="11"/>
  <c r="X2382" i="11"/>
  <c r="V2383" i="11"/>
  <c r="W2383" i="11"/>
  <c r="X2383" i="11"/>
  <c r="V2384" i="11"/>
  <c r="W2384" i="11"/>
  <c r="X2384" i="11"/>
  <c r="V2385" i="11"/>
  <c r="W2385" i="11"/>
  <c r="X2385" i="11"/>
  <c r="V2386" i="11"/>
  <c r="W2386" i="11"/>
  <c r="X2386" i="11"/>
  <c r="V2387" i="11"/>
  <c r="W2387" i="11"/>
  <c r="X2387" i="11"/>
  <c r="V2388" i="11"/>
  <c r="W2388" i="11"/>
  <c r="X2388" i="11"/>
  <c r="V2389" i="11"/>
  <c r="W2389" i="11"/>
  <c r="X2389" i="11"/>
  <c r="V2390" i="11"/>
  <c r="W2390" i="11"/>
  <c r="X2390" i="11"/>
  <c r="V2391" i="11"/>
  <c r="W2391" i="11"/>
  <c r="X2391" i="11"/>
  <c r="V2392" i="11"/>
  <c r="W2392" i="11"/>
  <c r="X2392" i="11"/>
  <c r="V2393" i="11"/>
  <c r="W2393" i="11"/>
  <c r="X2393" i="11"/>
  <c r="V2394" i="11"/>
  <c r="W2394" i="11"/>
  <c r="X2394" i="11"/>
  <c r="V2395" i="11"/>
  <c r="W2395" i="11"/>
  <c r="X2395" i="11"/>
  <c r="V2396" i="11"/>
  <c r="W2396" i="11"/>
  <c r="X2396" i="11"/>
  <c r="V2397" i="11"/>
  <c r="W2397" i="11"/>
  <c r="X2397" i="11"/>
  <c r="V2398" i="11"/>
  <c r="W2398" i="11"/>
  <c r="X2398" i="11"/>
  <c r="V2399" i="11"/>
  <c r="W2399" i="11"/>
  <c r="X2399" i="11"/>
  <c r="V2400" i="11"/>
  <c r="W2400" i="11"/>
  <c r="X2400" i="11"/>
  <c r="V2401" i="11"/>
  <c r="W2401" i="11"/>
  <c r="X2401" i="11"/>
  <c r="V2402" i="11"/>
  <c r="W2402" i="11"/>
  <c r="X2402" i="11"/>
  <c r="V2403" i="11"/>
  <c r="W2403" i="11"/>
  <c r="X2403" i="11"/>
  <c r="V2404" i="11"/>
  <c r="W2404" i="11"/>
  <c r="X2404" i="11"/>
  <c r="V2405" i="11"/>
  <c r="W2405" i="11"/>
  <c r="X2405" i="11"/>
  <c r="V2406" i="11"/>
  <c r="W2406" i="11"/>
  <c r="X2406" i="11"/>
  <c r="V2407" i="11"/>
  <c r="W2407" i="11"/>
  <c r="X2407" i="11"/>
  <c r="V2408" i="11"/>
  <c r="W2408" i="11"/>
  <c r="X2408" i="11"/>
  <c r="V2409" i="11"/>
  <c r="W2409" i="11"/>
  <c r="X2409" i="11"/>
  <c r="V2410" i="11"/>
  <c r="W2410" i="11"/>
  <c r="X2410" i="11"/>
  <c r="V2411" i="11"/>
  <c r="W2411" i="11"/>
  <c r="X2411" i="11"/>
  <c r="V2412" i="11"/>
  <c r="W2412" i="11"/>
  <c r="X2412" i="11"/>
  <c r="V2413" i="11"/>
  <c r="W2413" i="11"/>
  <c r="X2413" i="11"/>
  <c r="V2414" i="11"/>
  <c r="W2414" i="11"/>
  <c r="X2414" i="11"/>
  <c r="V2415" i="11"/>
  <c r="W2415" i="11"/>
  <c r="X2415" i="11"/>
  <c r="V2416" i="11"/>
  <c r="W2416" i="11"/>
  <c r="X2416" i="11"/>
  <c r="V2417" i="11"/>
  <c r="W2417" i="11"/>
  <c r="X2417" i="11"/>
  <c r="V2418" i="11"/>
  <c r="W2418" i="11"/>
  <c r="X2418" i="11"/>
  <c r="V2419" i="11"/>
  <c r="W2419" i="11"/>
  <c r="X2419" i="11"/>
  <c r="V2420" i="11"/>
  <c r="W2420" i="11"/>
  <c r="X2420" i="11"/>
  <c r="V2421" i="11"/>
  <c r="W2421" i="11"/>
  <c r="X2421" i="11"/>
  <c r="V2422" i="11"/>
  <c r="W2422" i="11"/>
  <c r="X2422" i="11"/>
  <c r="V2423" i="11"/>
  <c r="W2423" i="11"/>
  <c r="X2423" i="11"/>
  <c r="V2424" i="11"/>
  <c r="W2424" i="11"/>
  <c r="X2424" i="11"/>
  <c r="V2425" i="11"/>
  <c r="W2425" i="11"/>
  <c r="X2425" i="11"/>
  <c r="V2426" i="11"/>
  <c r="W2426" i="11"/>
  <c r="X2426" i="11"/>
  <c r="V2427" i="11"/>
  <c r="W2427" i="11"/>
  <c r="X2427" i="11"/>
  <c r="V2428" i="11"/>
  <c r="W2428" i="11"/>
  <c r="X2428" i="11"/>
  <c r="V2429" i="11"/>
  <c r="W2429" i="11"/>
  <c r="X2429" i="11"/>
  <c r="V2430" i="11"/>
  <c r="W2430" i="11"/>
  <c r="X2430" i="11"/>
  <c r="V2431" i="11"/>
  <c r="W2431" i="11"/>
  <c r="X2431" i="11"/>
  <c r="V2432" i="11"/>
  <c r="W2432" i="11"/>
  <c r="X2432" i="11"/>
  <c r="V2433" i="11"/>
  <c r="W2433" i="11"/>
  <c r="X2433" i="11"/>
  <c r="V2434" i="11"/>
  <c r="W2434" i="11"/>
  <c r="X2434" i="11"/>
  <c r="V2435" i="11"/>
  <c r="W2435" i="11"/>
  <c r="X2435" i="11"/>
  <c r="V2436" i="11"/>
  <c r="W2436" i="11"/>
  <c r="X2436" i="11"/>
  <c r="V2437" i="11"/>
  <c r="W2437" i="11"/>
  <c r="X2437" i="11"/>
  <c r="V2438" i="11"/>
  <c r="W2438" i="11"/>
  <c r="X2438" i="11"/>
  <c r="V2439" i="11"/>
  <c r="W2439" i="11"/>
  <c r="X2439" i="11"/>
  <c r="V2440" i="11"/>
  <c r="W2440" i="11"/>
  <c r="X2440" i="11"/>
  <c r="V2441" i="11"/>
  <c r="W2441" i="11"/>
  <c r="X2441" i="11"/>
  <c r="V2442" i="11"/>
  <c r="W2442" i="11"/>
  <c r="X2442" i="11"/>
  <c r="V2443" i="11"/>
  <c r="W2443" i="11"/>
  <c r="X2443" i="11"/>
  <c r="V2444" i="11"/>
  <c r="W2444" i="11"/>
  <c r="X2444" i="11"/>
  <c r="V2445" i="11"/>
  <c r="W2445" i="11"/>
  <c r="X2445" i="11"/>
  <c r="V2446" i="11"/>
  <c r="W2446" i="11"/>
  <c r="X2446" i="11"/>
  <c r="V2447" i="11"/>
  <c r="W2447" i="11"/>
  <c r="X2447" i="11"/>
  <c r="V2448" i="11"/>
  <c r="W2448" i="11"/>
  <c r="X2448" i="11"/>
  <c r="V2449" i="11"/>
  <c r="W2449" i="11"/>
  <c r="X2449" i="11"/>
  <c r="V2450" i="11"/>
  <c r="W2450" i="11"/>
  <c r="X2450" i="11"/>
  <c r="V2451" i="11"/>
  <c r="W2451" i="11"/>
  <c r="X2451" i="11"/>
  <c r="V2452" i="11"/>
  <c r="W2452" i="11"/>
  <c r="X2452" i="11"/>
  <c r="V2453" i="11"/>
  <c r="W2453" i="11"/>
  <c r="X2453" i="11"/>
  <c r="V2454" i="11"/>
  <c r="W2454" i="11"/>
  <c r="X2454" i="11"/>
  <c r="V2455" i="11"/>
  <c r="W2455" i="11"/>
  <c r="X2455" i="11"/>
  <c r="V2456" i="11"/>
  <c r="W2456" i="11"/>
  <c r="X2456" i="11"/>
  <c r="V2457" i="11"/>
  <c r="W2457" i="11"/>
  <c r="X2457" i="11"/>
  <c r="V2458" i="11"/>
  <c r="W2458" i="11"/>
  <c r="X2458" i="11"/>
  <c r="V2459" i="11"/>
  <c r="W2459" i="11"/>
  <c r="X2459" i="11"/>
  <c r="V2460" i="11"/>
  <c r="W2460" i="11"/>
  <c r="X2460" i="11"/>
  <c r="V2461" i="11"/>
  <c r="W2461" i="11"/>
  <c r="X2461" i="11"/>
  <c r="V2462" i="11"/>
  <c r="W2462" i="11"/>
  <c r="X2462" i="11"/>
  <c r="V2463" i="11"/>
  <c r="W2463" i="11"/>
  <c r="X2463" i="11"/>
  <c r="V2464" i="11"/>
  <c r="W2464" i="11"/>
  <c r="X2464" i="11"/>
  <c r="V2465" i="11"/>
  <c r="W2465" i="11"/>
  <c r="X2465" i="11"/>
  <c r="V2466" i="11"/>
  <c r="W2466" i="11"/>
  <c r="X2466" i="11"/>
  <c r="V2467" i="11"/>
  <c r="W2467" i="11"/>
  <c r="X2467" i="11"/>
  <c r="V2468" i="11"/>
  <c r="W2468" i="11"/>
  <c r="X2468" i="11"/>
  <c r="V2469" i="11"/>
  <c r="W2469" i="11"/>
  <c r="X2469" i="11"/>
  <c r="V2470" i="11"/>
  <c r="W2470" i="11"/>
  <c r="X2470" i="11"/>
  <c r="V2471" i="11"/>
  <c r="W2471" i="11"/>
  <c r="X2471" i="11"/>
  <c r="V2472" i="11"/>
  <c r="W2472" i="11"/>
  <c r="X2472" i="11"/>
  <c r="V2473" i="11"/>
  <c r="W2473" i="11"/>
  <c r="X2473" i="11"/>
  <c r="V2474" i="11"/>
  <c r="W2474" i="11"/>
  <c r="X2474" i="11"/>
  <c r="V2475" i="11"/>
  <c r="W2475" i="11"/>
  <c r="X2475" i="11"/>
  <c r="V2476" i="11"/>
  <c r="W2476" i="11"/>
  <c r="X2476" i="11"/>
  <c r="V2477" i="11"/>
  <c r="W2477" i="11"/>
  <c r="X2477" i="11"/>
  <c r="V2478" i="11"/>
  <c r="W2478" i="11"/>
  <c r="X2478" i="11"/>
  <c r="V2479" i="11"/>
  <c r="W2479" i="11"/>
  <c r="X2479" i="11"/>
  <c r="V2480" i="11"/>
  <c r="W2480" i="11"/>
  <c r="X2480" i="11"/>
  <c r="V2481" i="11"/>
  <c r="W2481" i="11"/>
  <c r="X2481" i="11"/>
  <c r="V2482" i="11"/>
  <c r="W2482" i="11"/>
  <c r="X2482" i="11"/>
  <c r="V2483" i="11"/>
  <c r="W2483" i="11"/>
  <c r="X2483" i="11"/>
  <c r="V2484" i="11"/>
  <c r="W2484" i="11"/>
  <c r="X2484" i="11"/>
  <c r="V2485" i="11"/>
  <c r="W2485" i="11"/>
  <c r="X2485" i="11"/>
  <c r="V2486" i="11"/>
  <c r="W2486" i="11"/>
  <c r="X2486" i="11"/>
  <c r="V2487" i="11"/>
  <c r="W2487" i="11"/>
  <c r="X2487" i="11"/>
  <c r="V2488" i="11"/>
  <c r="W2488" i="11"/>
  <c r="X2488" i="11"/>
  <c r="V2489" i="11"/>
  <c r="W2489" i="11"/>
  <c r="X2489" i="11"/>
  <c r="V2490" i="11"/>
  <c r="W2490" i="11"/>
  <c r="X2490" i="11"/>
  <c r="V2491" i="11"/>
  <c r="W2491" i="11"/>
  <c r="X2491" i="11"/>
  <c r="V2492" i="11"/>
  <c r="W2492" i="11"/>
  <c r="X2492" i="11"/>
  <c r="V2493" i="11"/>
  <c r="W2493" i="11"/>
  <c r="X2493" i="11"/>
  <c r="V2494" i="11"/>
  <c r="W2494" i="11"/>
  <c r="X2494" i="11"/>
  <c r="V2495" i="11"/>
  <c r="W2495" i="11"/>
  <c r="X2495" i="11"/>
  <c r="V2496" i="11"/>
  <c r="W2496" i="11"/>
  <c r="X2496" i="11"/>
  <c r="V2497" i="11"/>
  <c r="W2497" i="11"/>
  <c r="X2497" i="11"/>
  <c r="V2498" i="11"/>
  <c r="W2498" i="11"/>
  <c r="X2498" i="11"/>
  <c r="V2499" i="11"/>
  <c r="W2499" i="11"/>
  <c r="X2499" i="11"/>
  <c r="V2500" i="11"/>
  <c r="W2500" i="11"/>
  <c r="X2500" i="11"/>
  <c r="V2501" i="11"/>
  <c r="W2501" i="11"/>
  <c r="X2501" i="11"/>
  <c r="V2502" i="11"/>
  <c r="W2502" i="11"/>
  <c r="X2502" i="11"/>
  <c r="V2503" i="11"/>
  <c r="W2503" i="11"/>
  <c r="X2503" i="11"/>
  <c r="V2504" i="11"/>
  <c r="W2504" i="11"/>
  <c r="X2504" i="11"/>
  <c r="V2505" i="11"/>
  <c r="W2505" i="11"/>
  <c r="X2505" i="11"/>
  <c r="V2506" i="11"/>
  <c r="W2506" i="11"/>
  <c r="X2506" i="11"/>
  <c r="V2507" i="11"/>
  <c r="W2507" i="11"/>
  <c r="X2507" i="11"/>
  <c r="V2508" i="11"/>
  <c r="W2508" i="11"/>
  <c r="X2508" i="11"/>
  <c r="V2509" i="11"/>
  <c r="W2509" i="11"/>
  <c r="X2509" i="11"/>
  <c r="V2510" i="11"/>
  <c r="W2510" i="11"/>
  <c r="X2510" i="11"/>
  <c r="V2511" i="11"/>
  <c r="W2511" i="11"/>
  <c r="X2511" i="11"/>
  <c r="V2512" i="11"/>
  <c r="W2512" i="11"/>
  <c r="X2512" i="11"/>
  <c r="V2513" i="11"/>
  <c r="W2513" i="11"/>
  <c r="X2513" i="11"/>
  <c r="V2514" i="11"/>
  <c r="W2514" i="11"/>
  <c r="X2514" i="11"/>
  <c r="V2515" i="11"/>
  <c r="W2515" i="11"/>
  <c r="X2515" i="11"/>
  <c r="V2516" i="11"/>
  <c r="W2516" i="11"/>
  <c r="X2516" i="11"/>
  <c r="V2517" i="11"/>
  <c r="W2517" i="11"/>
  <c r="X2517" i="11"/>
  <c r="V2518" i="11"/>
  <c r="W2518" i="11"/>
  <c r="X2518" i="11"/>
  <c r="V2519" i="11"/>
  <c r="W2519" i="11"/>
  <c r="X2519" i="11"/>
  <c r="V2520" i="11"/>
  <c r="W2520" i="11"/>
  <c r="X2520" i="11"/>
  <c r="V2521" i="11"/>
  <c r="W2521" i="11"/>
  <c r="X2521" i="11"/>
  <c r="V2522" i="11"/>
  <c r="W2522" i="11"/>
  <c r="X2522" i="11"/>
  <c r="V2523" i="11"/>
  <c r="W2523" i="11"/>
  <c r="X2523" i="11"/>
  <c r="V2524" i="11"/>
  <c r="W2524" i="11"/>
  <c r="X2524" i="11"/>
  <c r="V2525" i="11"/>
  <c r="W2525" i="11"/>
  <c r="X2525" i="11"/>
  <c r="V2526" i="11"/>
  <c r="W2526" i="11"/>
  <c r="X2526" i="11"/>
  <c r="V2527" i="11"/>
  <c r="W2527" i="11"/>
  <c r="X2527" i="11"/>
  <c r="V2528" i="11"/>
  <c r="W2528" i="11"/>
  <c r="X2528" i="11"/>
  <c r="V2529" i="11"/>
  <c r="W2529" i="11"/>
  <c r="X2529" i="11"/>
  <c r="V2530" i="11"/>
  <c r="W2530" i="11"/>
  <c r="X2530" i="11"/>
  <c r="V2531" i="11"/>
  <c r="W2531" i="11"/>
  <c r="X2531" i="11"/>
  <c r="V2532" i="11"/>
  <c r="W2532" i="11"/>
  <c r="X2532" i="11"/>
  <c r="V2533" i="11"/>
  <c r="W2533" i="11"/>
  <c r="X2533" i="11"/>
  <c r="V2534" i="11"/>
  <c r="W2534" i="11"/>
  <c r="X2534" i="11"/>
  <c r="V2535" i="11"/>
  <c r="W2535" i="11"/>
  <c r="X2535" i="11"/>
  <c r="V2536" i="11"/>
  <c r="W2536" i="11"/>
  <c r="X2536" i="11"/>
  <c r="V2537" i="11"/>
  <c r="W2537" i="11"/>
  <c r="X2537" i="11"/>
  <c r="V2538" i="11"/>
  <c r="W2538" i="11"/>
  <c r="X2538" i="11"/>
  <c r="V2539" i="11"/>
  <c r="W2539" i="11"/>
  <c r="X2539" i="11"/>
  <c r="V2540" i="11"/>
  <c r="W2540" i="11"/>
  <c r="X2540" i="11"/>
  <c r="V2541" i="11"/>
  <c r="W2541" i="11"/>
  <c r="X2541" i="11"/>
  <c r="V2542" i="11"/>
  <c r="W2542" i="11"/>
  <c r="X2542" i="11"/>
  <c r="V2543" i="11"/>
  <c r="W2543" i="11"/>
  <c r="X2543" i="11"/>
  <c r="V2544" i="11"/>
  <c r="W2544" i="11"/>
  <c r="X2544" i="11"/>
  <c r="V2545" i="11"/>
  <c r="W2545" i="11"/>
  <c r="X2545" i="11"/>
  <c r="V2546" i="11"/>
  <c r="W2546" i="11"/>
  <c r="X2546" i="11"/>
  <c r="V2547" i="11"/>
  <c r="W2547" i="11"/>
  <c r="X2547" i="11"/>
  <c r="V2548" i="11"/>
  <c r="W2548" i="11"/>
  <c r="X2548" i="11"/>
  <c r="V2549" i="11"/>
  <c r="W2549" i="11"/>
  <c r="X2549" i="11"/>
  <c r="V2550" i="11"/>
  <c r="W2550" i="11"/>
  <c r="X2550" i="11"/>
  <c r="V2551" i="11"/>
  <c r="W2551" i="11"/>
  <c r="X2551" i="11"/>
  <c r="V2552" i="11"/>
  <c r="W2552" i="11"/>
  <c r="X2552" i="11"/>
  <c r="V2553" i="11"/>
  <c r="W2553" i="11"/>
  <c r="X2553" i="11"/>
  <c r="V2554" i="11"/>
  <c r="W2554" i="11"/>
  <c r="X2554" i="11"/>
  <c r="V2555" i="11"/>
  <c r="W2555" i="11"/>
  <c r="X2555" i="11"/>
  <c r="V2556" i="11"/>
  <c r="W2556" i="11"/>
  <c r="X2556" i="11"/>
  <c r="V2557" i="11"/>
  <c r="W2557" i="11"/>
  <c r="X2557" i="11"/>
  <c r="V2558" i="11"/>
  <c r="W2558" i="11"/>
  <c r="X2558" i="11"/>
  <c r="V2559" i="11"/>
  <c r="W2559" i="11"/>
  <c r="X2559" i="11"/>
  <c r="V2560" i="11"/>
  <c r="W2560" i="11"/>
  <c r="X2560" i="11"/>
  <c r="V2561" i="11"/>
  <c r="W2561" i="11"/>
  <c r="X2561" i="11"/>
  <c r="V2562" i="11"/>
  <c r="W2562" i="11"/>
  <c r="X2562" i="11"/>
  <c r="V2563" i="11"/>
  <c r="W2563" i="11"/>
  <c r="X2563" i="11"/>
  <c r="V2564" i="11"/>
  <c r="W2564" i="11"/>
  <c r="X2564" i="11"/>
  <c r="V2565" i="11"/>
  <c r="W2565" i="11"/>
  <c r="X2565" i="11"/>
  <c r="V2566" i="11"/>
  <c r="W2566" i="11"/>
  <c r="X2566" i="11"/>
  <c r="V2567" i="11"/>
  <c r="W2567" i="11"/>
  <c r="X2567" i="11"/>
  <c r="V2568" i="11"/>
  <c r="W2568" i="11"/>
  <c r="X2568" i="11"/>
  <c r="V2569" i="11"/>
  <c r="W2569" i="11"/>
  <c r="X2569" i="11"/>
  <c r="V2570" i="11"/>
  <c r="W2570" i="11"/>
  <c r="X2570" i="11"/>
  <c r="V2571" i="11"/>
  <c r="W2571" i="11"/>
  <c r="X2571" i="11"/>
  <c r="V2572" i="11"/>
  <c r="W2572" i="11"/>
  <c r="X2572" i="11"/>
  <c r="V2573" i="11"/>
  <c r="W2573" i="11"/>
  <c r="X2573" i="11"/>
  <c r="V2574" i="11"/>
  <c r="W2574" i="11"/>
  <c r="X2574" i="11"/>
  <c r="V2575" i="11"/>
  <c r="W2575" i="11"/>
  <c r="X2575" i="11"/>
  <c r="V2576" i="11"/>
  <c r="W2576" i="11"/>
  <c r="X2576" i="11"/>
  <c r="V2577" i="11"/>
  <c r="W2577" i="11"/>
  <c r="X2577" i="11"/>
  <c r="V2578" i="11"/>
  <c r="W2578" i="11"/>
  <c r="X2578" i="11"/>
  <c r="V2579" i="11"/>
  <c r="W2579" i="11"/>
  <c r="X2579" i="11"/>
  <c r="V2580" i="11"/>
  <c r="W2580" i="11"/>
  <c r="X2580" i="11"/>
  <c r="V2581" i="11"/>
  <c r="W2581" i="11"/>
  <c r="X2581" i="11"/>
  <c r="V2582" i="11"/>
  <c r="W2582" i="11"/>
  <c r="X2582" i="11"/>
  <c r="V2583" i="11"/>
  <c r="W2583" i="11"/>
  <c r="X2583" i="11"/>
  <c r="V2584" i="11"/>
  <c r="W2584" i="11"/>
  <c r="X2584" i="11"/>
  <c r="V2585" i="11"/>
  <c r="W2585" i="11"/>
  <c r="X2585" i="11"/>
  <c r="V2586" i="11"/>
  <c r="W2586" i="11"/>
  <c r="X2586" i="11"/>
  <c r="V2587" i="11"/>
  <c r="W2587" i="11"/>
  <c r="X2587" i="11"/>
  <c r="V2588" i="11"/>
  <c r="W2588" i="11"/>
  <c r="X2588" i="11"/>
  <c r="V2589" i="11"/>
  <c r="W2589" i="11"/>
  <c r="X2589" i="11"/>
  <c r="V2590" i="11"/>
  <c r="W2590" i="11"/>
  <c r="X2590" i="11"/>
  <c r="V2591" i="11"/>
  <c r="W2591" i="11"/>
  <c r="X2591" i="11"/>
  <c r="V2592" i="11"/>
  <c r="W2592" i="11"/>
  <c r="X2592" i="11"/>
  <c r="V2593" i="11"/>
  <c r="W2593" i="11"/>
  <c r="X2593" i="11"/>
  <c r="V2594" i="11"/>
  <c r="W2594" i="11"/>
  <c r="X2594" i="11"/>
  <c r="V2595" i="11"/>
  <c r="W2595" i="11"/>
  <c r="X2595" i="11"/>
  <c r="V2596" i="11"/>
  <c r="W2596" i="11"/>
  <c r="X2596" i="11"/>
  <c r="V2597" i="11"/>
  <c r="W2597" i="11"/>
  <c r="X2597" i="11"/>
  <c r="V2598" i="11"/>
  <c r="W2598" i="11"/>
  <c r="X2598" i="11"/>
  <c r="V2599" i="11"/>
  <c r="W2599" i="11"/>
  <c r="X2599" i="11"/>
  <c r="V2600" i="11"/>
  <c r="W2600" i="11"/>
  <c r="X2600" i="11"/>
  <c r="V2601" i="11"/>
  <c r="W2601" i="11"/>
  <c r="X2601" i="11"/>
  <c r="V2602" i="11"/>
  <c r="W2602" i="11"/>
  <c r="X2602" i="11"/>
  <c r="V2603" i="11"/>
  <c r="W2603" i="11"/>
  <c r="X2603" i="11"/>
  <c r="V2604" i="11"/>
  <c r="W2604" i="11"/>
  <c r="X2604" i="11"/>
  <c r="V2605" i="11"/>
  <c r="W2605" i="11"/>
  <c r="X2605" i="11"/>
  <c r="V2606" i="11"/>
  <c r="W2606" i="11"/>
  <c r="X2606" i="11"/>
  <c r="V2607" i="11"/>
  <c r="W2607" i="11"/>
  <c r="X2607" i="11"/>
  <c r="V2608" i="11"/>
  <c r="W2608" i="11"/>
  <c r="X2608" i="11"/>
  <c r="V2609" i="11"/>
  <c r="W2609" i="11"/>
  <c r="X2609" i="11"/>
  <c r="V2610" i="11"/>
  <c r="W2610" i="11"/>
  <c r="X2610" i="11"/>
  <c r="V2611" i="11"/>
  <c r="W2611" i="11"/>
  <c r="X2611" i="11"/>
  <c r="V2612" i="11"/>
  <c r="W2612" i="11"/>
  <c r="X2612" i="11"/>
  <c r="V2613" i="11"/>
  <c r="W2613" i="11"/>
  <c r="X2613" i="11"/>
  <c r="V2614" i="11"/>
  <c r="W2614" i="11"/>
  <c r="X2614" i="11"/>
  <c r="V2615" i="11"/>
  <c r="W2615" i="11"/>
  <c r="X2615" i="11"/>
  <c r="V2616" i="11"/>
  <c r="W2616" i="11"/>
  <c r="X2616" i="11"/>
  <c r="V2617" i="11"/>
  <c r="W2617" i="11"/>
  <c r="X2617" i="11"/>
  <c r="V2618" i="11"/>
  <c r="W2618" i="11"/>
  <c r="X2618" i="11"/>
  <c r="V2619" i="11"/>
  <c r="W2619" i="11"/>
  <c r="X2619" i="11"/>
  <c r="V2620" i="11"/>
  <c r="W2620" i="11"/>
  <c r="X2620" i="11"/>
  <c r="V2621" i="11"/>
  <c r="W2621" i="11"/>
  <c r="X2621" i="11"/>
  <c r="V2622" i="11"/>
  <c r="W2622" i="11"/>
  <c r="X2622" i="11"/>
  <c r="V2623" i="11"/>
  <c r="W2623" i="11"/>
  <c r="X2623" i="11"/>
  <c r="V2624" i="11"/>
  <c r="W2624" i="11"/>
  <c r="X2624" i="11"/>
  <c r="V2625" i="11"/>
  <c r="W2625" i="11"/>
  <c r="X2625" i="11"/>
  <c r="V2626" i="11"/>
  <c r="W2626" i="11"/>
  <c r="X2626" i="11"/>
  <c r="V2627" i="11"/>
  <c r="W2627" i="11"/>
  <c r="X2627" i="11"/>
  <c r="V2628" i="11"/>
  <c r="W2628" i="11"/>
  <c r="X2628" i="11"/>
  <c r="V2629" i="11"/>
  <c r="W2629" i="11"/>
  <c r="X2629" i="11"/>
  <c r="V2630" i="11"/>
  <c r="W2630" i="11"/>
  <c r="X2630" i="11"/>
  <c r="V2631" i="11"/>
  <c r="W2631" i="11"/>
  <c r="X2631" i="11"/>
  <c r="V2632" i="11"/>
  <c r="W2632" i="11"/>
  <c r="X2632" i="11"/>
  <c r="V2633" i="11"/>
  <c r="W2633" i="11"/>
  <c r="X2633" i="11"/>
  <c r="V2634" i="11"/>
  <c r="W2634" i="11"/>
  <c r="X2634" i="11"/>
  <c r="V2635" i="11"/>
  <c r="W2635" i="11"/>
  <c r="X2635" i="11"/>
  <c r="V2636" i="11"/>
  <c r="W2636" i="11"/>
  <c r="X2636" i="11"/>
  <c r="V2637" i="11"/>
  <c r="W2637" i="11"/>
  <c r="X2637" i="11"/>
  <c r="V2638" i="11"/>
  <c r="W2638" i="11"/>
  <c r="X2638" i="11"/>
  <c r="V2639" i="11"/>
  <c r="W2639" i="11"/>
  <c r="X2639" i="11"/>
  <c r="V2640" i="11"/>
  <c r="W2640" i="11"/>
  <c r="X2640" i="11"/>
  <c r="V2641" i="11"/>
  <c r="W2641" i="11"/>
  <c r="X2641" i="11"/>
  <c r="V2642" i="11"/>
  <c r="W2642" i="11"/>
  <c r="X2642" i="11"/>
  <c r="V2643" i="11"/>
  <c r="W2643" i="11"/>
  <c r="X2643" i="11"/>
  <c r="V2644" i="11"/>
  <c r="W2644" i="11"/>
  <c r="X2644" i="11"/>
  <c r="V2645" i="11"/>
  <c r="W2645" i="11"/>
  <c r="X2645" i="11"/>
  <c r="V2646" i="11"/>
  <c r="W2646" i="11"/>
  <c r="X2646" i="11"/>
  <c r="V2647" i="11"/>
  <c r="W2647" i="11"/>
  <c r="X2647" i="11"/>
  <c r="V2648" i="11"/>
  <c r="W2648" i="11"/>
  <c r="X2648" i="11"/>
  <c r="V2649" i="11"/>
  <c r="W2649" i="11"/>
  <c r="X2649" i="11"/>
  <c r="V2650" i="11"/>
  <c r="W2650" i="11"/>
  <c r="X2650" i="11"/>
  <c r="V2651" i="11"/>
  <c r="W2651" i="11"/>
  <c r="X2651" i="11"/>
  <c r="V2652" i="11"/>
  <c r="W2652" i="11"/>
  <c r="X2652" i="11"/>
  <c r="V2653" i="11"/>
  <c r="W2653" i="11"/>
  <c r="X2653" i="11"/>
  <c r="V2654" i="11"/>
  <c r="W2654" i="11"/>
  <c r="X2654" i="11"/>
  <c r="V2655" i="11"/>
  <c r="W2655" i="11"/>
  <c r="X2655" i="11"/>
  <c r="V2656" i="11"/>
  <c r="W2656" i="11"/>
  <c r="X2656" i="11"/>
  <c r="V2657" i="11"/>
  <c r="W2657" i="11"/>
  <c r="X2657" i="11"/>
  <c r="V2658" i="11"/>
  <c r="W2658" i="11"/>
  <c r="X2658" i="11"/>
  <c r="V2659" i="11"/>
  <c r="W2659" i="11"/>
  <c r="X2659" i="11"/>
  <c r="V2660" i="11"/>
  <c r="W2660" i="11"/>
  <c r="X2660" i="11"/>
  <c r="V2661" i="11"/>
  <c r="W2661" i="11"/>
  <c r="X2661" i="11"/>
  <c r="V2662" i="11"/>
  <c r="W2662" i="11"/>
  <c r="X2662" i="11"/>
  <c r="V2663" i="11"/>
  <c r="W2663" i="11"/>
  <c r="X2663" i="11"/>
  <c r="V2664" i="11"/>
  <c r="W2664" i="11"/>
  <c r="X2664" i="11"/>
  <c r="V2665" i="11"/>
  <c r="W2665" i="11"/>
  <c r="X2665" i="11"/>
  <c r="V2666" i="11"/>
  <c r="W2666" i="11"/>
  <c r="X2666" i="11"/>
  <c r="V2667" i="11"/>
  <c r="W2667" i="11"/>
  <c r="X2667" i="11"/>
  <c r="V2668" i="11"/>
  <c r="W2668" i="11"/>
  <c r="X2668" i="11"/>
  <c r="V2669" i="11"/>
  <c r="W2669" i="11"/>
  <c r="X2669" i="11"/>
  <c r="V2670" i="11"/>
  <c r="W2670" i="11"/>
  <c r="X2670" i="11"/>
  <c r="V2671" i="11"/>
  <c r="W2671" i="11"/>
  <c r="X2671" i="11"/>
  <c r="V2672" i="11"/>
  <c r="W2672" i="11"/>
  <c r="X2672" i="11"/>
  <c r="V2673" i="11"/>
  <c r="W2673" i="11"/>
  <c r="X2673" i="11"/>
  <c r="V2674" i="11"/>
  <c r="W2674" i="11"/>
  <c r="X2674" i="11"/>
  <c r="V2675" i="11"/>
  <c r="W2675" i="11"/>
  <c r="X2675" i="11"/>
  <c r="V2676" i="11"/>
  <c r="W2676" i="11"/>
  <c r="X2676" i="11"/>
  <c r="V2677" i="11"/>
  <c r="W2677" i="11"/>
  <c r="X2677" i="11"/>
  <c r="V2678" i="11"/>
  <c r="W2678" i="11"/>
  <c r="X2678" i="11"/>
  <c r="V2679" i="11"/>
  <c r="W2679" i="11"/>
  <c r="X2679" i="11"/>
  <c r="V2680" i="11"/>
  <c r="W2680" i="11"/>
  <c r="X2680" i="11"/>
  <c r="V2681" i="11"/>
  <c r="W2681" i="11"/>
  <c r="X2681" i="11"/>
  <c r="V2682" i="11"/>
  <c r="W2682" i="11"/>
  <c r="X2682" i="11"/>
  <c r="V2683" i="11"/>
  <c r="W2683" i="11"/>
  <c r="X2683" i="11"/>
  <c r="V2684" i="11"/>
  <c r="W2684" i="11"/>
  <c r="X2684" i="11"/>
  <c r="V2685" i="11"/>
  <c r="W2685" i="11"/>
  <c r="X2685" i="11"/>
  <c r="V2686" i="11"/>
  <c r="W2686" i="11"/>
  <c r="X2686" i="11"/>
  <c r="V2687" i="11"/>
  <c r="W2687" i="11"/>
  <c r="X2687" i="11"/>
  <c r="V2688" i="11"/>
  <c r="W2688" i="11"/>
  <c r="X2688" i="11"/>
  <c r="V2689" i="11"/>
  <c r="W2689" i="11"/>
  <c r="X2689" i="11"/>
  <c r="V2690" i="11"/>
  <c r="W2690" i="11"/>
  <c r="X2690" i="11"/>
  <c r="V2691" i="11"/>
  <c r="W2691" i="11"/>
  <c r="X2691" i="11"/>
  <c r="V2692" i="11"/>
  <c r="W2692" i="11"/>
  <c r="X2692" i="11"/>
  <c r="V2693" i="11"/>
  <c r="W2693" i="11"/>
  <c r="X2693" i="11"/>
  <c r="V2694" i="11"/>
  <c r="W2694" i="11"/>
  <c r="X2694" i="11"/>
  <c r="V2695" i="11"/>
  <c r="W2695" i="11"/>
  <c r="X2695" i="11"/>
  <c r="V2696" i="11"/>
  <c r="W2696" i="11"/>
  <c r="X2696" i="11"/>
  <c r="V2697" i="11"/>
  <c r="W2697" i="11"/>
  <c r="X2697" i="11"/>
  <c r="V2698" i="11"/>
  <c r="W2698" i="11"/>
  <c r="X2698" i="11"/>
  <c r="V2699" i="11"/>
  <c r="W2699" i="11"/>
  <c r="X2699" i="11"/>
  <c r="V2700" i="11"/>
  <c r="W2700" i="11"/>
  <c r="X2700" i="11"/>
  <c r="V2701" i="11"/>
  <c r="W2701" i="11"/>
  <c r="X2701" i="11"/>
  <c r="V2702" i="11"/>
  <c r="W2702" i="11"/>
  <c r="X2702" i="11"/>
  <c r="V2703" i="11"/>
  <c r="W2703" i="11"/>
  <c r="X2703" i="11"/>
  <c r="V2704" i="11"/>
  <c r="W2704" i="11"/>
  <c r="X2704" i="11"/>
  <c r="V2705" i="11"/>
  <c r="W2705" i="11"/>
  <c r="X2705" i="11"/>
  <c r="V2706" i="11"/>
  <c r="W2706" i="11"/>
  <c r="X2706" i="11"/>
  <c r="V2707" i="11"/>
  <c r="W2707" i="11"/>
  <c r="X2707" i="11"/>
  <c r="V2708" i="11"/>
  <c r="W2708" i="11"/>
  <c r="X2708" i="11"/>
  <c r="V2709" i="11"/>
  <c r="W2709" i="11"/>
  <c r="X2709" i="11"/>
  <c r="V2710" i="11"/>
  <c r="W2710" i="11"/>
  <c r="X2710" i="11"/>
  <c r="V2711" i="11"/>
  <c r="W2711" i="11"/>
  <c r="X2711" i="11"/>
  <c r="V2712" i="11"/>
  <c r="W2712" i="11"/>
  <c r="X2712" i="11"/>
  <c r="V2713" i="11"/>
  <c r="W2713" i="11"/>
  <c r="X2713" i="11"/>
  <c r="V2714" i="11"/>
  <c r="W2714" i="11"/>
  <c r="X2714" i="11"/>
  <c r="V2715" i="11"/>
  <c r="W2715" i="11"/>
  <c r="X2715" i="11"/>
  <c r="V2716" i="11"/>
  <c r="W2716" i="11"/>
  <c r="X2716" i="11"/>
  <c r="V2717" i="11"/>
  <c r="W2717" i="11"/>
  <c r="X2717" i="11"/>
  <c r="V2718" i="11"/>
  <c r="W2718" i="11"/>
  <c r="X2718" i="11"/>
  <c r="V2719" i="11"/>
  <c r="W2719" i="11"/>
  <c r="X2719" i="11"/>
  <c r="V2720" i="11"/>
  <c r="W2720" i="11"/>
  <c r="X2720" i="11"/>
  <c r="V2721" i="11"/>
  <c r="W2721" i="11"/>
  <c r="X2721" i="11"/>
  <c r="V2722" i="11"/>
  <c r="W2722" i="11"/>
  <c r="X2722" i="11"/>
  <c r="V2723" i="11"/>
  <c r="W2723" i="11"/>
  <c r="X2723" i="11"/>
  <c r="V2724" i="11"/>
  <c r="W2724" i="11"/>
  <c r="X2724" i="11"/>
  <c r="V2725" i="11"/>
  <c r="W2725" i="11"/>
  <c r="X2725" i="11"/>
  <c r="V2726" i="11"/>
  <c r="W2726" i="11"/>
  <c r="X2726" i="11"/>
  <c r="V2727" i="11"/>
  <c r="W2727" i="11"/>
  <c r="X2727" i="11"/>
  <c r="V2728" i="11"/>
  <c r="W2728" i="11"/>
  <c r="X2728" i="11"/>
  <c r="V2729" i="11"/>
  <c r="W2729" i="11"/>
  <c r="X2729" i="11"/>
  <c r="V2730" i="11"/>
  <c r="W2730" i="11"/>
  <c r="X2730" i="11"/>
  <c r="V2731" i="11"/>
  <c r="W2731" i="11"/>
  <c r="X2731" i="11"/>
  <c r="V2732" i="11"/>
  <c r="W2732" i="11"/>
  <c r="X2732" i="11"/>
  <c r="V2733" i="11"/>
  <c r="W2733" i="11"/>
  <c r="X2733" i="11"/>
  <c r="V2734" i="11"/>
  <c r="W2734" i="11"/>
  <c r="X2734" i="11"/>
  <c r="V2735" i="11"/>
  <c r="W2735" i="11"/>
  <c r="X2735" i="11"/>
  <c r="V2736" i="11"/>
  <c r="W2736" i="11"/>
  <c r="X2736" i="11"/>
  <c r="V2737" i="11"/>
  <c r="W2737" i="11"/>
  <c r="X2737" i="11"/>
  <c r="V2738" i="11"/>
  <c r="W2738" i="11"/>
  <c r="X2738" i="11"/>
  <c r="V2739" i="11"/>
  <c r="W2739" i="11"/>
  <c r="X2739" i="11"/>
  <c r="V2740" i="11"/>
  <c r="W2740" i="11"/>
  <c r="X2740" i="11"/>
  <c r="V2741" i="11"/>
  <c r="W2741" i="11"/>
  <c r="X2741" i="11"/>
  <c r="V2742" i="11"/>
  <c r="W2742" i="11"/>
  <c r="X2742" i="11"/>
  <c r="V2743" i="11"/>
  <c r="W2743" i="11"/>
  <c r="X2743" i="11"/>
  <c r="V2744" i="11"/>
  <c r="W2744" i="11"/>
  <c r="X2744" i="11"/>
  <c r="V2745" i="11"/>
  <c r="W2745" i="11"/>
  <c r="X2745" i="11"/>
  <c r="V2746" i="11"/>
  <c r="W2746" i="11"/>
  <c r="X2746" i="11"/>
  <c r="V2747" i="11"/>
  <c r="W2747" i="11"/>
  <c r="X2747" i="11"/>
  <c r="V2748" i="11"/>
  <c r="W2748" i="11"/>
  <c r="X2748" i="11"/>
  <c r="V2749" i="11"/>
  <c r="W2749" i="11"/>
  <c r="X2749" i="11"/>
  <c r="V2750" i="11"/>
  <c r="W2750" i="11"/>
  <c r="X2750" i="11"/>
  <c r="V2751" i="11"/>
  <c r="W2751" i="11"/>
  <c r="X2751" i="11"/>
  <c r="V2752" i="11"/>
  <c r="W2752" i="11"/>
  <c r="X2752" i="11"/>
  <c r="V2753" i="11"/>
  <c r="W2753" i="11"/>
  <c r="X2753" i="11"/>
  <c r="V2754" i="11"/>
  <c r="W2754" i="11"/>
  <c r="X2754" i="11"/>
  <c r="V2755" i="11"/>
  <c r="W2755" i="11"/>
  <c r="X2755" i="11"/>
  <c r="V2756" i="11"/>
  <c r="W2756" i="11"/>
  <c r="X2756" i="11"/>
  <c r="V2757" i="11"/>
  <c r="W2757" i="11"/>
  <c r="X2757" i="11"/>
  <c r="V2758" i="11"/>
  <c r="W2758" i="11"/>
  <c r="X2758" i="11"/>
  <c r="V2759" i="11"/>
  <c r="W2759" i="11"/>
  <c r="X2759" i="11"/>
  <c r="V2760" i="11"/>
  <c r="W2760" i="11"/>
  <c r="X2760" i="11"/>
  <c r="V2761" i="11"/>
  <c r="W2761" i="11"/>
  <c r="X2761" i="11"/>
  <c r="V2762" i="11"/>
  <c r="W2762" i="11"/>
  <c r="X2762" i="11"/>
  <c r="V2763" i="11"/>
  <c r="W2763" i="11"/>
  <c r="X2763" i="11"/>
  <c r="V2764" i="11"/>
  <c r="W2764" i="11"/>
  <c r="X2764" i="11"/>
  <c r="V2765" i="11"/>
  <c r="W2765" i="11"/>
  <c r="X2765" i="11"/>
  <c r="V2766" i="11"/>
  <c r="W2766" i="11"/>
  <c r="X2766" i="11"/>
  <c r="V2767" i="11"/>
  <c r="W2767" i="11"/>
  <c r="X2767" i="11"/>
  <c r="V2768" i="11"/>
  <c r="W2768" i="11"/>
  <c r="X2768" i="11"/>
  <c r="V2769" i="11"/>
  <c r="W2769" i="11"/>
  <c r="X2769" i="11"/>
  <c r="V2770" i="11"/>
  <c r="W2770" i="11"/>
  <c r="X2770" i="11"/>
  <c r="V2771" i="11"/>
  <c r="W2771" i="11"/>
  <c r="X2771" i="11"/>
  <c r="V2772" i="11"/>
  <c r="W2772" i="11"/>
  <c r="X2772" i="11"/>
  <c r="V2773" i="11"/>
  <c r="W2773" i="11"/>
  <c r="X2773" i="11"/>
  <c r="V2774" i="11"/>
  <c r="W2774" i="11"/>
  <c r="X2774" i="11"/>
  <c r="V2775" i="11"/>
  <c r="W2775" i="11"/>
  <c r="X2775" i="11"/>
  <c r="V2776" i="11"/>
  <c r="W2776" i="11"/>
  <c r="X2776" i="11"/>
  <c r="V2777" i="11"/>
  <c r="W2777" i="11"/>
  <c r="X2777" i="11"/>
  <c r="V2778" i="11"/>
  <c r="W2778" i="11"/>
  <c r="X2778" i="11"/>
  <c r="V2779" i="11"/>
  <c r="W2779" i="11"/>
  <c r="X2779" i="11"/>
  <c r="V2780" i="11"/>
  <c r="W2780" i="11"/>
  <c r="X2780" i="11"/>
  <c r="V2781" i="11"/>
  <c r="W2781" i="11"/>
  <c r="X2781" i="11"/>
  <c r="V2782" i="11"/>
  <c r="W2782" i="11"/>
  <c r="X2782" i="11"/>
  <c r="V2783" i="11"/>
  <c r="W2783" i="11"/>
  <c r="X2783" i="11"/>
  <c r="V2784" i="11"/>
  <c r="W2784" i="11"/>
  <c r="X2784" i="11"/>
  <c r="V2785" i="11"/>
  <c r="W2785" i="11"/>
  <c r="X2785" i="11"/>
  <c r="V2786" i="11"/>
  <c r="W2786" i="11"/>
  <c r="X2786" i="11"/>
  <c r="V2787" i="11"/>
  <c r="W2787" i="11"/>
  <c r="X2787" i="11"/>
  <c r="V2788" i="11"/>
  <c r="W2788" i="11"/>
  <c r="X2788" i="11"/>
  <c r="V2789" i="11"/>
  <c r="W2789" i="11"/>
  <c r="X2789" i="11"/>
  <c r="V2790" i="11"/>
  <c r="W2790" i="11"/>
  <c r="X2790" i="11"/>
  <c r="V2791" i="11"/>
  <c r="W2791" i="11"/>
  <c r="X2791" i="11"/>
  <c r="V2792" i="11"/>
  <c r="W2792" i="11"/>
  <c r="X2792" i="11"/>
  <c r="V2793" i="11"/>
  <c r="W2793" i="11"/>
  <c r="X2793" i="11"/>
  <c r="V2794" i="11"/>
  <c r="W2794" i="11"/>
  <c r="X2794" i="11"/>
  <c r="V2795" i="11"/>
  <c r="W2795" i="11"/>
  <c r="X2795" i="11"/>
  <c r="V2796" i="11"/>
  <c r="W2796" i="11"/>
  <c r="X2796" i="11"/>
  <c r="V2797" i="11"/>
  <c r="W2797" i="11"/>
  <c r="X2797" i="11"/>
  <c r="V2798" i="11"/>
  <c r="W2798" i="11"/>
  <c r="X2798" i="11"/>
  <c r="V2799" i="11"/>
  <c r="W2799" i="11"/>
  <c r="X2799" i="11"/>
  <c r="V2800" i="11"/>
  <c r="W2800" i="11"/>
  <c r="X2800" i="11"/>
  <c r="V2801" i="11"/>
  <c r="W2801" i="11"/>
  <c r="X2801" i="11"/>
  <c r="V2802" i="11"/>
  <c r="W2802" i="11"/>
  <c r="X2802" i="11"/>
  <c r="V2803" i="11"/>
  <c r="W2803" i="11"/>
  <c r="X2803" i="11"/>
  <c r="V2804" i="11"/>
  <c r="W2804" i="11"/>
  <c r="X2804" i="11"/>
  <c r="V2805" i="11"/>
  <c r="W2805" i="11"/>
  <c r="X2805" i="11"/>
  <c r="V2806" i="11"/>
  <c r="W2806" i="11"/>
  <c r="X2806" i="11"/>
  <c r="V2807" i="11"/>
  <c r="W2807" i="11"/>
  <c r="X2807" i="11"/>
  <c r="V2808" i="11"/>
  <c r="W2808" i="11"/>
  <c r="X2808" i="11"/>
  <c r="V2809" i="11"/>
  <c r="W2809" i="11"/>
  <c r="X2809" i="11"/>
  <c r="V2810" i="11"/>
  <c r="W2810" i="11"/>
  <c r="X2810" i="11"/>
  <c r="V2811" i="11"/>
  <c r="W2811" i="11"/>
  <c r="X2811" i="11"/>
  <c r="V2812" i="11"/>
  <c r="W2812" i="11"/>
  <c r="X2812" i="11"/>
  <c r="V2813" i="11"/>
  <c r="W2813" i="11"/>
  <c r="X2813" i="11"/>
  <c r="V2814" i="11"/>
  <c r="W2814" i="11"/>
  <c r="X2814" i="11"/>
  <c r="V2815" i="11"/>
  <c r="W2815" i="11"/>
  <c r="X2815" i="11"/>
  <c r="V2816" i="11"/>
  <c r="W2816" i="11"/>
  <c r="X2816" i="11"/>
  <c r="V2817" i="11"/>
  <c r="W2817" i="11"/>
  <c r="X2817" i="11"/>
  <c r="V2818" i="11"/>
  <c r="W2818" i="11"/>
  <c r="X2818" i="11"/>
  <c r="V2819" i="11"/>
  <c r="W2819" i="11"/>
  <c r="X2819" i="11"/>
  <c r="V2820" i="11"/>
  <c r="W2820" i="11"/>
  <c r="X2820" i="11"/>
  <c r="V2821" i="11"/>
  <c r="W2821" i="11"/>
  <c r="X2821" i="11"/>
  <c r="V2822" i="11"/>
  <c r="W2822" i="11"/>
  <c r="X2822" i="11"/>
  <c r="V2823" i="11"/>
  <c r="W2823" i="11"/>
  <c r="X2823" i="11"/>
  <c r="V2824" i="11"/>
  <c r="W2824" i="11"/>
  <c r="X2824" i="11"/>
  <c r="V2825" i="11"/>
  <c r="W2825" i="11"/>
  <c r="X2825" i="11"/>
  <c r="V2826" i="11"/>
  <c r="W2826" i="11"/>
  <c r="X2826" i="11"/>
  <c r="V2827" i="11"/>
  <c r="W2827" i="11"/>
  <c r="X2827" i="11"/>
  <c r="V2828" i="11"/>
  <c r="W2828" i="11"/>
  <c r="X2828" i="11"/>
  <c r="V2829" i="11"/>
  <c r="W2829" i="11"/>
  <c r="X2829" i="11"/>
  <c r="V2830" i="11"/>
  <c r="W2830" i="11"/>
  <c r="X2830" i="11"/>
  <c r="V2831" i="11"/>
  <c r="W2831" i="11"/>
  <c r="X2831" i="11"/>
  <c r="V2832" i="11"/>
  <c r="W2832" i="11"/>
  <c r="X2832" i="11"/>
  <c r="V2833" i="11"/>
  <c r="W2833" i="11"/>
  <c r="X2833" i="11"/>
  <c r="V2834" i="11"/>
  <c r="W2834" i="11"/>
  <c r="X2834" i="11"/>
  <c r="V2835" i="11"/>
  <c r="W2835" i="11"/>
  <c r="X2835" i="11"/>
  <c r="V2836" i="11"/>
  <c r="W2836" i="11"/>
  <c r="X2836" i="11"/>
  <c r="V2837" i="11"/>
  <c r="W2837" i="11"/>
  <c r="X2837" i="11"/>
  <c r="V2838" i="11"/>
  <c r="W2838" i="11"/>
  <c r="X2838" i="11"/>
  <c r="V2839" i="11"/>
  <c r="W2839" i="11"/>
  <c r="X2839" i="11"/>
  <c r="V2840" i="11"/>
  <c r="W2840" i="11"/>
  <c r="X2840" i="11"/>
  <c r="V2841" i="11"/>
  <c r="W2841" i="11"/>
  <c r="X2841" i="11"/>
  <c r="V2842" i="11"/>
  <c r="W2842" i="11"/>
  <c r="X2842" i="11"/>
  <c r="V2843" i="11"/>
  <c r="W2843" i="11"/>
  <c r="X2843" i="11"/>
  <c r="V2844" i="11"/>
  <c r="W2844" i="11"/>
  <c r="X2844" i="11"/>
  <c r="V2845" i="11"/>
  <c r="W2845" i="11"/>
  <c r="X2845" i="11"/>
  <c r="V2846" i="11"/>
  <c r="W2846" i="11"/>
  <c r="X2846" i="11"/>
  <c r="V2847" i="11"/>
  <c r="W2847" i="11"/>
  <c r="X2847" i="11"/>
  <c r="V2848" i="11"/>
  <c r="W2848" i="11"/>
  <c r="X2848" i="11"/>
  <c r="V2849" i="11"/>
  <c r="W2849" i="11"/>
  <c r="X2849" i="11"/>
  <c r="V2850" i="11"/>
  <c r="W2850" i="11"/>
  <c r="X2850" i="11"/>
  <c r="V2851" i="11"/>
  <c r="W2851" i="11"/>
  <c r="X2851" i="11"/>
  <c r="V2852" i="11"/>
  <c r="W2852" i="11"/>
  <c r="X2852" i="11"/>
  <c r="V2853" i="11"/>
  <c r="W2853" i="11"/>
  <c r="X2853" i="11"/>
  <c r="V2854" i="11"/>
  <c r="W2854" i="11"/>
  <c r="X2854" i="11"/>
  <c r="V2855" i="11"/>
  <c r="W2855" i="11"/>
  <c r="X2855" i="11"/>
  <c r="V2856" i="11"/>
  <c r="W2856" i="11"/>
  <c r="X2856" i="11"/>
  <c r="V2857" i="11"/>
  <c r="W2857" i="11"/>
  <c r="X2857" i="11"/>
  <c r="V2858" i="11"/>
  <c r="W2858" i="11"/>
  <c r="X2858" i="11"/>
  <c r="V2859" i="11"/>
  <c r="W2859" i="11"/>
  <c r="X2859" i="11"/>
  <c r="V2860" i="11"/>
  <c r="W2860" i="11"/>
  <c r="X2860" i="11"/>
  <c r="V2861" i="11"/>
  <c r="W2861" i="11"/>
  <c r="X2861" i="11"/>
  <c r="V2862" i="11"/>
  <c r="W2862" i="11"/>
  <c r="X2862" i="11"/>
  <c r="V2863" i="11"/>
  <c r="W2863" i="11"/>
  <c r="X2863" i="11"/>
  <c r="V2864" i="11"/>
  <c r="W2864" i="11"/>
  <c r="X2864" i="11"/>
  <c r="V2865" i="11"/>
  <c r="W2865" i="11"/>
  <c r="X2865" i="11"/>
  <c r="V2866" i="11"/>
  <c r="W2866" i="11"/>
  <c r="X2866" i="11"/>
  <c r="V2867" i="11"/>
  <c r="W2867" i="11"/>
  <c r="X2867" i="11"/>
  <c r="V2868" i="11"/>
  <c r="W2868" i="11"/>
  <c r="X2868" i="11"/>
  <c r="V2869" i="11"/>
  <c r="W2869" i="11"/>
  <c r="X2869" i="11"/>
  <c r="V2870" i="11"/>
  <c r="W2870" i="11"/>
  <c r="X2870" i="11"/>
  <c r="V2871" i="11"/>
  <c r="W2871" i="11"/>
  <c r="X2871" i="11"/>
  <c r="V2872" i="11"/>
  <c r="W2872" i="11"/>
  <c r="X2872" i="11"/>
  <c r="V2873" i="11"/>
  <c r="W2873" i="11"/>
  <c r="X2873" i="11"/>
  <c r="V2874" i="11"/>
  <c r="W2874" i="11"/>
  <c r="X2874" i="11"/>
  <c r="V2875" i="11"/>
  <c r="W2875" i="11"/>
  <c r="X2875" i="11"/>
  <c r="V2876" i="11"/>
  <c r="W2876" i="11"/>
  <c r="X2876" i="11"/>
  <c r="V2877" i="11"/>
  <c r="W2877" i="11"/>
  <c r="X2877" i="11"/>
  <c r="V2878" i="11"/>
  <c r="W2878" i="11"/>
  <c r="X2878" i="11"/>
  <c r="V2879" i="11"/>
  <c r="W2879" i="11"/>
  <c r="X2879" i="11"/>
  <c r="V2880" i="11"/>
  <c r="W2880" i="11"/>
  <c r="X2880" i="11"/>
  <c r="V2881" i="11"/>
  <c r="W2881" i="11"/>
  <c r="X2881" i="11"/>
  <c r="V2882" i="11"/>
  <c r="W2882" i="11"/>
  <c r="X2882" i="11"/>
  <c r="V2883" i="11"/>
  <c r="W2883" i="11"/>
  <c r="X2883" i="11"/>
  <c r="V2884" i="11"/>
  <c r="W2884" i="11"/>
  <c r="X2884" i="11"/>
  <c r="V2885" i="11"/>
  <c r="W2885" i="11"/>
  <c r="X2885" i="11"/>
  <c r="V2886" i="11"/>
  <c r="W2886" i="11"/>
  <c r="X2886" i="11"/>
  <c r="V2887" i="11"/>
  <c r="W2887" i="11"/>
  <c r="X2887" i="11"/>
  <c r="V2888" i="11"/>
  <c r="W2888" i="11"/>
  <c r="X2888" i="11"/>
  <c r="V2889" i="11"/>
  <c r="W2889" i="11"/>
  <c r="X2889" i="11"/>
  <c r="V2890" i="11"/>
  <c r="W2890" i="11"/>
  <c r="X2890" i="11"/>
  <c r="V2891" i="11"/>
  <c r="W2891" i="11"/>
  <c r="X2891" i="11"/>
  <c r="V2892" i="11"/>
  <c r="W2892" i="11"/>
  <c r="X2892" i="11"/>
  <c r="V2893" i="11"/>
  <c r="W2893" i="11"/>
  <c r="X2893" i="11"/>
  <c r="V2894" i="11"/>
  <c r="W2894" i="11"/>
  <c r="X2894" i="11"/>
  <c r="V2895" i="11"/>
  <c r="W2895" i="11"/>
  <c r="X2895" i="11"/>
  <c r="V2896" i="11"/>
  <c r="W2896" i="11"/>
  <c r="X2896" i="11"/>
  <c r="V2897" i="11"/>
  <c r="W2897" i="11"/>
  <c r="X2897" i="11"/>
  <c r="V2898" i="11"/>
  <c r="W2898" i="11"/>
  <c r="X2898" i="11"/>
  <c r="V2899" i="11"/>
  <c r="W2899" i="11"/>
  <c r="X2899" i="11"/>
  <c r="V2900" i="11"/>
  <c r="W2900" i="11"/>
  <c r="X2900" i="11"/>
  <c r="V2901" i="11"/>
  <c r="W2901" i="11"/>
  <c r="X2901" i="11"/>
  <c r="V2902" i="11"/>
  <c r="W2902" i="11"/>
  <c r="X2902" i="11"/>
  <c r="V2903" i="11"/>
  <c r="W2903" i="11"/>
  <c r="X2903" i="11"/>
  <c r="V2904" i="11"/>
  <c r="W2904" i="11"/>
  <c r="X2904" i="11"/>
  <c r="V2905" i="11"/>
  <c r="W2905" i="11"/>
  <c r="X2905" i="11"/>
  <c r="V2906" i="11"/>
  <c r="W2906" i="11"/>
  <c r="X2906" i="11"/>
  <c r="V2907" i="11"/>
  <c r="W2907" i="11"/>
  <c r="X2907" i="11"/>
  <c r="V2908" i="11"/>
  <c r="W2908" i="11"/>
  <c r="X2908" i="11"/>
  <c r="V2909" i="11"/>
  <c r="W2909" i="11"/>
  <c r="X2909" i="11"/>
  <c r="V2910" i="11"/>
  <c r="W2910" i="11"/>
  <c r="X2910" i="11"/>
  <c r="V2911" i="11"/>
  <c r="W2911" i="11"/>
  <c r="X2911" i="11"/>
  <c r="V2912" i="11"/>
  <c r="W2912" i="11"/>
  <c r="X2912" i="11"/>
  <c r="V2913" i="11"/>
  <c r="W2913" i="11"/>
  <c r="X2913" i="11"/>
  <c r="V2914" i="11"/>
  <c r="W2914" i="11"/>
  <c r="X2914" i="11"/>
  <c r="V2915" i="11"/>
  <c r="W2915" i="11"/>
  <c r="X2915" i="11"/>
  <c r="V2916" i="11"/>
  <c r="W2916" i="11"/>
  <c r="X2916" i="11"/>
  <c r="V2917" i="11"/>
  <c r="W2917" i="11"/>
  <c r="X2917" i="11"/>
  <c r="V2918" i="11"/>
  <c r="W2918" i="11"/>
  <c r="X2918" i="11"/>
  <c r="V2919" i="11"/>
  <c r="W2919" i="11"/>
  <c r="X2919" i="11"/>
  <c r="V2920" i="11"/>
  <c r="W2920" i="11"/>
  <c r="X2920" i="11"/>
  <c r="V2921" i="11"/>
  <c r="W2921" i="11"/>
  <c r="X2921" i="11"/>
  <c r="V2922" i="11"/>
  <c r="W2922" i="11"/>
  <c r="X2922" i="11"/>
  <c r="V2923" i="11"/>
  <c r="W2923" i="11"/>
  <c r="X2923" i="11"/>
  <c r="V2924" i="11"/>
  <c r="W2924" i="11"/>
  <c r="X2924" i="11"/>
  <c r="V2925" i="11"/>
  <c r="W2925" i="11"/>
  <c r="X2925" i="11"/>
  <c r="V2926" i="11"/>
  <c r="W2926" i="11"/>
  <c r="X2926" i="11"/>
  <c r="V2927" i="11"/>
  <c r="W2927" i="11"/>
  <c r="X2927" i="11"/>
  <c r="V2928" i="11"/>
  <c r="W2928" i="11"/>
  <c r="X2928" i="11"/>
  <c r="V2929" i="11"/>
  <c r="W2929" i="11"/>
  <c r="X2929" i="11"/>
  <c r="V2930" i="11"/>
  <c r="W2930" i="11"/>
  <c r="X2930" i="11"/>
  <c r="V2931" i="11"/>
  <c r="W2931" i="11"/>
  <c r="X2931" i="11"/>
  <c r="V2932" i="11"/>
  <c r="W2932" i="11"/>
  <c r="X2932" i="11"/>
  <c r="V2933" i="11"/>
  <c r="W2933" i="11"/>
  <c r="X2933" i="11"/>
  <c r="V2934" i="11"/>
  <c r="W2934" i="11"/>
  <c r="X2934" i="11"/>
  <c r="V2935" i="11"/>
  <c r="W2935" i="11"/>
  <c r="X2935" i="11"/>
  <c r="V2936" i="11"/>
  <c r="W2936" i="11"/>
  <c r="X2936" i="11"/>
  <c r="V2937" i="11"/>
  <c r="W2937" i="11"/>
  <c r="X2937" i="11"/>
  <c r="V2938" i="11"/>
  <c r="W2938" i="11"/>
  <c r="X2938" i="11"/>
  <c r="V2939" i="11"/>
  <c r="W2939" i="11"/>
  <c r="X2939" i="11"/>
  <c r="V2940" i="11"/>
  <c r="W2940" i="11"/>
  <c r="X2940" i="11"/>
  <c r="V2941" i="11"/>
  <c r="W2941" i="11"/>
  <c r="X2941" i="11"/>
  <c r="V2942" i="11"/>
  <c r="W2942" i="11"/>
  <c r="X2942" i="11"/>
  <c r="V2943" i="11"/>
  <c r="W2943" i="11"/>
  <c r="X2943" i="11"/>
  <c r="V2944" i="11"/>
  <c r="W2944" i="11"/>
  <c r="X2944" i="11"/>
  <c r="V2945" i="11"/>
  <c r="W2945" i="11"/>
  <c r="X2945" i="11"/>
  <c r="V2946" i="11"/>
  <c r="W2946" i="11"/>
  <c r="X2946" i="11"/>
  <c r="V2947" i="11"/>
  <c r="W2947" i="11"/>
  <c r="X2947" i="11"/>
  <c r="V2948" i="11"/>
  <c r="W2948" i="11"/>
  <c r="X2948" i="11"/>
  <c r="V2949" i="11"/>
  <c r="W2949" i="11"/>
  <c r="X2949" i="11"/>
  <c r="V2950" i="11"/>
  <c r="W2950" i="11"/>
  <c r="X2950" i="11"/>
  <c r="V2951" i="11"/>
  <c r="W2951" i="11"/>
  <c r="X2951" i="11"/>
  <c r="V2952" i="11"/>
  <c r="W2952" i="11"/>
  <c r="X2952" i="11"/>
  <c r="V2953" i="11"/>
  <c r="W2953" i="11"/>
  <c r="X2953" i="11"/>
  <c r="V2954" i="11"/>
  <c r="W2954" i="11"/>
  <c r="X2954" i="11"/>
  <c r="V2955" i="11"/>
  <c r="W2955" i="11"/>
  <c r="X2955" i="11"/>
  <c r="V2956" i="11"/>
  <c r="W2956" i="11"/>
  <c r="X2956" i="11"/>
  <c r="V2957" i="11"/>
  <c r="W2957" i="11"/>
  <c r="X2957" i="11"/>
  <c r="V2958" i="11"/>
  <c r="W2958" i="11"/>
  <c r="X2958" i="11"/>
  <c r="V2959" i="11"/>
  <c r="W2959" i="11"/>
  <c r="X2959" i="11"/>
  <c r="V2960" i="11"/>
  <c r="W2960" i="11"/>
  <c r="X2960" i="11"/>
  <c r="V2961" i="11"/>
  <c r="W2961" i="11"/>
  <c r="X2961" i="11"/>
  <c r="V2962" i="11"/>
  <c r="W2962" i="11"/>
  <c r="X2962" i="11"/>
  <c r="V2963" i="11"/>
  <c r="W2963" i="11"/>
  <c r="X2963" i="11"/>
  <c r="V2964" i="11"/>
  <c r="W2964" i="11"/>
  <c r="X2964" i="11"/>
  <c r="V2965" i="11"/>
  <c r="W2965" i="11"/>
  <c r="X2965" i="11"/>
  <c r="V2966" i="11"/>
  <c r="W2966" i="11"/>
  <c r="X2966" i="11"/>
  <c r="V2967" i="11"/>
  <c r="W2967" i="11"/>
  <c r="X2967" i="11"/>
  <c r="V2968" i="11"/>
  <c r="W2968" i="11"/>
  <c r="X2968" i="11"/>
  <c r="V2969" i="11"/>
  <c r="W2969" i="11"/>
  <c r="X2969" i="11"/>
  <c r="V2970" i="11"/>
  <c r="W2970" i="11"/>
  <c r="X2970" i="11"/>
  <c r="V2971" i="11"/>
  <c r="W2971" i="11"/>
  <c r="X2971" i="11"/>
  <c r="V2972" i="11"/>
  <c r="W2972" i="11"/>
  <c r="X2972" i="11"/>
  <c r="V2973" i="11"/>
  <c r="W2973" i="11"/>
  <c r="X2973" i="11"/>
  <c r="V2974" i="11"/>
  <c r="W2974" i="11"/>
  <c r="X2974" i="11"/>
  <c r="V2975" i="11"/>
  <c r="W2975" i="11"/>
  <c r="X2975" i="11"/>
  <c r="V2976" i="11"/>
  <c r="W2976" i="11"/>
  <c r="X2976" i="11"/>
  <c r="V2977" i="11"/>
  <c r="W2977" i="11"/>
  <c r="X2977" i="11"/>
  <c r="V2978" i="11"/>
  <c r="W2978" i="11"/>
  <c r="X2978" i="11"/>
  <c r="V2979" i="11"/>
  <c r="W2979" i="11"/>
  <c r="X2979" i="11"/>
  <c r="V2980" i="11"/>
  <c r="W2980" i="11"/>
  <c r="X2980" i="11"/>
  <c r="V2981" i="11"/>
  <c r="W2981" i="11"/>
  <c r="X2981" i="11"/>
  <c r="V2982" i="11"/>
  <c r="W2982" i="11"/>
  <c r="X2982" i="11"/>
  <c r="V2983" i="11"/>
  <c r="W2983" i="11"/>
  <c r="X2983" i="11"/>
  <c r="V2984" i="11"/>
  <c r="W2984" i="11"/>
  <c r="X2984" i="11"/>
  <c r="V2985" i="11"/>
  <c r="W2985" i="11"/>
  <c r="X2985" i="11"/>
  <c r="V2986" i="11"/>
  <c r="W2986" i="11"/>
  <c r="X2986" i="11"/>
  <c r="V2987" i="11"/>
  <c r="W2987" i="11"/>
  <c r="X2987" i="11"/>
  <c r="V2988" i="11"/>
  <c r="W2988" i="11"/>
  <c r="X2988" i="11"/>
  <c r="V2989" i="11"/>
  <c r="W2989" i="11"/>
  <c r="X2989" i="11"/>
  <c r="V2990" i="11"/>
  <c r="W2990" i="11"/>
  <c r="X2990" i="11"/>
  <c r="V2991" i="11"/>
  <c r="W2991" i="11"/>
  <c r="X2991" i="11"/>
  <c r="V2992" i="11"/>
  <c r="W2992" i="11"/>
  <c r="X2992" i="11"/>
  <c r="V2993" i="11"/>
  <c r="W2993" i="11"/>
  <c r="X2993" i="11"/>
  <c r="V2994" i="11"/>
  <c r="W2994" i="11"/>
  <c r="X2994" i="11"/>
  <c r="V2995" i="11"/>
  <c r="W2995" i="11"/>
  <c r="X2995" i="11"/>
  <c r="V2996" i="11"/>
  <c r="W2996" i="11"/>
  <c r="X2996" i="11"/>
  <c r="V2997" i="11"/>
  <c r="W2997" i="11"/>
  <c r="X2997" i="11"/>
  <c r="V2998" i="11"/>
  <c r="W2998" i="11"/>
  <c r="X2998" i="11"/>
  <c r="V2999" i="11"/>
  <c r="W2999" i="11"/>
  <c r="X2999" i="11"/>
  <c r="V3000" i="11"/>
  <c r="W3000" i="11"/>
  <c r="X3000" i="11"/>
  <c r="V3001" i="11"/>
  <c r="W3001" i="11"/>
  <c r="X3001" i="11"/>
  <c r="V3002" i="11"/>
  <c r="W3002" i="11"/>
  <c r="X3002" i="11"/>
  <c r="V3003" i="11"/>
  <c r="W3003" i="11"/>
  <c r="X3003" i="11"/>
  <c r="V3004" i="11"/>
  <c r="W3004" i="11"/>
  <c r="X3004" i="11"/>
  <c r="V3005" i="11"/>
  <c r="W3005" i="11"/>
  <c r="X3005" i="11"/>
  <c r="V3006" i="11"/>
  <c r="W3006" i="11"/>
  <c r="X3006" i="11"/>
  <c r="V3007" i="11"/>
  <c r="W3007" i="11"/>
  <c r="X3007" i="11"/>
  <c r="V3008" i="11"/>
  <c r="W3008" i="11"/>
  <c r="X3008" i="11"/>
  <c r="V3009" i="11"/>
  <c r="W3009" i="11"/>
  <c r="X3009" i="11"/>
  <c r="V3010" i="11"/>
  <c r="W3010" i="11"/>
  <c r="X3010" i="11"/>
  <c r="V3011" i="11"/>
  <c r="W3011" i="11"/>
  <c r="X3011" i="11"/>
  <c r="V3012" i="11"/>
  <c r="W3012" i="11"/>
  <c r="X3012" i="11"/>
  <c r="V3013" i="11"/>
  <c r="W3013" i="11"/>
  <c r="X3013" i="11"/>
  <c r="V3014" i="11"/>
  <c r="W3014" i="11"/>
  <c r="X3014" i="11"/>
  <c r="V3015" i="11"/>
  <c r="W3015" i="11"/>
  <c r="X3015" i="11"/>
  <c r="V3016" i="11"/>
  <c r="W3016" i="11"/>
  <c r="X3016" i="11"/>
  <c r="V3017" i="11"/>
  <c r="W3017" i="11"/>
  <c r="X3017" i="11"/>
  <c r="V3018" i="11"/>
  <c r="W3018" i="11"/>
  <c r="X3018" i="11"/>
  <c r="V3019" i="11"/>
  <c r="W3019" i="11"/>
  <c r="X3019" i="11"/>
  <c r="V3020" i="11"/>
  <c r="W3020" i="11"/>
  <c r="X3020" i="11"/>
  <c r="V3021" i="11"/>
  <c r="W3021" i="11"/>
  <c r="X3021" i="11"/>
  <c r="V3022" i="11"/>
  <c r="W3022" i="11"/>
  <c r="X3022" i="11"/>
  <c r="V3023" i="11"/>
  <c r="W3023" i="11"/>
  <c r="X3023" i="11"/>
  <c r="V3024" i="11"/>
  <c r="W3024" i="11"/>
  <c r="X3024" i="11"/>
  <c r="V3025" i="11"/>
  <c r="W3025" i="11"/>
  <c r="X3025" i="11"/>
  <c r="V3026" i="11"/>
  <c r="W3026" i="11"/>
  <c r="X3026" i="11"/>
  <c r="V3027" i="11"/>
  <c r="W3027" i="11"/>
  <c r="X3027" i="11"/>
  <c r="V3028" i="11"/>
  <c r="W3028" i="11"/>
  <c r="X3028" i="11"/>
  <c r="V3029" i="11"/>
  <c r="W3029" i="11"/>
  <c r="X3029" i="11"/>
  <c r="V3030" i="11"/>
  <c r="W3030" i="11"/>
  <c r="X3030" i="11"/>
  <c r="V3031" i="11"/>
  <c r="W3031" i="11"/>
  <c r="X3031" i="11"/>
  <c r="V3032" i="11"/>
  <c r="W3032" i="11"/>
  <c r="X3032" i="11"/>
  <c r="V3033" i="11"/>
  <c r="W3033" i="11"/>
  <c r="X3033" i="11"/>
  <c r="V3034" i="11"/>
  <c r="W3034" i="11"/>
  <c r="X3034" i="11"/>
  <c r="V3035" i="11"/>
  <c r="W3035" i="11"/>
  <c r="X3035" i="11"/>
  <c r="V3036" i="11"/>
  <c r="W3036" i="11"/>
  <c r="X3036" i="11"/>
  <c r="V3037" i="11"/>
  <c r="W3037" i="11"/>
  <c r="X3037" i="11"/>
  <c r="V3038" i="11"/>
  <c r="W3038" i="11"/>
  <c r="X3038" i="11"/>
  <c r="V3039" i="11"/>
  <c r="W3039" i="11"/>
  <c r="X3039" i="11"/>
  <c r="V3040" i="11"/>
  <c r="W3040" i="11"/>
  <c r="X3040" i="11"/>
  <c r="V3041" i="11"/>
  <c r="W3041" i="11"/>
  <c r="X3041" i="11"/>
  <c r="V3042" i="11"/>
  <c r="W3042" i="11"/>
  <c r="X3042" i="11"/>
  <c r="V3043" i="11"/>
  <c r="W3043" i="11"/>
  <c r="X3043" i="11"/>
  <c r="V3044" i="11"/>
  <c r="W3044" i="11"/>
  <c r="X3044" i="11"/>
  <c r="V3045" i="11"/>
  <c r="W3045" i="11"/>
  <c r="X3045" i="11"/>
  <c r="V3046" i="11"/>
  <c r="W3046" i="11"/>
  <c r="X3046" i="11"/>
  <c r="V3047" i="11"/>
  <c r="W3047" i="11"/>
  <c r="X3047" i="11"/>
  <c r="V3048" i="11"/>
  <c r="W3048" i="11"/>
  <c r="X3048" i="11"/>
  <c r="V3049" i="11"/>
  <c r="W3049" i="11"/>
  <c r="X3049" i="11"/>
  <c r="V3050" i="11"/>
  <c r="W3050" i="11"/>
  <c r="X3050" i="11"/>
  <c r="V3051" i="11"/>
  <c r="W3051" i="11"/>
  <c r="X3051" i="11"/>
  <c r="V3052" i="11"/>
  <c r="W3052" i="11"/>
  <c r="X3052" i="11"/>
  <c r="V3053" i="11"/>
  <c r="W3053" i="11"/>
  <c r="X3053" i="11"/>
  <c r="V3054" i="11"/>
  <c r="W3054" i="11"/>
  <c r="X3054" i="11"/>
  <c r="V3055" i="11"/>
  <c r="W3055" i="11"/>
  <c r="X3055" i="11"/>
  <c r="V3056" i="11"/>
  <c r="W3056" i="11"/>
  <c r="X3056" i="11"/>
  <c r="V3057" i="11"/>
  <c r="W3057" i="11"/>
  <c r="X3057" i="11"/>
  <c r="V3058" i="11"/>
  <c r="W3058" i="11"/>
  <c r="X3058" i="11"/>
  <c r="V3059" i="11"/>
  <c r="W3059" i="11"/>
  <c r="X3059" i="11"/>
  <c r="V3060" i="11"/>
  <c r="W3060" i="11"/>
  <c r="X3060" i="11"/>
  <c r="V3061" i="11"/>
  <c r="W3061" i="11"/>
  <c r="X3061" i="11"/>
  <c r="V3062" i="11"/>
  <c r="W3062" i="11"/>
  <c r="X3062" i="11"/>
  <c r="V3063" i="11"/>
  <c r="W3063" i="11"/>
  <c r="X3063" i="11"/>
  <c r="V3064" i="11"/>
  <c r="W3064" i="11"/>
  <c r="X3064" i="11"/>
  <c r="V3065" i="11"/>
  <c r="W3065" i="11"/>
  <c r="X3065" i="11"/>
  <c r="V3066" i="11"/>
  <c r="W3066" i="11"/>
  <c r="X3066" i="11"/>
  <c r="V3067" i="11"/>
  <c r="W3067" i="11"/>
  <c r="X3067" i="11"/>
  <c r="V3068" i="11"/>
  <c r="W3068" i="11"/>
  <c r="X3068" i="11"/>
  <c r="V3069" i="11"/>
  <c r="W3069" i="11"/>
  <c r="X3069" i="11"/>
  <c r="V3070" i="11"/>
  <c r="W3070" i="11"/>
  <c r="X3070" i="11"/>
  <c r="V3071" i="11"/>
  <c r="W3071" i="11"/>
  <c r="X3071" i="11"/>
  <c r="V3072" i="11"/>
  <c r="W3072" i="11"/>
  <c r="X3072" i="11"/>
  <c r="V3073" i="11"/>
  <c r="W3073" i="11"/>
  <c r="X3073" i="11"/>
  <c r="V3074" i="11"/>
  <c r="W3074" i="11"/>
  <c r="X3074" i="11"/>
  <c r="V3075" i="11"/>
  <c r="W3075" i="11"/>
  <c r="X3075" i="11"/>
  <c r="V3076" i="11"/>
  <c r="W3076" i="11"/>
  <c r="X3076" i="11"/>
  <c r="V3077" i="11"/>
  <c r="W3077" i="11"/>
  <c r="X3077" i="11"/>
  <c r="V3078" i="11"/>
  <c r="W3078" i="11"/>
  <c r="X3078" i="11"/>
  <c r="V3079" i="11"/>
  <c r="W3079" i="11"/>
  <c r="X3079" i="11"/>
  <c r="V3080" i="11"/>
  <c r="W3080" i="11"/>
  <c r="X3080" i="11"/>
  <c r="V3081" i="11"/>
  <c r="W3081" i="11"/>
  <c r="X3081" i="11"/>
  <c r="V3082" i="11"/>
  <c r="W3082" i="11"/>
  <c r="X3082" i="11"/>
  <c r="V3083" i="11"/>
  <c r="W3083" i="11"/>
  <c r="X3083" i="11"/>
  <c r="V3084" i="11"/>
  <c r="W3084" i="11"/>
  <c r="X3084" i="11"/>
  <c r="V3085" i="11"/>
  <c r="W3085" i="11"/>
  <c r="X3085" i="11"/>
  <c r="V3086" i="11"/>
  <c r="W3086" i="11"/>
  <c r="X3086" i="11"/>
  <c r="V3087" i="11"/>
  <c r="W3087" i="11"/>
  <c r="X3087" i="11"/>
  <c r="V3088" i="11"/>
  <c r="W3088" i="11"/>
  <c r="X3088" i="11"/>
  <c r="V3089" i="11"/>
  <c r="W3089" i="11"/>
  <c r="X3089" i="11"/>
  <c r="V3090" i="11"/>
  <c r="W3090" i="11"/>
  <c r="X3090" i="11"/>
  <c r="V3091" i="11"/>
  <c r="W3091" i="11"/>
  <c r="X3091" i="11"/>
  <c r="V3092" i="11"/>
  <c r="W3092" i="11"/>
  <c r="X3092" i="11"/>
  <c r="V3093" i="11"/>
  <c r="W3093" i="11"/>
  <c r="X3093" i="11"/>
  <c r="V3094" i="11"/>
  <c r="W3094" i="11"/>
  <c r="X3094" i="11"/>
  <c r="V3095" i="11"/>
  <c r="W3095" i="11"/>
  <c r="X3095" i="11"/>
  <c r="V3096" i="11"/>
  <c r="W3096" i="11"/>
  <c r="X3096" i="11"/>
  <c r="V3097" i="11"/>
  <c r="W3097" i="11"/>
  <c r="X3097" i="11"/>
  <c r="V3098" i="11"/>
  <c r="W3098" i="11"/>
  <c r="X3098" i="11"/>
  <c r="V3099" i="11"/>
  <c r="W3099" i="11"/>
  <c r="X3099" i="11"/>
  <c r="V3100" i="11"/>
  <c r="W3100" i="11"/>
  <c r="X3100" i="11"/>
  <c r="V3101" i="11"/>
  <c r="W3101" i="11"/>
  <c r="X3101" i="11"/>
  <c r="V3102" i="11"/>
  <c r="W3102" i="11"/>
  <c r="X3102" i="11"/>
  <c r="V3103" i="11"/>
  <c r="W3103" i="11"/>
  <c r="X3103" i="11"/>
  <c r="V3104" i="11"/>
  <c r="W3104" i="11"/>
  <c r="X3104" i="11"/>
  <c r="V3105" i="11"/>
  <c r="W3105" i="11"/>
  <c r="X3105" i="11"/>
  <c r="V3106" i="11"/>
  <c r="W3106" i="11"/>
  <c r="X3106" i="11"/>
  <c r="V3107" i="11"/>
  <c r="W3107" i="11"/>
  <c r="X3107" i="11"/>
  <c r="V3108" i="11"/>
  <c r="W3108" i="11"/>
  <c r="X3108" i="11"/>
  <c r="V3109" i="11"/>
  <c r="W3109" i="11"/>
  <c r="X3109" i="11"/>
  <c r="V3110" i="11"/>
  <c r="W3110" i="11"/>
  <c r="X3110" i="11"/>
  <c r="V3111" i="11"/>
  <c r="W3111" i="11"/>
  <c r="X3111" i="11"/>
  <c r="V3112" i="11"/>
  <c r="W3112" i="11"/>
  <c r="X3112" i="11"/>
  <c r="V3113" i="11"/>
  <c r="W3113" i="11"/>
  <c r="X3113" i="11"/>
  <c r="V3114" i="11"/>
  <c r="W3114" i="11"/>
  <c r="X3114" i="11"/>
  <c r="V3115" i="11"/>
  <c r="W3115" i="11"/>
  <c r="X3115" i="11"/>
  <c r="V3116" i="11"/>
  <c r="W3116" i="11"/>
  <c r="X3116" i="11"/>
  <c r="V3117" i="11"/>
  <c r="W3117" i="11"/>
  <c r="X3117" i="11"/>
  <c r="V3118" i="11"/>
  <c r="W3118" i="11"/>
  <c r="X3118" i="11"/>
  <c r="V3119" i="11"/>
  <c r="W3119" i="11"/>
  <c r="X3119" i="11"/>
  <c r="V3120" i="11"/>
  <c r="W3120" i="11"/>
  <c r="X3120" i="11"/>
  <c r="V3121" i="11"/>
  <c r="W3121" i="11"/>
  <c r="X3121" i="11"/>
  <c r="V3122" i="11"/>
  <c r="W3122" i="11"/>
  <c r="X3122" i="11"/>
  <c r="V3123" i="11"/>
  <c r="W3123" i="11"/>
  <c r="X3123" i="11"/>
  <c r="V3124" i="11"/>
  <c r="W3124" i="11"/>
  <c r="X3124" i="11"/>
  <c r="V3125" i="11"/>
  <c r="W3125" i="11"/>
  <c r="X3125" i="11"/>
  <c r="V3126" i="11"/>
  <c r="W3126" i="11"/>
  <c r="X3126" i="11"/>
  <c r="V3127" i="11"/>
  <c r="W3127" i="11"/>
  <c r="X3127" i="11"/>
  <c r="V3128" i="11"/>
  <c r="W3128" i="11"/>
  <c r="X3128" i="11"/>
  <c r="V3129" i="11"/>
  <c r="W3129" i="11"/>
  <c r="X3129" i="11"/>
  <c r="V3130" i="11"/>
  <c r="W3130" i="11"/>
  <c r="X3130" i="11"/>
  <c r="V3131" i="11"/>
  <c r="W3131" i="11"/>
  <c r="X3131" i="11"/>
  <c r="V3132" i="11"/>
  <c r="W3132" i="11"/>
  <c r="X3132" i="11"/>
  <c r="V3133" i="11"/>
  <c r="W3133" i="11"/>
  <c r="X3133" i="11"/>
  <c r="V3134" i="11"/>
  <c r="W3134" i="11"/>
  <c r="X3134" i="11"/>
  <c r="V3135" i="11"/>
  <c r="W3135" i="11"/>
  <c r="X3135" i="11"/>
  <c r="V3136" i="11"/>
  <c r="W3136" i="11"/>
  <c r="X3136" i="11"/>
  <c r="V3137" i="11"/>
  <c r="W3137" i="11"/>
  <c r="X3137" i="11"/>
  <c r="V3138" i="11"/>
  <c r="W3138" i="11"/>
  <c r="X3138" i="11"/>
  <c r="V3139" i="11"/>
  <c r="W3139" i="11"/>
  <c r="X3139" i="11"/>
  <c r="V3140" i="11"/>
  <c r="W3140" i="11"/>
  <c r="X3140" i="11"/>
  <c r="V3141" i="11"/>
  <c r="W3141" i="11"/>
  <c r="X3141" i="11"/>
  <c r="V3142" i="11"/>
  <c r="W3142" i="11"/>
  <c r="X3142" i="11"/>
  <c r="V3143" i="11"/>
  <c r="W3143" i="11"/>
  <c r="X3143" i="11"/>
  <c r="V3144" i="11"/>
  <c r="W3144" i="11"/>
  <c r="X3144" i="11"/>
  <c r="V3145" i="11"/>
  <c r="W3145" i="11"/>
  <c r="X3145" i="11"/>
  <c r="V3146" i="11"/>
  <c r="W3146" i="11"/>
  <c r="X3146" i="11"/>
  <c r="V3147" i="11"/>
  <c r="W3147" i="11"/>
  <c r="X3147" i="11"/>
  <c r="V3148" i="11"/>
  <c r="W3148" i="11"/>
  <c r="X3148" i="11"/>
  <c r="V3149" i="11"/>
  <c r="W3149" i="11"/>
  <c r="X3149" i="11"/>
  <c r="V3150" i="11"/>
  <c r="W3150" i="11"/>
  <c r="X3150" i="11"/>
  <c r="V3151" i="11"/>
  <c r="W3151" i="11"/>
  <c r="X3151" i="11"/>
  <c r="V3152" i="11"/>
  <c r="W3152" i="11"/>
  <c r="X3152" i="11"/>
  <c r="V3153" i="11"/>
  <c r="W3153" i="11"/>
  <c r="X3153" i="11"/>
  <c r="V3154" i="11"/>
  <c r="W3154" i="11"/>
  <c r="X3154" i="11"/>
  <c r="V3155" i="11"/>
  <c r="W3155" i="11"/>
  <c r="X3155" i="11"/>
  <c r="V3156" i="11"/>
  <c r="W3156" i="11"/>
  <c r="X3156" i="11"/>
  <c r="V3157" i="11"/>
  <c r="W3157" i="11"/>
  <c r="X3157" i="11"/>
  <c r="V3158" i="11"/>
  <c r="W3158" i="11"/>
  <c r="X3158" i="11"/>
  <c r="V3159" i="11"/>
  <c r="W3159" i="11"/>
  <c r="X3159" i="11"/>
  <c r="V3160" i="11"/>
  <c r="W3160" i="11"/>
  <c r="X3160" i="11"/>
  <c r="V3161" i="11"/>
  <c r="W3161" i="11"/>
  <c r="X3161" i="11"/>
  <c r="V3162" i="11"/>
  <c r="W3162" i="11"/>
  <c r="X3162" i="11"/>
  <c r="V3163" i="11"/>
  <c r="W3163" i="11"/>
  <c r="X3163" i="11"/>
  <c r="V3164" i="11"/>
  <c r="W3164" i="11"/>
  <c r="X3164" i="11"/>
  <c r="V3165" i="11"/>
  <c r="W3165" i="11"/>
  <c r="X3165" i="11"/>
  <c r="V3166" i="11"/>
  <c r="W3166" i="11"/>
  <c r="X3166" i="11"/>
  <c r="V3167" i="11"/>
  <c r="W3167" i="11"/>
  <c r="X3167" i="11"/>
  <c r="V3168" i="11"/>
  <c r="W3168" i="11"/>
  <c r="X3168" i="11"/>
  <c r="V3169" i="11"/>
  <c r="W3169" i="11"/>
  <c r="X3169" i="11"/>
  <c r="V3170" i="11"/>
  <c r="W3170" i="11"/>
  <c r="X3170" i="11"/>
  <c r="V3171" i="11"/>
  <c r="W3171" i="11"/>
  <c r="X3171" i="11"/>
  <c r="V3172" i="11"/>
  <c r="W3172" i="11"/>
  <c r="X3172" i="11"/>
  <c r="V3173" i="11"/>
  <c r="W3173" i="11"/>
  <c r="X3173" i="11"/>
  <c r="V3174" i="11"/>
  <c r="W3174" i="11"/>
  <c r="X3174" i="11"/>
  <c r="V3175" i="11"/>
  <c r="W3175" i="11"/>
  <c r="X3175" i="11"/>
  <c r="V3176" i="11"/>
  <c r="W3176" i="11"/>
  <c r="X3176" i="11"/>
  <c r="V3177" i="11"/>
  <c r="W3177" i="11"/>
  <c r="X3177" i="11"/>
  <c r="V3178" i="11"/>
  <c r="W3178" i="11"/>
  <c r="X3178" i="11"/>
  <c r="V3179" i="11"/>
  <c r="W3179" i="11"/>
  <c r="X3179" i="11"/>
  <c r="V3180" i="11"/>
  <c r="W3180" i="11"/>
  <c r="X3180" i="11"/>
  <c r="V3181" i="11"/>
  <c r="W3181" i="11"/>
  <c r="X3181" i="11"/>
  <c r="V3182" i="11"/>
  <c r="W3182" i="11"/>
  <c r="X3182" i="11"/>
  <c r="V3183" i="11"/>
  <c r="W3183" i="11"/>
  <c r="X3183" i="11"/>
  <c r="V3184" i="11"/>
  <c r="W3184" i="11"/>
  <c r="X3184" i="11"/>
  <c r="V3185" i="11"/>
  <c r="W3185" i="11"/>
  <c r="X3185" i="11"/>
  <c r="V3186" i="11"/>
  <c r="W3186" i="11"/>
  <c r="X3186" i="11"/>
  <c r="V3187" i="11"/>
  <c r="W3187" i="11"/>
  <c r="X3187" i="11"/>
  <c r="V3188" i="11"/>
  <c r="W3188" i="11"/>
  <c r="X3188" i="11"/>
  <c r="V3189" i="11"/>
  <c r="W3189" i="11"/>
  <c r="X3189" i="11"/>
  <c r="V3190" i="11"/>
  <c r="W3190" i="11"/>
  <c r="X3190" i="11"/>
  <c r="V3191" i="11"/>
  <c r="W3191" i="11"/>
  <c r="X3191" i="11"/>
  <c r="V3192" i="11"/>
  <c r="W3192" i="11"/>
  <c r="X3192" i="11"/>
  <c r="V3193" i="11"/>
  <c r="W3193" i="11"/>
  <c r="X3193" i="11"/>
  <c r="V3194" i="11"/>
  <c r="W3194" i="11"/>
  <c r="X3194" i="11"/>
  <c r="V3195" i="11"/>
  <c r="W3195" i="11"/>
  <c r="X3195" i="11"/>
  <c r="V3196" i="11"/>
  <c r="W3196" i="11"/>
  <c r="X3196" i="11"/>
  <c r="V3197" i="11"/>
  <c r="W3197" i="11"/>
  <c r="X3197" i="11"/>
  <c r="V3198" i="11"/>
  <c r="W3198" i="11"/>
  <c r="X3198" i="11"/>
  <c r="V3199" i="11"/>
  <c r="W3199" i="11"/>
  <c r="X3199" i="11"/>
  <c r="V3200" i="11"/>
  <c r="W3200" i="11"/>
  <c r="X3200" i="11"/>
  <c r="V3201" i="11"/>
  <c r="W3201" i="11"/>
  <c r="X3201" i="11"/>
  <c r="V3202" i="11"/>
  <c r="W3202" i="11"/>
  <c r="X3202" i="11"/>
  <c r="V3203" i="11"/>
  <c r="W3203" i="11"/>
  <c r="X3203" i="11"/>
  <c r="V3204" i="11"/>
  <c r="W3204" i="11"/>
  <c r="X3204" i="11"/>
  <c r="V3205" i="11"/>
  <c r="W3205" i="11"/>
  <c r="X3205" i="11"/>
  <c r="V3206" i="11"/>
  <c r="W3206" i="11"/>
  <c r="X3206" i="11"/>
  <c r="V3207" i="11"/>
  <c r="W3207" i="11"/>
  <c r="X3207" i="11"/>
  <c r="V3208" i="11"/>
  <c r="W3208" i="11"/>
  <c r="X3208" i="11"/>
  <c r="V3209" i="11"/>
  <c r="W3209" i="11"/>
  <c r="X3209" i="11"/>
  <c r="V3210" i="11"/>
  <c r="W3210" i="11"/>
  <c r="X3210" i="11"/>
  <c r="V3211" i="11"/>
  <c r="W3211" i="11"/>
  <c r="X3211" i="11"/>
  <c r="V3212" i="11"/>
  <c r="W3212" i="11"/>
  <c r="X3212" i="11"/>
  <c r="V3213" i="11"/>
  <c r="W3213" i="11"/>
  <c r="X3213" i="11"/>
  <c r="V3214" i="11"/>
  <c r="W3214" i="11"/>
  <c r="X3214" i="11"/>
  <c r="V3215" i="11"/>
  <c r="W3215" i="11"/>
  <c r="X3215" i="11"/>
  <c r="V3216" i="11"/>
  <c r="W3216" i="11"/>
  <c r="X3216" i="11"/>
  <c r="V3217" i="11"/>
  <c r="W3217" i="11"/>
  <c r="X3217" i="11"/>
  <c r="V3218" i="11"/>
  <c r="W3218" i="11"/>
  <c r="X3218" i="11"/>
  <c r="V3219" i="11"/>
  <c r="W3219" i="11"/>
  <c r="X3219" i="11"/>
  <c r="V3220" i="11"/>
  <c r="W3220" i="11"/>
  <c r="X3220" i="11"/>
  <c r="V3221" i="11"/>
  <c r="W3221" i="11"/>
  <c r="X3221" i="11"/>
  <c r="V3222" i="11"/>
  <c r="W3222" i="11"/>
  <c r="X3222" i="11"/>
  <c r="V3223" i="11"/>
  <c r="W3223" i="11"/>
  <c r="X3223" i="11"/>
  <c r="V3224" i="11"/>
  <c r="W3224" i="11"/>
  <c r="X3224" i="11"/>
  <c r="V3225" i="11"/>
  <c r="W3225" i="11"/>
  <c r="X3225" i="11"/>
  <c r="V3226" i="11"/>
  <c r="W3226" i="11"/>
  <c r="X3226" i="11"/>
  <c r="V3227" i="11"/>
  <c r="W3227" i="11"/>
  <c r="X3227" i="11"/>
  <c r="V3228" i="11"/>
  <c r="W3228" i="11"/>
  <c r="X3228" i="11"/>
  <c r="V3229" i="11"/>
  <c r="W3229" i="11"/>
  <c r="X3229" i="11"/>
  <c r="V3230" i="11"/>
  <c r="W3230" i="11"/>
  <c r="X3230" i="11"/>
  <c r="V3231" i="11"/>
  <c r="W3231" i="11"/>
  <c r="X3231" i="11"/>
  <c r="V3232" i="11"/>
  <c r="W3232" i="11"/>
  <c r="X3232" i="11"/>
  <c r="V3233" i="11"/>
  <c r="W3233" i="11"/>
  <c r="X3233" i="11"/>
  <c r="V3234" i="11"/>
  <c r="W3234" i="11"/>
  <c r="X3234" i="11"/>
  <c r="V3235" i="11"/>
  <c r="W3235" i="11"/>
  <c r="X3235" i="11"/>
  <c r="V3236" i="11"/>
  <c r="W3236" i="11"/>
  <c r="X3236" i="11"/>
  <c r="V3237" i="11"/>
  <c r="W3237" i="11"/>
  <c r="X3237" i="11"/>
  <c r="V3238" i="11"/>
  <c r="W3238" i="11"/>
  <c r="X3238" i="11"/>
  <c r="V3239" i="11"/>
  <c r="W3239" i="11"/>
  <c r="X3239" i="11"/>
  <c r="V3240" i="11"/>
  <c r="W3240" i="11"/>
  <c r="X3240" i="11"/>
  <c r="V3241" i="11"/>
  <c r="W3241" i="11"/>
  <c r="X3241" i="11"/>
  <c r="V3242" i="11"/>
  <c r="W3242" i="11"/>
  <c r="X3242" i="11"/>
  <c r="V3243" i="11"/>
  <c r="W3243" i="11"/>
  <c r="X3243" i="11"/>
  <c r="V3244" i="11"/>
  <c r="W3244" i="11"/>
  <c r="X3244" i="11"/>
  <c r="V3245" i="11"/>
  <c r="W3245" i="11"/>
  <c r="X3245" i="11"/>
  <c r="V3246" i="11"/>
  <c r="W3246" i="11"/>
  <c r="X3246" i="11"/>
  <c r="V3247" i="11"/>
  <c r="W3247" i="11"/>
  <c r="X3247" i="11"/>
  <c r="V3248" i="11"/>
  <c r="W3248" i="11"/>
  <c r="X3248" i="11"/>
  <c r="V3249" i="11"/>
  <c r="W3249" i="11"/>
  <c r="X3249" i="11"/>
  <c r="V3250" i="11"/>
  <c r="W3250" i="11"/>
  <c r="X3250" i="11"/>
  <c r="V3251" i="11"/>
  <c r="W3251" i="11"/>
  <c r="X3251" i="11"/>
  <c r="V3252" i="11"/>
  <c r="W3252" i="11"/>
  <c r="X3252" i="11"/>
  <c r="V3253" i="11"/>
  <c r="W3253" i="11"/>
  <c r="X3253" i="11"/>
  <c r="V3254" i="11"/>
  <c r="W3254" i="11"/>
  <c r="X3254" i="11"/>
  <c r="V3255" i="11"/>
  <c r="W3255" i="11"/>
  <c r="X3255" i="11"/>
  <c r="V3256" i="11"/>
  <c r="W3256" i="11"/>
  <c r="X3256" i="11"/>
  <c r="V3257" i="11"/>
  <c r="W3257" i="11"/>
  <c r="X3257" i="11"/>
  <c r="V3258" i="11"/>
  <c r="W3258" i="11"/>
  <c r="X3258" i="11"/>
  <c r="V3259" i="11"/>
  <c r="W3259" i="11"/>
  <c r="X3259" i="11"/>
  <c r="V3260" i="11"/>
  <c r="W3260" i="11"/>
  <c r="X3260" i="11"/>
  <c r="V3261" i="11"/>
  <c r="W3261" i="11"/>
  <c r="X3261" i="11"/>
  <c r="V3262" i="11"/>
  <c r="W3262" i="11"/>
  <c r="X3262" i="11"/>
  <c r="V3263" i="11"/>
  <c r="W3263" i="11"/>
  <c r="X3263" i="11"/>
  <c r="V3264" i="11"/>
  <c r="W3264" i="11"/>
  <c r="X3264" i="11"/>
  <c r="V3265" i="11"/>
  <c r="W3265" i="11"/>
  <c r="X3265" i="11"/>
  <c r="V3266" i="11"/>
  <c r="W3266" i="11"/>
  <c r="X3266" i="11"/>
  <c r="V3267" i="11"/>
  <c r="W3267" i="11"/>
  <c r="X3267" i="11"/>
  <c r="V3268" i="11"/>
  <c r="W3268" i="11"/>
  <c r="X3268" i="11"/>
  <c r="V3269" i="11"/>
  <c r="W3269" i="11"/>
  <c r="X3269" i="11"/>
  <c r="V3270" i="11"/>
  <c r="W3270" i="11"/>
  <c r="X3270" i="11"/>
  <c r="V3271" i="11"/>
  <c r="W3271" i="11"/>
  <c r="X3271" i="11"/>
  <c r="V3272" i="11"/>
  <c r="W3272" i="11"/>
  <c r="X3272" i="11"/>
  <c r="V3273" i="11"/>
  <c r="W3273" i="11"/>
  <c r="X3273" i="11"/>
  <c r="V3274" i="11"/>
  <c r="W3274" i="11"/>
  <c r="X3274" i="11"/>
  <c r="V3275" i="11"/>
  <c r="W3275" i="11"/>
  <c r="X3275" i="11"/>
  <c r="V3276" i="11"/>
  <c r="W3276" i="11"/>
  <c r="X3276" i="11"/>
  <c r="V3277" i="11"/>
  <c r="W3277" i="11"/>
  <c r="X3277" i="11"/>
  <c r="V3278" i="11"/>
  <c r="W3278" i="11"/>
  <c r="X3278" i="11"/>
  <c r="V3279" i="11"/>
  <c r="W3279" i="11"/>
  <c r="X3279" i="11"/>
  <c r="V3280" i="11"/>
  <c r="W3280" i="11"/>
  <c r="X3280" i="11"/>
  <c r="V3281" i="11"/>
  <c r="W3281" i="11"/>
  <c r="X3281" i="11"/>
  <c r="V3282" i="11"/>
  <c r="W3282" i="11"/>
  <c r="X3282" i="11"/>
  <c r="V3283" i="11"/>
  <c r="W3283" i="11"/>
  <c r="X3283" i="11"/>
  <c r="V3284" i="11"/>
  <c r="W3284" i="11"/>
  <c r="X3284" i="11"/>
  <c r="V3285" i="11"/>
  <c r="W3285" i="11"/>
  <c r="X3285" i="11"/>
  <c r="V3286" i="11"/>
  <c r="W3286" i="11"/>
  <c r="X3286" i="11"/>
  <c r="V3287" i="11"/>
  <c r="W3287" i="11"/>
  <c r="X3287" i="11"/>
  <c r="V3288" i="11"/>
  <c r="W3288" i="11"/>
  <c r="X3288" i="11"/>
  <c r="V3289" i="11"/>
  <c r="W3289" i="11"/>
  <c r="X3289" i="11"/>
  <c r="V3290" i="11"/>
  <c r="W3290" i="11"/>
  <c r="X3290" i="11"/>
  <c r="V3291" i="11"/>
  <c r="W3291" i="11"/>
  <c r="X3291" i="11"/>
  <c r="V3292" i="11"/>
  <c r="W3292" i="11"/>
  <c r="X3292" i="11"/>
  <c r="V3293" i="11"/>
  <c r="W3293" i="11"/>
  <c r="X3293" i="11"/>
  <c r="V3294" i="11"/>
  <c r="W3294" i="11"/>
  <c r="X3294" i="11"/>
  <c r="V3295" i="11"/>
  <c r="W3295" i="11"/>
  <c r="X3295" i="11"/>
  <c r="V3296" i="11"/>
  <c r="W3296" i="11"/>
  <c r="X3296" i="11"/>
  <c r="V3297" i="11"/>
  <c r="W3297" i="11"/>
  <c r="X3297" i="11"/>
  <c r="V3298" i="11"/>
  <c r="W3298" i="11"/>
  <c r="X3298" i="11"/>
  <c r="V3299" i="11"/>
  <c r="W3299" i="11"/>
  <c r="X3299" i="11"/>
  <c r="V3300" i="11"/>
  <c r="W3300" i="11"/>
  <c r="X3300" i="11"/>
  <c r="V3301" i="11"/>
  <c r="W3301" i="11"/>
  <c r="X3301" i="11"/>
  <c r="V3302" i="11"/>
  <c r="W3302" i="11"/>
  <c r="X3302" i="11"/>
  <c r="V3303" i="11"/>
  <c r="W3303" i="11"/>
  <c r="X3303" i="11"/>
  <c r="V3304" i="11"/>
  <c r="W3304" i="11"/>
  <c r="X3304" i="11"/>
  <c r="V3305" i="11"/>
  <c r="W3305" i="11"/>
  <c r="X3305" i="11"/>
  <c r="V3306" i="11"/>
  <c r="W3306" i="11"/>
  <c r="X3306" i="11"/>
  <c r="V3307" i="11"/>
  <c r="W3307" i="11"/>
  <c r="X3307" i="11"/>
  <c r="V3308" i="11"/>
  <c r="W3308" i="11"/>
  <c r="X3308" i="11"/>
  <c r="V3309" i="11"/>
  <c r="W3309" i="11"/>
  <c r="X3309" i="11"/>
  <c r="V3310" i="11"/>
  <c r="W3310" i="11"/>
  <c r="X3310" i="11"/>
  <c r="V3311" i="11"/>
  <c r="W3311" i="11"/>
  <c r="X3311" i="11"/>
  <c r="V3312" i="11"/>
  <c r="W3312" i="11"/>
  <c r="X3312" i="11"/>
  <c r="V3313" i="11"/>
  <c r="W3313" i="11"/>
  <c r="X3313" i="11"/>
  <c r="V3314" i="11"/>
  <c r="W3314" i="11"/>
  <c r="X3314" i="11"/>
  <c r="V3315" i="11"/>
  <c r="W3315" i="11"/>
  <c r="X3315" i="11"/>
  <c r="V3316" i="11"/>
  <c r="W3316" i="11"/>
  <c r="X3316" i="11"/>
  <c r="V3317" i="11"/>
  <c r="W3317" i="11"/>
  <c r="X3317" i="11"/>
  <c r="V3318" i="11"/>
  <c r="W3318" i="11"/>
  <c r="X3318" i="11"/>
  <c r="V3319" i="11"/>
  <c r="W3319" i="11"/>
  <c r="X3319" i="11"/>
  <c r="V3320" i="11"/>
  <c r="W3320" i="11"/>
  <c r="X3320" i="11"/>
  <c r="V3321" i="11"/>
  <c r="W3321" i="11"/>
  <c r="X3321" i="11"/>
  <c r="V3322" i="11"/>
  <c r="W3322" i="11"/>
  <c r="X3322" i="11"/>
  <c r="V3323" i="11"/>
  <c r="W3323" i="11"/>
  <c r="X3323" i="11"/>
  <c r="V3324" i="11"/>
  <c r="W3324" i="11"/>
  <c r="X3324" i="11"/>
  <c r="V3325" i="11"/>
  <c r="W3325" i="11"/>
  <c r="X3325" i="11"/>
  <c r="V3326" i="11"/>
  <c r="W3326" i="11"/>
  <c r="X3326" i="11"/>
  <c r="V3327" i="11"/>
  <c r="W3327" i="11"/>
  <c r="X3327" i="11"/>
  <c r="V3328" i="11"/>
  <c r="W3328" i="11"/>
  <c r="X3328" i="11"/>
  <c r="V3329" i="11"/>
  <c r="W3329" i="11"/>
  <c r="X3329" i="11"/>
  <c r="V3330" i="11"/>
  <c r="W3330" i="11"/>
  <c r="X3330" i="11"/>
  <c r="V3331" i="11"/>
  <c r="W3331" i="11"/>
  <c r="X3331" i="11"/>
  <c r="V3332" i="11"/>
  <c r="W3332" i="11"/>
  <c r="X3332" i="11"/>
  <c r="V3333" i="11"/>
  <c r="W3333" i="11"/>
  <c r="X3333" i="11"/>
  <c r="V3334" i="11"/>
  <c r="W3334" i="11"/>
  <c r="X3334" i="11"/>
  <c r="V3335" i="11"/>
  <c r="W3335" i="11"/>
  <c r="X3335" i="11"/>
  <c r="V3336" i="11"/>
  <c r="W3336" i="11"/>
  <c r="X3336" i="11"/>
  <c r="V3337" i="11"/>
  <c r="W3337" i="11"/>
  <c r="X3337" i="11"/>
  <c r="V3338" i="11"/>
  <c r="W3338" i="11"/>
  <c r="X3338" i="11"/>
  <c r="V3339" i="11"/>
  <c r="W3339" i="11"/>
  <c r="X3339" i="11"/>
  <c r="V3340" i="11"/>
  <c r="W3340" i="11"/>
  <c r="X3340" i="11"/>
  <c r="V3341" i="11"/>
  <c r="W3341" i="11"/>
  <c r="X3341" i="11"/>
  <c r="V3342" i="11"/>
  <c r="W3342" i="11"/>
  <c r="X3342" i="11"/>
  <c r="V3343" i="11"/>
  <c r="W3343" i="11"/>
  <c r="X3343" i="11"/>
  <c r="V3344" i="11"/>
  <c r="W3344" i="11"/>
  <c r="X3344" i="11"/>
  <c r="V3345" i="11"/>
  <c r="W3345" i="11"/>
  <c r="X3345" i="11"/>
  <c r="V3346" i="11"/>
  <c r="W3346" i="11"/>
  <c r="X3346" i="11"/>
  <c r="V3347" i="11"/>
  <c r="W3347" i="11"/>
  <c r="X3347" i="11"/>
  <c r="V3348" i="11"/>
  <c r="W3348" i="11"/>
  <c r="X3348" i="11"/>
  <c r="V3349" i="11"/>
  <c r="W3349" i="11"/>
  <c r="X3349" i="11"/>
  <c r="V3350" i="11"/>
  <c r="W3350" i="11"/>
  <c r="X3350" i="11"/>
  <c r="V3351" i="11"/>
  <c r="W3351" i="11"/>
  <c r="X3351" i="11"/>
  <c r="V3352" i="11"/>
  <c r="W3352" i="11"/>
  <c r="X3352" i="11"/>
  <c r="V3353" i="11"/>
  <c r="W3353" i="11"/>
  <c r="X3353" i="11"/>
  <c r="V3354" i="11"/>
  <c r="W3354" i="11"/>
  <c r="X3354" i="11"/>
  <c r="V3355" i="11"/>
  <c r="W3355" i="11"/>
  <c r="X3355" i="11"/>
  <c r="V3356" i="11"/>
  <c r="W3356" i="11"/>
  <c r="X3356" i="11"/>
  <c r="V3357" i="11"/>
  <c r="W3357" i="11"/>
  <c r="X3357" i="11"/>
  <c r="V3358" i="11"/>
  <c r="W3358" i="11"/>
  <c r="X3358" i="11"/>
  <c r="V3359" i="11"/>
  <c r="W3359" i="11"/>
  <c r="X3359" i="11"/>
  <c r="V3360" i="11"/>
  <c r="W3360" i="11"/>
  <c r="X3360" i="11"/>
  <c r="V3361" i="11"/>
  <c r="W3361" i="11"/>
  <c r="X3361" i="11"/>
  <c r="V3362" i="11"/>
  <c r="W3362" i="11"/>
  <c r="X3362" i="11"/>
  <c r="V3363" i="11"/>
  <c r="W3363" i="11"/>
  <c r="X3363" i="11"/>
  <c r="V3364" i="11"/>
  <c r="W3364" i="11"/>
  <c r="X3364" i="11"/>
  <c r="V3365" i="11"/>
  <c r="W3365" i="11"/>
  <c r="X3365" i="11"/>
  <c r="V3366" i="11"/>
  <c r="W3366" i="11"/>
  <c r="X3366" i="11"/>
  <c r="V3367" i="11"/>
  <c r="W3367" i="11"/>
  <c r="X3367" i="11"/>
  <c r="V3368" i="11"/>
  <c r="W3368" i="11"/>
  <c r="X3368" i="11"/>
  <c r="V3369" i="11"/>
  <c r="W3369" i="11"/>
  <c r="X3369" i="11"/>
  <c r="V3370" i="11"/>
  <c r="W3370" i="11"/>
  <c r="X3370" i="11"/>
  <c r="V3371" i="11"/>
  <c r="W3371" i="11"/>
  <c r="X3371" i="11"/>
  <c r="V3372" i="11"/>
  <c r="W3372" i="11"/>
  <c r="X3372" i="11"/>
  <c r="V3373" i="11"/>
  <c r="W3373" i="11"/>
  <c r="X3373" i="11"/>
  <c r="V3374" i="11"/>
  <c r="W3374" i="11"/>
  <c r="X3374" i="11"/>
  <c r="V3375" i="11"/>
  <c r="W3375" i="11"/>
  <c r="X3375" i="11"/>
  <c r="V3376" i="11"/>
  <c r="W3376" i="11"/>
  <c r="X3376" i="11"/>
  <c r="V3377" i="11"/>
  <c r="W3377" i="11"/>
  <c r="X3377" i="11"/>
  <c r="V3378" i="11"/>
  <c r="W3378" i="11"/>
  <c r="X3378" i="11"/>
  <c r="V3379" i="11"/>
  <c r="W3379" i="11"/>
  <c r="X3379" i="11"/>
  <c r="V3380" i="11"/>
  <c r="W3380" i="11"/>
  <c r="X3380" i="11"/>
  <c r="V3381" i="11"/>
  <c r="W3381" i="11"/>
  <c r="X3381" i="11"/>
  <c r="V3382" i="11"/>
  <c r="W3382" i="11"/>
  <c r="X3382" i="11"/>
  <c r="V3383" i="11"/>
  <c r="W3383" i="11"/>
  <c r="X3383" i="11"/>
  <c r="V3384" i="11"/>
  <c r="W3384" i="11"/>
  <c r="X3384" i="11"/>
  <c r="V3385" i="11"/>
  <c r="W3385" i="11"/>
  <c r="X3385" i="11"/>
  <c r="V3386" i="11"/>
  <c r="W3386" i="11"/>
  <c r="X3386" i="11"/>
  <c r="V3387" i="11"/>
  <c r="W3387" i="11"/>
  <c r="X3387" i="11"/>
  <c r="V3388" i="11"/>
  <c r="W3388" i="11"/>
  <c r="X3388" i="11"/>
  <c r="V3389" i="11"/>
  <c r="W3389" i="11"/>
  <c r="X3389" i="11"/>
  <c r="V3390" i="11"/>
  <c r="W3390" i="11"/>
  <c r="X3390" i="11"/>
  <c r="V3391" i="11"/>
  <c r="W3391" i="11"/>
  <c r="X3391" i="11"/>
  <c r="V3392" i="11"/>
  <c r="W3392" i="11"/>
  <c r="X3392" i="11"/>
  <c r="V3393" i="11"/>
  <c r="W3393" i="11"/>
  <c r="X3393" i="11"/>
  <c r="V3394" i="11"/>
  <c r="W3394" i="11"/>
  <c r="X3394" i="11"/>
  <c r="V3395" i="11"/>
  <c r="W3395" i="11"/>
  <c r="X3395" i="11"/>
  <c r="V3396" i="11"/>
  <c r="W3396" i="11"/>
  <c r="X3396" i="11"/>
  <c r="V3397" i="11"/>
  <c r="W3397" i="11"/>
  <c r="X3397" i="11"/>
  <c r="V3398" i="11"/>
  <c r="W3398" i="11"/>
  <c r="X3398" i="11"/>
  <c r="V3399" i="11"/>
  <c r="W3399" i="11"/>
  <c r="X3399" i="11"/>
  <c r="V3400" i="11"/>
  <c r="W3400" i="11"/>
  <c r="X3400" i="11"/>
  <c r="V3401" i="11"/>
  <c r="W3401" i="11"/>
  <c r="X3401" i="11"/>
  <c r="V3402" i="11"/>
  <c r="W3402" i="11"/>
  <c r="X3402" i="11"/>
  <c r="V3403" i="11"/>
  <c r="W3403" i="11"/>
  <c r="X3403" i="11"/>
  <c r="V3404" i="11"/>
  <c r="W3404" i="11"/>
  <c r="X3404" i="11"/>
  <c r="V3405" i="11"/>
  <c r="W3405" i="11"/>
  <c r="X3405" i="11"/>
  <c r="V3406" i="11"/>
  <c r="W3406" i="11"/>
  <c r="X3406" i="11"/>
  <c r="V3407" i="11"/>
  <c r="W3407" i="11"/>
  <c r="X3407" i="11"/>
  <c r="V3408" i="11"/>
  <c r="W3408" i="11"/>
  <c r="X3408" i="11"/>
  <c r="V3409" i="11"/>
  <c r="W3409" i="11"/>
  <c r="X3409" i="11"/>
  <c r="V3410" i="11"/>
  <c r="W3410" i="11"/>
  <c r="X3410" i="11"/>
  <c r="V3411" i="11"/>
  <c r="W3411" i="11"/>
  <c r="X3411" i="11"/>
  <c r="V3412" i="11"/>
  <c r="W3412" i="11"/>
  <c r="X3412" i="11"/>
  <c r="V3413" i="11"/>
  <c r="W3413" i="11"/>
  <c r="X3413" i="11"/>
  <c r="V3414" i="11"/>
  <c r="W3414" i="11"/>
  <c r="X3414" i="11"/>
  <c r="V3415" i="11"/>
  <c r="W3415" i="11"/>
  <c r="X3415" i="11"/>
  <c r="V3416" i="11"/>
  <c r="W3416" i="11"/>
  <c r="X3416" i="11"/>
  <c r="V3417" i="11"/>
  <c r="W3417" i="11"/>
  <c r="X3417" i="11"/>
  <c r="V3418" i="11"/>
  <c r="W3418" i="11"/>
  <c r="X3418" i="11"/>
  <c r="V3419" i="11"/>
  <c r="W3419" i="11"/>
  <c r="X3419" i="11"/>
  <c r="V3420" i="11"/>
  <c r="W3420" i="11"/>
  <c r="X3420" i="11"/>
  <c r="V3421" i="11"/>
  <c r="W3421" i="11"/>
  <c r="X3421" i="11"/>
  <c r="V3422" i="11"/>
  <c r="W3422" i="11"/>
  <c r="X3422" i="11"/>
  <c r="V3423" i="11"/>
  <c r="W3423" i="11"/>
  <c r="X3423" i="11"/>
  <c r="V3424" i="11"/>
  <c r="W3424" i="11"/>
  <c r="X3424" i="11"/>
  <c r="V3425" i="11"/>
  <c r="W3425" i="11"/>
  <c r="X3425" i="11"/>
  <c r="V3426" i="11"/>
  <c r="W3426" i="11"/>
  <c r="X3426" i="11"/>
  <c r="V3427" i="11"/>
  <c r="W3427" i="11"/>
  <c r="X3427" i="11"/>
  <c r="V3428" i="11"/>
  <c r="W3428" i="11"/>
  <c r="X3428" i="11"/>
  <c r="V3429" i="11"/>
  <c r="W3429" i="11"/>
  <c r="X3429" i="11"/>
  <c r="V3430" i="11"/>
  <c r="W3430" i="11"/>
  <c r="X3430" i="11"/>
  <c r="V3431" i="11"/>
  <c r="W3431" i="11"/>
  <c r="X3431" i="11"/>
  <c r="V3432" i="11"/>
  <c r="W3432" i="11"/>
  <c r="X3432" i="11"/>
  <c r="V3433" i="11"/>
  <c r="W3433" i="11"/>
  <c r="X3433" i="11"/>
  <c r="V3434" i="11"/>
  <c r="W3434" i="11"/>
  <c r="X3434" i="11"/>
  <c r="V3435" i="11"/>
  <c r="W3435" i="11"/>
  <c r="X3435" i="11"/>
  <c r="V3436" i="11"/>
  <c r="W3436" i="11"/>
  <c r="X3436" i="11"/>
  <c r="V3437" i="11"/>
  <c r="W3437" i="11"/>
  <c r="X3437" i="11"/>
  <c r="V3438" i="11"/>
  <c r="W3438" i="11"/>
  <c r="X3438" i="11"/>
  <c r="V3439" i="11"/>
  <c r="W3439" i="11"/>
  <c r="X3439" i="11"/>
  <c r="V3440" i="11"/>
  <c r="W3440" i="11"/>
  <c r="X3440" i="11"/>
  <c r="V3441" i="11"/>
  <c r="W3441" i="11"/>
  <c r="X3441" i="11"/>
  <c r="V3442" i="11"/>
  <c r="W3442" i="11"/>
  <c r="X3442" i="11"/>
  <c r="V3443" i="11"/>
  <c r="W3443" i="11"/>
  <c r="X3443" i="11"/>
  <c r="V3444" i="11"/>
  <c r="W3444" i="11"/>
  <c r="X3444" i="11"/>
  <c r="V3445" i="11"/>
  <c r="W3445" i="11"/>
  <c r="X3445" i="11"/>
  <c r="V3446" i="11"/>
  <c r="W3446" i="11"/>
  <c r="X3446" i="11"/>
  <c r="V3447" i="11"/>
  <c r="W3447" i="11"/>
  <c r="X3447" i="11"/>
  <c r="V3448" i="11"/>
  <c r="W3448" i="11"/>
  <c r="X3448" i="11"/>
  <c r="V3449" i="11"/>
  <c r="W3449" i="11"/>
  <c r="X3449" i="11"/>
  <c r="V3450" i="11"/>
  <c r="W3450" i="11"/>
  <c r="X3450" i="11"/>
  <c r="V3451" i="11"/>
  <c r="W3451" i="11"/>
  <c r="X3451" i="11"/>
  <c r="V3452" i="11"/>
  <c r="W3452" i="11"/>
  <c r="X3452" i="11"/>
  <c r="V3453" i="11"/>
  <c r="W3453" i="11"/>
  <c r="X3453" i="11"/>
  <c r="V3454" i="11"/>
  <c r="W3454" i="11"/>
  <c r="X3454" i="11"/>
  <c r="V3455" i="11"/>
  <c r="W3455" i="11"/>
  <c r="X3455" i="11"/>
  <c r="V3456" i="11"/>
  <c r="W3456" i="11"/>
  <c r="X3456" i="11"/>
  <c r="V3457" i="11"/>
  <c r="W3457" i="11"/>
  <c r="X3457" i="11"/>
  <c r="V3458" i="11"/>
  <c r="W3458" i="11"/>
  <c r="X3458" i="11"/>
  <c r="V3459" i="11"/>
  <c r="W3459" i="11"/>
  <c r="X3459" i="11"/>
  <c r="V3460" i="11"/>
  <c r="W3460" i="11"/>
  <c r="X3460" i="11"/>
  <c r="V3461" i="11"/>
  <c r="W3461" i="11"/>
  <c r="X3461" i="11"/>
  <c r="V3462" i="11"/>
  <c r="W3462" i="11"/>
  <c r="X3462" i="11"/>
  <c r="V3463" i="11"/>
  <c r="W3463" i="11"/>
  <c r="X3463" i="11"/>
  <c r="V3464" i="11"/>
  <c r="W3464" i="11"/>
  <c r="X3464" i="11"/>
  <c r="V3465" i="11"/>
  <c r="W3465" i="11"/>
  <c r="X3465" i="11"/>
  <c r="V3466" i="11"/>
  <c r="W3466" i="11"/>
  <c r="X3466" i="11"/>
  <c r="V3467" i="11"/>
  <c r="W3467" i="11"/>
  <c r="X3467" i="11"/>
  <c r="V3468" i="11"/>
  <c r="W3468" i="11"/>
  <c r="X3468" i="11"/>
  <c r="V3469" i="11"/>
  <c r="W3469" i="11"/>
  <c r="X3469" i="11"/>
  <c r="V3470" i="11"/>
  <c r="W3470" i="11"/>
  <c r="X3470" i="11"/>
  <c r="V3471" i="11"/>
  <c r="W3471" i="11"/>
  <c r="X3471" i="11"/>
  <c r="V3472" i="11"/>
  <c r="W3472" i="11"/>
  <c r="X3472" i="11"/>
  <c r="V3473" i="11"/>
  <c r="W3473" i="11"/>
  <c r="X3473" i="11"/>
  <c r="V3474" i="11"/>
  <c r="W3474" i="11"/>
  <c r="X3474" i="11"/>
  <c r="V3475" i="11"/>
  <c r="W3475" i="11"/>
  <c r="X3475" i="11"/>
  <c r="V3476" i="11"/>
  <c r="W3476" i="11"/>
  <c r="X3476" i="11"/>
  <c r="V3477" i="11"/>
  <c r="W3477" i="11"/>
  <c r="X3477" i="11"/>
  <c r="V3478" i="11"/>
  <c r="W3478" i="11"/>
  <c r="X3478" i="11"/>
  <c r="V3479" i="11"/>
  <c r="W3479" i="11"/>
  <c r="X3479" i="11"/>
  <c r="V3480" i="11"/>
  <c r="W3480" i="11"/>
  <c r="X3480" i="11"/>
  <c r="V3481" i="11"/>
  <c r="W3481" i="11"/>
  <c r="X3481" i="11"/>
  <c r="V3482" i="11"/>
  <c r="W3482" i="11"/>
  <c r="X3482" i="11"/>
  <c r="V3483" i="11"/>
  <c r="W3483" i="11"/>
  <c r="X3483" i="11"/>
  <c r="V3484" i="11"/>
  <c r="W3484" i="11"/>
  <c r="X3484" i="11"/>
  <c r="V3485" i="11"/>
  <c r="W3485" i="11"/>
  <c r="X3485" i="11"/>
  <c r="V3486" i="11"/>
  <c r="W3486" i="11"/>
  <c r="X3486" i="11"/>
  <c r="V3487" i="11"/>
  <c r="W3487" i="11"/>
  <c r="X3487" i="11"/>
  <c r="V3488" i="11"/>
  <c r="W3488" i="11"/>
  <c r="X3488" i="11"/>
  <c r="V3489" i="11"/>
  <c r="W3489" i="11"/>
  <c r="X3489" i="11"/>
  <c r="V3490" i="11"/>
  <c r="W3490" i="11"/>
  <c r="X3490" i="11"/>
  <c r="V3491" i="11"/>
  <c r="W3491" i="11"/>
  <c r="X3491" i="11"/>
  <c r="V3492" i="11"/>
  <c r="W3492" i="11"/>
  <c r="X3492" i="11"/>
  <c r="V3493" i="11"/>
  <c r="W3493" i="11"/>
  <c r="X3493" i="11"/>
  <c r="V3494" i="11"/>
  <c r="W3494" i="11"/>
  <c r="X3494" i="11"/>
  <c r="V3495" i="11"/>
  <c r="W3495" i="11"/>
  <c r="X3495" i="11"/>
  <c r="V3496" i="11"/>
  <c r="W3496" i="11"/>
  <c r="X3496" i="11"/>
  <c r="V3497" i="11"/>
  <c r="W3497" i="11"/>
  <c r="X3497" i="11"/>
  <c r="V3498" i="11"/>
  <c r="W3498" i="11"/>
  <c r="X3498" i="11"/>
  <c r="V3499" i="11"/>
  <c r="W3499" i="11"/>
  <c r="X3499" i="11"/>
  <c r="V3500" i="11"/>
  <c r="W3500" i="11"/>
  <c r="X3500" i="11"/>
  <c r="V3501" i="11"/>
  <c r="W3501" i="11"/>
  <c r="X3501" i="11"/>
  <c r="V3502" i="11"/>
  <c r="W3502" i="11"/>
  <c r="X3502" i="11"/>
  <c r="V3503" i="11"/>
  <c r="W3503" i="11"/>
  <c r="X3503" i="11"/>
  <c r="V3504" i="11"/>
  <c r="W3504" i="11"/>
  <c r="X3504" i="11"/>
  <c r="V3505" i="11"/>
  <c r="W3505" i="11"/>
  <c r="X3505" i="11"/>
  <c r="V3506" i="11"/>
  <c r="W3506" i="11"/>
  <c r="X3506" i="11"/>
  <c r="V3507" i="11"/>
  <c r="W3507" i="11"/>
  <c r="X3507" i="11"/>
  <c r="V3508" i="11"/>
  <c r="W3508" i="11"/>
  <c r="X3508" i="11"/>
  <c r="V3509" i="11"/>
  <c r="W3509" i="11"/>
  <c r="X3509" i="11"/>
  <c r="V3510" i="11"/>
  <c r="W3510" i="11"/>
  <c r="X3510" i="11"/>
  <c r="V3511" i="11"/>
  <c r="W3511" i="11"/>
  <c r="X3511" i="11"/>
  <c r="V3512" i="11"/>
  <c r="W3512" i="11"/>
  <c r="X3512" i="11"/>
  <c r="V3513" i="11"/>
  <c r="W3513" i="11"/>
  <c r="X3513" i="11"/>
  <c r="V3514" i="11"/>
  <c r="W3514" i="11"/>
  <c r="X3514" i="11"/>
  <c r="V3515" i="11"/>
  <c r="W3515" i="11"/>
  <c r="X3515" i="11"/>
  <c r="V3516" i="11"/>
  <c r="W3516" i="11"/>
  <c r="X3516" i="11"/>
  <c r="V3517" i="11"/>
  <c r="W3517" i="11"/>
  <c r="X3517" i="11"/>
  <c r="V3518" i="11"/>
  <c r="W3518" i="11"/>
  <c r="X3518" i="11"/>
  <c r="V3519" i="11"/>
  <c r="W3519" i="11"/>
  <c r="X3519" i="11"/>
  <c r="V3520" i="11"/>
  <c r="W3520" i="11"/>
  <c r="X3520" i="11"/>
  <c r="V3521" i="11"/>
  <c r="W3521" i="11"/>
  <c r="X3521" i="11"/>
  <c r="V3522" i="11"/>
  <c r="W3522" i="11"/>
  <c r="X3522" i="11"/>
  <c r="V3523" i="11"/>
  <c r="W3523" i="11"/>
  <c r="X3523" i="11"/>
  <c r="V3524" i="11"/>
  <c r="W3524" i="11"/>
  <c r="X3524" i="11"/>
  <c r="V3525" i="11"/>
  <c r="W3525" i="11"/>
  <c r="X3525" i="11"/>
  <c r="V3526" i="11"/>
  <c r="W3526" i="11"/>
  <c r="X3526" i="11"/>
  <c r="V3527" i="11"/>
  <c r="W3527" i="11"/>
  <c r="X3527" i="11"/>
  <c r="V3528" i="11"/>
  <c r="W3528" i="11"/>
  <c r="X3528" i="11"/>
  <c r="V3529" i="11"/>
  <c r="W3529" i="11"/>
  <c r="X3529" i="11"/>
  <c r="V3530" i="11"/>
  <c r="W3530" i="11"/>
  <c r="X3530" i="11"/>
  <c r="V3531" i="11"/>
  <c r="W3531" i="11"/>
  <c r="X3531" i="11"/>
  <c r="V3532" i="11"/>
  <c r="W3532" i="11"/>
  <c r="X3532" i="11"/>
  <c r="V3533" i="11"/>
  <c r="W3533" i="11"/>
  <c r="X3533" i="11"/>
  <c r="V3534" i="11"/>
  <c r="W3534" i="11"/>
  <c r="X3534" i="11"/>
  <c r="V3535" i="11"/>
  <c r="W3535" i="11"/>
  <c r="X3535" i="11"/>
  <c r="V3536" i="11"/>
  <c r="W3536" i="11"/>
  <c r="X3536" i="11"/>
  <c r="V3537" i="11"/>
  <c r="W3537" i="11"/>
  <c r="X3537" i="11"/>
  <c r="V3538" i="11"/>
  <c r="W3538" i="11"/>
  <c r="X3538" i="11"/>
  <c r="V3539" i="11"/>
  <c r="W3539" i="11"/>
  <c r="X3539" i="11"/>
  <c r="V3540" i="11"/>
  <c r="W3540" i="11"/>
  <c r="X3540" i="11"/>
  <c r="V3541" i="11"/>
  <c r="W3541" i="11"/>
  <c r="X3541" i="11"/>
  <c r="V3542" i="11"/>
  <c r="W3542" i="11"/>
  <c r="X3542" i="11"/>
  <c r="V3543" i="11"/>
  <c r="W3543" i="11"/>
  <c r="X3543" i="11"/>
  <c r="V3544" i="11"/>
  <c r="W3544" i="11"/>
  <c r="X3544" i="11"/>
  <c r="V3545" i="11"/>
  <c r="W3545" i="11"/>
  <c r="X3545" i="11"/>
  <c r="V3546" i="11"/>
  <c r="W3546" i="11"/>
  <c r="X3546" i="11"/>
  <c r="V3547" i="11"/>
  <c r="W3547" i="11"/>
  <c r="X3547" i="11"/>
  <c r="V3548" i="11"/>
  <c r="W3548" i="11"/>
  <c r="X3548" i="11"/>
  <c r="V3549" i="11"/>
  <c r="W3549" i="11"/>
  <c r="X3549" i="11"/>
  <c r="V3550" i="11"/>
  <c r="W3550" i="11"/>
  <c r="X3550" i="11"/>
  <c r="V3551" i="11"/>
  <c r="W3551" i="11"/>
  <c r="X3551" i="11"/>
  <c r="V3552" i="11"/>
  <c r="W3552" i="11"/>
  <c r="X3552" i="11"/>
  <c r="V3553" i="11"/>
  <c r="W3553" i="11"/>
  <c r="X3553" i="11"/>
  <c r="V3554" i="11"/>
  <c r="W3554" i="11"/>
  <c r="X3554" i="11"/>
  <c r="V3555" i="11"/>
  <c r="W3555" i="11"/>
  <c r="X3555" i="11"/>
  <c r="V3556" i="11"/>
  <c r="W3556" i="11"/>
  <c r="X3556" i="11"/>
  <c r="V3557" i="11"/>
  <c r="W3557" i="11"/>
  <c r="X3557" i="11"/>
  <c r="V3558" i="11"/>
  <c r="W3558" i="11"/>
  <c r="X3558" i="11"/>
  <c r="V3559" i="11"/>
  <c r="W3559" i="11"/>
  <c r="X3559" i="11"/>
  <c r="V3560" i="11"/>
  <c r="W3560" i="11"/>
  <c r="X3560" i="11"/>
  <c r="V3561" i="11"/>
  <c r="W3561" i="11"/>
  <c r="X3561" i="11"/>
  <c r="V3562" i="11"/>
  <c r="W3562" i="11"/>
  <c r="X3562" i="11"/>
  <c r="V3563" i="11"/>
  <c r="W3563" i="11"/>
  <c r="X3563" i="11"/>
  <c r="V3564" i="11"/>
  <c r="W3564" i="11"/>
  <c r="X3564" i="11"/>
  <c r="V3565" i="11"/>
  <c r="W3565" i="11"/>
  <c r="X3565" i="11"/>
  <c r="V3566" i="11"/>
  <c r="W3566" i="11"/>
  <c r="X3566" i="11"/>
  <c r="V3567" i="11"/>
  <c r="W3567" i="11"/>
  <c r="X3567" i="11"/>
  <c r="V3568" i="11"/>
  <c r="W3568" i="11"/>
  <c r="X3568" i="11"/>
  <c r="V3569" i="11"/>
  <c r="W3569" i="11"/>
  <c r="X3569" i="11"/>
  <c r="V3570" i="11"/>
  <c r="W3570" i="11"/>
  <c r="X3570" i="11"/>
  <c r="V3571" i="11"/>
  <c r="W3571" i="11"/>
  <c r="X3571" i="11"/>
  <c r="V3572" i="11"/>
  <c r="W3572" i="11"/>
  <c r="X3572" i="11"/>
  <c r="V3573" i="11"/>
  <c r="W3573" i="11"/>
  <c r="X3573" i="11"/>
  <c r="V3574" i="11"/>
  <c r="W3574" i="11"/>
  <c r="X3574" i="11"/>
  <c r="V3575" i="11"/>
  <c r="W3575" i="11"/>
  <c r="X3575" i="11"/>
  <c r="V3576" i="11"/>
  <c r="W3576" i="11"/>
  <c r="X3576" i="11"/>
  <c r="V3577" i="11"/>
  <c r="W3577" i="11"/>
  <c r="X3577" i="11"/>
  <c r="V3578" i="11"/>
  <c r="W3578" i="11"/>
  <c r="X3578" i="11"/>
  <c r="V3579" i="11"/>
  <c r="W3579" i="11"/>
  <c r="X3579" i="11"/>
  <c r="V3580" i="11"/>
  <c r="W3580" i="11"/>
  <c r="X3580" i="11"/>
  <c r="V3581" i="11"/>
  <c r="W3581" i="11"/>
  <c r="X3581" i="11"/>
  <c r="V3582" i="11"/>
  <c r="W3582" i="11"/>
  <c r="X3582" i="11"/>
  <c r="V3583" i="11"/>
  <c r="W3583" i="11"/>
  <c r="X3583" i="11"/>
  <c r="V3584" i="11"/>
  <c r="W3584" i="11"/>
  <c r="X3584" i="11"/>
  <c r="V3585" i="11"/>
  <c r="W3585" i="11"/>
  <c r="X3585" i="11"/>
  <c r="V3586" i="11"/>
  <c r="W3586" i="11"/>
  <c r="X3586" i="11"/>
  <c r="V3587" i="11"/>
  <c r="W3587" i="11"/>
  <c r="X3587" i="11"/>
  <c r="V3588" i="11"/>
  <c r="W3588" i="11"/>
  <c r="X3588" i="11"/>
  <c r="V3589" i="11"/>
  <c r="W3589" i="11"/>
  <c r="X3589" i="11"/>
  <c r="V3590" i="11"/>
  <c r="W3590" i="11"/>
  <c r="X3590" i="11"/>
  <c r="V3591" i="11"/>
  <c r="W3591" i="11"/>
  <c r="X3591" i="11"/>
  <c r="V3592" i="11"/>
  <c r="W3592" i="11"/>
  <c r="X3592" i="11"/>
  <c r="V3593" i="11"/>
  <c r="W3593" i="11"/>
  <c r="X3593" i="11"/>
  <c r="V3594" i="11"/>
  <c r="W3594" i="11"/>
  <c r="X3594" i="11"/>
  <c r="V3595" i="11"/>
  <c r="W3595" i="11"/>
  <c r="X3595" i="11"/>
  <c r="V3596" i="11"/>
  <c r="W3596" i="11"/>
  <c r="X3596" i="11"/>
  <c r="V3597" i="11"/>
  <c r="W3597" i="11"/>
  <c r="X3597" i="11"/>
  <c r="V3598" i="11"/>
  <c r="W3598" i="11"/>
  <c r="X3598" i="11"/>
  <c r="V3599" i="11"/>
  <c r="W3599" i="11"/>
  <c r="X3599" i="11"/>
  <c r="V3600" i="11"/>
  <c r="W3600" i="11"/>
  <c r="X3600" i="11"/>
  <c r="V3601" i="11"/>
  <c r="W3601" i="11"/>
  <c r="X3601" i="11"/>
  <c r="V3602" i="11"/>
  <c r="W3602" i="11"/>
  <c r="X3602" i="11"/>
  <c r="V3603" i="11"/>
  <c r="W3603" i="11"/>
  <c r="X3603" i="11"/>
  <c r="V3604" i="11"/>
  <c r="W3604" i="11"/>
  <c r="X3604" i="11"/>
  <c r="V3605" i="11"/>
  <c r="W3605" i="11"/>
  <c r="X3605" i="11"/>
  <c r="V3606" i="11"/>
  <c r="W3606" i="11"/>
  <c r="X3606" i="11"/>
  <c r="V3607" i="11"/>
  <c r="W3607" i="11"/>
  <c r="X3607" i="11"/>
  <c r="V3608" i="11"/>
  <c r="W3608" i="11"/>
  <c r="X3608" i="11"/>
  <c r="V3609" i="11"/>
  <c r="W3609" i="11"/>
  <c r="X3609" i="11"/>
  <c r="V3610" i="11"/>
  <c r="W3610" i="11"/>
  <c r="X3610" i="11"/>
  <c r="V3611" i="11"/>
  <c r="W3611" i="11"/>
  <c r="X3611" i="11"/>
  <c r="V3612" i="11"/>
  <c r="W3612" i="11"/>
  <c r="X3612" i="11"/>
  <c r="V3613" i="11"/>
  <c r="W3613" i="11"/>
  <c r="X3613" i="11"/>
  <c r="V3614" i="11"/>
  <c r="W3614" i="11"/>
  <c r="X3614" i="11"/>
  <c r="V3615" i="11"/>
  <c r="W3615" i="11"/>
  <c r="X3615" i="11"/>
  <c r="V3616" i="11"/>
  <c r="W3616" i="11"/>
  <c r="X3616" i="11"/>
  <c r="V3617" i="11"/>
  <c r="W3617" i="11"/>
  <c r="X3617" i="11"/>
  <c r="V3618" i="11"/>
  <c r="W3618" i="11"/>
  <c r="X3618" i="11"/>
  <c r="V3619" i="11"/>
  <c r="W3619" i="11"/>
  <c r="X3619" i="11"/>
  <c r="V3620" i="11"/>
  <c r="W3620" i="11"/>
  <c r="X3620" i="11"/>
  <c r="V3621" i="11"/>
  <c r="W3621" i="11"/>
  <c r="X3621" i="11"/>
  <c r="V3622" i="11"/>
  <c r="W3622" i="11"/>
  <c r="X3622" i="11"/>
  <c r="V3623" i="11"/>
  <c r="W3623" i="11"/>
  <c r="X3623" i="11"/>
  <c r="V3624" i="11"/>
  <c r="W3624" i="11"/>
  <c r="X3624" i="11"/>
  <c r="V3625" i="11"/>
  <c r="W3625" i="11"/>
  <c r="X3625" i="11"/>
  <c r="V3626" i="11"/>
  <c r="W3626" i="11"/>
  <c r="X3626" i="11"/>
  <c r="V3627" i="11"/>
  <c r="W3627" i="11"/>
  <c r="X3627" i="11"/>
  <c r="V3628" i="11"/>
  <c r="W3628" i="11"/>
  <c r="X3628" i="11"/>
  <c r="V3629" i="11"/>
  <c r="W3629" i="11"/>
  <c r="X3629" i="11"/>
  <c r="V3630" i="11"/>
  <c r="W3630" i="11"/>
  <c r="X3630" i="11"/>
  <c r="V3631" i="11"/>
  <c r="W3631" i="11"/>
  <c r="X3631" i="11"/>
  <c r="V3632" i="11"/>
  <c r="W3632" i="11"/>
  <c r="X3632" i="11"/>
  <c r="V3633" i="11"/>
  <c r="W3633" i="11"/>
  <c r="X3633" i="11"/>
  <c r="V3634" i="11"/>
  <c r="W3634" i="11"/>
  <c r="X3634" i="11"/>
  <c r="V3635" i="11"/>
  <c r="W3635" i="11"/>
  <c r="X3635" i="11"/>
  <c r="V3636" i="11"/>
  <c r="W3636" i="11"/>
  <c r="X3636" i="11"/>
  <c r="V3637" i="11"/>
  <c r="W3637" i="11"/>
  <c r="X3637" i="11"/>
  <c r="V3638" i="11"/>
  <c r="W3638" i="11"/>
  <c r="X3638" i="11"/>
  <c r="V3639" i="11"/>
  <c r="W3639" i="11"/>
  <c r="X3639" i="11"/>
  <c r="V3640" i="11"/>
  <c r="W3640" i="11"/>
  <c r="X3640" i="11"/>
  <c r="V3641" i="11"/>
  <c r="W3641" i="11"/>
  <c r="X3641" i="11"/>
  <c r="V3642" i="11"/>
  <c r="W3642" i="11"/>
  <c r="X3642" i="11"/>
  <c r="V3643" i="11"/>
  <c r="W3643" i="11"/>
  <c r="X3643" i="11"/>
  <c r="V3644" i="11"/>
  <c r="W3644" i="11"/>
  <c r="X3644" i="11"/>
  <c r="V3645" i="11"/>
  <c r="W3645" i="11"/>
  <c r="X3645" i="11"/>
  <c r="V3646" i="11"/>
  <c r="W3646" i="11"/>
  <c r="X3646" i="11"/>
  <c r="V3647" i="11"/>
  <c r="W3647" i="11"/>
  <c r="X3647" i="11"/>
  <c r="V3648" i="11"/>
  <c r="W3648" i="11"/>
  <c r="X3648" i="11"/>
  <c r="V3649" i="11"/>
  <c r="W3649" i="11"/>
  <c r="X3649" i="11"/>
  <c r="V3650" i="11"/>
  <c r="W3650" i="11"/>
  <c r="X3650" i="11"/>
  <c r="V3651" i="11"/>
  <c r="W3651" i="11"/>
  <c r="X3651" i="11"/>
  <c r="V3652" i="11"/>
  <c r="W3652" i="11"/>
  <c r="X3652" i="11"/>
  <c r="V3653" i="11"/>
  <c r="W3653" i="11"/>
  <c r="X3653" i="11"/>
  <c r="V3654" i="11"/>
  <c r="W3654" i="11"/>
  <c r="X3654" i="11"/>
  <c r="V3655" i="11"/>
  <c r="W3655" i="11"/>
  <c r="X3655" i="11"/>
  <c r="V3656" i="11"/>
  <c r="W3656" i="11"/>
  <c r="X3656" i="11"/>
  <c r="V3657" i="11"/>
  <c r="W3657" i="11"/>
  <c r="X3657" i="11"/>
  <c r="V3658" i="11"/>
  <c r="W3658" i="11"/>
  <c r="X3658" i="11"/>
  <c r="V3659" i="11"/>
  <c r="W3659" i="11"/>
  <c r="X3659" i="11"/>
  <c r="V3660" i="11"/>
  <c r="W3660" i="11"/>
  <c r="X3660" i="11"/>
  <c r="V3661" i="11"/>
  <c r="W3661" i="11"/>
  <c r="X3661" i="11"/>
  <c r="V3662" i="11"/>
  <c r="W3662" i="11"/>
  <c r="X3662" i="11"/>
  <c r="V3663" i="11"/>
  <c r="W3663" i="11"/>
  <c r="X3663" i="11"/>
  <c r="V3664" i="11"/>
  <c r="W3664" i="11"/>
  <c r="X3664" i="11"/>
  <c r="V3665" i="11"/>
  <c r="W3665" i="11"/>
  <c r="X3665" i="11"/>
  <c r="V3666" i="11"/>
  <c r="W3666" i="11"/>
  <c r="X3666" i="11"/>
  <c r="V3667" i="11"/>
  <c r="W3667" i="11"/>
  <c r="X3667" i="11"/>
  <c r="V3668" i="11"/>
  <c r="W3668" i="11"/>
  <c r="X3668" i="11"/>
  <c r="V3669" i="11"/>
  <c r="W3669" i="11"/>
  <c r="X3669" i="11"/>
  <c r="V3670" i="11"/>
  <c r="W3670" i="11"/>
  <c r="X3670" i="11"/>
  <c r="V3671" i="11"/>
  <c r="W3671" i="11"/>
  <c r="X3671" i="11"/>
  <c r="V3672" i="11"/>
  <c r="W3672" i="11"/>
  <c r="X3672" i="11"/>
  <c r="V3673" i="11"/>
  <c r="W3673" i="11"/>
  <c r="X3673" i="11"/>
  <c r="V3674" i="11"/>
  <c r="W3674" i="11"/>
  <c r="X3674" i="11"/>
  <c r="V3675" i="11"/>
  <c r="W3675" i="11"/>
  <c r="X3675" i="11"/>
  <c r="V3676" i="11"/>
  <c r="W3676" i="11"/>
  <c r="X3676" i="11"/>
  <c r="V3677" i="11"/>
  <c r="W3677" i="11"/>
  <c r="X3677" i="11"/>
  <c r="V3678" i="11"/>
  <c r="W3678" i="11"/>
  <c r="X3678" i="11"/>
  <c r="V3679" i="11"/>
  <c r="W3679" i="11"/>
  <c r="X3679" i="11"/>
  <c r="V3680" i="11"/>
  <c r="W3680" i="11"/>
  <c r="X3680" i="11"/>
  <c r="V3681" i="11"/>
  <c r="W3681" i="11"/>
  <c r="X3681" i="11"/>
  <c r="V3682" i="11"/>
  <c r="W3682" i="11"/>
  <c r="X3682" i="11"/>
  <c r="V3683" i="11"/>
  <c r="W3683" i="11"/>
  <c r="X3683" i="11"/>
  <c r="V3684" i="11"/>
  <c r="W3684" i="11"/>
  <c r="X3684" i="11"/>
  <c r="V3685" i="11"/>
  <c r="W3685" i="11"/>
  <c r="X3685" i="11"/>
  <c r="V3686" i="11"/>
  <c r="W3686" i="11"/>
  <c r="X3686" i="11"/>
  <c r="V3687" i="11"/>
  <c r="W3687" i="11"/>
  <c r="X3687" i="11"/>
  <c r="V3688" i="11"/>
  <c r="W3688" i="11"/>
  <c r="X3688" i="11"/>
  <c r="V3689" i="11"/>
  <c r="W3689" i="11"/>
  <c r="X3689" i="11"/>
  <c r="V3690" i="11"/>
  <c r="W3690" i="11"/>
  <c r="X3690" i="11"/>
  <c r="V3691" i="11"/>
  <c r="W3691" i="11"/>
  <c r="X3691" i="11"/>
  <c r="V3692" i="11"/>
  <c r="W3692" i="11"/>
  <c r="X3692" i="11"/>
  <c r="V3693" i="11"/>
  <c r="W3693" i="11"/>
  <c r="X3693" i="11"/>
  <c r="V3694" i="11"/>
  <c r="W3694" i="11"/>
  <c r="X3694" i="11"/>
  <c r="V3695" i="11"/>
  <c r="W3695" i="11"/>
  <c r="X3695" i="11"/>
  <c r="V3696" i="11"/>
  <c r="W3696" i="11"/>
  <c r="X3696" i="11"/>
  <c r="V3697" i="11"/>
  <c r="W3697" i="11"/>
  <c r="X3697" i="11"/>
  <c r="V3698" i="11"/>
  <c r="W3698" i="11"/>
  <c r="X3698" i="11"/>
  <c r="V3699" i="11"/>
  <c r="W3699" i="11"/>
  <c r="X3699" i="11"/>
  <c r="V3700" i="11"/>
  <c r="W3700" i="11"/>
  <c r="X3700" i="11"/>
  <c r="V3701" i="11"/>
  <c r="W3701" i="11"/>
  <c r="X3701" i="11"/>
  <c r="V3702" i="11"/>
  <c r="W3702" i="11"/>
  <c r="X3702" i="11"/>
  <c r="V3703" i="11"/>
  <c r="W3703" i="11"/>
  <c r="X3703" i="11"/>
  <c r="V3704" i="11"/>
  <c r="W3704" i="11"/>
  <c r="X3704" i="11"/>
  <c r="V3705" i="11"/>
  <c r="W3705" i="11"/>
  <c r="X3705" i="11"/>
  <c r="V3706" i="11"/>
  <c r="W3706" i="11"/>
  <c r="X3706" i="11"/>
  <c r="V3707" i="11"/>
  <c r="W3707" i="11"/>
  <c r="X3707" i="11"/>
  <c r="V3708" i="11"/>
  <c r="W3708" i="11"/>
  <c r="X3708" i="11"/>
  <c r="V3709" i="11"/>
  <c r="W3709" i="11"/>
  <c r="X3709" i="11"/>
  <c r="V3710" i="11"/>
  <c r="W3710" i="11"/>
  <c r="X3710" i="11"/>
  <c r="V3711" i="11"/>
  <c r="W3711" i="11"/>
  <c r="X3711" i="11"/>
  <c r="V3712" i="11"/>
  <c r="W3712" i="11"/>
  <c r="X3712" i="11"/>
  <c r="V3713" i="11"/>
  <c r="W3713" i="11"/>
  <c r="X3713" i="11"/>
  <c r="V3714" i="11"/>
  <c r="W3714" i="11"/>
  <c r="X3714" i="11"/>
  <c r="V3715" i="11"/>
  <c r="W3715" i="11"/>
  <c r="X3715" i="11"/>
  <c r="V3716" i="11"/>
  <c r="W3716" i="11"/>
  <c r="X3716" i="11"/>
  <c r="V3717" i="11"/>
  <c r="W3717" i="11"/>
  <c r="X3717" i="11"/>
  <c r="V3718" i="11"/>
  <c r="W3718" i="11"/>
  <c r="X3718" i="11"/>
  <c r="V3719" i="11"/>
  <c r="W3719" i="11"/>
  <c r="X3719" i="11"/>
  <c r="V3720" i="11"/>
  <c r="W3720" i="11"/>
  <c r="X3720" i="11"/>
  <c r="V3721" i="11"/>
  <c r="W3721" i="11"/>
  <c r="X3721" i="11"/>
  <c r="V3722" i="11"/>
  <c r="W3722" i="11"/>
  <c r="X3722" i="11"/>
  <c r="V3723" i="11"/>
  <c r="W3723" i="11"/>
  <c r="X3723" i="11"/>
  <c r="V3724" i="11"/>
  <c r="W3724" i="11"/>
  <c r="X3724" i="11"/>
  <c r="V3725" i="11"/>
  <c r="W3725" i="11"/>
  <c r="X3725" i="11"/>
  <c r="V3726" i="11"/>
  <c r="W3726" i="11"/>
  <c r="X3726" i="11"/>
  <c r="V3727" i="11"/>
  <c r="W3727" i="11"/>
  <c r="X3727" i="11"/>
  <c r="V3728" i="11"/>
  <c r="W3728" i="11"/>
  <c r="X3728" i="11"/>
  <c r="V3729" i="11"/>
  <c r="W3729" i="11"/>
  <c r="X3729" i="11"/>
  <c r="V3730" i="11"/>
  <c r="W3730" i="11"/>
  <c r="X3730" i="11"/>
  <c r="V3731" i="11"/>
  <c r="W3731" i="11"/>
  <c r="X3731" i="11"/>
  <c r="V3732" i="11"/>
  <c r="W3732" i="11"/>
  <c r="X3732" i="11"/>
  <c r="V3733" i="11"/>
  <c r="W3733" i="11"/>
  <c r="X3733" i="11"/>
  <c r="V3734" i="11"/>
  <c r="W3734" i="11"/>
  <c r="X3734" i="11"/>
  <c r="V3735" i="11"/>
  <c r="W3735" i="11"/>
  <c r="X3735" i="11"/>
  <c r="V3736" i="11"/>
  <c r="W3736" i="11"/>
  <c r="X3736" i="11"/>
  <c r="V3737" i="11"/>
  <c r="W3737" i="11"/>
  <c r="X3737" i="11"/>
  <c r="V3738" i="11"/>
  <c r="W3738" i="11"/>
  <c r="X3738" i="11"/>
  <c r="V3739" i="11"/>
  <c r="W3739" i="11"/>
  <c r="X3739" i="11"/>
  <c r="V3740" i="11"/>
  <c r="W3740" i="11"/>
  <c r="X3740" i="11"/>
  <c r="V3741" i="11"/>
  <c r="W3741" i="11"/>
  <c r="X3741" i="11"/>
  <c r="V3742" i="11"/>
  <c r="W3742" i="11"/>
  <c r="X3742" i="11"/>
  <c r="V3743" i="11"/>
  <c r="W3743" i="11"/>
  <c r="X3743" i="11"/>
  <c r="V3744" i="11"/>
  <c r="W3744" i="11"/>
  <c r="X3744" i="11"/>
  <c r="V3745" i="11"/>
  <c r="W3745" i="11"/>
  <c r="X3745" i="11"/>
  <c r="V3746" i="11"/>
  <c r="W3746" i="11"/>
  <c r="X3746" i="11"/>
  <c r="V3747" i="11"/>
  <c r="W3747" i="11"/>
  <c r="X3747" i="11"/>
  <c r="V3748" i="11"/>
  <c r="W3748" i="11"/>
  <c r="X3748" i="11"/>
  <c r="V3749" i="11"/>
  <c r="W3749" i="11"/>
  <c r="X3749" i="11"/>
  <c r="V3750" i="11"/>
  <c r="W3750" i="11"/>
  <c r="X3750" i="11"/>
  <c r="V3751" i="11"/>
  <c r="W3751" i="11"/>
  <c r="X3751" i="11"/>
  <c r="V3752" i="11"/>
  <c r="W3752" i="11"/>
  <c r="X3752" i="11"/>
  <c r="V3753" i="11"/>
  <c r="W3753" i="11"/>
  <c r="X3753" i="11"/>
  <c r="V3754" i="11"/>
  <c r="W3754" i="11"/>
  <c r="X3754" i="11"/>
  <c r="V3755" i="11"/>
  <c r="W3755" i="11"/>
  <c r="X3755" i="11"/>
  <c r="V3756" i="11"/>
  <c r="W3756" i="11"/>
  <c r="X3756" i="11"/>
  <c r="V3757" i="11"/>
  <c r="W3757" i="11"/>
  <c r="X3757" i="11"/>
  <c r="V3758" i="11"/>
  <c r="W3758" i="11"/>
  <c r="X3758" i="11"/>
  <c r="V3759" i="11"/>
  <c r="W3759" i="11"/>
  <c r="X3759" i="11"/>
  <c r="V3760" i="11"/>
  <c r="W3760" i="11"/>
  <c r="X3760" i="11"/>
  <c r="V3761" i="11"/>
  <c r="W3761" i="11"/>
  <c r="X3761" i="11"/>
  <c r="V3762" i="11"/>
  <c r="W3762" i="11"/>
  <c r="X3762" i="11"/>
  <c r="V3763" i="11"/>
  <c r="W3763" i="11"/>
  <c r="X3763" i="11"/>
  <c r="V3764" i="11"/>
  <c r="W3764" i="11"/>
  <c r="X3764" i="11"/>
  <c r="V3765" i="11"/>
  <c r="W3765" i="11"/>
  <c r="X3765" i="11"/>
  <c r="V3766" i="11"/>
  <c r="W3766" i="11"/>
  <c r="X3766" i="11"/>
  <c r="V3767" i="11"/>
  <c r="W3767" i="11"/>
  <c r="X3767" i="11"/>
  <c r="V3768" i="11"/>
  <c r="W3768" i="11"/>
  <c r="X3768" i="11"/>
  <c r="V3769" i="11"/>
  <c r="W3769" i="11"/>
  <c r="X3769" i="11"/>
  <c r="V3770" i="11"/>
  <c r="W3770" i="11"/>
  <c r="X3770" i="11"/>
  <c r="V3771" i="11"/>
  <c r="W3771" i="11"/>
  <c r="X3771" i="11"/>
  <c r="V3772" i="11"/>
  <c r="W3772" i="11"/>
  <c r="X3772" i="11"/>
  <c r="V3773" i="11"/>
  <c r="W3773" i="11"/>
  <c r="X3773" i="11"/>
  <c r="V3774" i="11"/>
  <c r="W3774" i="11"/>
  <c r="X3774" i="11"/>
  <c r="V3775" i="11"/>
  <c r="W3775" i="11"/>
  <c r="X3775" i="11"/>
  <c r="V3776" i="11"/>
  <c r="W3776" i="11"/>
  <c r="X3776" i="11"/>
  <c r="V3777" i="11"/>
  <c r="W3777" i="11"/>
  <c r="X3777" i="11"/>
  <c r="V3778" i="11"/>
  <c r="W3778" i="11"/>
  <c r="X3778" i="11"/>
  <c r="V3779" i="11"/>
  <c r="W3779" i="11"/>
  <c r="X3779" i="11"/>
  <c r="V3780" i="11"/>
  <c r="W3780" i="11"/>
  <c r="X3780" i="11"/>
  <c r="V3781" i="11"/>
  <c r="W3781" i="11"/>
  <c r="X3781" i="11"/>
  <c r="V3782" i="11"/>
  <c r="W3782" i="11"/>
  <c r="X3782" i="11"/>
  <c r="V3783" i="11"/>
  <c r="W3783" i="11"/>
  <c r="X3783" i="11"/>
  <c r="V3784" i="11"/>
  <c r="W3784" i="11"/>
  <c r="X3784" i="11"/>
  <c r="V3785" i="11"/>
  <c r="W3785" i="11"/>
  <c r="X3785" i="11"/>
  <c r="V3786" i="11"/>
  <c r="W3786" i="11"/>
  <c r="X3786" i="11"/>
  <c r="V3787" i="11"/>
  <c r="W3787" i="11"/>
  <c r="X3787" i="11"/>
  <c r="V3788" i="11"/>
  <c r="W3788" i="11"/>
  <c r="X3788" i="11"/>
  <c r="V3789" i="11"/>
  <c r="W3789" i="11"/>
  <c r="X3789" i="11"/>
  <c r="V3790" i="11"/>
  <c r="W3790" i="11"/>
  <c r="X3790" i="11"/>
  <c r="V3791" i="11"/>
  <c r="W3791" i="11"/>
  <c r="X3791" i="11"/>
  <c r="V3792" i="11"/>
  <c r="W3792" i="11"/>
  <c r="X3792" i="11"/>
  <c r="V3793" i="11"/>
  <c r="W3793" i="11"/>
  <c r="X3793" i="11"/>
  <c r="V3794" i="11"/>
  <c r="W3794" i="11"/>
  <c r="X3794" i="11"/>
  <c r="V3795" i="11"/>
  <c r="W3795" i="11"/>
  <c r="X3795" i="11"/>
  <c r="V3796" i="11"/>
  <c r="W3796" i="11"/>
  <c r="X3796" i="11"/>
  <c r="V3797" i="11"/>
  <c r="W3797" i="11"/>
  <c r="X3797" i="11"/>
  <c r="V3798" i="11"/>
  <c r="W3798" i="11"/>
  <c r="X3798" i="11"/>
  <c r="V3799" i="11"/>
  <c r="W3799" i="11"/>
  <c r="X3799" i="11"/>
  <c r="V3800" i="11"/>
  <c r="W3800" i="11"/>
  <c r="X3800" i="11"/>
  <c r="V3801" i="11"/>
  <c r="W3801" i="11"/>
  <c r="X3801" i="11"/>
  <c r="V3802" i="11"/>
  <c r="W3802" i="11"/>
  <c r="X3802" i="11"/>
  <c r="V3803" i="11"/>
  <c r="W3803" i="11"/>
  <c r="X3803" i="11"/>
  <c r="V3804" i="11"/>
  <c r="W3804" i="11"/>
  <c r="X3804" i="11"/>
  <c r="V3805" i="11"/>
  <c r="W3805" i="11"/>
  <c r="X3805" i="11"/>
  <c r="V3806" i="11"/>
  <c r="W3806" i="11"/>
  <c r="X3806" i="11"/>
  <c r="V3807" i="11"/>
  <c r="W3807" i="11"/>
  <c r="X3807" i="11"/>
  <c r="V3808" i="11"/>
  <c r="W3808" i="11"/>
  <c r="X3808" i="11"/>
  <c r="V3809" i="11"/>
  <c r="W3809" i="11"/>
  <c r="X3809" i="11"/>
  <c r="V3810" i="11"/>
  <c r="W3810" i="11"/>
  <c r="X3810" i="11"/>
  <c r="V3811" i="11"/>
  <c r="W3811" i="11"/>
  <c r="X3811" i="11"/>
  <c r="V3812" i="11"/>
  <c r="W3812" i="11"/>
  <c r="X3812" i="11"/>
  <c r="V3813" i="11"/>
  <c r="W3813" i="11"/>
  <c r="X3813" i="11"/>
  <c r="V3814" i="11"/>
  <c r="W3814" i="11"/>
  <c r="X3814" i="11"/>
  <c r="V3815" i="11"/>
  <c r="W3815" i="11"/>
  <c r="X3815" i="11"/>
  <c r="V3816" i="11"/>
  <c r="W3816" i="11"/>
  <c r="X3816" i="11"/>
  <c r="V3817" i="11"/>
  <c r="W3817" i="11"/>
  <c r="X3817" i="11"/>
  <c r="V3818" i="11"/>
  <c r="W3818" i="11"/>
  <c r="X3818" i="11"/>
  <c r="V3819" i="11"/>
  <c r="W3819" i="11"/>
  <c r="X3819" i="11"/>
  <c r="V3820" i="11"/>
  <c r="W3820" i="11"/>
  <c r="X3820" i="11"/>
  <c r="V3821" i="11"/>
  <c r="W3821" i="11"/>
  <c r="X3821" i="11"/>
  <c r="V3822" i="11"/>
  <c r="W3822" i="11"/>
  <c r="X3822" i="11"/>
  <c r="V3823" i="11"/>
  <c r="W3823" i="11"/>
  <c r="X3823" i="11"/>
  <c r="V3824" i="11"/>
  <c r="W3824" i="11"/>
  <c r="X3824" i="11"/>
  <c r="V3825" i="11"/>
  <c r="W3825" i="11"/>
  <c r="X3825" i="11"/>
  <c r="V3826" i="11"/>
  <c r="W3826" i="11"/>
  <c r="X3826" i="11"/>
  <c r="V3827" i="11"/>
  <c r="W3827" i="11"/>
  <c r="X3827" i="11"/>
  <c r="V3828" i="11"/>
  <c r="W3828" i="11"/>
  <c r="X3828" i="11"/>
  <c r="V3829" i="11"/>
  <c r="W3829" i="11"/>
  <c r="X3829" i="11"/>
  <c r="V3830" i="11"/>
  <c r="W3830" i="11"/>
  <c r="X3830" i="11"/>
  <c r="V3831" i="11"/>
  <c r="W3831" i="11"/>
  <c r="X3831" i="11"/>
  <c r="V3832" i="11"/>
  <c r="W3832" i="11"/>
  <c r="X3832" i="11"/>
  <c r="V3833" i="11"/>
  <c r="W3833" i="11"/>
  <c r="X3833" i="11"/>
  <c r="V3834" i="11"/>
  <c r="W3834" i="11"/>
  <c r="X3834" i="11"/>
  <c r="V3835" i="11"/>
  <c r="W3835" i="11"/>
  <c r="X3835" i="11"/>
  <c r="V3836" i="11"/>
  <c r="W3836" i="11"/>
  <c r="X3836" i="11"/>
  <c r="V3837" i="11"/>
  <c r="W3837" i="11"/>
  <c r="X3837" i="11"/>
  <c r="V3838" i="11"/>
  <c r="W3838" i="11"/>
  <c r="X3838" i="11"/>
  <c r="V3839" i="11"/>
  <c r="W3839" i="11"/>
  <c r="X3839" i="11"/>
  <c r="V3840" i="11"/>
  <c r="W3840" i="11"/>
  <c r="X3840" i="11"/>
  <c r="V3841" i="11"/>
  <c r="W3841" i="11"/>
  <c r="X3841" i="11"/>
  <c r="V3842" i="11"/>
  <c r="W3842" i="11"/>
  <c r="X3842" i="11"/>
  <c r="V3843" i="11"/>
  <c r="W3843" i="11"/>
  <c r="X3843" i="11"/>
  <c r="V3844" i="11"/>
  <c r="W3844" i="11"/>
  <c r="X3844" i="11"/>
  <c r="V3845" i="11"/>
  <c r="W3845" i="11"/>
  <c r="X3845" i="11"/>
  <c r="V3846" i="11"/>
  <c r="W3846" i="11"/>
  <c r="X3846" i="11"/>
  <c r="V3847" i="11"/>
  <c r="W3847" i="11"/>
  <c r="X3847" i="11"/>
  <c r="V3848" i="11"/>
  <c r="W3848" i="11"/>
  <c r="X3848" i="11"/>
  <c r="V3849" i="11"/>
  <c r="W3849" i="11"/>
  <c r="X3849" i="11"/>
  <c r="V3850" i="11"/>
  <c r="W3850" i="11"/>
  <c r="X3850" i="11"/>
  <c r="V3851" i="11"/>
  <c r="W3851" i="11"/>
  <c r="X3851" i="11"/>
  <c r="V3852" i="11"/>
  <c r="W3852" i="11"/>
  <c r="X3852" i="11"/>
  <c r="V3853" i="11"/>
  <c r="W3853" i="11"/>
  <c r="X3853" i="11"/>
  <c r="V3854" i="11"/>
  <c r="W3854" i="11"/>
  <c r="X3854" i="11"/>
  <c r="V3855" i="11"/>
  <c r="W3855" i="11"/>
  <c r="X3855" i="11"/>
  <c r="V3856" i="11"/>
  <c r="W3856" i="11"/>
  <c r="X3856" i="11"/>
  <c r="V3857" i="11"/>
  <c r="W3857" i="11"/>
  <c r="X3857" i="11"/>
  <c r="V3858" i="11"/>
  <c r="W3858" i="11"/>
  <c r="X3858" i="11"/>
  <c r="V3859" i="11"/>
  <c r="W3859" i="11"/>
  <c r="X3859" i="11"/>
  <c r="V3860" i="11"/>
  <c r="W3860" i="11"/>
  <c r="X3860" i="11"/>
  <c r="V3861" i="11"/>
  <c r="W3861" i="11"/>
  <c r="X3861" i="11"/>
  <c r="V3862" i="11"/>
  <c r="W3862" i="11"/>
  <c r="X3862" i="11"/>
  <c r="V3863" i="11"/>
  <c r="W3863" i="11"/>
  <c r="X3863" i="11"/>
  <c r="V3864" i="11"/>
  <c r="W3864" i="11"/>
  <c r="X3864" i="11"/>
  <c r="V3865" i="11"/>
  <c r="W3865" i="11"/>
  <c r="X3865" i="11"/>
  <c r="V3866" i="11"/>
  <c r="W3866" i="11"/>
  <c r="X3866" i="11"/>
  <c r="V3867" i="11"/>
  <c r="W3867" i="11"/>
  <c r="X3867" i="11"/>
  <c r="V3868" i="11"/>
  <c r="W3868" i="11"/>
  <c r="X3868" i="11"/>
  <c r="V3869" i="11"/>
  <c r="W3869" i="11"/>
  <c r="X3869" i="11"/>
  <c r="V3870" i="11"/>
  <c r="W3870" i="11"/>
  <c r="X3870" i="11"/>
  <c r="V3871" i="11"/>
  <c r="W3871" i="11"/>
  <c r="X3871" i="11"/>
  <c r="V3872" i="11"/>
  <c r="W3872" i="11"/>
  <c r="X3872" i="11"/>
  <c r="V3873" i="11"/>
  <c r="W3873" i="11"/>
  <c r="X3873" i="11"/>
  <c r="V3874" i="11"/>
  <c r="W3874" i="11"/>
  <c r="X3874" i="11"/>
  <c r="V3875" i="11"/>
  <c r="W3875" i="11"/>
  <c r="X3875" i="11"/>
  <c r="V3876" i="11"/>
  <c r="W3876" i="11"/>
  <c r="X3876" i="11"/>
  <c r="V3877" i="11"/>
  <c r="W3877" i="11"/>
  <c r="X3877" i="11"/>
  <c r="V3878" i="11"/>
  <c r="W3878" i="11"/>
  <c r="X3878" i="11"/>
  <c r="V3879" i="11"/>
  <c r="W3879" i="11"/>
  <c r="X3879" i="11"/>
  <c r="V3880" i="11"/>
  <c r="W3880" i="11"/>
  <c r="X3880" i="11"/>
  <c r="V3881" i="11"/>
  <c r="W3881" i="11"/>
  <c r="X3881" i="11"/>
  <c r="V3882" i="11"/>
  <c r="W3882" i="11"/>
  <c r="X3882" i="11"/>
  <c r="V3883" i="11"/>
  <c r="W3883" i="11"/>
  <c r="X3883" i="11"/>
  <c r="V3884" i="11"/>
  <c r="W3884" i="11"/>
  <c r="X3884" i="11"/>
  <c r="V3885" i="11"/>
  <c r="W3885" i="11"/>
  <c r="X3885" i="11"/>
  <c r="V3886" i="11"/>
  <c r="W3886" i="11"/>
  <c r="X3886" i="11"/>
  <c r="V3887" i="11"/>
  <c r="W3887" i="11"/>
  <c r="X3887" i="11"/>
  <c r="V3888" i="11"/>
  <c r="W3888" i="11"/>
  <c r="X3888" i="11"/>
  <c r="V3889" i="11"/>
  <c r="W3889" i="11"/>
  <c r="X3889" i="11"/>
  <c r="V3890" i="11"/>
  <c r="W3890" i="11"/>
  <c r="X3890" i="11"/>
  <c r="V3891" i="11"/>
  <c r="W3891" i="11"/>
  <c r="X3891" i="11"/>
  <c r="V3892" i="11"/>
  <c r="W3892" i="11"/>
  <c r="X3892" i="11"/>
  <c r="V3893" i="11"/>
  <c r="W3893" i="11"/>
  <c r="X3893" i="11"/>
  <c r="V3894" i="11"/>
  <c r="W3894" i="11"/>
  <c r="X3894" i="11"/>
  <c r="V3895" i="11"/>
  <c r="W3895" i="11"/>
  <c r="X3895" i="11"/>
  <c r="V3896" i="11"/>
  <c r="W3896" i="11"/>
  <c r="X3896" i="11"/>
  <c r="V3897" i="11"/>
  <c r="W3897" i="11"/>
  <c r="X3897" i="11"/>
  <c r="V3898" i="11"/>
  <c r="W3898" i="11"/>
  <c r="X3898" i="11"/>
  <c r="V3899" i="11"/>
  <c r="W3899" i="11"/>
  <c r="X3899" i="11"/>
  <c r="V3900" i="11"/>
  <c r="W3900" i="11"/>
  <c r="X3900" i="11"/>
  <c r="V3901" i="11"/>
  <c r="W3901" i="11"/>
  <c r="X3901" i="11"/>
  <c r="V3902" i="11"/>
  <c r="W3902" i="11"/>
  <c r="X3902" i="11"/>
  <c r="V3903" i="11"/>
  <c r="W3903" i="11"/>
  <c r="X3903" i="11"/>
  <c r="V3904" i="11"/>
  <c r="W3904" i="11"/>
  <c r="X3904" i="11"/>
  <c r="V3905" i="11"/>
  <c r="W3905" i="11"/>
  <c r="X3905" i="11"/>
  <c r="V3906" i="11"/>
  <c r="W3906" i="11"/>
  <c r="X3906" i="11"/>
  <c r="V3907" i="11"/>
  <c r="W3907" i="11"/>
  <c r="X3907" i="11"/>
  <c r="V3908" i="11"/>
  <c r="W3908" i="11"/>
  <c r="X3908" i="11"/>
  <c r="V3909" i="11"/>
  <c r="W3909" i="11"/>
  <c r="X3909" i="11"/>
  <c r="V3910" i="11"/>
  <c r="W3910" i="11"/>
  <c r="X3910" i="11"/>
  <c r="V3911" i="11"/>
  <c r="W3911" i="11"/>
  <c r="X3911" i="11"/>
  <c r="V3912" i="11"/>
  <c r="W3912" i="11"/>
  <c r="X3912" i="11"/>
  <c r="V3913" i="11"/>
  <c r="W3913" i="11"/>
  <c r="X3913" i="11"/>
  <c r="V3914" i="11"/>
  <c r="W3914" i="11"/>
  <c r="X3914" i="11"/>
  <c r="V3915" i="11"/>
  <c r="W3915" i="11"/>
  <c r="X3915" i="11"/>
  <c r="V3916" i="11"/>
  <c r="W3916" i="11"/>
  <c r="X3916" i="11"/>
  <c r="V3917" i="11"/>
  <c r="W3917" i="11"/>
  <c r="X3917" i="11"/>
  <c r="V3918" i="11"/>
  <c r="W3918" i="11"/>
  <c r="X3918" i="11"/>
  <c r="V3919" i="11"/>
  <c r="W3919" i="11"/>
  <c r="X3919" i="11"/>
  <c r="V3920" i="11"/>
  <c r="W3920" i="11"/>
  <c r="X3920" i="11"/>
  <c r="V3921" i="11"/>
  <c r="W3921" i="11"/>
  <c r="X3921" i="11"/>
  <c r="V3922" i="11"/>
  <c r="W3922" i="11"/>
  <c r="X3922" i="11"/>
  <c r="V3923" i="11"/>
  <c r="W3923" i="11"/>
  <c r="X3923" i="11"/>
  <c r="V3924" i="11"/>
  <c r="W3924" i="11"/>
  <c r="X3924" i="11"/>
  <c r="V3925" i="11"/>
  <c r="W3925" i="11"/>
  <c r="X3925" i="11"/>
  <c r="V3926" i="11"/>
  <c r="W3926" i="11"/>
  <c r="X3926" i="11"/>
  <c r="V3927" i="11"/>
  <c r="W3927" i="11"/>
  <c r="X3927" i="11"/>
  <c r="V3928" i="11"/>
  <c r="W3928" i="11"/>
  <c r="X3928" i="11"/>
  <c r="V3929" i="11"/>
  <c r="W3929" i="11"/>
  <c r="X3929" i="11"/>
  <c r="V3930" i="11"/>
  <c r="W3930" i="11"/>
  <c r="X3930" i="11"/>
  <c r="V3931" i="11"/>
  <c r="W3931" i="11"/>
  <c r="X3931" i="11"/>
  <c r="V3932" i="11"/>
  <c r="W3932" i="11"/>
  <c r="X3932" i="11"/>
  <c r="V3933" i="11"/>
  <c r="W3933" i="11"/>
  <c r="X3933" i="11"/>
  <c r="V3934" i="11"/>
  <c r="W3934" i="11"/>
  <c r="X3934" i="11"/>
  <c r="V3935" i="11"/>
  <c r="W3935" i="11"/>
  <c r="X3935" i="11"/>
  <c r="V3936" i="11"/>
  <c r="W3936" i="11"/>
  <c r="X3936" i="11"/>
  <c r="V3937" i="11"/>
  <c r="W3937" i="11"/>
  <c r="X3937" i="11"/>
  <c r="V3938" i="11"/>
  <c r="W3938" i="11"/>
  <c r="X3938" i="11"/>
  <c r="V3939" i="11"/>
  <c r="W3939" i="11"/>
  <c r="X3939" i="11"/>
  <c r="V3940" i="11"/>
  <c r="W3940" i="11"/>
  <c r="X3940" i="11"/>
  <c r="V3941" i="11"/>
  <c r="W3941" i="11"/>
  <c r="X3941" i="11"/>
  <c r="V3942" i="11"/>
  <c r="W3942" i="11"/>
  <c r="X3942" i="11"/>
  <c r="V3943" i="11"/>
  <c r="W3943" i="11"/>
  <c r="X3943" i="11"/>
  <c r="V3944" i="11"/>
  <c r="W3944" i="11"/>
  <c r="X3944" i="11"/>
  <c r="V3945" i="11"/>
  <c r="W3945" i="11"/>
  <c r="X3945" i="11"/>
  <c r="V3946" i="11"/>
  <c r="W3946" i="11"/>
  <c r="X3946" i="11"/>
  <c r="V3947" i="11"/>
  <c r="W3947" i="11"/>
  <c r="X3947" i="11"/>
  <c r="V3948" i="11"/>
  <c r="W3948" i="11"/>
  <c r="X3948" i="11"/>
  <c r="V3949" i="11"/>
  <c r="W3949" i="11"/>
  <c r="X3949" i="11"/>
  <c r="V3950" i="11"/>
  <c r="W3950" i="11"/>
  <c r="X3950" i="11"/>
  <c r="V3951" i="11"/>
  <c r="W3951" i="11"/>
  <c r="X3951" i="11"/>
  <c r="V3952" i="11"/>
  <c r="W3952" i="11"/>
  <c r="X3952" i="11"/>
  <c r="V3953" i="11"/>
  <c r="W3953" i="11"/>
  <c r="X3953" i="11"/>
  <c r="V3954" i="11"/>
  <c r="W3954" i="11"/>
  <c r="X3954" i="11"/>
  <c r="V3955" i="11"/>
  <c r="W3955" i="11"/>
  <c r="X3955" i="11"/>
  <c r="V3956" i="11"/>
  <c r="W3956" i="11"/>
  <c r="X3956" i="11"/>
  <c r="V3957" i="11"/>
  <c r="W3957" i="11"/>
  <c r="X3957" i="11"/>
  <c r="V3958" i="11"/>
  <c r="W3958" i="11"/>
  <c r="X3958" i="11"/>
  <c r="V3959" i="11"/>
  <c r="W3959" i="11"/>
  <c r="X3959" i="11"/>
  <c r="V3960" i="11"/>
  <c r="W3960" i="11"/>
  <c r="X3960" i="11"/>
  <c r="V3961" i="11"/>
  <c r="W3961" i="11"/>
  <c r="X3961" i="11"/>
  <c r="V3962" i="11"/>
  <c r="W3962" i="11"/>
  <c r="X3962" i="11"/>
  <c r="V3963" i="11"/>
  <c r="W3963" i="11"/>
  <c r="X3963" i="11"/>
  <c r="V3964" i="11"/>
  <c r="W3964" i="11"/>
  <c r="X3964" i="11"/>
  <c r="V3965" i="11"/>
  <c r="W3965" i="11"/>
  <c r="X3965" i="11"/>
  <c r="V3966" i="11"/>
  <c r="W3966" i="11"/>
  <c r="X3966" i="11"/>
  <c r="V3967" i="11"/>
  <c r="W3967" i="11"/>
  <c r="X3967" i="11"/>
  <c r="V3968" i="11"/>
  <c r="W3968" i="11"/>
  <c r="X3968" i="11"/>
  <c r="V3969" i="11"/>
  <c r="W3969" i="11"/>
  <c r="X3969" i="11"/>
  <c r="V3970" i="11"/>
  <c r="W3970" i="11"/>
  <c r="X3970" i="11"/>
  <c r="V3971" i="11"/>
  <c r="W3971" i="11"/>
  <c r="X3971" i="11"/>
  <c r="V3972" i="11"/>
  <c r="W3972" i="11"/>
  <c r="X3972" i="11"/>
  <c r="V3973" i="11"/>
  <c r="W3973" i="11"/>
  <c r="X3973" i="11"/>
  <c r="V3974" i="11"/>
  <c r="W3974" i="11"/>
  <c r="X3974" i="11"/>
  <c r="V3975" i="11"/>
  <c r="W3975" i="11"/>
  <c r="X3975" i="11"/>
  <c r="V3976" i="11"/>
  <c r="W3976" i="11"/>
  <c r="X3976" i="11"/>
  <c r="V3977" i="11"/>
  <c r="W3977" i="11"/>
  <c r="X3977" i="11"/>
  <c r="V3978" i="11"/>
  <c r="W3978" i="11"/>
  <c r="X3978" i="11"/>
  <c r="V3979" i="11"/>
  <c r="W3979" i="11"/>
  <c r="X3979" i="11"/>
  <c r="V3980" i="11"/>
  <c r="W3980" i="11"/>
  <c r="X3980" i="11"/>
  <c r="V3981" i="11"/>
  <c r="W3981" i="11"/>
  <c r="X3981" i="11"/>
  <c r="V3982" i="11"/>
  <c r="W3982" i="11"/>
  <c r="X3982" i="11"/>
  <c r="V3983" i="11"/>
  <c r="W3983" i="11"/>
  <c r="X3983" i="11"/>
  <c r="V3984" i="11"/>
  <c r="W3984" i="11"/>
  <c r="X3984" i="11"/>
  <c r="V3985" i="11"/>
  <c r="W3985" i="11"/>
  <c r="X3985" i="11"/>
  <c r="V3986" i="11"/>
  <c r="W3986" i="11"/>
  <c r="X3986" i="11"/>
  <c r="V3987" i="11"/>
  <c r="W3987" i="11"/>
  <c r="X3987" i="11"/>
  <c r="V3988" i="11"/>
  <c r="W3988" i="11"/>
  <c r="X3988" i="11"/>
  <c r="V3989" i="11"/>
  <c r="W3989" i="11"/>
  <c r="X3989" i="11"/>
  <c r="V3990" i="11"/>
  <c r="W3990" i="11"/>
  <c r="X3990" i="11"/>
  <c r="V3991" i="11"/>
  <c r="W3991" i="11"/>
  <c r="X3991" i="11"/>
  <c r="V3992" i="11"/>
  <c r="W3992" i="11"/>
  <c r="X3992" i="11"/>
  <c r="V3993" i="11"/>
  <c r="W3993" i="11"/>
  <c r="X3993" i="11"/>
  <c r="V3994" i="11"/>
  <c r="W3994" i="11"/>
  <c r="X3994" i="11"/>
  <c r="V3995" i="11"/>
  <c r="W3995" i="11"/>
  <c r="X3995" i="11"/>
  <c r="V3996" i="11"/>
  <c r="W3996" i="11"/>
  <c r="X3996" i="11"/>
  <c r="V3997" i="11"/>
  <c r="W3997" i="11"/>
  <c r="X3997" i="11"/>
  <c r="V3998" i="11"/>
  <c r="W3998" i="11"/>
  <c r="X3998" i="11"/>
  <c r="V3999" i="11"/>
  <c r="W3999" i="11"/>
  <c r="X3999" i="11"/>
  <c r="V4000" i="11"/>
  <c r="W4000" i="11"/>
  <c r="X4000" i="11"/>
  <c r="V4001" i="11"/>
  <c r="W4001" i="11"/>
  <c r="X4001" i="11"/>
  <c r="V4002" i="11"/>
  <c r="W4002" i="11"/>
  <c r="X4002" i="11"/>
  <c r="V4003" i="11"/>
  <c r="W4003" i="11"/>
  <c r="X4003" i="11"/>
  <c r="V4004" i="11"/>
  <c r="W4004" i="11"/>
  <c r="X4004" i="11"/>
  <c r="V4005" i="11"/>
  <c r="W4005" i="11"/>
  <c r="X4005" i="11"/>
  <c r="V4006" i="11"/>
  <c r="W4006" i="11"/>
  <c r="X4006" i="11"/>
  <c r="V4007" i="11"/>
  <c r="W4007" i="11"/>
  <c r="X4007" i="11"/>
  <c r="V4008" i="11"/>
  <c r="W4008" i="11"/>
  <c r="X4008" i="11"/>
  <c r="V4009" i="11"/>
  <c r="W4009" i="11"/>
  <c r="X4009" i="11"/>
  <c r="V4010" i="11"/>
  <c r="W4010" i="11"/>
  <c r="X4010" i="11"/>
  <c r="V4011" i="11"/>
  <c r="W4011" i="11"/>
  <c r="X4011" i="11"/>
  <c r="V4012" i="11"/>
  <c r="W4012" i="11"/>
  <c r="X4012" i="11"/>
  <c r="V4013" i="11"/>
  <c r="W4013" i="11"/>
  <c r="X4013" i="11"/>
  <c r="V4014" i="11"/>
  <c r="W4014" i="11"/>
  <c r="X4014" i="11"/>
  <c r="V4015" i="11"/>
  <c r="W4015" i="11"/>
  <c r="X4015" i="11"/>
  <c r="V4016" i="11"/>
  <c r="W4016" i="11"/>
  <c r="X4016" i="11"/>
  <c r="V4017" i="11"/>
  <c r="W4017" i="11"/>
  <c r="X4017" i="11"/>
  <c r="V4018" i="11"/>
  <c r="W4018" i="11"/>
  <c r="X4018" i="11"/>
  <c r="V4019" i="11"/>
  <c r="W4019" i="11"/>
  <c r="X4019" i="11"/>
  <c r="V4020" i="11"/>
  <c r="W4020" i="11"/>
  <c r="X4020" i="11"/>
  <c r="V4021" i="11"/>
  <c r="W4021" i="11"/>
  <c r="X4021" i="11"/>
  <c r="V4022" i="11"/>
  <c r="W4022" i="11"/>
  <c r="X4022" i="11"/>
  <c r="V4023" i="11"/>
  <c r="W4023" i="11"/>
  <c r="X4023" i="11"/>
  <c r="V4024" i="11"/>
  <c r="W4024" i="11"/>
  <c r="X4024" i="11"/>
  <c r="V4025" i="11"/>
  <c r="W4025" i="11"/>
  <c r="X4025" i="11"/>
  <c r="V4026" i="11"/>
  <c r="W4026" i="11"/>
  <c r="X4026" i="11"/>
  <c r="V4027" i="11"/>
  <c r="W4027" i="11"/>
  <c r="X4027" i="11"/>
  <c r="V4028" i="11"/>
  <c r="W4028" i="11"/>
  <c r="X4028" i="11"/>
  <c r="V4029" i="11"/>
  <c r="W4029" i="11"/>
  <c r="X4029" i="11"/>
  <c r="V4030" i="11"/>
  <c r="W4030" i="11"/>
  <c r="X4030" i="11"/>
  <c r="V4031" i="11"/>
  <c r="W4031" i="11"/>
  <c r="X4031" i="11"/>
  <c r="V4032" i="11"/>
  <c r="W4032" i="11"/>
  <c r="X4032" i="11"/>
  <c r="V4033" i="11"/>
  <c r="W4033" i="11"/>
  <c r="X4033" i="11"/>
  <c r="V4034" i="11"/>
  <c r="W4034" i="11"/>
  <c r="X4034" i="11"/>
  <c r="V4035" i="11"/>
  <c r="W4035" i="11"/>
  <c r="X4035" i="11"/>
  <c r="V4036" i="11"/>
  <c r="W4036" i="11"/>
  <c r="X4036" i="11"/>
  <c r="V4037" i="11"/>
  <c r="W4037" i="11"/>
  <c r="X4037" i="11"/>
  <c r="V4038" i="11"/>
  <c r="W4038" i="11"/>
  <c r="X4038" i="11"/>
  <c r="V4039" i="11"/>
  <c r="W4039" i="11"/>
  <c r="X4039" i="11"/>
  <c r="V4040" i="11"/>
  <c r="W4040" i="11"/>
  <c r="X4040" i="11"/>
  <c r="V4041" i="11"/>
  <c r="W4041" i="11"/>
  <c r="X4041" i="11"/>
  <c r="V4042" i="11"/>
  <c r="W4042" i="11"/>
  <c r="X4042" i="11"/>
  <c r="V4043" i="11"/>
  <c r="W4043" i="11"/>
  <c r="X4043" i="11"/>
  <c r="V4044" i="11"/>
  <c r="W4044" i="11"/>
  <c r="X4044" i="11"/>
  <c r="V4045" i="11"/>
  <c r="W4045" i="11"/>
  <c r="X4045" i="11"/>
  <c r="V4046" i="11"/>
  <c r="W4046" i="11"/>
  <c r="X4046" i="11"/>
  <c r="V4047" i="11"/>
  <c r="W4047" i="11"/>
  <c r="X4047" i="11"/>
  <c r="V4048" i="11"/>
  <c r="W4048" i="11"/>
  <c r="X4048" i="11"/>
  <c r="V4049" i="11"/>
  <c r="W4049" i="11"/>
  <c r="X4049" i="11"/>
  <c r="V4050" i="11"/>
  <c r="W4050" i="11"/>
  <c r="X4050" i="11"/>
  <c r="V4051" i="11"/>
  <c r="W4051" i="11"/>
  <c r="X4051" i="11"/>
  <c r="V4052" i="11"/>
  <c r="W4052" i="11"/>
  <c r="X4052" i="11"/>
  <c r="V4053" i="11"/>
  <c r="W4053" i="11"/>
  <c r="X4053" i="11"/>
  <c r="V4054" i="11"/>
  <c r="W4054" i="11"/>
  <c r="X4054" i="11"/>
  <c r="V4055" i="11"/>
  <c r="W4055" i="11"/>
  <c r="X4055" i="11"/>
  <c r="V4056" i="11"/>
  <c r="W4056" i="11"/>
  <c r="X4056" i="11"/>
  <c r="V4057" i="11"/>
  <c r="W4057" i="11"/>
  <c r="X4057" i="11"/>
  <c r="V4058" i="11"/>
  <c r="W4058" i="11"/>
  <c r="X4058" i="11"/>
  <c r="V4059" i="11"/>
  <c r="W4059" i="11"/>
  <c r="X4059" i="11"/>
  <c r="V4060" i="11"/>
  <c r="W4060" i="11"/>
  <c r="X4060" i="11"/>
  <c r="V4061" i="11"/>
  <c r="W4061" i="11"/>
  <c r="X4061" i="11"/>
  <c r="V4062" i="11"/>
  <c r="W4062" i="11"/>
  <c r="X4062" i="11"/>
  <c r="V4063" i="11"/>
  <c r="W4063" i="11"/>
  <c r="X4063" i="11"/>
  <c r="V4064" i="11"/>
  <c r="W4064" i="11"/>
  <c r="X4064" i="11"/>
  <c r="V4065" i="11"/>
  <c r="W4065" i="11"/>
  <c r="X4065" i="11"/>
  <c r="V4066" i="11"/>
  <c r="W4066" i="11"/>
  <c r="X4066" i="11"/>
  <c r="V4067" i="11"/>
  <c r="W4067" i="11"/>
  <c r="X4067" i="11"/>
  <c r="V4068" i="11"/>
  <c r="W4068" i="11"/>
  <c r="X4068" i="11"/>
  <c r="V4069" i="11"/>
  <c r="W4069" i="11"/>
  <c r="X4069" i="11"/>
  <c r="V4070" i="11"/>
  <c r="W4070" i="11"/>
  <c r="X4070" i="11"/>
  <c r="V4071" i="11"/>
  <c r="W4071" i="11"/>
  <c r="X4071" i="11"/>
  <c r="V4072" i="11"/>
  <c r="W4072" i="11"/>
  <c r="X4072" i="11"/>
  <c r="V4073" i="11"/>
  <c r="W4073" i="11"/>
  <c r="X4073" i="11"/>
  <c r="V4074" i="11"/>
  <c r="W4074" i="11"/>
  <c r="X4074" i="11"/>
  <c r="V4075" i="11"/>
  <c r="W4075" i="11"/>
  <c r="X4075" i="11"/>
  <c r="V4076" i="11"/>
  <c r="W4076" i="11"/>
  <c r="X4076" i="11"/>
  <c r="V4077" i="11"/>
  <c r="W4077" i="11"/>
  <c r="X4077" i="11"/>
  <c r="V4078" i="11"/>
  <c r="W4078" i="11"/>
  <c r="X4078" i="11"/>
  <c r="V4079" i="11"/>
  <c r="W4079" i="11"/>
  <c r="X4079" i="11"/>
  <c r="V4080" i="11"/>
  <c r="W4080" i="11"/>
  <c r="X4080" i="11"/>
  <c r="V4081" i="11"/>
  <c r="W4081" i="11"/>
  <c r="X4081" i="11"/>
  <c r="V4082" i="11"/>
  <c r="W4082" i="11"/>
  <c r="X4082" i="11"/>
  <c r="V4083" i="11"/>
  <c r="W4083" i="11"/>
  <c r="X4083" i="11"/>
  <c r="V4084" i="11"/>
  <c r="W4084" i="11"/>
  <c r="X4084" i="11"/>
  <c r="V4085" i="11"/>
  <c r="W4085" i="11"/>
  <c r="X4085" i="11"/>
  <c r="V4086" i="11"/>
  <c r="W4086" i="11"/>
  <c r="X4086" i="11"/>
  <c r="V4087" i="11"/>
  <c r="W4087" i="11"/>
  <c r="X4087" i="11"/>
  <c r="V4088" i="11"/>
  <c r="W4088" i="11"/>
  <c r="X4088" i="11"/>
  <c r="V4089" i="11"/>
  <c r="W4089" i="11"/>
  <c r="X4089" i="11"/>
  <c r="V4090" i="11"/>
  <c r="W4090" i="11"/>
  <c r="X4090" i="11"/>
  <c r="V4091" i="11"/>
  <c r="W4091" i="11"/>
  <c r="X4091" i="11"/>
  <c r="V4092" i="11"/>
  <c r="W4092" i="11"/>
  <c r="X4092" i="11"/>
  <c r="V4093" i="11"/>
  <c r="W4093" i="11"/>
  <c r="X4093" i="11"/>
  <c r="V4094" i="11"/>
  <c r="W4094" i="11"/>
  <c r="X4094" i="11"/>
  <c r="V4095" i="11"/>
  <c r="W4095" i="11"/>
  <c r="X4095" i="11"/>
  <c r="V4096" i="11"/>
  <c r="W4096" i="11"/>
  <c r="X4096" i="11"/>
  <c r="V4097" i="11"/>
  <c r="W4097" i="11"/>
  <c r="X4097" i="11"/>
  <c r="V4098" i="11"/>
  <c r="W4098" i="11"/>
  <c r="X4098" i="11"/>
  <c r="V4099" i="11"/>
  <c r="W4099" i="11"/>
  <c r="X4099" i="11"/>
  <c r="V4100" i="11"/>
  <c r="W4100" i="11"/>
  <c r="X4100" i="11"/>
  <c r="V4101" i="11"/>
  <c r="W4101" i="11"/>
  <c r="X4101" i="11"/>
  <c r="V4102" i="11"/>
  <c r="W4102" i="11"/>
  <c r="X4102" i="11"/>
  <c r="V4103" i="11"/>
  <c r="W4103" i="11"/>
  <c r="X4103" i="11"/>
  <c r="V4104" i="11"/>
  <c r="W4104" i="11"/>
  <c r="X4104" i="11"/>
  <c r="V4105" i="11"/>
  <c r="W4105" i="11"/>
  <c r="X4105" i="11"/>
  <c r="V4106" i="11"/>
  <c r="W4106" i="11"/>
  <c r="X4106" i="11"/>
  <c r="V4107" i="11"/>
  <c r="W4107" i="11"/>
  <c r="X4107" i="11"/>
  <c r="V4108" i="11"/>
  <c r="W4108" i="11"/>
  <c r="X4108" i="11"/>
  <c r="V4109" i="11"/>
  <c r="W4109" i="11"/>
  <c r="X4109" i="11"/>
  <c r="V4110" i="11"/>
  <c r="W4110" i="11"/>
  <c r="X4110" i="11"/>
  <c r="V4111" i="11"/>
  <c r="W4111" i="11"/>
  <c r="X4111" i="11"/>
  <c r="V4112" i="11"/>
  <c r="W4112" i="11"/>
  <c r="X4112" i="11"/>
  <c r="V4113" i="11"/>
  <c r="W4113" i="11"/>
  <c r="X4113" i="11"/>
  <c r="V4114" i="11"/>
  <c r="W4114" i="11"/>
  <c r="X4114" i="11"/>
  <c r="V4115" i="11"/>
  <c r="W4115" i="11"/>
  <c r="X4115" i="11"/>
  <c r="V4116" i="11"/>
  <c r="W4116" i="11"/>
  <c r="X4116" i="11"/>
  <c r="V4117" i="11"/>
  <c r="W4117" i="11"/>
  <c r="X4117" i="11"/>
  <c r="V4118" i="11"/>
  <c r="W4118" i="11"/>
  <c r="X4118" i="11"/>
  <c r="V4119" i="11"/>
  <c r="W4119" i="11"/>
  <c r="X4119" i="11"/>
  <c r="V4120" i="11"/>
  <c r="W4120" i="11"/>
  <c r="X4120" i="11"/>
  <c r="V4121" i="11"/>
  <c r="W4121" i="11"/>
  <c r="X4121" i="11"/>
  <c r="V4122" i="11"/>
  <c r="W4122" i="11"/>
  <c r="X4122" i="11"/>
  <c r="V4123" i="11"/>
  <c r="W4123" i="11"/>
  <c r="X4123" i="11"/>
  <c r="V4124" i="11"/>
  <c r="W4124" i="11"/>
  <c r="X4124" i="11"/>
  <c r="V4125" i="11"/>
  <c r="W4125" i="11"/>
  <c r="X4125" i="11"/>
  <c r="V4126" i="11"/>
  <c r="W4126" i="11"/>
  <c r="X4126" i="11"/>
  <c r="V4127" i="11"/>
  <c r="W4127" i="11"/>
  <c r="X4127" i="11"/>
  <c r="V4128" i="11"/>
  <c r="W4128" i="11"/>
  <c r="X4128" i="11"/>
  <c r="V4129" i="11"/>
  <c r="W4129" i="11"/>
  <c r="X4129" i="11"/>
  <c r="V4130" i="11"/>
  <c r="W4130" i="11"/>
  <c r="X4130" i="11"/>
  <c r="V4131" i="11"/>
  <c r="W4131" i="11"/>
  <c r="X4131" i="11"/>
  <c r="V4132" i="11"/>
  <c r="W4132" i="11"/>
  <c r="X4132" i="11"/>
  <c r="V4133" i="11"/>
  <c r="W4133" i="11"/>
  <c r="X4133" i="11"/>
  <c r="V4134" i="11"/>
  <c r="W4134" i="11"/>
  <c r="X4134" i="11"/>
  <c r="V4135" i="11"/>
  <c r="W4135" i="11"/>
  <c r="X4135" i="11"/>
  <c r="V4136" i="11"/>
  <c r="W4136" i="11"/>
  <c r="X4136" i="11"/>
  <c r="V4137" i="11"/>
  <c r="W4137" i="11"/>
  <c r="X4137" i="11"/>
  <c r="V4138" i="11"/>
  <c r="W4138" i="11"/>
  <c r="X4138" i="11"/>
  <c r="V4139" i="11"/>
  <c r="W4139" i="11"/>
  <c r="X4139" i="11"/>
  <c r="V4140" i="11"/>
  <c r="W4140" i="11"/>
  <c r="X4140" i="11"/>
  <c r="V4141" i="11"/>
  <c r="W4141" i="11"/>
  <c r="X4141" i="11"/>
  <c r="V4142" i="11"/>
  <c r="W4142" i="11"/>
  <c r="X4142" i="11"/>
  <c r="V4143" i="11"/>
  <c r="W4143" i="11"/>
  <c r="X4143" i="11"/>
  <c r="V4144" i="11"/>
  <c r="W4144" i="11"/>
  <c r="X4144" i="11"/>
  <c r="V4145" i="11"/>
  <c r="W4145" i="11"/>
  <c r="X4145" i="11"/>
  <c r="V4146" i="11"/>
  <c r="W4146" i="11"/>
  <c r="X4146" i="11"/>
  <c r="V4147" i="11"/>
  <c r="W4147" i="11"/>
  <c r="X4147" i="11"/>
  <c r="V4148" i="11"/>
  <c r="W4148" i="11"/>
  <c r="X4148" i="11"/>
  <c r="V4149" i="11"/>
  <c r="W4149" i="11"/>
  <c r="X4149" i="11"/>
  <c r="V4150" i="11"/>
  <c r="W4150" i="11"/>
  <c r="X4150" i="11"/>
  <c r="V4151" i="11"/>
  <c r="W4151" i="11"/>
  <c r="X4151" i="11"/>
  <c r="V4152" i="11"/>
  <c r="W4152" i="11"/>
  <c r="X4152" i="11"/>
  <c r="V4153" i="11"/>
  <c r="W4153" i="11"/>
  <c r="X4153" i="11"/>
  <c r="V4154" i="11"/>
  <c r="W4154" i="11"/>
  <c r="X4154" i="11"/>
  <c r="V4155" i="11"/>
  <c r="W4155" i="11"/>
  <c r="X4155" i="11"/>
  <c r="V4156" i="11"/>
  <c r="W4156" i="11"/>
  <c r="X4156" i="11"/>
  <c r="V4157" i="11"/>
  <c r="W4157" i="11"/>
  <c r="X4157" i="11"/>
  <c r="V4158" i="11"/>
  <c r="W4158" i="11"/>
  <c r="X4158" i="11"/>
  <c r="V4159" i="11"/>
  <c r="W4159" i="11"/>
  <c r="X4159" i="11"/>
  <c r="V4160" i="11"/>
  <c r="W4160" i="11"/>
  <c r="X4160" i="11"/>
  <c r="V4161" i="11"/>
  <c r="W4161" i="11"/>
  <c r="X4161" i="11"/>
  <c r="V4162" i="11"/>
  <c r="W4162" i="11"/>
  <c r="X4162" i="11"/>
  <c r="V4163" i="11"/>
  <c r="W4163" i="11"/>
  <c r="X4163" i="11"/>
  <c r="V4164" i="11"/>
  <c r="W4164" i="11"/>
  <c r="X4164" i="11"/>
  <c r="V4165" i="11"/>
  <c r="W4165" i="11"/>
  <c r="X4165" i="11"/>
  <c r="V4166" i="11"/>
  <c r="W4166" i="11"/>
  <c r="X4166" i="11"/>
  <c r="V4167" i="11"/>
  <c r="W4167" i="11"/>
  <c r="X4167" i="11"/>
  <c r="V4168" i="11"/>
  <c r="W4168" i="11"/>
  <c r="X4168" i="11"/>
  <c r="V4169" i="11"/>
  <c r="W4169" i="11"/>
  <c r="X4169" i="11"/>
  <c r="V4170" i="11"/>
  <c r="W4170" i="11"/>
  <c r="X4170" i="11"/>
  <c r="V4171" i="11"/>
  <c r="W4171" i="11"/>
  <c r="X4171" i="11"/>
  <c r="V4172" i="11"/>
  <c r="W4172" i="11"/>
  <c r="X4172" i="11"/>
  <c r="V4173" i="11"/>
  <c r="W4173" i="11"/>
  <c r="X4173" i="11"/>
  <c r="V4174" i="11"/>
  <c r="W4174" i="11"/>
  <c r="X4174" i="11"/>
  <c r="V4175" i="11"/>
  <c r="W4175" i="11"/>
  <c r="X4175" i="11"/>
  <c r="V4176" i="11"/>
  <c r="W4176" i="11"/>
  <c r="X4176" i="11"/>
  <c r="V4177" i="11"/>
  <c r="W4177" i="11"/>
  <c r="X4177" i="11"/>
  <c r="V4178" i="11"/>
  <c r="W4178" i="11"/>
  <c r="X4178" i="11"/>
  <c r="V4179" i="11"/>
  <c r="W4179" i="11"/>
  <c r="X4179" i="11"/>
  <c r="V4180" i="11"/>
  <c r="W4180" i="11"/>
  <c r="X4180" i="11"/>
  <c r="V4181" i="11"/>
  <c r="W4181" i="11"/>
  <c r="X4181" i="11"/>
  <c r="V4182" i="11"/>
  <c r="W4182" i="11"/>
  <c r="X4182" i="11"/>
  <c r="V4183" i="11"/>
  <c r="W4183" i="11"/>
  <c r="X4183" i="11"/>
  <c r="V4184" i="11"/>
  <c r="W4184" i="11"/>
  <c r="X4184" i="11"/>
  <c r="V4185" i="11"/>
  <c r="W4185" i="11"/>
  <c r="X4185" i="11"/>
  <c r="V4186" i="11"/>
  <c r="W4186" i="11"/>
  <c r="X4186" i="11"/>
  <c r="V4187" i="11"/>
  <c r="W4187" i="11"/>
  <c r="X4187" i="11"/>
  <c r="V4188" i="11"/>
  <c r="W4188" i="11"/>
  <c r="X4188" i="11"/>
  <c r="V4189" i="11"/>
  <c r="W4189" i="11"/>
  <c r="X4189" i="11"/>
  <c r="V4190" i="11"/>
  <c r="W4190" i="11"/>
  <c r="X4190" i="11"/>
  <c r="V4191" i="11"/>
  <c r="W4191" i="11"/>
  <c r="X4191" i="11"/>
  <c r="V4192" i="11"/>
  <c r="W4192" i="11"/>
  <c r="X4192" i="11"/>
  <c r="V4193" i="11"/>
  <c r="W4193" i="11"/>
  <c r="X4193" i="11"/>
  <c r="V4194" i="11"/>
  <c r="W4194" i="11"/>
  <c r="X4194" i="11"/>
  <c r="V4195" i="11"/>
  <c r="W4195" i="11"/>
  <c r="X4195" i="11"/>
  <c r="V4196" i="11"/>
  <c r="W4196" i="11"/>
  <c r="X4196" i="11"/>
  <c r="V4197" i="11"/>
  <c r="W4197" i="11"/>
  <c r="X4197" i="11"/>
  <c r="V4198" i="11"/>
  <c r="W4198" i="11"/>
  <c r="X4198" i="11"/>
  <c r="V4199" i="11"/>
  <c r="W4199" i="11"/>
  <c r="X4199" i="11"/>
  <c r="V4200" i="11"/>
  <c r="W4200" i="11"/>
  <c r="X4200" i="11"/>
  <c r="V4201" i="11"/>
  <c r="W4201" i="11"/>
  <c r="X4201" i="11"/>
  <c r="V4202" i="11"/>
  <c r="W4202" i="11"/>
  <c r="X4202" i="11"/>
  <c r="V4203" i="11"/>
  <c r="W4203" i="11"/>
  <c r="X4203" i="11"/>
  <c r="V4204" i="11"/>
  <c r="W4204" i="11"/>
  <c r="X4204" i="11"/>
  <c r="V4205" i="11"/>
  <c r="W4205" i="11"/>
  <c r="X4205" i="11"/>
  <c r="V4206" i="11"/>
  <c r="W4206" i="11"/>
  <c r="X4206" i="11"/>
  <c r="V4207" i="11"/>
  <c r="W4207" i="11"/>
  <c r="X4207" i="11"/>
  <c r="V4208" i="11"/>
  <c r="W4208" i="11"/>
  <c r="X4208" i="11"/>
  <c r="V4209" i="11"/>
  <c r="W4209" i="11"/>
  <c r="X4209" i="11"/>
  <c r="V4210" i="11"/>
  <c r="W4210" i="11"/>
  <c r="X4210" i="11"/>
  <c r="V4211" i="11"/>
  <c r="W4211" i="11"/>
  <c r="X4211" i="11"/>
  <c r="V4212" i="11"/>
  <c r="W4212" i="11"/>
  <c r="X4212" i="11"/>
  <c r="V4213" i="11"/>
  <c r="W4213" i="11"/>
  <c r="X4213" i="11"/>
  <c r="V4214" i="11"/>
  <c r="W4214" i="11"/>
  <c r="X4214" i="11"/>
  <c r="V4215" i="11"/>
  <c r="W4215" i="11"/>
  <c r="X4215" i="11"/>
  <c r="V4216" i="11"/>
  <c r="W4216" i="11"/>
  <c r="X4216" i="11"/>
  <c r="V4217" i="11"/>
  <c r="W4217" i="11"/>
  <c r="X4217" i="11"/>
  <c r="V4218" i="11"/>
  <c r="W4218" i="11"/>
  <c r="X4218" i="11"/>
  <c r="V4219" i="11"/>
  <c r="W4219" i="11"/>
  <c r="X4219" i="11"/>
  <c r="V4220" i="11"/>
  <c r="W4220" i="11"/>
  <c r="X4220" i="11"/>
  <c r="V4221" i="11"/>
  <c r="W4221" i="11"/>
  <c r="X4221" i="11"/>
  <c r="V4222" i="11"/>
  <c r="W4222" i="11"/>
  <c r="X4222" i="11"/>
  <c r="V4223" i="11"/>
  <c r="W4223" i="11"/>
  <c r="X4223" i="11"/>
  <c r="V4224" i="11"/>
  <c r="W4224" i="11"/>
  <c r="X4224" i="11"/>
  <c r="V4225" i="11"/>
  <c r="W4225" i="11"/>
  <c r="X4225" i="11"/>
  <c r="V4226" i="11"/>
  <c r="W4226" i="11"/>
  <c r="X4226" i="11"/>
  <c r="V4227" i="11"/>
  <c r="W4227" i="11"/>
  <c r="X4227" i="11"/>
  <c r="V4228" i="11"/>
  <c r="W4228" i="11"/>
  <c r="X4228" i="11"/>
  <c r="V4229" i="11"/>
  <c r="W4229" i="11"/>
  <c r="X4229" i="11"/>
  <c r="V4230" i="11"/>
  <c r="W4230" i="11"/>
  <c r="X4230" i="11"/>
  <c r="V4231" i="11"/>
  <c r="W4231" i="11"/>
  <c r="X4231" i="11"/>
  <c r="V4232" i="11"/>
  <c r="W4232" i="11"/>
  <c r="X4232" i="11"/>
  <c r="V4233" i="11"/>
  <c r="W4233" i="11"/>
  <c r="X4233" i="11"/>
  <c r="V4234" i="11"/>
  <c r="W4234" i="11"/>
  <c r="X4234" i="11"/>
  <c r="V4235" i="11"/>
  <c r="W4235" i="11"/>
  <c r="X4235" i="11"/>
  <c r="V4236" i="11"/>
  <c r="W4236" i="11"/>
  <c r="X4236" i="11"/>
  <c r="V4237" i="11"/>
  <c r="W4237" i="11"/>
  <c r="X4237" i="11"/>
  <c r="V4238" i="11"/>
  <c r="W4238" i="11"/>
  <c r="X4238" i="11"/>
  <c r="V4239" i="11"/>
  <c r="W4239" i="11"/>
  <c r="X4239" i="11"/>
  <c r="V4240" i="11"/>
  <c r="W4240" i="11"/>
  <c r="X4240" i="11"/>
  <c r="V4241" i="11"/>
  <c r="W4241" i="11"/>
  <c r="X4241" i="11"/>
  <c r="V4242" i="11"/>
  <c r="W4242" i="11"/>
  <c r="X4242" i="11"/>
  <c r="V4243" i="11"/>
  <c r="W4243" i="11"/>
  <c r="X4243" i="11"/>
  <c r="V4244" i="11"/>
  <c r="W4244" i="11"/>
  <c r="X4244" i="11"/>
  <c r="V4245" i="11"/>
  <c r="W4245" i="11"/>
  <c r="X4245" i="11"/>
  <c r="V4246" i="11"/>
  <c r="W4246" i="11"/>
  <c r="X4246" i="11"/>
  <c r="V4247" i="11"/>
  <c r="W4247" i="11"/>
  <c r="X4247" i="11"/>
  <c r="V4248" i="11"/>
  <c r="W4248" i="11"/>
  <c r="X4248" i="11"/>
  <c r="V4249" i="11"/>
  <c r="W4249" i="11"/>
  <c r="X4249" i="11"/>
  <c r="V4250" i="11"/>
  <c r="W4250" i="11"/>
  <c r="X4250" i="11"/>
  <c r="V4251" i="11"/>
  <c r="W4251" i="11"/>
  <c r="X4251" i="11"/>
  <c r="V4252" i="11"/>
  <c r="W4252" i="11"/>
  <c r="X4252" i="11"/>
  <c r="V4253" i="11"/>
  <c r="W4253" i="11"/>
  <c r="X4253" i="11"/>
  <c r="V4254" i="11"/>
  <c r="W4254" i="11"/>
  <c r="X4254" i="11"/>
  <c r="V4255" i="11"/>
  <c r="W4255" i="11"/>
  <c r="X4255" i="11"/>
  <c r="V4256" i="11"/>
  <c r="W4256" i="11"/>
  <c r="X4256" i="11"/>
  <c r="V4257" i="11"/>
  <c r="W4257" i="11"/>
  <c r="X4257" i="11"/>
  <c r="V4258" i="11"/>
  <c r="W4258" i="11"/>
  <c r="X4258" i="11"/>
  <c r="V4259" i="11"/>
  <c r="W4259" i="11"/>
  <c r="X4259" i="11"/>
  <c r="V4260" i="11"/>
  <c r="W4260" i="11"/>
  <c r="X4260" i="11"/>
  <c r="V4261" i="11"/>
  <c r="W4261" i="11"/>
  <c r="X4261" i="11"/>
  <c r="V4262" i="11"/>
  <c r="W4262" i="11"/>
  <c r="X4262" i="11"/>
  <c r="V4263" i="11"/>
  <c r="W4263" i="11"/>
  <c r="X4263" i="11"/>
  <c r="V4264" i="11"/>
  <c r="W4264" i="11"/>
  <c r="X4264" i="11"/>
  <c r="V4265" i="11"/>
  <c r="W4265" i="11"/>
  <c r="X4265" i="11"/>
  <c r="V4266" i="11"/>
  <c r="W4266" i="11"/>
  <c r="X4266" i="11"/>
  <c r="V4267" i="11"/>
  <c r="W4267" i="11"/>
  <c r="X4267" i="11"/>
  <c r="V4268" i="11"/>
  <c r="W4268" i="11"/>
  <c r="X4268" i="11"/>
  <c r="V4269" i="11"/>
  <c r="W4269" i="11"/>
  <c r="X4269" i="11"/>
  <c r="V4270" i="11"/>
  <c r="W4270" i="11"/>
  <c r="X4270" i="11"/>
  <c r="V4271" i="11"/>
  <c r="W4271" i="11"/>
  <c r="X4271" i="11"/>
  <c r="V4272" i="11"/>
  <c r="W4272" i="11"/>
  <c r="X4272" i="11"/>
  <c r="V4273" i="11"/>
  <c r="W4273" i="11"/>
  <c r="X4273" i="11"/>
  <c r="V4274" i="11"/>
  <c r="W4274" i="11"/>
  <c r="X4274" i="11"/>
  <c r="V4275" i="11"/>
  <c r="W4275" i="11"/>
  <c r="X4275" i="11"/>
  <c r="V4276" i="11"/>
  <c r="W4276" i="11"/>
  <c r="X4276" i="11"/>
  <c r="V4277" i="11"/>
  <c r="W4277" i="11"/>
  <c r="X4277" i="11"/>
  <c r="V4278" i="11"/>
  <c r="W4278" i="11"/>
  <c r="X4278" i="11"/>
  <c r="V4279" i="11"/>
  <c r="W4279" i="11"/>
  <c r="X4279" i="11"/>
  <c r="V4280" i="11"/>
  <c r="W4280" i="11"/>
  <c r="X4280" i="11"/>
  <c r="V4281" i="11"/>
  <c r="W4281" i="11"/>
  <c r="X4281" i="11"/>
  <c r="V4282" i="11"/>
  <c r="W4282" i="11"/>
  <c r="X4282" i="11"/>
  <c r="V4283" i="11"/>
  <c r="W4283" i="11"/>
  <c r="X4283" i="11"/>
  <c r="V4284" i="11"/>
  <c r="W4284" i="11"/>
  <c r="X4284" i="11"/>
  <c r="V4285" i="11"/>
  <c r="W4285" i="11"/>
  <c r="X4285" i="11"/>
  <c r="V4286" i="11"/>
  <c r="W4286" i="11"/>
  <c r="X4286" i="11"/>
  <c r="V4287" i="11"/>
  <c r="W4287" i="11"/>
  <c r="X4287" i="11"/>
  <c r="V4288" i="11"/>
  <c r="W4288" i="11"/>
  <c r="X4288" i="11"/>
  <c r="V4289" i="11"/>
  <c r="W4289" i="11"/>
  <c r="X4289" i="11"/>
  <c r="V4290" i="11"/>
  <c r="W4290" i="11"/>
  <c r="X4290" i="11"/>
  <c r="V4291" i="11"/>
  <c r="W4291" i="11"/>
  <c r="X4291" i="11"/>
  <c r="V4292" i="11"/>
  <c r="W4292" i="11"/>
  <c r="X4292" i="11"/>
  <c r="V4293" i="11"/>
  <c r="W4293" i="11"/>
  <c r="X4293" i="11"/>
  <c r="V4294" i="11"/>
  <c r="W4294" i="11"/>
  <c r="X4294" i="11"/>
  <c r="V4295" i="11"/>
  <c r="W4295" i="11"/>
  <c r="X4295" i="11"/>
  <c r="V4296" i="11"/>
  <c r="W4296" i="11"/>
  <c r="X4296" i="11"/>
  <c r="V4297" i="11"/>
  <c r="W4297" i="11"/>
  <c r="X4297" i="11"/>
  <c r="V4298" i="11"/>
  <c r="W4298" i="11"/>
  <c r="X4298" i="11"/>
  <c r="V4299" i="11"/>
  <c r="W4299" i="11"/>
  <c r="X4299" i="11"/>
  <c r="V4300" i="11"/>
  <c r="W4300" i="11"/>
  <c r="X4300" i="11"/>
  <c r="V4301" i="11"/>
  <c r="W4301" i="11"/>
  <c r="X4301" i="11"/>
  <c r="V4302" i="11"/>
  <c r="W4302" i="11"/>
  <c r="X4302" i="11"/>
  <c r="V4303" i="11"/>
  <c r="W4303" i="11"/>
  <c r="X4303" i="11"/>
  <c r="V4304" i="11"/>
  <c r="W4304" i="11"/>
  <c r="X4304" i="11"/>
  <c r="V4305" i="11"/>
  <c r="W4305" i="11"/>
  <c r="X4305" i="11"/>
  <c r="V4306" i="11"/>
  <c r="W4306" i="11"/>
  <c r="X4306" i="11"/>
  <c r="V4307" i="11"/>
  <c r="W4307" i="11"/>
  <c r="X4307" i="11"/>
  <c r="V4308" i="11"/>
  <c r="W4308" i="11"/>
  <c r="X4308" i="11"/>
  <c r="V4309" i="11"/>
  <c r="W4309" i="11"/>
  <c r="X4309" i="11"/>
  <c r="V4310" i="11"/>
  <c r="W4310" i="11"/>
  <c r="X4310" i="11"/>
  <c r="V4311" i="11"/>
  <c r="W4311" i="11"/>
  <c r="X4311" i="11"/>
  <c r="V4312" i="11"/>
  <c r="W4312" i="11"/>
  <c r="X4312" i="11"/>
  <c r="V4313" i="11"/>
  <c r="W4313" i="11"/>
  <c r="X4313" i="11"/>
  <c r="V4314" i="11"/>
  <c r="W4314" i="11"/>
  <c r="X4314" i="11"/>
  <c r="V4315" i="11"/>
  <c r="W4315" i="11"/>
  <c r="X4315" i="11"/>
  <c r="V4316" i="11"/>
  <c r="W4316" i="11"/>
  <c r="X4316" i="11"/>
  <c r="V4317" i="11"/>
  <c r="W4317" i="11"/>
  <c r="X4317" i="11"/>
  <c r="V4318" i="11"/>
  <c r="W4318" i="11"/>
  <c r="X4318" i="11"/>
  <c r="V4319" i="11"/>
  <c r="W4319" i="11"/>
  <c r="X4319" i="11"/>
  <c r="V4320" i="11"/>
  <c r="W4320" i="11"/>
  <c r="X4320" i="11"/>
  <c r="V4321" i="11"/>
  <c r="W4321" i="11"/>
  <c r="X4321" i="11"/>
  <c r="V4322" i="11"/>
  <c r="W4322" i="11"/>
  <c r="X4322" i="11"/>
  <c r="V4323" i="11"/>
  <c r="W4323" i="11"/>
  <c r="X4323" i="11"/>
  <c r="V4324" i="11"/>
  <c r="W4324" i="11"/>
  <c r="X4324" i="11"/>
  <c r="V4325" i="11"/>
  <c r="W4325" i="11"/>
  <c r="X4325" i="11"/>
  <c r="V4326" i="11"/>
  <c r="W4326" i="11"/>
  <c r="X4326" i="11"/>
  <c r="V4327" i="11"/>
  <c r="W4327" i="11"/>
  <c r="X4327" i="11"/>
  <c r="V4328" i="11"/>
  <c r="W4328" i="11"/>
  <c r="X4328" i="11"/>
  <c r="V4329" i="11"/>
  <c r="W4329" i="11"/>
  <c r="X4329" i="11"/>
  <c r="V4330" i="11"/>
  <c r="W4330" i="11"/>
  <c r="X4330" i="11"/>
  <c r="V4331" i="11"/>
  <c r="W4331" i="11"/>
  <c r="X4331" i="11"/>
  <c r="V4332" i="11"/>
  <c r="W4332" i="11"/>
  <c r="X4332" i="11"/>
  <c r="V4333" i="11"/>
  <c r="W4333" i="11"/>
  <c r="X4333" i="11"/>
  <c r="V4334" i="11"/>
  <c r="W4334" i="11"/>
  <c r="X4334" i="11"/>
  <c r="V4335" i="11"/>
  <c r="W4335" i="11"/>
  <c r="X4335" i="11"/>
  <c r="V4336" i="11"/>
  <c r="W4336" i="11"/>
  <c r="X4336" i="11"/>
  <c r="V4337" i="11"/>
  <c r="W4337" i="11"/>
  <c r="X4337" i="11"/>
  <c r="V4338" i="11"/>
  <c r="W4338" i="11"/>
  <c r="X4338" i="11"/>
  <c r="V4339" i="11"/>
  <c r="W4339" i="11"/>
  <c r="X4339" i="11"/>
  <c r="V4340" i="11"/>
  <c r="W4340" i="11"/>
  <c r="X4340" i="11"/>
  <c r="V4341" i="11"/>
  <c r="W4341" i="11"/>
  <c r="X4341" i="11"/>
  <c r="V4342" i="11"/>
  <c r="W4342" i="11"/>
  <c r="X4342" i="11"/>
  <c r="V4343" i="11"/>
  <c r="W4343" i="11"/>
  <c r="X4343" i="11"/>
  <c r="V4344" i="11"/>
  <c r="W4344" i="11"/>
  <c r="X4344" i="11"/>
  <c r="V4345" i="11"/>
  <c r="W4345" i="11"/>
  <c r="X4345" i="11"/>
  <c r="V4346" i="11"/>
  <c r="W4346" i="11"/>
  <c r="X4346" i="11"/>
  <c r="V4347" i="11"/>
  <c r="W4347" i="11"/>
  <c r="X4347" i="11"/>
  <c r="V4348" i="11"/>
  <c r="W4348" i="11"/>
  <c r="X4348" i="11"/>
  <c r="V4349" i="11"/>
  <c r="W4349" i="11"/>
  <c r="X4349" i="11"/>
  <c r="V4350" i="11"/>
  <c r="W4350" i="11"/>
  <c r="X4350" i="11"/>
  <c r="V4351" i="11"/>
  <c r="W4351" i="11"/>
  <c r="X4351" i="11"/>
  <c r="V4352" i="11"/>
  <c r="W4352" i="11"/>
  <c r="X4352" i="11"/>
  <c r="V4353" i="11"/>
  <c r="W4353" i="11"/>
  <c r="X4353" i="11"/>
  <c r="V4354" i="11"/>
  <c r="W4354" i="11"/>
  <c r="X4354" i="11"/>
  <c r="V4355" i="11"/>
  <c r="W4355" i="11"/>
  <c r="X4355" i="11"/>
  <c r="V4356" i="11"/>
  <c r="W4356" i="11"/>
  <c r="X4356" i="11"/>
  <c r="V4357" i="11"/>
  <c r="W4357" i="11"/>
  <c r="X4357" i="11"/>
  <c r="V4358" i="11"/>
  <c r="W4358" i="11"/>
  <c r="X4358" i="11"/>
  <c r="V4359" i="11"/>
  <c r="W4359" i="11"/>
  <c r="X4359" i="11"/>
  <c r="V4360" i="11"/>
  <c r="W4360" i="11"/>
  <c r="X4360" i="11"/>
  <c r="V4361" i="11"/>
  <c r="W4361" i="11"/>
  <c r="X4361" i="11"/>
  <c r="V4362" i="11"/>
  <c r="W4362" i="11"/>
  <c r="X4362" i="11"/>
  <c r="V4363" i="11"/>
  <c r="W4363" i="11"/>
  <c r="X4363" i="11"/>
  <c r="V4364" i="11"/>
  <c r="W4364" i="11"/>
  <c r="X4364" i="11"/>
  <c r="V4365" i="11"/>
  <c r="W4365" i="11"/>
  <c r="X4365" i="11"/>
  <c r="V4366" i="11"/>
  <c r="W4366" i="11"/>
  <c r="X4366" i="11"/>
  <c r="V4367" i="11"/>
  <c r="W4367" i="11"/>
  <c r="X4367" i="11"/>
  <c r="V4368" i="11"/>
  <c r="W4368" i="11"/>
  <c r="X4368" i="11"/>
  <c r="V4369" i="11"/>
  <c r="W4369" i="11"/>
  <c r="X4369" i="11"/>
  <c r="V4370" i="11"/>
  <c r="W4370" i="11"/>
  <c r="X4370" i="11"/>
  <c r="V4371" i="11"/>
  <c r="W4371" i="11"/>
  <c r="X4371" i="11"/>
  <c r="V4372" i="11"/>
  <c r="W4372" i="11"/>
  <c r="X4372" i="11"/>
  <c r="V4373" i="11"/>
  <c r="W4373" i="11"/>
  <c r="X4373" i="11"/>
  <c r="V4374" i="11"/>
  <c r="W4374" i="11"/>
  <c r="X4374" i="11"/>
  <c r="V4375" i="11"/>
  <c r="W4375" i="11"/>
  <c r="X4375" i="11"/>
  <c r="V4376" i="11"/>
  <c r="W4376" i="11"/>
  <c r="X4376" i="11"/>
  <c r="V4377" i="11"/>
  <c r="W4377" i="11"/>
  <c r="X4377" i="11"/>
  <c r="V4378" i="11"/>
  <c r="W4378" i="11"/>
  <c r="X4378" i="11"/>
  <c r="V4379" i="11"/>
  <c r="W4379" i="11"/>
  <c r="X4379" i="11"/>
  <c r="V4380" i="11"/>
  <c r="W4380" i="11"/>
  <c r="X4380" i="11"/>
  <c r="V4381" i="11"/>
  <c r="W4381" i="11"/>
  <c r="X4381" i="11"/>
  <c r="V4382" i="11"/>
  <c r="W4382" i="11"/>
  <c r="X4382" i="11"/>
  <c r="V4383" i="11"/>
  <c r="W4383" i="11"/>
  <c r="X4383" i="11"/>
  <c r="V4384" i="11"/>
  <c r="W4384" i="11"/>
  <c r="X4384" i="11"/>
  <c r="V4385" i="11"/>
  <c r="W4385" i="11"/>
  <c r="X4385" i="11"/>
  <c r="V4386" i="11"/>
  <c r="W4386" i="11"/>
  <c r="X4386" i="11"/>
  <c r="V4387" i="11"/>
  <c r="W4387" i="11"/>
  <c r="X4387" i="11"/>
  <c r="V4388" i="11"/>
  <c r="W4388" i="11"/>
  <c r="X4388" i="11"/>
  <c r="V4389" i="11"/>
  <c r="W4389" i="11"/>
  <c r="X4389" i="11"/>
  <c r="V4390" i="11"/>
  <c r="W4390" i="11"/>
  <c r="X4390" i="11"/>
  <c r="V4391" i="11"/>
  <c r="W4391" i="11"/>
  <c r="X4391" i="11"/>
  <c r="V4392" i="11"/>
  <c r="W4392" i="11"/>
  <c r="X4392" i="11"/>
  <c r="V4393" i="11"/>
  <c r="W4393" i="11"/>
  <c r="X4393" i="11"/>
  <c r="V4394" i="11"/>
  <c r="W4394" i="11"/>
  <c r="X4394" i="11"/>
  <c r="V4395" i="11"/>
  <c r="W4395" i="11"/>
  <c r="X4395" i="11"/>
  <c r="V4396" i="11"/>
  <c r="W4396" i="11"/>
  <c r="X4396" i="11"/>
  <c r="V4397" i="11"/>
  <c r="W4397" i="11"/>
  <c r="X4397" i="11"/>
  <c r="V4398" i="11"/>
  <c r="W4398" i="11"/>
  <c r="X4398" i="11"/>
  <c r="V4399" i="11"/>
  <c r="W4399" i="11"/>
  <c r="X4399" i="11"/>
  <c r="V4400" i="11"/>
  <c r="W4400" i="11"/>
  <c r="X4400" i="11"/>
  <c r="V4401" i="11"/>
  <c r="W4401" i="11"/>
  <c r="X4401" i="11"/>
  <c r="V4402" i="11"/>
  <c r="W4402" i="11"/>
  <c r="X4402" i="11"/>
  <c r="V4403" i="11"/>
  <c r="W4403" i="11"/>
  <c r="X4403" i="11"/>
  <c r="V4404" i="11"/>
  <c r="W4404" i="11"/>
  <c r="X4404" i="11"/>
  <c r="V4405" i="11"/>
  <c r="W4405" i="11"/>
  <c r="X4405" i="11"/>
  <c r="V4406" i="11"/>
  <c r="W4406" i="11"/>
  <c r="X4406" i="11"/>
  <c r="V4407" i="11"/>
  <c r="W4407" i="11"/>
  <c r="X4407" i="11"/>
  <c r="V4408" i="11"/>
  <c r="W4408" i="11"/>
  <c r="X4408" i="11"/>
  <c r="V4409" i="11"/>
  <c r="W4409" i="11"/>
  <c r="X4409" i="11"/>
  <c r="V4410" i="11"/>
  <c r="W4410" i="11"/>
  <c r="X4410" i="11"/>
  <c r="V4411" i="11"/>
  <c r="W4411" i="11"/>
  <c r="X4411" i="11"/>
  <c r="V4412" i="11"/>
  <c r="W4412" i="11"/>
  <c r="X4412" i="11"/>
  <c r="V4413" i="11"/>
  <c r="W4413" i="11"/>
  <c r="X4413" i="11"/>
  <c r="V4414" i="11"/>
  <c r="W4414" i="11"/>
  <c r="X4414" i="11"/>
  <c r="V4415" i="11"/>
  <c r="W4415" i="11"/>
  <c r="X4415" i="11"/>
  <c r="V4416" i="11"/>
  <c r="W4416" i="11"/>
  <c r="X4416" i="11"/>
  <c r="V4417" i="11"/>
  <c r="W4417" i="11"/>
  <c r="X4417" i="11"/>
  <c r="V4418" i="11"/>
  <c r="W4418" i="11"/>
  <c r="X4418" i="11"/>
  <c r="V4419" i="11"/>
  <c r="W4419" i="11"/>
  <c r="X4419" i="11"/>
  <c r="V4420" i="11"/>
  <c r="W4420" i="11"/>
  <c r="X4420" i="11"/>
  <c r="V4421" i="11"/>
  <c r="W4421" i="11"/>
  <c r="X4421" i="11"/>
  <c r="V4422" i="11"/>
  <c r="W4422" i="11"/>
  <c r="X4422" i="11"/>
  <c r="V4423" i="11"/>
  <c r="W4423" i="11"/>
  <c r="X4423" i="11"/>
  <c r="V4424" i="11"/>
  <c r="W4424" i="11"/>
  <c r="X4424" i="11"/>
  <c r="V4425" i="11"/>
  <c r="W4425" i="11"/>
  <c r="X4425" i="11"/>
  <c r="V4426" i="11"/>
  <c r="W4426" i="11"/>
  <c r="X4426" i="11"/>
  <c r="V4427" i="11"/>
  <c r="W4427" i="11"/>
  <c r="X4427" i="11"/>
  <c r="V4428" i="11"/>
  <c r="W4428" i="11"/>
  <c r="X4428" i="11"/>
  <c r="V4429" i="11"/>
  <c r="W4429" i="11"/>
  <c r="X4429" i="11"/>
  <c r="V4430" i="11"/>
  <c r="W4430" i="11"/>
  <c r="X4430" i="11"/>
  <c r="V4431" i="11"/>
  <c r="W4431" i="11"/>
  <c r="X4431" i="11"/>
  <c r="V4432" i="11"/>
  <c r="W4432" i="11"/>
  <c r="X4432" i="11"/>
  <c r="V4433" i="11"/>
  <c r="W4433" i="11"/>
  <c r="X4433" i="11"/>
  <c r="V4434" i="11"/>
  <c r="W4434" i="11"/>
  <c r="X4434" i="11"/>
  <c r="V4435" i="11"/>
  <c r="W4435" i="11"/>
  <c r="X4435" i="11"/>
  <c r="V4436" i="11"/>
  <c r="W4436" i="11"/>
  <c r="X4436" i="11"/>
  <c r="V4437" i="11"/>
  <c r="W4437" i="11"/>
  <c r="X4437" i="11"/>
  <c r="V4438" i="11"/>
  <c r="W4438" i="11"/>
  <c r="X4438" i="11"/>
  <c r="V4439" i="11"/>
  <c r="W4439" i="11"/>
  <c r="X4439" i="11"/>
  <c r="V4440" i="11"/>
  <c r="W4440" i="11"/>
  <c r="X4440" i="11"/>
  <c r="V4441" i="11"/>
  <c r="W4441" i="11"/>
  <c r="X4441" i="11"/>
  <c r="V4442" i="11"/>
  <c r="W4442" i="11"/>
  <c r="X4442" i="11"/>
  <c r="V4443" i="11"/>
  <c r="W4443" i="11"/>
  <c r="X4443" i="11"/>
  <c r="V4444" i="11"/>
  <c r="W4444" i="11"/>
  <c r="X4444" i="11"/>
  <c r="V4445" i="11"/>
  <c r="W4445" i="11"/>
  <c r="X4445" i="11"/>
  <c r="V4446" i="11"/>
  <c r="W4446" i="11"/>
  <c r="X4446" i="11"/>
  <c r="V4447" i="11"/>
  <c r="W4447" i="11"/>
  <c r="X4447" i="11"/>
  <c r="V4448" i="11"/>
  <c r="W4448" i="11"/>
  <c r="X4448" i="11"/>
  <c r="V4449" i="11"/>
  <c r="W4449" i="11"/>
  <c r="X4449" i="11"/>
  <c r="V4450" i="11"/>
  <c r="W4450" i="11"/>
  <c r="X4450" i="11"/>
  <c r="V4451" i="11"/>
  <c r="W4451" i="11"/>
  <c r="X4451" i="11"/>
  <c r="V4452" i="11"/>
  <c r="W4452" i="11"/>
  <c r="X4452" i="11"/>
  <c r="V4453" i="11"/>
  <c r="W4453" i="11"/>
  <c r="X4453" i="11"/>
  <c r="V4454" i="11"/>
  <c r="W4454" i="11"/>
  <c r="X4454" i="11"/>
  <c r="V4455" i="11"/>
  <c r="W4455" i="11"/>
  <c r="X4455" i="11"/>
  <c r="V4456" i="11"/>
  <c r="W4456" i="11"/>
  <c r="X4456" i="11"/>
  <c r="V4457" i="11"/>
  <c r="W4457" i="11"/>
  <c r="X4457" i="11"/>
  <c r="V4458" i="11"/>
  <c r="W4458" i="11"/>
  <c r="X4458" i="11"/>
  <c r="V4459" i="11"/>
  <c r="W4459" i="11"/>
  <c r="X4459" i="11"/>
  <c r="V4460" i="11"/>
  <c r="W4460" i="11"/>
  <c r="X4460" i="11"/>
  <c r="V4461" i="11"/>
  <c r="W4461" i="11"/>
  <c r="X4461" i="11"/>
  <c r="V4462" i="11"/>
  <c r="W4462" i="11"/>
  <c r="X4462" i="11"/>
  <c r="V4463" i="11"/>
  <c r="W4463" i="11"/>
  <c r="X4463" i="11"/>
  <c r="V4464" i="11"/>
  <c r="W4464" i="11"/>
  <c r="X4464" i="11"/>
  <c r="V4465" i="11"/>
  <c r="W4465" i="11"/>
  <c r="X4465" i="11"/>
  <c r="V4466" i="11"/>
  <c r="W4466" i="11"/>
  <c r="X4466" i="11"/>
  <c r="V4467" i="11"/>
  <c r="W4467" i="11"/>
  <c r="X4467" i="11"/>
  <c r="V4468" i="11"/>
  <c r="W4468" i="11"/>
  <c r="X4468" i="11"/>
  <c r="V4469" i="11"/>
  <c r="W4469" i="11"/>
  <c r="X4469" i="11"/>
  <c r="V4470" i="11"/>
  <c r="W4470" i="11"/>
  <c r="X4470" i="11"/>
  <c r="V4471" i="11"/>
  <c r="W4471" i="11"/>
  <c r="X4471" i="11"/>
  <c r="V4472" i="11"/>
  <c r="W4472" i="11"/>
  <c r="X4472" i="11"/>
  <c r="V4473" i="11"/>
  <c r="W4473" i="11"/>
  <c r="X4473" i="11"/>
  <c r="V4474" i="11"/>
  <c r="W4474" i="11"/>
  <c r="X4474" i="11"/>
  <c r="V4475" i="11"/>
  <c r="W4475" i="11"/>
  <c r="X4475" i="11"/>
  <c r="V4476" i="11"/>
  <c r="W4476" i="11"/>
  <c r="X4476" i="11"/>
  <c r="V4477" i="11"/>
  <c r="W4477" i="11"/>
  <c r="X4477" i="11"/>
  <c r="V4478" i="11"/>
  <c r="W4478" i="11"/>
  <c r="X4478" i="11"/>
  <c r="V4479" i="11"/>
  <c r="W4479" i="11"/>
  <c r="X4479" i="11"/>
  <c r="V4480" i="11"/>
  <c r="W4480" i="11"/>
  <c r="X4480" i="11"/>
  <c r="V4481" i="11"/>
  <c r="W4481" i="11"/>
  <c r="X4481" i="11"/>
  <c r="V4482" i="11"/>
  <c r="W4482" i="11"/>
  <c r="X4482" i="11"/>
  <c r="V4483" i="11"/>
  <c r="W4483" i="11"/>
  <c r="X4483" i="11"/>
  <c r="V4484" i="11"/>
  <c r="W4484" i="11"/>
  <c r="X4484" i="11"/>
  <c r="V4485" i="11"/>
  <c r="W4485" i="11"/>
  <c r="X4485" i="11"/>
  <c r="V4486" i="11"/>
  <c r="W4486" i="11"/>
  <c r="X4486" i="11"/>
  <c r="V4487" i="11"/>
  <c r="W4487" i="11"/>
  <c r="X4487" i="11"/>
  <c r="V4488" i="11"/>
  <c r="W4488" i="11"/>
  <c r="X4488" i="11"/>
  <c r="V4489" i="11"/>
  <c r="W4489" i="11"/>
  <c r="X4489" i="11"/>
  <c r="V4490" i="11"/>
  <c r="W4490" i="11"/>
  <c r="X4490" i="11"/>
  <c r="V4491" i="11"/>
  <c r="W4491" i="11"/>
  <c r="X4491" i="11"/>
  <c r="V4492" i="11"/>
  <c r="W4492" i="11"/>
  <c r="X4492" i="11"/>
  <c r="V4493" i="11"/>
  <c r="W4493" i="11"/>
  <c r="X4493" i="11"/>
  <c r="V4494" i="11"/>
  <c r="W4494" i="11"/>
  <c r="X4494" i="11"/>
  <c r="V4495" i="11"/>
  <c r="W4495" i="11"/>
  <c r="X4495" i="11"/>
  <c r="V4496" i="11"/>
  <c r="W4496" i="11"/>
  <c r="X4496" i="11"/>
  <c r="V4497" i="11"/>
  <c r="W4497" i="11"/>
  <c r="X4497" i="11"/>
  <c r="V4498" i="11"/>
  <c r="W4498" i="11"/>
  <c r="X4498" i="11"/>
  <c r="V4499" i="11"/>
  <c r="W4499" i="11"/>
  <c r="X4499" i="11"/>
  <c r="V4500" i="11"/>
  <c r="W4500" i="11"/>
  <c r="X4500" i="11"/>
  <c r="V4501" i="11"/>
  <c r="W4501" i="11"/>
  <c r="X4501" i="11"/>
  <c r="V4502" i="11"/>
  <c r="W4502" i="11"/>
  <c r="X4502" i="11"/>
  <c r="V4503" i="11"/>
  <c r="W4503" i="11"/>
  <c r="X4503" i="11"/>
  <c r="V4504" i="11"/>
  <c r="W4504" i="11"/>
  <c r="X4504" i="11"/>
  <c r="V4505" i="11"/>
  <c r="W4505" i="11"/>
  <c r="X4505" i="11"/>
  <c r="V4506" i="11"/>
  <c r="W4506" i="11"/>
  <c r="X4506" i="11"/>
  <c r="V4507" i="11"/>
  <c r="W4507" i="11"/>
  <c r="X4507" i="11"/>
  <c r="V4508" i="11"/>
  <c r="W4508" i="11"/>
  <c r="X4508" i="11"/>
  <c r="V4509" i="11"/>
  <c r="W4509" i="11"/>
  <c r="X4509" i="11"/>
  <c r="V4510" i="11"/>
  <c r="W4510" i="11"/>
  <c r="X4510" i="11"/>
  <c r="V4511" i="11"/>
  <c r="W4511" i="11"/>
  <c r="X4511" i="11"/>
  <c r="V4512" i="11"/>
  <c r="W4512" i="11"/>
  <c r="X4512" i="11"/>
  <c r="V4513" i="11"/>
  <c r="W4513" i="11"/>
  <c r="X4513" i="11"/>
  <c r="V4514" i="11"/>
  <c r="W4514" i="11"/>
  <c r="X4514" i="11"/>
  <c r="V4515" i="11"/>
  <c r="W4515" i="11"/>
  <c r="X4515" i="11"/>
  <c r="V4516" i="11"/>
  <c r="W4516" i="11"/>
  <c r="X4516" i="11"/>
  <c r="V4517" i="11"/>
  <c r="W4517" i="11"/>
  <c r="X4517" i="11"/>
  <c r="V4518" i="11"/>
  <c r="W4518" i="11"/>
  <c r="X4518" i="11"/>
  <c r="V4519" i="11"/>
  <c r="W4519" i="11"/>
  <c r="X4519" i="11"/>
  <c r="V4520" i="11"/>
  <c r="W4520" i="11"/>
  <c r="X4520" i="11"/>
  <c r="V4521" i="11"/>
  <c r="W4521" i="11"/>
  <c r="X4521" i="11"/>
  <c r="V4522" i="11"/>
  <c r="W4522" i="11"/>
  <c r="X4522" i="11"/>
  <c r="V4523" i="11"/>
  <c r="W4523" i="11"/>
  <c r="X4523" i="11"/>
  <c r="V4524" i="11"/>
  <c r="W4524" i="11"/>
  <c r="X4524" i="11"/>
  <c r="V4525" i="11"/>
  <c r="W4525" i="11"/>
  <c r="X4525" i="11"/>
  <c r="V4526" i="11"/>
  <c r="W4526" i="11"/>
  <c r="X4526" i="11"/>
  <c r="V4527" i="11"/>
  <c r="W4527" i="11"/>
  <c r="X4527" i="11"/>
  <c r="V4528" i="11"/>
  <c r="W4528" i="11"/>
  <c r="X4528" i="11"/>
  <c r="V4529" i="11"/>
  <c r="W4529" i="11"/>
  <c r="X4529" i="11"/>
  <c r="V4530" i="11"/>
  <c r="W4530" i="11"/>
  <c r="X4530" i="11"/>
  <c r="V4531" i="11"/>
  <c r="W4531" i="11"/>
  <c r="X4531" i="11"/>
  <c r="V4532" i="11"/>
  <c r="W4532" i="11"/>
  <c r="X4532" i="11"/>
  <c r="V4533" i="11"/>
  <c r="W4533" i="11"/>
  <c r="X4533" i="11"/>
  <c r="V4534" i="11"/>
  <c r="W4534" i="11"/>
  <c r="X4534" i="11"/>
  <c r="V4535" i="11"/>
  <c r="W4535" i="11"/>
  <c r="X4535" i="11"/>
  <c r="V4536" i="11"/>
  <c r="W4536" i="11"/>
  <c r="X4536" i="11"/>
  <c r="V4537" i="11"/>
  <c r="W4537" i="11"/>
  <c r="X4537" i="11"/>
  <c r="V4538" i="11"/>
  <c r="W4538" i="11"/>
  <c r="X4538" i="11"/>
  <c r="V4539" i="11"/>
  <c r="W4539" i="11"/>
  <c r="X4539" i="11"/>
  <c r="V4540" i="11"/>
  <c r="W4540" i="11"/>
  <c r="X4540" i="11"/>
  <c r="V4541" i="11"/>
  <c r="W4541" i="11"/>
  <c r="X4541" i="11"/>
  <c r="V4542" i="11"/>
  <c r="W4542" i="11"/>
  <c r="X4542" i="11"/>
  <c r="V4543" i="11"/>
  <c r="W4543" i="11"/>
  <c r="X4543" i="11"/>
  <c r="V4544" i="11"/>
  <c r="W4544" i="11"/>
  <c r="X4544" i="11"/>
  <c r="V4545" i="11"/>
  <c r="W4545" i="11"/>
  <c r="X4545" i="11"/>
  <c r="V4546" i="11"/>
  <c r="W4546" i="11"/>
  <c r="X4546" i="11"/>
  <c r="V4547" i="11"/>
  <c r="W4547" i="11"/>
  <c r="X4547" i="11"/>
  <c r="V4548" i="11"/>
  <c r="W4548" i="11"/>
  <c r="X4548" i="11"/>
  <c r="V4549" i="11"/>
  <c r="W4549" i="11"/>
  <c r="X4549" i="11"/>
  <c r="V4550" i="11"/>
  <c r="W4550" i="11"/>
  <c r="X4550" i="11"/>
  <c r="V4551" i="11"/>
  <c r="W4551" i="11"/>
  <c r="X4551" i="11"/>
  <c r="V4552" i="11"/>
  <c r="W4552" i="11"/>
  <c r="X4552" i="11"/>
  <c r="V4553" i="11"/>
  <c r="W4553" i="11"/>
  <c r="X4553" i="11"/>
  <c r="V4554" i="11"/>
  <c r="W4554" i="11"/>
  <c r="X4554" i="11"/>
  <c r="V4555" i="11"/>
  <c r="W4555" i="11"/>
  <c r="X4555" i="11"/>
  <c r="V4556" i="11"/>
  <c r="W4556" i="11"/>
  <c r="X4556" i="11"/>
  <c r="V4557" i="11"/>
  <c r="W4557" i="11"/>
  <c r="X4557" i="11"/>
  <c r="V4558" i="11"/>
  <c r="W4558" i="11"/>
  <c r="X4558" i="11"/>
  <c r="V4559" i="11"/>
  <c r="W4559" i="11"/>
  <c r="X4559" i="11"/>
  <c r="V4560" i="11"/>
  <c r="W4560" i="11"/>
  <c r="X4560" i="11"/>
  <c r="V4561" i="11"/>
  <c r="W4561" i="11"/>
  <c r="X4561" i="11"/>
  <c r="V4562" i="11"/>
  <c r="W4562" i="11"/>
  <c r="X4562" i="11"/>
  <c r="V4563" i="11"/>
  <c r="W4563" i="11"/>
  <c r="X4563" i="11"/>
  <c r="V4564" i="11"/>
  <c r="W4564" i="11"/>
  <c r="X4564" i="11"/>
  <c r="V4565" i="11"/>
  <c r="W4565" i="11"/>
  <c r="X4565" i="11"/>
  <c r="V4566" i="11"/>
  <c r="W4566" i="11"/>
  <c r="X4566" i="11"/>
  <c r="V4567" i="11"/>
  <c r="W4567" i="11"/>
  <c r="X4567" i="11"/>
  <c r="V4568" i="11"/>
  <c r="W4568" i="11"/>
  <c r="X4568" i="11"/>
  <c r="V4569" i="11"/>
  <c r="W4569" i="11"/>
  <c r="X4569" i="11"/>
  <c r="V4570" i="11"/>
  <c r="W4570" i="11"/>
  <c r="X4570" i="11"/>
  <c r="V4571" i="11"/>
  <c r="W4571" i="11"/>
  <c r="X4571" i="11"/>
  <c r="V4572" i="11"/>
  <c r="W4572" i="11"/>
  <c r="X4572" i="11"/>
  <c r="V4573" i="11"/>
  <c r="W4573" i="11"/>
  <c r="X4573" i="11"/>
  <c r="V4574" i="11"/>
  <c r="W4574" i="11"/>
  <c r="X4574" i="11"/>
  <c r="V4575" i="11"/>
  <c r="W4575" i="11"/>
  <c r="X4575" i="11"/>
  <c r="V4576" i="11"/>
  <c r="W4576" i="11"/>
  <c r="X4576" i="11"/>
  <c r="V4577" i="11"/>
  <c r="W4577" i="11"/>
  <c r="X4577" i="11"/>
  <c r="V4578" i="11"/>
  <c r="W4578" i="11"/>
  <c r="X4578" i="11"/>
  <c r="V4579" i="11"/>
  <c r="W4579" i="11"/>
  <c r="X4579" i="11"/>
  <c r="V4580" i="11"/>
  <c r="W4580" i="11"/>
  <c r="X4580" i="11"/>
  <c r="V4581" i="11"/>
  <c r="W4581" i="11"/>
  <c r="X4581" i="11"/>
  <c r="V4582" i="11"/>
  <c r="W4582" i="11"/>
  <c r="X4582" i="11"/>
  <c r="V4583" i="11"/>
  <c r="W4583" i="11"/>
  <c r="X4583" i="11"/>
  <c r="V4584" i="11"/>
  <c r="W4584" i="11"/>
  <c r="X4584" i="11"/>
  <c r="V4585" i="11"/>
  <c r="W4585" i="11"/>
  <c r="X4585" i="11"/>
  <c r="V4586" i="11"/>
  <c r="W4586" i="11"/>
  <c r="X4586" i="11"/>
  <c r="V4587" i="11"/>
  <c r="W4587" i="11"/>
  <c r="X4587" i="11"/>
  <c r="V4588" i="11"/>
  <c r="W4588" i="11"/>
  <c r="X4588" i="11"/>
  <c r="V4589" i="11"/>
  <c r="W4589" i="11"/>
  <c r="X4589" i="11"/>
  <c r="V4590" i="11"/>
  <c r="W4590" i="11"/>
  <c r="X4590" i="11"/>
  <c r="V4591" i="11"/>
  <c r="W4591" i="11"/>
  <c r="X4591" i="11"/>
  <c r="V4592" i="11"/>
  <c r="W4592" i="11"/>
  <c r="X4592" i="11"/>
  <c r="V4593" i="11"/>
  <c r="W4593" i="11"/>
  <c r="X4593" i="11"/>
  <c r="V4594" i="11"/>
  <c r="W4594" i="11"/>
  <c r="X4594" i="11"/>
  <c r="V4595" i="11"/>
  <c r="W4595" i="11"/>
  <c r="X4595" i="11"/>
  <c r="V4596" i="11"/>
  <c r="W4596" i="11"/>
  <c r="X4596" i="11"/>
  <c r="V4597" i="11"/>
  <c r="W4597" i="11"/>
  <c r="X4597" i="11"/>
  <c r="V4598" i="11"/>
  <c r="W4598" i="11"/>
  <c r="X4598" i="11"/>
  <c r="V4599" i="11"/>
  <c r="W4599" i="11"/>
  <c r="X4599" i="11"/>
  <c r="V4600" i="11"/>
  <c r="W4600" i="11"/>
  <c r="X4600" i="11"/>
  <c r="V4601" i="11"/>
  <c r="W4601" i="11"/>
  <c r="X4601" i="11"/>
  <c r="V4602" i="11"/>
  <c r="W4602" i="11"/>
  <c r="X4602" i="11"/>
  <c r="V4603" i="11"/>
  <c r="W4603" i="11"/>
  <c r="X4603" i="11"/>
  <c r="V4604" i="11"/>
  <c r="W4604" i="11"/>
  <c r="X4604" i="11"/>
  <c r="V4605" i="11"/>
  <c r="W4605" i="11"/>
  <c r="X4605" i="11"/>
  <c r="V4606" i="11"/>
  <c r="W4606" i="11"/>
  <c r="X4606" i="11"/>
  <c r="V4607" i="11"/>
  <c r="W4607" i="11"/>
  <c r="X4607" i="11"/>
  <c r="V4608" i="11"/>
  <c r="W4608" i="11"/>
  <c r="X4608" i="11"/>
  <c r="V4609" i="11"/>
  <c r="W4609" i="11"/>
  <c r="X4609" i="11"/>
  <c r="V4610" i="11"/>
  <c r="W4610" i="11"/>
  <c r="X4610" i="11"/>
  <c r="V4611" i="11"/>
  <c r="W4611" i="11"/>
  <c r="X4611" i="11"/>
  <c r="V4612" i="11"/>
  <c r="W4612" i="11"/>
  <c r="X4612" i="11"/>
  <c r="V4613" i="11"/>
  <c r="W4613" i="11"/>
  <c r="X4613" i="11"/>
  <c r="V4614" i="11"/>
  <c r="W4614" i="11"/>
  <c r="X4614" i="11"/>
  <c r="V4615" i="11"/>
  <c r="W4615" i="11"/>
  <c r="X4615" i="11"/>
  <c r="V4616" i="11"/>
  <c r="W4616" i="11"/>
  <c r="X4616" i="11"/>
  <c r="V4617" i="11"/>
  <c r="W4617" i="11"/>
  <c r="X4617" i="11"/>
  <c r="V4618" i="11"/>
  <c r="W4618" i="11"/>
  <c r="X4618" i="11"/>
  <c r="V4619" i="11"/>
  <c r="W4619" i="11"/>
  <c r="X4619" i="11"/>
  <c r="V4620" i="11"/>
  <c r="W4620" i="11"/>
  <c r="X4620" i="11"/>
  <c r="V4621" i="11"/>
  <c r="W4621" i="11"/>
  <c r="X4621" i="11"/>
  <c r="V4622" i="11"/>
  <c r="W4622" i="11"/>
  <c r="X4622" i="11"/>
  <c r="V4623" i="11"/>
  <c r="W4623" i="11"/>
  <c r="X4623" i="11"/>
  <c r="V4624" i="11"/>
  <c r="W4624" i="11"/>
  <c r="X4624" i="11"/>
  <c r="V4625" i="11"/>
  <c r="W4625" i="11"/>
  <c r="X4625" i="11"/>
  <c r="V4626" i="11"/>
  <c r="W4626" i="11"/>
  <c r="X4626" i="11"/>
  <c r="V4627" i="11"/>
  <c r="W4627" i="11"/>
  <c r="X4627" i="11"/>
  <c r="V4628" i="11"/>
  <c r="W4628" i="11"/>
  <c r="X4628" i="11"/>
  <c r="V4629" i="11"/>
  <c r="W4629" i="11"/>
  <c r="X4629" i="11"/>
  <c r="V4630" i="11"/>
  <c r="W4630" i="11"/>
  <c r="X4630" i="11"/>
  <c r="V4631" i="11"/>
  <c r="W4631" i="11"/>
  <c r="X4631" i="11"/>
  <c r="V4632" i="11"/>
  <c r="W4632" i="11"/>
  <c r="X4632" i="11"/>
  <c r="V4633" i="11"/>
  <c r="W4633" i="11"/>
  <c r="X4633" i="11"/>
  <c r="V4634" i="11"/>
  <c r="W4634" i="11"/>
  <c r="X4634" i="11"/>
  <c r="V4635" i="11"/>
  <c r="W4635" i="11"/>
  <c r="X4635" i="11"/>
  <c r="V4636" i="11"/>
  <c r="W4636" i="11"/>
  <c r="X4636" i="11"/>
  <c r="V4637" i="11"/>
  <c r="W4637" i="11"/>
  <c r="X4637" i="11"/>
  <c r="V4638" i="11"/>
  <c r="W4638" i="11"/>
  <c r="X4638" i="11"/>
  <c r="V4639" i="11"/>
  <c r="W4639" i="11"/>
  <c r="X4639" i="11"/>
  <c r="V4640" i="11"/>
  <c r="W4640" i="11"/>
  <c r="X4640" i="11"/>
  <c r="V4641" i="11"/>
  <c r="W4641" i="11"/>
  <c r="X4641" i="11"/>
  <c r="V4642" i="11"/>
  <c r="W4642" i="11"/>
  <c r="X4642" i="11"/>
  <c r="V4643" i="11"/>
  <c r="W4643" i="11"/>
  <c r="X4643" i="11"/>
  <c r="V4644" i="11"/>
  <c r="W4644" i="11"/>
  <c r="X4644" i="11"/>
  <c r="V4645" i="11"/>
  <c r="W4645" i="11"/>
  <c r="X4645" i="11"/>
  <c r="V4646" i="11"/>
  <c r="W4646" i="11"/>
  <c r="X4646" i="11"/>
  <c r="V4647" i="11"/>
  <c r="W4647" i="11"/>
  <c r="X4647" i="11"/>
  <c r="V4648" i="11"/>
  <c r="W4648" i="11"/>
  <c r="X4648" i="11"/>
  <c r="V4649" i="11"/>
  <c r="W4649" i="11"/>
  <c r="X4649" i="11"/>
  <c r="V4650" i="11"/>
  <c r="W4650" i="11"/>
  <c r="X4650" i="11"/>
  <c r="V4651" i="11"/>
  <c r="W4651" i="11"/>
  <c r="X4651" i="11"/>
  <c r="V4652" i="11"/>
  <c r="W4652" i="11"/>
  <c r="X4652" i="11"/>
  <c r="V4653" i="11"/>
  <c r="W4653" i="11"/>
  <c r="X4653" i="11"/>
  <c r="V4654" i="11"/>
  <c r="W4654" i="11"/>
  <c r="X4654" i="11"/>
  <c r="V4655" i="11"/>
  <c r="W4655" i="11"/>
  <c r="X4655" i="11"/>
  <c r="V4656" i="11"/>
  <c r="W4656" i="11"/>
  <c r="X4656" i="11"/>
  <c r="V4657" i="11"/>
  <c r="W4657" i="11"/>
  <c r="X4657" i="11"/>
  <c r="V4658" i="11"/>
  <c r="W4658" i="11"/>
  <c r="X4658" i="11"/>
  <c r="V4659" i="11"/>
  <c r="W4659" i="11"/>
  <c r="X4659" i="11"/>
  <c r="V4660" i="11"/>
  <c r="W4660" i="11"/>
  <c r="X4660" i="11"/>
  <c r="V4661" i="11"/>
  <c r="W4661" i="11"/>
  <c r="X4661" i="11"/>
  <c r="V4662" i="11"/>
  <c r="W4662" i="11"/>
  <c r="X4662" i="11"/>
  <c r="V4663" i="11"/>
  <c r="W4663" i="11"/>
  <c r="X4663" i="11"/>
  <c r="V4664" i="11"/>
  <c r="W4664" i="11"/>
  <c r="X4664" i="11"/>
  <c r="V4665" i="11"/>
  <c r="W4665" i="11"/>
  <c r="X4665" i="11"/>
  <c r="V4666" i="11"/>
  <c r="W4666" i="11"/>
  <c r="X4666" i="11"/>
  <c r="V4667" i="11"/>
  <c r="W4667" i="11"/>
  <c r="X4667" i="11"/>
  <c r="V4668" i="11"/>
  <c r="W4668" i="11"/>
  <c r="X4668" i="11"/>
  <c r="V4669" i="11"/>
  <c r="W4669" i="11"/>
  <c r="X4669" i="11"/>
  <c r="V4670" i="11"/>
  <c r="W4670" i="11"/>
  <c r="X4670" i="11"/>
  <c r="V4671" i="11"/>
  <c r="W4671" i="11"/>
  <c r="X4671" i="11"/>
  <c r="V4672" i="11"/>
  <c r="W4672" i="11"/>
  <c r="X4672" i="11"/>
  <c r="V4673" i="11"/>
  <c r="W4673" i="11"/>
  <c r="X4673" i="11"/>
  <c r="V4674" i="11"/>
  <c r="W4674" i="11"/>
  <c r="X4674" i="11"/>
  <c r="V4675" i="11"/>
  <c r="W4675" i="11"/>
  <c r="X4675" i="11"/>
  <c r="V4676" i="11"/>
  <c r="W4676" i="11"/>
  <c r="X4676" i="11"/>
  <c r="V4677" i="11"/>
  <c r="W4677" i="11"/>
  <c r="X4677" i="11"/>
  <c r="V4678" i="11"/>
  <c r="W4678" i="11"/>
  <c r="X4678" i="11"/>
  <c r="V4679" i="11"/>
  <c r="W4679" i="11"/>
  <c r="X4679" i="11"/>
  <c r="V4680" i="11"/>
  <c r="W4680" i="11"/>
  <c r="X4680" i="11"/>
  <c r="V4681" i="11"/>
  <c r="W4681" i="11"/>
  <c r="X4681" i="11"/>
  <c r="V4682" i="11"/>
  <c r="W4682" i="11"/>
  <c r="X4682" i="11"/>
  <c r="V4683" i="11"/>
  <c r="W4683" i="11"/>
  <c r="X4683" i="11"/>
  <c r="V4684" i="11"/>
  <c r="W4684" i="11"/>
  <c r="X4684" i="11"/>
  <c r="V4685" i="11"/>
  <c r="W4685" i="11"/>
  <c r="X4685" i="11"/>
  <c r="V4686" i="11"/>
  <c r="W4686" i="11"/>
  <c r="X4686" i="11"/>
  <c r="V4687" i="11"/>
  <c r="W4687" i="11"/>
  <c r="X4687" i="11"/>
  <c r="V4688" i="11"/>
  <c r="W4688" i="11"/>
  <c r="X4688" i="11"/>
  <c r="V4689" i="11"/>
  <c r="W4689" i="11"/>
  <c r="X4689" i="11"/>
  <c r="V4690" i="11"/>
  <c r="W4690" i="11"/>
  <c r="X4690" i="11"/>
  <c r="V4691" i="11"/>
  <c r="W4691" i="11"/>
  <c r="X4691" i="11"/>
  <c r="V4692" i="11"/>
  <c r="W4692" i="11"/>
  <c r="X4692" i="11"/>
  <c r="V4693" i="11"/>
  <c r="W4693" i="11"/>
  <c r="X4693" i="11"/>
  <c r="V4694" i="11"/>
  <c r="W4694" i="11"/>
  <c r="X4694" i="11"/>
  <c r="V4695" i="11"/>
  <c r="W4695" i="11"/>
  <c r="X4695" i="11"/>
  <c r="V4696" i="11"/>
  <c r="W4696" i="11"/>
  <c r="X4696" i="11"/>
  <c r="V4697" i="11"/>
  <c r="W4697" i="11"/>
  <c r="X4697" i="11"/>
  <c r="V4698" i="11"/>
  <c r="W4698" i="11"/>
  <c r="X4698" i="11"/>
  <c r="V4699" i="11"/>
  <c r="W4699" i="11"/>
  <c r="X4699" i="11"/>
  <c r="V4700" i="11"/>
  <c r="W4700" i="11"/>
  <c r="X4700" i="11"/>
  <c r="V4701" i="11"/>
  <c r="W4701" i="11"/>
  <c r="X4701" i="11"/>
  <c r="V4702" i="11"/>
  <c r="W4702" i="11"/>
  <c r="X4702" i="11"/>
  <c r="V4703" i="11"/>
  <c r="W4703" i="11"/>
  <c r="X4703" i="11"/>
  <c r="V4704" i="11"/>
  <c r="W4704" i="11"/>
  <c r="X4704" i="11"/>
  <c r="V4705" i="11"/>
  <c r="W4705" i="11"/>
  <c r="X4705" i="11"/>
  <c r="V4706" i="11"/>
  <c r="W4706" i="11"/>
  <c r="X4706" i="11"/>
  <c r="V4707" i="11"/>
  <c r="W4707" i="11"/>
  <c r="X4707" i="11"/>
  <c r="V4708" i="11"/>
  <c r="W4708" i="11"/>
  <c r="X4708" i="11"/>
  <c r="V4709" i="11"/>
  <c r="W4709" i="11"/>
  <c r="X4709" i="11"/>
  <c r="V4710" i="11"/>
  <c r="W4710" i="11"/>
  <c r="X4710" i="11"/>
  <c r="V4711" i="11"/>
  <c r="W4711" i="11"/>
  <c r="X4711" i="11"/>
  <c r="V4712" i="11"/>
  <c r="W4712" i="11"/>
  <c r="X4712" i="11"/>
  <c r="V4713" i="11"/>
  <c r="W4713" i="11"/>
  <c r="X4713" i="11"/>
  <c r="V4714" i="11"/>
  <c r="W4714" i="11"/>
  <c r="X4714" i="11"/>
  <c r="V4715" i="11"/>
  <c r="W4715" i="11"/>
  <c r="X4715" i="11"/>
  <c r="V4716" i="11"/>
  <c r="W4716" i="11"/>
  <c r="X4716" i="11"/>
  <c r="V4717" i="11"/>
  <c r="W4717" i="11"/>
  <c r="X4717" i="11"/>
  <c r="V4718" i="11"/>
  <c r="W4718" i="11"/>
  <c r="X4718" i="11"/>
  <c r="V4719" i="11"/>
  <c r="W4719" i="11"/>
  <c r="X4719" i="11"/>
  <c r="V4720" i="11"/>
  <c r="W4720" i="11"/>
  <c r="X4720" i="11"/>
  <c r="V4721" i="11"/>
  <c r="W4721" i="11"/>
  <c r="X4721" i="11"/>
  <c r="V4722" i="11"/>
  <c r="W4722" i="11"/>
  <c r="X4722" i="11"/>
  <c r="V4723" i="11"/>
  <c r="W4723" i="11"/>
  <c r="X4723" i="11"/>
  <c r="V4724" i="11"/>
  <c r="W4724" i="11"/>
  <c r="X4724" i="11"/>
  <c r="V4725" i="11"/>
  <c r="W4725" i="11"/>
  <c r="X4725" i="11"/>
  <c r="V4726" i="11"/>
  <c r="W4726" i="11"/>
  <c r="X4726" i="11"/>
  <c r="V4727" i="11"/>
  <c r="W4727" i="11"/>
  <c r="X4727" i="11"/>
  <c r="V4728" i="11"/>
  <c r="W4728" i="11"/>
  <c r="X4728" i="11"/>
  <c r="V4729" i="11"/>
  <c r="W4729" i="11"/>
  <c r="X4729" i="11"/>
  <c r="V4730" i="11"/>
  <c r="W4730" i="11"/>
  <c r="X4730" i="11"/>
  <c r="V4731" i="11"/>
  <c r="W4731" i="11"/>
  <c r="X4731" i="11"/>
  <c r="V4732" i="11"/>
  <c r="W4732" i="11"/>
  <c r="X4732" i="11"/>
  <c r="V4733" i="11"/>
  <c r="W4733" i="11"/>
  <c r="X4733" i="11"/>
  <c r="V4734" i="11"/>
  <c r="W4734" i="11"/>
  <c r="X4734" i="11"/>
  <c r="V4735" i="11"/>
  <c r="W4735" i="11"/>
  <c r="X4735" i="11"/>
  <c r="V4736" i="11"/>
  <c r="W4736" i="11"/>
  <c r="X4736" i="11"/>
  <c r="V4737" i="11"/>
  <c r="W4737" i="11"/>
  <c r="X4737" i="11"/>
  <c r="V4738" i="11"/>
  <c r="W4738" i="11"/>
  <c r="X4738" i="11"/>
  <c r="V4739" i="11"/>
  <c r="W4739" i="11"/>
  <c r="X4739" i="11"/>
  <c r="V4740" i="11"/>
  <c r="W4740" i="11"/>
  <c r="X4740" i="11"/>
  <c r="V4741" i="11"/>
  <c r="W4741" i="11"/>
  <c r="X4741" i="11"/>
  <c r="V4742" i="11"/>
  <c r="W4742" i="11"/>
  <c r="X4742" i="11"/>
  <c r="V4743" i="11"/>
  <c r="W4743" i="11"/>
  <c r="X4743" i="11"/>
  <c r="V4744" i="11"/>
  <c r="W4744" i="11"/>
  <c r="X4744" i="11"/>
  <c r="V4745" i="11"/>
  <c r="W4745" i="11"/>
  <c r="X4745" i="11"/>
  <c r="V4746" i="11"/>
  <c r="W4746" i="11"/>
  <c r="X4746" i="11"/>
  <c r="V4747" i="11"/>
  <c r="W4747" i="11"/>
  <c r="X4747" i="11"/>
  <c r="V4748" i="11"/>
  <c r="W4748" i="11"/>
  <c r="X4748" i="11"/>
  <c r="V4749" i="11"/>
  <c r="W4749" i="11"/>
  <c r="X4749" i="11"/>
  <c r="V4750" i="11"/>
  <c r="W4750" i="11"/>
  <c r="X4750" i="11"/>
  <c r="V4751" i="11"/>
  <c r="W4751" i="11"/>
  <c r="X4751" i="11"/>
  <c r="V4752" i="11"/>
  <c r="W4752" i="11"/>
  <c r="X4752" i="11"/>
  <c r="V4753" i="11"/>
  <c r="W4753" i="11"/>
  <c r="X4753" i="11"/>
  <c r="V4754" i="11"/>
  <c r="W4754" i="11"/>
  <c r="X4754" i="11"/>
  <c r="V4755" i="11"/>
  <c r="W4755" i="11"/>
  <c r="X4755" i="11"/>
  <c r="V4756" i="11"/>
  <c r="W4756" i="11"/>
  <c r="X4756" i="11"/>
  <c r="V4757" i="11"/>
  <c r="W4757" i="11"/>
  <c r="X4757" i="11"/>
  <c r="V4758" i="11"/>
  <c r="W4758" i="11"/>
  <c r="X4758" i="11"/>
  <c r="V4759" i="11"/>
  <c r="W4759" i="11"/>
  <c r="X4759" i="11"/>
  <c r="V4760" i="11"/>
  <c r="W4760" i="11"/>
  <c r="X4760" i="11"/>
  <c r="V4761" i="11"/>
  <c r="W4761" i="11"/>
  <c r="X4761" i="11"/>
  <c r="V4762" i="11"/>
  <c r="W4762" i="11"/>
  <c r="X4762" i="11"/>
  <c r="V4763" i="11"/>
  <c r="W4763" i="11"/>
  <c r="X4763" i="11"/>
  <c r="V4764" i="11"/>
  <c r="W4764" i="11"/>
  <c r="X4764" i="11"/>
  <c r="V4765" i="11"/>
  <c r="W4765" i="11"/>
  <c r="X4765" i="11"/>
  <c r="V4766" i="11"/>
  <c r="W4766" i="11"/>
  <c r="X4766" i="11"/>
  <c r="V4767" i="11"/>
  <c r="W4767" i="11"/>
  <c r="X4767" i="11"/>
  <c r="V4768" i="11"/>
  <c r="W4768" i="11"/>
  <c r="X4768" i="11"/>
  <c r="V4769" i="11"/>
  <c r="W4769" i="11"/>
  <c r="X4769" i="11"/>
  <c r="V4770" i="11"/>
  <c r="W4770" i="11"/>
  <c r="X4770" i="11"/>
  <c r="V4771" i="11"/>
  <c r="W4771" i="11"/>
  <c r="X4771" i="11"/>
  <c r="V4772" i="11"/>
  <c r="W4772" i="11"/>
  <c r="X4772" i="11"/>
  <c r="V4773" i="11"/>
  <c r="W4773" i="11"/>
  <c r="X4773" i="11"/>
  <c r="V4774" i="11"/>
  <c r="W4774" i="11"/>
  <c r="X4774" i="11"/>
  <c r="V4775" i="11"/>
  <c r="W4775" i="11"/>
  <c r="X4775" i="11"/>
  <c r="V4776" i="11"/>
  <c r="W4776" i="11"/>
  <c r="X4776" i="11"/>
  <c r="V4777" i="11"/>
  <c r="W4777" i="11"/>
  <c r="X4777" i="11"/>
  <c r="V4778" i="11"/>
  <c r="W4778" i="11"/>
  <c r="X4778" i="11"/>
  <c r="V4779" i="11"/>
  <c r="W4779" i="11"/>
  <c r="X4779" i="11"/>
  <c r="V4780" i="11"/>
  <c r="W4780" i="11"/>
  <c r="X4780" i="11"/>
  <c r="V4781" i="11"/>
  <c r="W4781" i="11"/>
  <c r="X4781" i="11"/>
  <c r="V4782" i="11"/>
  <c r="W4782" i="11"/>
  <c r="X4782" i="11"/>
  <c r="V4783" i="11"/>
  <c r="W4783" i="11"/>
  <c r="X4783" i="11"/>
  <c r="V4784" i="11"/>
  <c r="W4784" i="11"/>
  <c r="X4784" i="11"/>
  <c r="V4785" i="11"/>
  <c r="W4785" i="11"/>
  <c r="X4785" i="11"/>
  <c r="V4786" i="11"/>
  <c r="W4786" i="11"/>
  <c r="X4786" i="11"/>
  <c r="V4787" i="11"/>
  <c r="W4787" i="11"/>
  <c r="X4787" i="11"/>
  <c r="V4788" i="11"/>
  <c r="W4788" i="11"/>
  <c r="X4788" i="11"/>
  <c r="V4789" i="11"/>
  <c r="W4789" i="11"/>
  <c r="X4789" i="11"/>
  <c r="V4790" i="11"/>
  <c r="W4790" i="11"/>
  <c r="X4790" i="11"/>
  <c r="V4791" i="11"/>
  <c r="W4791" i="11"/>
  <c r="X4791" i="11"/>
  <c r="V4792" i="11"/>
  <c r="W4792" i="11"/>
  <c r="X4792" i="11"/>
  <c r="V4793" i="11"/>
  <c r="W4793" i="11"/>
  <c r="X4793" i="11"/>
  <c r="V4794" i="11"/>
  <c r="W4794" i="11"/>
  <c r="X4794" i="11"/>
  <c r="V4795" i="11"/>
  <c r="W4795" i="11"/>
  <c r="X4795" i="11"/>
  <c r="V4796" i="11"/>
  <c r="W4796" i="11"/>
  <c r="X4796" i="11"/>
  <c r="V4797" i="11"/>
  <c r="W4797" i="11"/>
  <c r="X4797" i="11"/>
  <c r="V4798" i="11"/>
  <c r="W4798" i="11"/>
  <c r="X4798" i="11"/>
  <c r="V4799" i="11"/>
  <c r="W4799" i="11"/>
  <c r="X4799" i="11"/>
  <c r="V4800" i="11"/>
  <c r="W4800" i="11"/>
  <c r="X4800" i="11"/>
  <c r="V4801" i="11"/>
  <c r="W4801" i="11"/>
  <c r="X4801" i="11"/>
  <c r="V4802" i="11"/>
  <c r="W4802" i="11"/>
  <c r="X4802" i="11"/>
  <c r="V4803" i="11"/>
  <c r="W4803" i="11"/>
  <c r="X4803" i="11"/>
  <c r="V4804" i="11"/>
  <c r="W4804" i="11"/>
  <c r="X4804" i="11"/>
  <c r="V4805" i="11"/>
  <c r="W4805" i="11"/>
  <c r="X4805" i="11"/>
  <c r="V4806" i="11"/>
  <c r="W4806" i="11"/>
  <c r="X4806" i="11"/>
  <c r="V4807" i="11"/>
  <c r="W4807" i="11"/>
  <c r="X4807" i="11"/>
  <c r="V4808" i="11"/>
  <c r="W4808" i="11"/>
  <c r="X4808" i="11"/>
  <c r="V4809" i="11"/>
  <c r="W4809" i="11"/>
  <c r="X4809" i="11"/>
  <c r="V4810" i="11"/>
  <c r="W4810" i="11"/>
  <c r="X4810" i="11"/>
  <c r="V4811" i="11"/>
  <c r="W4811" i="11"/>
  <c r="X4811" i="11"/>
  <c r="V4812" i="11"/>
  <c r="W4812" i="11"/>
  <c r="X4812" i="11"/>
  <c r="V4813" i="11"/>
  <c r="W4813" i="11"/>
  <c r="X4813" i="11"/>
  <c r="V4814" i="11"/>
  <c r="W4814" i="11"/>
  <c r="X4814" i="11"/>
  <c r="V4815" i="11"/>
  <c r="W4815" i="11"/>
  <c r="X4815" i="11"/>
  <c r="V4816" i="11"/>
  <c r="W4816" i="11"/>
  <c r="X4816" i="11"/>
  <c r="V4817" i="11"/>
  <c r="W4817" i="11"/>
  <c r="X4817" i="11"/>
  <c r="V4818" i="11"/>
  <c r="W4818" i="11"/>
  <c r="X4818" i="11"/>
  <c r="V4819" i="11"/>
  <c r="W4819" i="11"/>
  <c r="X4819" i="11"/>
  <c r="V4820" i="11"/>
  <c r="W4820" i="11"/>
  <c r="X4820" i="11"/>
  <c r="V4821" i="11"/>
  <c r="W4821" i="11"/>
  <c r="X4821" i="11"/>
  <c r="V4822" i="11"/>
  <c r="W4822" i="11"/>
  <c r="X4822" i="11"/>
  <c r="V4823" i="11"/>
  <c r="W4823" i="11"/>
  <c r="X4823" i="11"/>
  <c r="V4824" i="11"/>
  <c r="W4824" i="11"/>
  <c r="X4824" i="11"/>
  <c r="V4825" i="11"/>
  <c r="W4825" i="11"/>
  <c r="X4825" i="11"/>
  <c r="V4826" i="11"/>
  <c r="W4826" i="11"/>
  <c r="X4826" i="11"/>
  <c r="V4827" i="11"/>
  <c r="W4827" i="11"/>
  <c r="X4827" i="11"/>
  <c r="V4828" i="11"/>
  <c r="W4828" i="11"/>
  <c r="X4828" i="11"/>
  <c r="V4829" i="11"/>
  <c r="W4829" i="11"/>
  <c r="X4829" i="11"/>
  <c r="V4830" i="11"/>
  <c r="W4830" i="11"/>
  <c r="X4830" i="11"/>
  <c r="V4831" i="11"/>
  <c r="W4831" i="11"/>
  <c r="X4831" i="11"/>
  <c r="V4832" i="11"/>
  <c r="W4832" i="11"/>
  <c r="X4832" i="11"/>
  <c r="V4833" i="11"/>
  <c r="W4833" i="11"/>
  <c r="X4833" i="11"/>
  <c r="V4834" i="11"/>
  <c r="W4834" i="11"/>
  <c r="X4834" i="11"/>
  <c r="V4835" i="11"/>
  <c r="W4835" i="11"/>
  <c r="X4835" i="11"/>
  <c r="V4836" i="11"/>
  <c r="W4836" i="11"/>
  <c r="X4836" i="11"/>
  <c r="V4837" i="11"/>
  <c r="W4837" i="11"/>
  <c r="X4837" i="11"/>
  <c r="V4838" i="11"/>
  <c r="W4838" i="11"/>
  <c r="X4838" i="11"/>
  <c r="V4839" i="11"/>
  <c r="W4839" i="11"/>
  <c r="X4839" i="11"/>
  <c r="V4840" i="11"/>
  <c r="W4840" i="11"/>
  <c r="X4840" i="11"/>
  <c r="V4841" i="11"/>
  <c r="W4841" i="11"/>
  <c r="X4841" i="11"/>
  <c r="V4842" i="11"/>
  <c r="W4842" i="11"/>
  <c r="X4842" i="11"/>
  <c r="V4843" i="11"/>
  <c r="W4843" i="11"/>
  <c r="X4843" i="11"/>
  <c r="V4844" i="11"/>
  <c r="W4844" i="11"/>
  <c r="X4844" i="11"/>
  <c r="V4845" i="11"/>
  <c r="W4845" i="11"/>
  <c r="X4845" i="11"/>
  <c r="V4846" i="11"/>
  <c r="W4846" i="11"/>
  <c r="X4846" i="11"/>
  <c r="V4847" i="11"/>
  <c r="W4847" i="11"/>
  <c r="X4847" i="11"/>
  <c r="V4848" i="11"/>
  <c r="W4848" i="11"/>
  <c r="X4848" i="11"/>
  <c r="V4849" i="11"/>
  <c r="W4849" i="11"/>
  <c r="X4849" i="11"/>
  <c r="V4850" i="11"/>
  <c r="W4850" i="11"/>
  <c r="X4850" i="11"/>
  <c r="V4851" i="11"/>
  <c r="W4851" i="11"/>
  <c r="X4851" i="11"/>
  <c r="V4852" i="11"/>
  <c r="W4852" i="11"/>
  <c r="X4852" i="11"/>
  <c r="V4853" i="11"/>
  <c r="W4853" i="11"/>
  <c r="X4853" i="11"/>
  <c r="V4854" i="11"/>
  <c r="W4854" i="11"/>
  <c r="X4854" i="11"/>
  <c r="V4855" i="11"/>
  <c r="W4855" i="11"/>
  <c r="X4855" i="11"/>
  <c r="V4856" i="11"/>
  <c r="W4856" i="11"/>
  <c r="X4856" i="11"/>
  <c r="V4857" i="11"/>
  <c r="W4857" i="11"/>
  <c r="X4857" i="11"/>
  <c r="V4858" i="11"/>
  <c r="W4858" i="11"/>
  <c r="X4858" i="11"/>
  <c r="V4859" i="11"/>
  <c r="W4859" i="11"/>
  <c r="X4859" i="11"/>
  <c r="V4860" i="11"/>
  <c r="W4860" i="11"/>
  <c r="X4860" i="11"/>
  <c r="V4861" i="11"/>
  <c r="W4861" i="11"/>
  <c r="X4861" i="11"/>
  <c r="V4862" i="11"/>
  <c r="W4862" i="11"/>
  <c r="X4862" i="11"/>
  <c r="V4863" i="11"/>
  <c r="W4863" i="11"/>
  <c r="X4863" i="11"/>
  <c r="V4864" i="11"/>
  <c r="W4864" i="11"/>
  <c r="X4864" i="11"/>
  <c r="V4865" i="11"/>
  <c r="W4865" i="11"/>
  <c r="X4865" i="11"/>
  <c r="V4866" i="11"/>
  <c r="W4866" i="11"/>
  <c r="X4866" i="11"/>
  <c r="V4867" i="11"/>
  <c r="W4867" i="11"/>
  <c r="X4867" i="11"/>
  <c r="V4868" i="11"/>
  <c r="W4868" i="11"/>
  <c r="X4868" i="11"/>
  <c r="V4869" i="11"/>
  <c r="W4869" i="11"/>
  <c r="X4869" i="11"/>
  <c r="V4870" i="11"/>
  <c r="W4870" i="11"/>
  <c r="X4870" i="11"/>
  <c r="V4871" i="11"/>
  <c r="W4871" i="11"/>
  <c r="X4871" i="11"/>
  <c r="V4872" i="11"/>
  <c r="W4872" i="11"/>
  <c r="X4872" i="11"/>
  <c r="V4873" i="11"/>
  <c r="W4873" i="11"/>
  <c r="X4873" i="11"/>
  <c r="V4874" i="11"/>
  <c r="W4874" i="11"/>
  <c r="X4874" i="11"/>
  <c r="V4875" i="11"/>
  <c r="W4875" i="11"/>
  <c r="X4875" i="11"/>
  <c r="V4876" i="11"/>
  <c r="W4876" i="11"/>
  <c r="X4876" i="11"/>
  <c r="V4877" i="11"/>
  <c r="W4877" i="11"/>
  <c r="X4877" i="11"/>
  <c r="V4878" i="11"/>
  <c r="W4878" i="11"/>
  <c r="X4878" i="11"/>
  <c r="V4879" i="11"/>
  <c r="W4879" i="11"/>
  <c r="X4879" i="11"/>
  <c r="V4880" i="11"/>
  <c r="W4880" i="11"/>
  <c r="X4880" i="11"/>
  <c r="V4881" i="11"/>
  <c r="W4881" i="11"/>
  <c r="X4881" i="11"/>
  <c r="V4882" i="11"/>
  <c r="W4882" i="11"/>
  <c r="X4882" i="11"/>
  <c r="V4883" i="11"/>
  <c r="W4883" i="11"/>
  <c r="X4883" i="11"/>
  <c r="V4884" i="11"/>
  <c r="W4884" i="11"/>
  <c r="X4884" i="11"/>
  <c r="V4885" i="11"/>
  <c r="W4885" i="11"/>
  <c r="X4885" i="11"/>
  <c r="V4886" i="11"/>
  <c r="W4886" i="11"/>
  <c r="X4886" i="11"/>
  <c r="V4887" i="11"/>
  <c r="W4887" i="11"/>
  <c r="X4887" i="11"/>
  <c r="V4888" i="11"/>
  <c r="W4888" i="11"/>
  <c r="X4888" i="11"/>
  <c r="V4889" i="11"/>
  <c r="W4889" i="11"/>
  <c r="X4889" i="11"/>
  <c r="V4890" i="11"/>
  <c r="W4890" i="11"/>
  <c r="X4890" i="11"/>
  <c r="V4891" i="11"/>
  <c r="W4891" i="11"/>
  <c r="X4891" i="11"/>
  <c r="V4892" i="11"/>
  <c r="W4892" i="11"/>
  <c r="X4892" i="11"/>
  <c r="V4893" i="11"/>
  <c r="W4893" i="11"/>
  <c r="X4893" i="11"/>
  <c r="V4894" i="11"/>
  <c r="W4894" i="11"/>
  <c r="X4894" i="11"/>
  <c r="V4895" i="11"/>
  <c r="W4895" i="11"/>
  <c r="X4895" i="11"/>
  <c r="V4896" i="11"/>
  <c r="W4896" i="11"/>
  <c r="X4896" i="11"/>
  <c r="V4897" i="11"/>
  <c r="W4897" i="11"/>
  <c r="X4897" i="11"/>
  <c r="V4898" i="11"/>
  <c r="W4898" i="11"/>
  <c r="X4898" i="11"/>
  <c r="V4899" i="11"/>
  <c r="W4899" i="11"/>
  <c r="X4899" i="11"/>
  <c r="V4900" i="11"/>
  <c r="W4900" i="11"/>
  <c r="X4900" i="11"/>
  <c r="V4901" i="11"/>
  <c r="W4901" i="11"/>
  <c r="X4901" i="11"/>
  <c r="V4902" i="11"/>
  <c r="W4902" i="11"/>
  <c r="X4902" i="11"/>
  <c r="V4903" i="11"/>
  <c r="W4903" i="11"/>
  <c r="X4903" i="11"/>
  <c r="V4904" i="11"/>
  <c r="W4904" i="11"/>
  <c r="X4904" i="11"/>
  <c r="V4905" i="11"/>
  <c r="W4905" i="11"/>
  <c r="X4905" i="11"/>
  <c r="V4906" i="11"/>
  <c r="W4906" i="11"/>
  <c r="X4906" i="11"/>
  <c r="V4907" i="11"/>
  <c r="W4907" i="11"/>
  <c r="X4907" i="11"/>
  <c r="V4908" i="11"/>
  <c r="W4908" i="11"/>
  <c r="X4908" i="11"/>
  <c r="V4909" i="11"/>
  <c r="W4909" i="11"/>
  <c r="X4909" i="11"/>
  <c r="V4910" i="11"/>
  <c r="W4910" i="11"/>
  <c r="X4910" i="11"/>
  <c r="V4911" i="11"/>
  <c r="W4911" i="11"/>
  <c r="X4911" i="11"/>
  <c r="V4912" i="11"/>
  <c r="W4912" i="11"/>
  <c r="X4912" i="11"/>
  <c r="V4913" i="11"/>
  <c r="W4913" i="11"/>
  <c r="X4913" i="11"/>
  <c r="V4914" i="11"/>
  <c r="W4914" i="11"/>
  <c r="X4914" i="11"/>
  <c r="V4915" i="11"/>
  <c r="W4915" i="11"/>
  <c r="X4915" i="11"/>
  <c r="V4916" i="11"/>
  <c r="W4916" i="11"/>
  <c r="X4916" i="11"/>
  <c r="V4917" i="11"/>
  <c r="W4917" i="11"/>
  <c r="X4917" i="11"/>
  <c r="V4918" i="11"/>
  <c r="W4918" i="11"/>
  <c r="X4918" i="11"/>
  <c r="V4919" i="11"/>
  <c r="W4919" i="11"/>
  <c r="X4919" i="11"/>
  <c r="V4920" i="11"/>
  <c r="W4920" i="11"/>
  <c r="X4920" i="11"/>
  <c r="V4921" i="11"/>
  <c r="W4921" i="11"/>
  <c r="X4921" i="11"/>
  <c r="V4922" i="11"/>
  <c r="W4922" i="11"/>
  <c r="X4922" i="11"/>
  <c r="V4923" i="11"/>
  <c r="W4923" i="11"/>
  <c r="X4923" i="11"/>
  <c r="V4924" i="11"/>
  <c r="W4924" i="11"/>
  <c r="X4924" i="11"/>
  <c r="V4925" i="11"/>
  <c r="W4925" i="11"/>
  <c r="X4925" i="11"/>
  <c r="V4926" i="11"/>
  <c r="W4926" i="11"/>
  <c r="X4926" i="11"/>
  <c r="V4927" i="11"/>
  <c r="W4927" i="11"/>
  <c r="X4927" i="11"/>
  <c r="V4928" i="11"/>
  <c r="W4928" i="11"/>
  <c r="X4928" i="11"/>
  <c r="V4929" i="11"/>
  <c r="W4929" i="11"/>
  <c r="X4929" i="11"/>
  <c r="V4930" i="11"/>
  <c r="W4930" i="11"/>
  <c r="X4930" i="11"/>
  <c r="V4931" i="11"/>
  <c r="W4931" i="11"/>
  <c r="X4931" i="11"/>
  <c r="V4932" i="11"/>
  <c r="W4932" i="11"/>
  <c r="X4932" i="11"/>
  <c r="V4933" i="11"/>
  <c r="W4933" i="11"/>
  <c r="X4933" i="11"/>
  <c r="V4934" i="11"/>
  <c r="W4934" i="11"/>
  <c r="X4934" i="11"/>
  <c r="V4935" i="11"/>
  <c r="W4935" i="11"/>
  <c r="X4935" i="11"/>
  <c r="V4936" i="11"/>
  <c r="W4936" i="11"/>
  <c r="X4936" i="11"/>
  <c r="V4937" i="11"/>
  <c r="W4937" i="11"/>
  <c r="X4937" i="11"/>
  <c r="V4938" i="11"/>
  <c r="W4938" i="11"/>
  <c r="X4938" i="11"/>
  <c r="V4939" i="11"/>
  <c r="W4939" i="11"/>
  <c r="X4939" i="11"/>
  <c r="V4940" i="11"/>
  <c r="W4940" i="11"/>
  <c r="X4940" i="11"/>
  <c r="V4941" i="11"/>
  <c r="W4941" i="11"/>
  <c r="X4941" i="11"/>
  <c r="V4942" i="11"/>
  <c r="W4942" i="11"/>
  <c r="X4942" i="11"/>
  <c r="V4943" i="11"/>
  <c r="W4943" i="11"/>
  <c r="X4943" i="11"/>
  <c r="V4944" i="11"/>
  <c r="W4944" i="11"/>
  <c r="X4944" i="11"/>
  <c r="V4945" i="11"/>
  <c r="W4945" i="11"/>
  <c r="X4945" i="11"/>
  <c r="V4946" i="11"/>
  <c r="W4946" i="11"/>
  <c r="X4946" i="11"/>
  <c r="V4947" i="11"/>
  <c r="W4947" i="11"/>
  <c r="X4947" i="11"/>
  <c r="V4948" i="11"/>
  <c r="W4948" i="11"/>
  <c r="X4948" i="11"/>
  <c r="V4949" i="11"/>
  <c r="W4949" i="11"/>
  <c r="X4949" i="11"/>
  <c r="V4950" i="11"/>
  <c r="W4950" i="11"/>
  <c r="X4950" i="11"/>
  <c r="V4951" i="11"/>
  <c r="W4951" i="11"/>
  <c r="X4951" i="11"/>
  <c r="V4952" i="11"/>
  <c r="W4952" i="11"/>
  <c r="X4952" i="11"/>
  <c r="V4953" i="11"/>
  <c r="W4953" i="11"/>
  <c r="X4953" i="11"/>
  <c r="V4954" i="11"/>
  <c r="W4954" i="11"/>
  <c r="X4954" i="11"/>
  <c r="V4955" i="11"/>
  <c r="W4955" i="11"/>
  <c r="X4955" i="11"/>
  <c r="V4956" i="11"/>
  <c r="W4956" i="11"/>
  <c r="X4956" i="11"/>
  <c r="V4957" i="11"/>
  <c r="W4957" i="11"/>
  <c r="X4957" i="11"/>
  <c r="V4958" i="11"/>
  <c r="W4958" i="11"/>
  <c r="X4958" i="11"/>
  <c r="V4959" i="11"/>
  <c r="W4959" i="11"/>
  <c r="X4959" i="11"/>
  <c r="V4960" i="11"/>
  <c r="W4960" i="11"/>
  <c r="X4960" i="11"/>
  <c r="V4961" i="11"/>
  <c r="W4961" i="11"/>
  <c r="X4961" i="11"/>
  <c r="V4962" i="11"/>
  <c r="W4962" i="11"/>
  <c r="X4962" i="11"/>
  <c r="V4963" i="11"/>
  <c r="W4963" i="11"/>
  <c r="X4963" i="11"/>
  <c r="V4964" i="11"/>
  <c r="W4964" i="11"/>
  <c r="X4964" i="11"/>
  <c r="V4965" i="11"/>
  <c r="W4965" i="11"/>
  <c r="X4965" i="11"/>
  <c r="V4966" i="11"/>
  <c r="W4966" i="11"/>
  <c r="X4966" i="11"/>
  <c r="V4967" i="11"/>
  <c r="W4967" i="11"/>
  <c r="X4967" i="11"/>
  <c r="V4968" i="11"/>
  <c r="W4968" i="11"/>
  <c r="X4968" i="11"/>
  <c r="V4969" i="11"/>
  <c r="W4969" i="11"/>
  <c r="X4969" i="11"/>
  <c r="V4970" i="11"/>
  <c r="W4970" i="11"/>
  <c r="X4970" i="11"/>
  <c r="V4971" i="11"/>
  <c r="W4971" i="11"/>
  <c r="X4971" i="11"/>
  <c r="V4972" i="11"/>
  <c r="W4972" i="11"/>
  <c r="X4972" i="11"/>
  <c r="V4973" i="11"/>
  <c r="W4973" i="11"/>
  <c r="X4973" i="11"/>
  <c r="V4974" i="11"/>
  <c r="W4974" i="11"/>
  <c r="X4974" i="11"/>
  <c r="V4975" i="11"/>
  <c r="W4975" i="11"/>
  <c r="X4975" i="11"/>
  <c r="V4976" i="11"/>
  <c r="W4976" i="11"/>
  <c r="X4976" i="11"/>
  <c r="V4977" i="11"/>
  <c r="W4977" i="11"/>
  <c r="X4977" i="11"/>
  <c r="V4978" i="11"/>
  <c r="W4978" i="11"/>
  <c r="X4978" i="11"/>
  <c r="V4979" i="11"/>
  <c r="W4979" i="11"/>
  <c r="X4979" i="11"/>
  <c r="V4980" i="11"/>
  <c r="W4980" i="11"/>
  <c r="X4980" i="11"/>
  <c r="V4981" i="11"/>
  <c r="W4981" i="11"/>
  <c r="X4981" i="11"/>
  <c r="V4982" i="11"/>
  <c r="W4982" i="11"/>
  <c r="X4982" i="11"/>
  <c r="V4983" i="11"/>
  <c r="W4983" i="11"/>
  <c r="X4983" i="11"/>
  <c r="V4984" i="11"/>
  <c r="W4984" i="11"/>
  <c r="X4984" i="11"/>
  <c r="V4985" i="11"/>
  <c r="W4985" i="11"/>
  <c r="X4985" i="11"/>
  <c r="V4986" i="11"/>
  <c r="W4986" i="11"/>
  <c r="X4986" i="11"/>
  <c r="V4987" i="11"/>
  <c r="W4987" i="11"/>
  <c r="X4987" i="11"/>
  <c r="V4988" i="11"/>
  <c r="W4988" i="11"/>
  <c r="X4988" i="11"/>
  <c r="V4989" i="11"/>
  <c r="W4989" i="11"/>
  <c r="X4989" i="11"/>
  <c r="V4990" i="11"/>
  <c r="W4990" i="11"/>
  <c r="X4990" i="11"/>
  <c r="V4991" i="11"/>
  <c r="W4991" i="11"/>
  <c r="X4991" i="11"/>
  <c r="V4992" i="11"/>
  <c r="W4992" i="11"/>
  <c r="X4992" i="11"/>
  <c r="V4993" i="11"/>
  <c r="W4993" i="11"/>
  <c r="X4993" i="11"/>
  <c r="V4994" i="11"/>
  <c r="W4994" i="11"/>
  <c r="X4994" i="11"/>
  <c r="V4995" i="11"/>
  <c r="W4995" i="11"/>
  <c r="X4995" i="11"/>
  <c r="V4996" i="11"/>
  <c r="W4996" i="11"/>
  <c r="X4996" i="11"/>
  <c r="V4997" i="11"/>
  <c r="W4997" i="11"/>
  <c r="X4997" i="11"/>
  <c r="V4998" i="11"/>
  <c r="W4998" i="11"/>
  <c r="X4998" i="11"/>
  <c r="V4999" i="11"/>
  <c r="W4999" i="11"/>
  <c r="X4999" i="11"/>
  <c r="V5000" i="11"/>
  <c r="W5000" i="11"/>
  <c r="X5000" i="11"/>
  <c r="V5001" i="11"/>
  <c r="W5001" i="11"/>
  <c r="X5001" i="11"/>
  <c r="V5002" i="11"/>
  <c r="W5002" i="11"/>
  <c r="X5002" i="11"/>
  <c r="V5003" i="11"/>
  <c r="W5003" i="11"/>
  <c r="X5003" i="11"/>
  <c r="V5004" i="11"/>
  <c r="W5004" i="11"/>
  <c r="X5004" i="11"/>
  <c r="V5005" i="11"/>
  <c r="W5005" i="11"/>
  <c r="X5005" i="11"/>
  <c r="V5006" i="11"/>
  <c r="W5006" i="11"/>
  <c r="X5006" i="11"/>
  <c r="V5007" i="11"/>
  <c r="W5007" i="11"/>
  <c r="X5007" i="11"/>
  <c r="V5008" i="11"/>
  <c r="W5008" i="11"/>
  <c r="X5008" i="11"/>
  <c r="V5009" i="11"/>
  <c r="W5009" i="11"/>
  <c r="X5009" i="11"/>
  <c r="V5010" i="11"/>
  <c r="W5010" i="11"/>
  <c r="X5010" i="11"/>
  <c r="V5011" i="11"/>
  <c r="W5011" i="11"/>
  <c r="X5011" i="11"/>
  <c r="V5012" i="11"/>
  <c r="W5012" i="11"/>
  <c r="X5012" i="11"/>
  <c r="V5013" i="11"/>
  <c r="W5013" i="11"/>
  <c r="X5013" i="11"/>
  <c r="V5014" i="11"/>
  <c r="W5014" i="11"/>
  <c r="X5014" i="11"/>
  <c r="V5015" i="11"/>
  <c r="W5015" i="11"/>
  <c r="X5015" i="11"/>
  <c r="V5016" i="11"/>
  <c r="W5016" i="11"/>
  <c r="X5016" i="11"/>
  <c r="V5017" i="11"/>
  <c r="W5017" i="11"/>
  <c r="X5017" i="11"/>
  <c r="V5018" i="11"/>
  <c r="W5018" i="11"/>
  <c r="X5018" i="11"/>
  <c r="V5019" i="11"/>
  <c r="W5019" i="11"/>
  <c r="X5019" i="11"/>
  <c r="V5020" i="11"/>
  <c r="W5020" i="11"/>
  <c r="X5020" i="11"/>
  <c r="V5021" i="11"/>
  <c r="W5021" i="11"/>
  <c r="X5021" i="11"/>
  <c r="V5022" i="11"/>
  <c r="W5022" i="11"/>
  <c r="X5022" i="11"/>
  <c r="V5023" i="11"/>
  <c r="W5023" i="11"/>
  <c r="X5023" i="11"/>
  <c r="V5024" i="11"/>
  <c r="W5024" i="11"/>
  <c r="X5024" i="11"/>
  <c r="V5025" i="11"/>
  <c r="W5025" i="11"/>
  <c r="X5025" i="11"/>
  <c r="V5026" i="11"/>
  <c r="W5026" i="11"/>
  <c r="X5026" i="11"/>
  <c r="V5027" i="11"/>
  <c r="W5027" i="11"/>
  <c r="X5027" i="11"/>
  <c r="V5028" i="11"/>
  <c r="W5028" i="11"/>
  <c r="X5028" i="11"/>
  <c r="V5029" i="11"/>
  <c r="W5029" i="11"/>
  <c r="X5029" i="11"/>
  <c r="V5030" i="11"/>
  <c r="W5030" i="11"/>
  <c r="X5030" i="11"/>
  <c r="V5031" i="11"/>
  <c r="W5031" i="11"/>
  <c r="X5031" i="11"/>
  <c r="V5032" i="11"/>
  <c r="W5032" i="11"/>
  <c r="X5032" i="11"/>
  <c r="V5033" i="11"/>
  <c r="W5033" i="11"/>
  <c r="X5033" i="11"/>
  <c r="V5034" i="11"/>
  <c r="W5034" i="11"/>
  <c r="X5034" i="11"/>
  <c r="V5035" i="11"/>
  <c r="W5035" i="11"/>
  <c r="X5035" i="11"/>
  <c r="V5036" i="11"/>
  <c r="W5036" i="11"/>
  <c r="X5036" i="11"/>
  <c r="V5037" i="11"/>
  <c r="W5037" i="11"/>
  <c r="X5037" i="11"/>
  <c r="V5038" i="11"/>
  <c r="W5038" i="11"/>
  <c r="X5038" i="11"/>
  <c r="V5039" i="11"/>
  <c r="W5039" i="11"/>
  <c r="X5039" i="11"/>
  <c r="V5040" i="11"/>
  <c r="W5040" i="11"/>
  <c r="X5040" i="11"/>
  <c r="V5041" i="11"/>
  <c r="W5041" i="11"/>
  <c r="X5041" i="11"/>
  <c r="V5042" i="11"/>
  <c r="W5042" i="11"/>
  <c r="X5042" i="11"/>
  <c r="V5043" i="11"/>
  <c r="W5043" i="11"/>
  <c r="X5043" i="11"/>
  <c r="V5044" i="11"/>
  <c r="W5044" i="11"/>
  <c r="X5044" i="11"/>
  <c r="V5045" i="11"/>
  <c r="W5045" i="11"/>
  <c r="X5045" i="11"/>
  <c r="V5046" i="11"/>
  <c r="W5046" i="11"/>
  <c r="X5046" i="11"/>
  <c r="V5047" i="11"/>
  <c r="W5047" i="11"/>
  <c r="X5047" i="11"/>
  <c r="V5048" i="11"/>
  <c r="W5048" i="11"/>
  <c r="X5048" i="11"/>
  <c r="V5049" i="11"/>
  <c r="W5049" i="11"/>
  <c r="X5049" i="11"/>
  <c r="V5050" i="11"/>
  <c r="W5050" i="11"/>
  <c r="X5050" i="11"/>
  <c r="V5051" i="11"/>
  <c r="W5051" i="11"/>
  <c r="X5051" i="11"/>
  <c r="V5052" i="11"/>
  <c r="W5052" i="11"/>
  <c r="X5052" i="11"/>
  <c r="V5053" i="11"/>
  <c r="W5053" i="11"/>
  <c r="X5053" i="11"/>
  <c r="V5054" i="11"/>
  <c r="W5054" i="11"/>
  <c r="X5054" i="11"/>
  <c r="V5055" i="11"/>
  <c r="W5055" i="11"/>
  <c r="X5055" i="11"/>
  <c r="V5056" i="11"/>
  <c r="W5056" i="11"/>
  <c r="X5056" i="11"/>
  <c r="V5057" i="11"/>
  <c r="W5057" i="11"/>
  <c r="X5057" i="11"/>
  <c r="V5058" i="11"/>
  <c r="W5058" i="11"/>
  <c r="X5058" i="11"/>
  <c r="V5059" i="11"/>
  <c r="W5059" i="11"/>
  <c r="X5059" i="11"/>
  <c r="V5060" i="11"/>
  <c r="W5060" i="11"/>
  <c r="X5060" i="11"/>
  <c r="V5061" i="11"/>
  <c r="W5061" i="11"/>
  <c r="X5061" i="11"/>
  <c r="V5062" i="11"/>
  <c r="W5062" i="11"/>
  <c r="X5062" i="11"/>
  <c r="V5063" i="11"/>
  <c r="W5063" i="11"/>
  <c r="X5063" i="11"/>
  <c r="V5064" i="11"/>
  <c r="W5064" i="11"/>
  <c r="X5064" i="11"/>
  <c r="V5065" i="11"/>
  <c r="W5065" i="11"/>
  <c r="X5065" i="11"/>
  <c r="V5066" i="11"/>
  <c r="W5066" i="11"/>
  <c r="X5066" i="11"/>
  <c r="V5067" i="11"/>
  <c r="W5067" i="11"/>
  <c r="X5067" i="11"/>
  <c r="V5068" i="11"/>
  <c r="W5068" i="11"/>
  <c r="X5068" i="11"/>
  <c r="V5069" i="11"/>
  <c r="W5069" i="11"/>
  <c r="X5069" i="11"/>
  <c r="V5070" i="11"/>
  <c r="W5070" i="11"/>
  <c r="X5070" i="11"/>
  <c r="V5071" i="11"/>
  <c r="W5071" i="11"/>
  <c r="X5071" i="11"/>
  <c r="V5072" i="11"/>
  <c r="W5072" i="11"/>
  <c r="X5072" i="11"/>
  <c r="V5073" i="11"/>
  <c r="W5073" i="11"/>
  <c r="X5073" i="11"/>
  <c r="V5074" i="11"/>
  <c r="W5074" i="11"/>
  <c r="X5074" i="11"/>
  <c r="V5075" i="11"/>
  <c r="W5075" i="11"/>
  <c r="X5075" i="11"/>
  <c r="V5076" i="11"/>
  <c r="W5076" i="11"/>
  <c r="X5076" i="11"/>
  <c r="V5077" i="11"/>
  <c r="W5077" i="11"/>
  <c r="X5077" i="11"/>
  <c r="V5078" i="11"/>
  <c r="W5078" i="11"/>
  <c r="X5078" i="11"/>
  <c r="V5079" i="11"/>
  <c r="W5079" i="11"/>
  <c r="X5079" i="11"/>
  <c r="V5080" i="11"/>
  <c r="W5080" i="11"/>
  <c r="X5080" i="11"/>
  <c r="V5081" i="11"/>
  <c r="W5081" i="11"/>
  <c r="X5081" i="11"/>
  <c r="V5082" i="11"/>
  <c r="W5082" i="11"/>
  <c r="X5082" i="11"/>
  <c r="V5083" i="11"/>
  <c r="W5083" i="11"/>
  <c r="X5083" i="11"/>
  <c r="V5084" i="11"/>
  <c r="W5084" i="11"/>
  <c r="X5084" i="11"/>
  <c r="V5085" i="11"/>
  <c r="W5085" i="11"/>
  <c r="X5085" i="11"/>
  <c r="V5086" i="11"/>
  <c r="W5086" i="11"/>
  <c r="X5086" i="11"/>
  <c r="V5087" i="11"/>
  <c r="W5087" i="11"/>
  <c r="X5087" i="11"/>
  <c r="V5088" i="11"/>
  <c r="W5088" i="11"/>
  <c r="X5088" i="11"/>
  <c r="V5089" i="11"/>
  <c r="W5089" i="11"/>
  <c r="X5089" i="11"/>
  <c r="V5090" i="11"/>
  <c r="W5090" i="11"/>
  <c r="X5090" i="11"/>
  <c r="V5091" i="11"/>
  <c r="W5091" i="11"/>
  <c r="X5091" i="11"/>
  <c r="V5092" i="11"/>
  <c r="W5092" i="11"/>
  <c r="X5092" i="11"/>
  <c r="V5093" i="11"/>
  <c r="W5093" i="11"/>
  <c r="X5093" i="11"/>
  <c r="V5094" i="11"/>
  <c r="W5094" i="11"/>
  <c r="X5094" i="11"/>
  <c r="V5095" i="11"/>
  <c r="W5095" i="11"/>
  <c r="X5095" i="11"/>
  <c r="V5096" i="11"/>
  <c r="W5096" i="11"/>
  <c r="X5096" i="11"/>
  <c r="V5097" i="11"/>
  <c r="W5097" i="11"/>
  <c r="X5097" i="11"/>
  <c r="V5098" i="11"/>
  <c r="W5098" i="11"/>
  <c r="X5098" i="11"/>
  <c r="V5099" i="11"/>
  <c r="W5099" i="11"/>
  <c r="X5099" i="11"/>
  <c r="V5100" i="11"/>
  <c r="W5100" i="11"/>
  <c r="X5100" i="11"/>
  <c r="V5101" i="11"/>
  <c r="W5101" i="11"/>
  <c r="X5101" i="11"/>
  <c r="V5102" i="11"/>
  <c r="W5102" i="11"/>
  <c r="X5102" i="11"/>
  <c r="V5103" i="11"/>
  <c r="W5103" i="11"/>
  <c r="X5103" i="11"/>
  <c r="V5104" i="11"/>
  <c r="W5104" i="11"/>
  <c r="X5104" i="11"/>
  <c r="V5105" i="11"/>
  <c r="W5105" i="11"/>
  <c r="X5105" i="11"/>
  <c r="V5106" i="11"/>
  <c r="W5106" i="11"/>
  <c r="X5106" i="11"/>
  <c r="V5107" i="11"/>
  <c r="W5107" i="11"/>
  <c r="X5107" i="11"/>
  <c r="V5108" i="11"/>
  <c r="W5108" i="11"/>
  <c r="X5108" i="11"/>
  <c r="V5109" i="11"/>
  <c r="W5109" i="11"/>
  <c r="X5109" i="11"/>
  <c r="V5110" i="11"/>
  <c r="W5110" i="11"/>
  <c r="X5110" i="11"/>
  <c r="V5111" i="11"/>
  <c r="W5111" i="11"/>
  <c r="X5111" i="11"/>
  <c r="V5112" i="11"/>
  <c r="W5112" i="11"/>
  <c r="X5112" i="11"/>
  <c r="V5113" i="11"/>
  <c r="W5113" i="11"/>
  <c r="X5113" i="11"/>
  <c r="V5114" i="11"/>
  <c r="W5114" i="11"/>
  <c r="X5114" i="11"/>
  <c r="V5115" i="11"/>
  <c r="W5115" i="11"/>
  <c r="X5115" i="11"/>
  <c r="V5116" i="11"/>
  <c r="W5116" i="11"/>
  <c r="X5116" i="11"/>
  <c r="V5117" i="11"/>
  <c r="W5117" i="11"/>
  <c r="X5117" i="11"/>
  <c r="V5118" i="11"/>
  <c r="W5118" i="11"/>
  <c r="X5118" i="11"/>
  <c r="V5119" i="11"/>
  <c r="W5119" i="11"/>
  <c r="X5119" i="11"/>
  <c r="V5120" i="11"/>
  <c r="W5120" i="11"/>
  <c r="X5120" i="11"/>
  <c r="V5121" i="11"/>
  <c r="W5121" i="11"/>
  <c r="X5121" i="11"/>
  <c r="V5122" i="11"/>
  <c r="W5122" i="11"/>
  <c r="X5122" i="11"/>
  <c r="V5123" i="11"/>
  <c r="W5123" i="11"/>
  <c r="X5123" i="11"/>
  <c r="V5124" i="11"/>
  <c r="W5124" i="11"/>
  <c r="X5124" i="11"/>
  <c r="V5125" i="11"/>
  <c r="W5125" i="11"/>
  <c r="X5125" i="11"/>
  <c r="V5126" i="11"/>
  <c r="W5126" i="11"/>
  <c r="X5126" i="11"/>
  <c r="V5127" i="11"/>
  <c r="W5127" i="11"/>
  <c r="X5127" i="11"/>
  <c r="V5128" i="11"/>
  <c r="W5128" i="11"/>
  <c r="X5128" i="11"/>
  <c r="V5129" i="11"/>
  <c r="W5129" i="11"/>
  <c r="X5129" i="11"/>
  <c r="V5130" i="11"/>
  <c r="W5130" i="11"/>
  <c r="X5130" i="11"/>
  <c r="V5131" i="11"/>
  <c r="W5131" i="11"/>
  <c r="X5131" i="11"/>
  <c r="V5132" i="11"/>
  <c r="W5132" i="11"/>
  <c r="X5132" i="11"/>
  <c r="V5133" i="11"/>
  <c r="W5133" i="11"/>
  <c r="X5133" i="11"/>
  <c r="V5134" i="11"/>
  <c r="W5134" i="11"/>
  <c r="X5134" i="11"/>
  <c r="V5135" i="11"/>
  <c r="W5135" i="11"/>
  <c r="X5135" i="11"/>
  <c r="V5136" i="11"/>
  <c r="W5136" i="11"/>
  <c r="X5136" i="11"/>
  <c r="V5137" i="11"/>
  <c r="W5137" i="11"/>
  <c r="X5137" i="11"/>
  <c r="V5138" i="11"/>
  <c r="W5138" i="11"/>
  <c r="X5138" i="11"/>
  <c r="V5139" i="11"/>
  <c r="W5139" i="11"/>
  <c r="X5139" i="11"/>
  <c r="V5140" i="11"/>
  <c r="W5140" i="11"/>
  <c r="X5140" i="11"/>
  <c r="V5141" i="11"/>
  <c r="W5141" i="11"/>
  <c r="X5141" i="11"/>
  <c r="V5142" i="11"/>
  <c r="W5142" i="11"/>
  <c r="X5142" i="11"/>
  <c r="V5143" i="11"/>
  <c r="W5143" i="11"/>
  <c r="X5143" i="11"/>
  <c r="V5144" i="11"/>
  <c r="W5144" i="11"/>
  <c r="X5144" i="11"/>
  <c r="V5145" i="11"/>
  <c r="W5145" i="11"/>
  <c r="X5145" i="11"/>
  <c r="V5146" i="11"/>
  <c r="W5146" i="11"/>
  <c r="X5146" i="11"/>
  <c r="V5147" i="11"/>
  <c r="W5147" i="11"/>
  <c r="X5147" i="11"/>
  <c r="V5148" i="11"/>
  <c r="W5148" i="11"/>
  <c r="X5148" i="11"/>
  <c r="V5149" i="11"/>
  <c r="W5149" i="11"/>
  <c r="X5149" i="11"/>
  <c r="V5150" i="11"/>
  <c r="W5150" i="11"/>
  <c r="X5150" i="11"/>
  <c r="V5151" i="11"/>
  <c r="W5151" i="11"/>
  <c r="X5151" i="11"/>
  <c r="V5152" i="11"/>
  <c r="W5152" i="11"/>
  <c r="X5152" i="11"/>
  <c r="V5153" i="11"/>
  <c r="W5153" i="11"/>
  <c r="X5153" i="11"/>
  <c r="V5154" i="11"/>
  <c r="W5154" i="11"/>
  <c r="X5154" i="11"/>
  <c r="V5155" i="11"/>
  <c r="W5155" i="11"/>
  <c r="X5155" i="11"/>
  <c r="V5156" i="11"/>
  <c r="W5156" i="11"/>
  <c r="X5156" i="11"/>
  <c r="V5157" i="11"/>
  <c r="W5157" i="11"/>
  <c r="X5157" i="11"/>
  <c r="V5158" i="11"/>
  <c r="W5158" i="11"/>
  <c r="X5158" i="11"/>
  <c r="V5159" i="11"/>
  <c r="W5159" i="11"/>
  <c r="X5159" i="11"/>
  <c r="V5160" i="11"/>
  <c r="W5160" i="11"/>
  <c r="X5160" i="11"/>
  <c r="V5161" i="11"/>
  <c r="W5161" i="11"/>
  <c r="X5161" i="11"/>
  <c r="V5162" i="11"/>
  <c r="W5162" i="11"/>
  <c r="X5162" i="11"/>
  <c r="V5163" i="11"/>
  <c r="W5163" i="11"/>
  <c r="X5163" i="11"/>
  <c r="V5164" i="11"/>
  <c r="W5164" i="11"/>
  <c r="X5164" i="11"/>
  <c r="V5165" i="11"/>
  <c r="W5165" i="11"/>
  <c r="X5165" i="11"/>
  <c r="V5166" i="11"/>
  <c r="W5166" i="11"/>
  <c r="X5166" i="11"/>
  <c r="V5167" i="11"/>
  <c r="W5167" i="11"/>
  <c r="X5167" i="11"/>
  <c r="V5168" i="11"/>
  <c r="W5168" i="11"/>
  <c r="X5168" i="11"/>
  <c r="V5169" i="11"/>
  <c r="W5169" i="11"/>
  <c r="X5169" i="11"/>
  <c r="V5170" i="11"/>
  <c r="W5170" i="11"/>
  <c r="X5170" i="11"/>
  <c r="V5171" i="11"/>
  <c r="W5171" i="11"/>
  <c r="X5171" i="11"/>
  <c r="V5172" i="11"/>
  <c r="W5172" i="11"/>
  <c r="X5172" i="11"/>
  <c r="V5173" i="11"/>
  <c r="W5173" i="11"/>
  <c r="X5173" i="11"/>
  <c r="V5174" i="11"/>
  <c r="W5174" i="11"/>
  <c r="X5174" i="11"/>
  <c r="V5175" i="11"/>
  <c r="W5175" i="11"/>
  <c r="X5175" i="11"/>
  <c r="V5176" i="11"/>
  <c r="W5176" i="11"/>
  <c r="X5176" i="11"/>
  <c r="V5177" i="11"/>
  <c r="W5177" i="11"/>
  <c r="X5177" i="11"/>
  <c r="V5178" i="11"/>
  <c r="W5178" i="11"/>
  <c r="X5178" i="11"/>
  <c r="V5179" i="11"/>
  <c r="W5179" i="11"/>
  <c r="X5179" i="11"/>
  <c r="V5180" i="11"/>
  <c r="W5180" i="11"/>
  <c r="X5180" i="11"/>
  <c r="V5181" i="11"/>
  <c r="W5181" i="11"/>
  <c r="X5181" i="11"/>
  <c r="V5182" i="11"/>
  <c r="W5182" i="11"/>
  <c r="X5182" i="11"/>
  <c r="V5183" i="11"/>
  <c r="W5183" i="11"/>
  <c r="X5183" i="11"/>
  <c r="V5184" i="11"/>
  <c r="W5184" i="11"/>
  <c r="X5184" i="11"/>
  <c r="V5185" i="11"/>
  <c r="W5185" i="11"/>
  <c r="X5185" i="11"/>
  <c r="V5186" i="11"/>
  <c r="W5186" i="11"/>
  <c r="X5186" i="11"/>
  <c r="V5187" i="11"/>
  <c r="W5187" i="11"/>
  <c r="X5187" i="11"/>
  <c r="V5188" i="11"/>
  <c r="W5188" i="11"/>
  <c r="X5188" i="11"/>
  <c r="V5189" i="11"/>
  <c r="W5189" i="11"/>
  <c r="X5189" i="11"/>
  <c r="V5190" i="11"/>
  <c r="W5190" i="11"/>
  <c r="X5190" i="11"/>
  <c r="V5191" i="11"/>
  <c r="W5191" i="11"/>
  <c r="X5191" i="11"/>
  <c r="V5192" i="11"/>
  <c r="W5192" i="11"/>
  <c r="X5192" i="11"/>
  <c r="V5193" i="11"/>
  <c r="W5193" i="11"/>
  <c r="X5193" i="11"/>
  <c r="V5194" i="11"/>
  <c r="W5194" i="11"/>
  <c r="X5194" i="11"/>
  <c r="V5195" i="11"/>
  <c r="W5195" i="11"/>
  <c r="X5195" i="11"/>
  <c r="V5196" i="11"/>
  <c r="W5196" i="11"/>
  <c r="X5196" i="11"/>
  <c r="V5197" i="11"/>
  <c r="W5197" i="11"/>
  <c r="X5197" i="11"/>
  <c r="V5198" i="11"/>
  <c r="W5198" i="11"/>
  <c r="X5198" i="11"/>
  <c r="V5199" i="11"/>
  <c r="W5199" i="11"/>
  <c r="X5199" i="11"/>
  <c r="V5200" i="11"/>
  <c r="W5200" i="11"/>
  <c r="X5200" i="11"/>
  <c r="V5201" i="11"/>
  <c r="W5201" i="11"/>
  <c r="X5201" i="11"/>
  <c r="V5202" i="11"/>
  <c r="W5202" i="11"/>
  <c r="X5202" i="11"/>
  <c r="V5203" i="11"/>
  <c r="W5203" i="11"/>
  <c r="X5203" i="11"/>
  <c r="V5204" i="11"/>
  <c r="W5204" i="11"/>
  <c r="X5204" i="11"/>
  <c r="V5205" i="11"/>
  <c r="W5205" i="11"/>
  <c r="X5205" i="11"/>
  <c r="V5206" i="11"/>
  <c r="W5206" i="11"/>
  <c r="X5206" i="11"/>
  <c r="V5207" i="11"/>
  <c r="W5207" i="11"/>
  <c r="X5207" i="11"/>
  <c r="V5208" i="11"/>
  <c r="W5208" i="11"/>
  <c r="X5208" i="11"/>
  <c r="V5209" i="11"/>
  <c r="W5209" i="11"/>
  <c r="X5209" i="11"/>
  <c r="V5210" i="11"/>
  <c r="W5210" i="11"/>
  <c r="X5210" i="11"/>
  <c r="V5211" i="11"/>
  <c r="W5211" i="11"/>
  <c r="X5211" i="11"/>
  <c r="V5212" i="11"/>
  <c r="W5212" i="11"/>
  <c r="X5212" i="11"/>
  <c r="V5213" i="11"/>
  <c r="W5213" i="11"/>
  <c r="X5213" i="11"/>
  <c r="V5214" i="11"/>
  <c r="W5214" i="11"/>
  <c r="X5214" i="11"/>
  <c r="V5215" i="11"/>
  <c r="W5215" i="11"/>
  <c r="X5215" i="11"/>
  <c r="V5216" i="11"/>
  <c r="W5216" i="11"/>
  <c r="X5216" i="11"/>
  <c r="V5217" i="11"/>
  <c r="W5217" i="11"/>
  <c r="X5217" i="11"/>
  <c r="V5218" i="11"/>
  <c r="W5218" i="11"/>
  <c r="X5218" i="11"/>
  <c r="V5219" i="11"/>
  <c r="W5219" i="11"/>
  <c r="X5219" i="11"/>
  <c r="V5220" i="11"/>
  <c r="W5220" i="11"/>
  <c r="X5220" i="11"/>
  <c r="V5221" i="11"/>
  <c r="W5221" i="11"/>
  <c r="X5221" i="11"/>
  <c r="V5222" i="11"/>
  <c r="W5222" i="11"/>
  <c r="X5222" i="11"/>
  <c r="V5223" i="11"/>
  <c r="W5223" i="11"/>
  <c r="X5223" i="11"/>
  <c r="V5224" i="11"/>
  <c r="W5224" i="11"/>
  <c r="X5224" i="11"/>
  <c r="V5225" i="11"/>
  <c r="W5225" i="11"/>
  <c r="X5225" i="11"/>
  <c r="V5226" i="11"/>
  <c r="W5226" i="11"/>
  <c r="X5226" i="11"/>
  <c r="V5227" i="11"/>
  <c r="W5227" i="11"/>
  <c r="X5227" i="11"/>
  <c r="V5228" i="11"/>
  <c r="W5228" i="11"/>
  <c r="X5228" i="11"/>
  <c r="V5229" i="11"/>
  <c r="W5229" i="11"/>
  <c r="X5229" i="11"/>
  <c r="V5230" i="11"/>
  <c r="W5230" i="11"/>
  <c r="X5230" i="11"/>
  <c r="V5231" i="11"/>
  <c r="W5231" i="11"/>
  <c r="X5231" i="11"/>
  <c r="V5232" i="11"/>
  <c r="W5232" i="11"/>
  <c r="X5232" i="11"/>
  <c r="V5233" i="11"/>
  <c r="W5233" i="11"/>
  <c r="X5233" i="11"/>
  <c r="V5234" i="11"/>
  <c r="W5234" i="11"/>
  <c r="X5234" i="11"/>
  <c r="V5235" i="11"/>
  <c r="W5235" i="11"/>
  <c r="X5235" i="11"/>
  <c r="V5236" i="11"/>
  <c r="W5236" i="11"/>
  <c r="X5236" i="11"/>
  <c r="V5237" i="11"/>
  <c r="W5237" i="11"/>
  <c r="X5237" i="11"/>
  <c r="V5238" i="11"/>
  <c r="W5238" i="11"/>
  <c r="X5238" i="11"/>
  <c r="V5239" i="11"/>
  <c r="W5239" i="11"/>
  <c r="X5239" i="11"/>
  <c r="V5240" i="11"/>
  <c r="W5240" i="11"/>
  <c r="X5240" i="11"/>
  <c r="V5241" i="11"/>
  <c r="W5241" i="11"/>
  <c r="X5241" i="11"/>
  <c r="V5242" i="11"/>
  <c r="W5242" i="11"/>
  <c r="X5242" i="11"/>
  <c r="V5243" i="11"/>
  <c r="W5243" i="11"/>
  <c r="X5243" i="11"/>
  <c r="V5244" i="11"/>
  <c r="W5244" i="11"/>
  <c r="X5244" i="11"/>
  <c r="V5245" i="11"/>
  <c r="W5245" i="11"/>
  <c r="X5245" i="11"/>
  <c r="V5246" i="11"/>
  <c r="W5246" i="11"/>
  <c r="X5246" i="11"/>
  <c r="V5247" i="11"/>
  <c r="W5247" i="11"/>
  <c r="X5247" i="11"/>
  <c r="V5248" i="11"/>
  <c r="W5248" i="11"/>
  <c r="X5248" i="11"/>
  <c r="V5249" i="11"/>
  <c r="W5249" i="11"/>
  <c r="X5249" i="11"/>
  <c r="V5250" i="11"/>
  <c r="W5250" i="11"/>
  <c r="X5250" i="11"/>
  <c r="V5251" i="11"/>
  <c r="W5251" i="11"/>
  <c r="X5251" i="11"/>
  <c r="V5252" i="11"/>
  <c r="W5252" i="11"/>
  <c r="X5252" i="11"/>
  <c r="V5253" i="11"/>
  <c r="W5253" i="11"/>
  <c r="X5253" i="11"/>
  <c r="V5254" i="11"/>
  <c r="W5254" i="11"/>
  <c r="X5254" i="11"/>
  <c r="V5255" i="11"/>
  <c r="W5255" i="11"/>
  <c r="X5255" i="11"/>
  <c r="V5256" i="11"/>
  <c r="W5256" i="11"/>
  <c r="X5256" i="11"/>
  <c r="V5257" i="11"/>
  <c r="W5257" i="11"/>
  <c r="X5257" i="11"/>
  <c r="V5258" i="11"/>
  <c r="W5258" i="11"/>
  <c r="X5258" i="11"/>
  <c r="V5259" i="11"/>
  <c r="W5259" i="11"/>
  <c r="X5259" i="11"/>
  <c r="V5260" i="11"/>
  <c r="W5260" i="11"/>
  <c r="X5260" i="11"/>
  <c r="V5261" i="11"/>
  <c r="W5261" i="11"/>
  <c r="X5261" i="11"/>
  <c r="V5262" i="11"/>
  <c r="W5262" i="11"/>
  <c r="X5262" i="11"/>
  <c r="V5263" i="11"/>
  <c r="W5263" i="11"/>
  <c r="X5263" i="11"/>
  <c r="V5264" i="11"/>
  <c r="W5264" i="11"/>
  <c r="X5264" i="11"/>
  <c r="V5265" i="11"/>
  <c r="W5265" i="11"/>
  <c r="X5265" i="11"/>
  <c r="V5266" i="11"/>
  <c r="W5266" i="11"/>
  <c r="X5266" i="11"/>
  <c r="V5267" i="11"/>
  <c r="W5267" i="11"/>
  <c r="X5267" i="11"/>
  <c r="V5268" i="11"/>
  <c r="W5268" i="11"/>
  <c r="X5268" i="11"/>
  <c r="V5269" i="11"/>
  <c r="W5269" i="11"/>
  <c r="X5269" i="11"/>
  <c r="V5270" i="11"/>
  <c r="W5270" i="11"/>
  <c r="X5270" i="11"/>
  <c r="V5271" i="11"/>
  <c r="W5271" i="11"/>
  <c r="X5271" i="11"/>
  <c r="V5272" i="11"/>
  <c r="W5272" i="11"/>
  <c r="X5272" i="11"/>
  <c r="V5273" i="11"/>
  <c r="W5273" i="11"/>
  <c r="X5273" i="11"/>
  <c r="V5274" i="11"/>
  <c r="W5274" i="11"/>
  <c r="X5274" i="11"/>
  <c r="V5275" i="11"/>
  <c r="W5275" i="11"/>
  <c r="X5275" i="11"/>
  <c r="V5276" i="11"/>
  <c r="W5276" i="11"/>
  <c r="X5276" i="11"/>
  <c r="V5277" i="11"/>
  <c r="W5277" i="11"/>
  <c r="X5277" i="11"/>
  <c r="V5278" i="11"/>
  <c r="W5278" i="11"/>
  <c r="X5278" i="11"/>
  <c r="V5279" i="11"/>
  <c r="W5279" i="11"/>
  <c r="X5279" i="11"/>
  <c r="V5280" i="11"/>
  <c r="W5280" i="11"/>
  <c r="X5280" i="11"/>
  <c r="V5281" i="11"/>
  <c r="W5281" i="11"/>
  <c r="X5281" i="11"/>
  <c r="V5282" i="11"/>
  <c r="W5282" i="11"/>
  <c r="X5282" i="11"/>
  <c r="V5283" i="11"/>
  <c r="W5283" i="11"/>
  <c r="X5283" i="11"/>
  <c r="V5284" i="11"/>
  <c r="W5284" i="11"/>
  <c r="X5284" i="11"/>
  <c r="V5285" i="11"/>
  <c r="W5285" i="11"/>
  <c r="X5285" i="11"/>
  <c r="V5286" i="11"/>
  <c r="W5286" i="11"/>
  <c r="X5286" i="11"/>
  <c r="V5287" i="11"/>
  <c r="W5287" i="11"/>
  <c r="X5287" i="11"/>
  <c r="V5288" i="11"/>
  <c r="W5288" i="11"/>
  <c r="X5288" i="11"/>
  <c r="V5289" i="11"/>
  <c r="W5289" i="11"/>
  <c r="X5289" i="11"/>
  <c r="V5290" i="11"/>
  <c r="W5290" i="11"/>
  <c r="X5290" i="11"/>
  <c r="V5291" i="11"/>
  <c r="W5291" i="11"/>
  <c r="X5291" i="11"/>
  <c r="V5292" i="11"/>
  <c r="W5292" i="11"/>
  <c r="X5292" i="11"/>
  <c r="V5293" i="11"/>
  <c r="W5293" i="11"/>
  <c r="X5293" i="11"/>
  <c r="V5294" i="11"/>
  <c r="W5294" i="11"/>
  <c r="X5294" i="11"/>
  <c r="V5295" i="11"/>
  <c r="W5295" i="11"/>
  <c r="X5295" i="11"/>
  <c r="V5296" i="11"/>
  <c r="W5296" i="11"/>
  <c r="X5296" i="11"/>
  <c r="V5297" i="11"/>
  <c r="W5297" i="11"/>
  <c r="X5297" i="11"/>
  <c r="V5298" i="11"/>
  <c r="W5298" i="11"/>
  <c r="X5298" i="11"/>
  <c r="V5299" i="11"/>
  <c r="W5299" i="11"/>
  <c r="X5299" i="11"/>
  <c r="V5300" i="11"/>
  <c r="W5300" i="11"/>
  <c r="X5300" i="11"/>
  <c r="V5301" i="11"/>
  <c r="W5301" i="11"/>
  <c r="X5301" i="11"/>
  <c r="V5302" i="11"/>
  <c r="W5302" i="11"/>
  <c r="X5302" i="11"/>
  <c r="V5303" i="11"/>
  <c r="W5303" i="11"/>
  <c r="X5303" i="11"/>
  <c r="V5304" i="11"/>
  <c r="W5304" i="11"/>
  <c r="X5304" i="11"/>
  <c r="V5305" i="11"/>
  <c r="W5305" i="11"/>
  <c r="X5305" i="11"/>
  <c r="V5306" i="11"/>
  <c r="W5306" i="11"/>
  <c r="X5306" i="11"/>
  <c r="V5307" i="11"/>
  <c r="W5307" i="11"/>
  <c r="X5307" i="11"/>
  <c r="V5308" i="11"/>
  <c r="W5308" i="11"/>
  <c r="X5308" i="11"/>
  <c r="V5309" i="11"/>
  <c r="W5309" i="11"/>
  <c r="X5309" i="11"/>
  <c r="V5310" i="11"/>
  <c r="W5310" i="11"/>
  <c r="X5310" i="11"/>
  <c r="V5311" i="11"/>
  <c r="W5311" i="11"/>
  <c r="X5311" i="11"/>
  <c r="V5312" i="11"/>
  <c r="W5312" i="11"/>
  <c r="X5312" i="11"/>
  <c r="V5313" i="11"/>
  <c r="W5313" i="11"/>
  <c r="X5313" i="11"/>
  <c r="V5314" i="11"/>
  <c r="W5314" i="11"/>
  <c r="X5314" i="11"/>
  <c r="V5315" i="11"/>
  <c r="W5315" i="11"/>
  <c r="X5315" i="11"/>
  <c r="V5316" i="11"/>
  <c r="W5316" i="11"/>
  <c r="X5316" i="11"/>
  <c r="V5317" i="11"/>
  <c r="W5317" i="11"/>
  <c r="X5317" i="11"/>
  <c r="V5318" i="11"/>
  <c r="W5318" i="11"/>
  <c r="X5318" i="11"/>
  <c r="V5319" i="11"/>
  <c r="W5319" i="11"/>
  <c r="X5319" i="11"/>
  <c r="V5320" i="11"/>
  <c r="W5320" i="11"/>
  <c r="X5320" i="11"/>
  <c r="V5321" i="11"/>
  <c r="W5321" i="11"/>
  <c r="X5321" i="11"/>
  <c r="V5322" i="11"/>
  <c r="W5322" i="11"/>
  <c r="X5322" i="11"/>
  <c r="V5323" i="11"/>
  <c r="W5323" i="11"/>
  <c r="X5323" i="11"/>
  <c r="V5324" i="11"/>
  <c r="W5324" i="11"/>
  <c r="X5324" i="11"/>
  <c r="V5325" i="11"/>
  <c r="W5325" i="11"/>
  <c r="X5325" i="11"/>
  <c r="V5326" i="11"/>
  <c r="W5326" i="11"/>
  <c r="X5326" i="11"/>
  <c r="V5327" i="11"/>
  <c r="W5327" i="11"/>
  <c r="X5327" i="11"/>
  <c r="V5328" i="11"/>
  <c r="W5328" i="11"/>
  <c r="X5328" i="11"/>
  <c r="V5329" i="11"/>
  <c r="W5329" i="11"/>
  <c r="X5329" i="11"/>
  <c r="V5330" i="11"/>
  <c r="W5330" i="11"/>
  <c r="X5330" i="11"/>
  <c r="V5331" i="11"/>
  <c r="W5331" i="11"/>
  <c r="X5331" i="11"/>
  <c r="V5332" i="11"/>
  <c r="W5332" i="11"/>
  <c r="X5332" i="11"/>
  <c r="V5333" i="11"/>
  <c r="W5333" i="11"/>
  <c r="X5333" i="11"/>
  <c r="V5334" i="11"/>
  <c r="W5334" i="11"/>
  <c r="X5334" i="11"/>
  <c r="V5335" i="11"/>
  <c r="W5335" i="11"/>
  <c r="X5335" i="11"/>
  <c r="V5336" i="11"/>
  <c r="W5336" i="11"/>
  <c r="X5336" i="11"/>
  <c r="V5337" i="11"/>
  <c r="W5337" i="11"/>
  <c r="X5337" i="11"/>
  <c r="V5338" i="11"/>
  <c r="W5338" i="11"/>
  <c r="X5338" i="11"/>
  <c r="V5339" i="11"/>
  <c r="W5339" i="11"/>
  <c r="X5339" i="11"/>
  <c r="V5340" i="11"/>
  <c r="W5340" i="11"/>
  <c r="X5340" i="11"/>
  <c r="V5341" i="11"/>
  <c r="W5341" i="11"/>
  <c r="X5341" i="11"/>
  <c r="V5342" i="11"/>
  <c r="W5342" i="11"/>
  <c r="X5342" i="11"/>
  <c r="V5343" i="11"/>
  <c r="W5343" i="11"/>
  <c r="X5343" i="11"/>
  <c r="V5344" i="11"/>
  <c r="W5344" i="11"/>
  <c r="X5344" i="11"/>
  <c r="V5345" i="11"/>
  <c r="W5345" i="11"/>
  <c r="X5345" i="11"/>
  <c r="V5346" i="11"/>
  <c r="W5346" i="11"/>
  <c r="X5346" i="11"/>
  <c r="V5347" i="11"/>
  <c r="W5347" i="11"/>
  <c r="X5347" i="11"/>
  <c r="V5348" i="11"/>
  <c r="W5348" i="11"/>
  <c r="X5348" i="11"/>
  <c r="V5349" i="11"/>
  <c r="W5349" i="11"/>
  <c r="X5349" i="11"/>
  <c r="V5350" i="11"/>
  <c r="W5350" i="11"/>
  <c r="X5350" i="11"/>
  <c r="V5351" i="11"/>
  <c r="W5351" i="11"/>
  <c r="X5351" i="11"/>
  <c r="V5352" i="11"/>
  <c r="W5352" i="11"/>
  <c r="X5352" i="11"/>
  <c r="V5353" i="11"/>
  <c r="W5353" i="11"/>
  <c r="X5353" i="11"/>
  <c r="V5354" i="11"/>
  <c r="W5354" i="11"/>
  <c r="X5354" i="11"/>
  <c r="V5355" i="11"/>
  <c r="W5355" i="11"/>
  <c r="X5355" i="11"/>
  <c r="V5356" i="11"/>
  <c r="W5356" i="11"/>
  <c r="X5356" i="11"/>
  <c r="V5357" i="11"/>
  <c r="W5357" i="11"/>
  <c r="X5357" i="11"/>
  <c r="V5358" i="11"/>
  <c r="W5358" i="11"/>
  <c r="X5358" i="11"/>
  <c r="V5359" i="11"/>
  <c r="W5359" i="11"/>
  <c r="X5359" i="11"/>
  <c r="V5360" i="11"/>
  <c r="W5360" i="11"/>
  <c r="X5360" i="11"/>
  <c r="V5361" i="11"/>
  <c r="W5361" i="11"/>
  <c r="X5361" i="11"/>
  <c r="V5362" i="11"/>
  <c r="W5362" i="11"/>
  <c r="X5362" i="11"/>
  <c r="V5363" i="11"/>
  <c r="W5363" i="11"/>
  <c r="X5363" i="11"/>
  <c r="V5364" i="11"/>
  <c r="W5364" i="11"/>
  <c r="X5364" i="11"/>
  <c r="V5365" i="11"/>
  <c r="W5365" i="11"/>
  <c r="X5365" i="11"/>
  <c r="V5366" i="11"/>
  <c r="W5366" i="11"/>
  <c r="X5366" i="11"/>
  <c r="V5367" i="11"/>
  <c r="W5367" i="11"/>
  <c r="X5367" i="11"/>
  <c r="V5368" i="11"/>
  <c r="W5368" i="11"/>
  <c r="X5368" i="11"/>
  <c r="V5369" i="11"/>
  <c r="W5369" i="11"/>
  <c r="X5369" i="11"/>
  <c r="V5370" i="11"/>
  <c r="W5370" i="11"/>
  <c r="X5370" i="11"/>
  <c r="V5371" i="11"/>
  <c r="W5371" i="11"/>
  <c r="X5371" i="11"/>
  <c r="V5372" i="11"/>
  <c r="W5372" i="11"/>
  <c r="X5372" i="11"/>
  <c r="V5373" i="11"/>
  <c r="W5373" i="11"/>
  <c r="X5373" i="11"/>
  <c r="V5374" i="11"/>
  <c r="W5374" i="11"/>
  <c r="X5374" i="11"/>
  <c r="V5375" i="11"/>
  <c r="W5375" i="11"/>
  <c r="X5375" i="11"/>
  <c r="V5376" i="11"/>
  <c r="W5376" i="11"/>
  <c r="X5376" i="11"/>
  <c r="V5377" i="11"/>
  <c r="W5377" i="11"/>
  <c r="X5377" i="11"/>
  <c r="V5378" i="11"/>
  <c r="W5378" i="11"/>
  <c r="X5378" i="11"/>
  <c r="V5379" i="11"/>
  <c r="W5379" i="11"/>
  <c r="X5379" i="11"/>
  <c r="V5380" i="11"/>
  <c r="W5380" i="11"/>
  <c r="X5380" i="11"/>
  <c r="V5381" i="11"/>
  <c r="W5381" i="11"/>
  <c r="X5381" i="11"/>
  <c r="V5382" i="11"/>
  <c r="W5382" i="11"/>
  <c r="X5382" i="11"/>
  <c r="V5383" i="11"/>
  <c r="W5383" i="11"/>
  <c r="X5383" i="11"/>
  <c r="V5384" i="11"/>
  <c r="W5384" i="11"/>
  <c r="X5384" i="11"/>
  <c r="V5385" i="11"/>
  <c r="W5385" i="11"/>
  <c r="X5385" i="11"/>
  <c r="V5386" i="11"/>
  <c r="W5386" i="11"/>
  <c r="X5386" i="11"/>
  <c r="V5387" i="11"/>
  <c r="W5387" i="11"/>
  <c r="X5387" i="11"/>
  <c r="V5388" i="11"/>
  <c r="W5388" i="11"/>
  <c r="X5388" i="11"/>
  <c r="V5389" i="11"/>
  <c r="W5389" i="11"/>
  <c r="X5389" i="11"/>
  <c r="V5390" i="11"/>
  <c r="W5390" i="11"/>
  <c r="X5390" i="11"/>
  <c r="V5391" i="11"/>
  <c r="W5391" i="11"/>
  <c r="X5391" i="11"/>
  <c r="V5392" i="11"/>
  <c r="W5392" i="11"/>
  <c r="X5392" i="11"/>
  <c r="V5393" i="11"/>
  <c r="W5393" i="11"/>
  <c r="X5393" i="11"/>
  <c r="V5394" i="11"/>
  <c r="W5394" i="11"/>
  <c r="X5394" i="11"/>
  <c r="V5395" i="11"/>
  <c r="W5395" i="11"/>
  <c r="X5395" i="11"/>
  <c r="V5396" i="11"/>
  <c r="W5396" i="11"/>
  <c r="X5396" i="11"/>
  <c r="V5397" i="11"/>
  <c r="W5397" i="11"/>
  <c r="X5397" i="11"/>
  <c r="V5398" i="11"/>
  <c r="W5398" i="11"/>
  <c r="X5398" i="11"/>
  <c r="V5399" i="11"/>
  <c r="W5399" i="11"/>
  <c r="X5399" i="11"/>
  <c r="V5400" i="11"/>
  <c r="W5400" i="11"/>
  <c r="X5400" i="11"/>
  <c r="V5401" i="11"/>
  <c r="W5401" i="11"/>
  <c r="X5401" i="11"/>
  <c r="V5402" i="11"/>
  <c r="W5402" i="11"/>
  <c r="X5402" i="11"/>
  <c r="V5403" i="11"/>
  <c r="W5403" i="11"/>
  <c r="X5403" i="11"/>
  <c r="V5404" i="11"/>
  <c r="W5404" i="11"/>
  <c r="X5404" i="11"/>
  <c r="V5405" i="11"/>
  <c r="W5405" i="11"/>
  <c r="X5405" i="11"/>
  <c r="V5406" i="11"/>
  <c r="W5406" i="11"/>
  <c r="X5406" i="11"/>
  <c r="V5407" i="11"/>
  <c r="W5407" i="11"/>
  <c r="X5407" i="11"/>
  <c r="V5408" i="11"/>
  <c r="W5408" i="11"/>
  <c r="X5408" i="11"/>
  <c r="V5409" i="11"/>
  <c r="W5409" i="11"/>
  <c r="X5409" i="11"/>
  <c r="V5410" i="11"/>
  <c r="W5410" i="11"/>
  <c r="X5410" i="11"/>
  <c r="V5411" i="11"/>
  <c r="W5411" i="11"/>
  <c r="X5411" i="11"/>
  <c r="V5412" i="11"/>
  <c r="W5412" i="11"/>
  <c r="X5412" i="11"/>
  <c r="V5413" i="11"/>
  <c r="W5413" i="11"/>
  <c r="X5413" i="11"/>
  <c r="V5414" i="11"/>
  <c r="W5414" i="11"/>
  <c r="X5414" i="11"/>
  <c r="V5415" i="11"/>
  <c r="W5415" i="11"/>
  <c r="X5415" i="11"/>
  <c r="V5416" i="11"/>
  <c r="W5416" i="11"/>
  <c r="X5416" i="11"/>
  <c r="V5417" i="11"/>
  <c r="W5417" i="11"/>
  <c r="X5417" i="11"/>
  <c r="V5418" i="11"/>
  <c r="W5418" i="11"/>
  <c r="X5418" i="11"/>
  <c r="V5419" i="11"/>
  <c r="W5419" i="11"/>
  <c r="X5419" i="11"/>
  <c r="V5420" i="11"/>
  <c r="W5420" i="11"/>
  <c r="X5420" i="11"/>
  <c r="V5421" i="11"/>
  <c r="W5421" i="11"/>
  <c r="X5421" i="11"/>
  <c r="V5422" i="11"/>
  <c r="W5422" i="11"/>
  <c r="X5422" i="11"/>
  <c r="V5423" i="11"/>
  <c r="W5423" i="11"/>
  <c r="X5423" i="11"/>
  <c r="V5424" i="11"/>
  <c r="W5424" i="11"/>
  <c r="X5424" i="11"/>
  <c r="V5425" i="11"/>
  <c r="W5425" i="11"/>
  <c r="X5425" i="11"/>
  <c r="V5426" i="11"/>
  <c r="W5426" i="11"/>
  <c r="X5426" i="11"/>
  <c r="V5427" i="11"/>
  <c r="W5427" i="11"/>
  <c r="X5427" i="11"/>
  <c r="V5428" i="11"/>
  <c r="W5428" i="11"/>
  <c r="X5428" i="11"/>
  <c r="V5429" i="11"/>
  <c r="W5429" i="11"/>
  <c r="X5429" i="11"/>
  <c r="V5430" i="11"/>
  <c r="W5430" i="11"/>
  <c r="X5430" i="11"/>
  <c r="V5431" i="11"/>
  <c r="W5431" i="11"/>
  <c r="X5431" i="11"/>
  <c r="V5432" i="11"/>
  <c r="W5432" i="11"/>
  <c r="X5432" i="11"/>
  <c r="V5433" i="11"/>
  <c r="W5433" i="11"/>
  <c r="X5433" i="11"/>
  <c r="V5434" i="11"/>
  <c r="W5434" i="11"/>
  <c r="X5434" i="11"/>
  <c r="V5435" i="11"/>
  <c r="W5435" i="11"/>
  <c r="X5435" i="11"/>
  <c r="V5436" i="11"/>
  <c r="W5436" i="11"/>
  <c r="X5436" i="11"/>
  <c r="V5437" i="11"/>
  <c r="W5437" i="11"/>
  <c r="X5437" i="11"/>
  <c r="V5438" i="11"/>
  <c r="W5438" i="11"/>
  <c r="X5438" i="11"/>
  <c r="V5439" i="11"/>
  <c r="W5439" i="11"/>
  <c r="X5439" i="11"/>
  <c r="V5440" i="11"/>
  <c r="W5440" i="11"/>
  <c r="X5440" i="11"/>
  <c r="V5441" i="11"/>
  <c r="W5441" i="11"/>
  <c r="X5441" i="11"/>
  <c r="V5442" i="11"/>
  <c r="W5442" i="11"/>
  <c r="X5442" i="11"/>
  <c r="V5443" i="11"/>
  <c r="W5443" i="11"/>
  <c r="X5443" i="11"/>
  <c r="V5444" i="11"/>
  <c r="W5444" i="11"/>
  <c r="X5444" i="11"/>
  <c r="V5445" i="11"/>
  <c r="W5445" i="11"/>
  <c r="X5445" i="11"/>
  <c r="V5446" i="11"/>
  <c r="W5446" i="11"/>
  <c r="X5446" i="11"/>
  <c r="V5447" i="11"/>
  <c r="W5447" i="11"/>
  <c r="X5447" i="11"/>
  <c r="V5448" i="11"/>
  <c r="W5448" i="11"/>
  <c r="X5448" i="11"/>
  <c r="V5449" i="11"/>
  <c r="W5449" i="11"/>
  <c r="X5449" i="11"/>
  <c r="V5450" i="11"/>
  <c r="W5450" i="11"/>
  <c r="X5450" i="11"/>
  <c r="V5451" i="11"/>
  <c r="W5451" i="11"/>
  <c r="X5451" i="11"/>
  <c r="V5452" i="11"/>
  <c r="W5452" i="11"/>
  <c r="X5452" i="11"/>
  <c r="V5453" i="11"/>
  <c r="W5453" i="11"/>
  <c r="X5453" i="11"/>
  <c r="V5454" i="11"/>
  <c r="W5454" i="11"/>
  <c r="X5454" i="11"/>
  <c r="V5455" i="11"/>
  <c r="W5455" i="11"/>
  <c r="X5455" i="11"/>
  <c r="V5456" i="11"/>
  <c r="W5456" i="11"/>
  <c r="X5456" i="11"/>
  <c r="V5457" i="11"/>
  <c r="W5457" i="11"/>
  <c r="X5457" i="11"/>
  <c r="V5458" i="11"/>
  <c r="W5458" i="11"/>
  <c r="X5458" i="11"/>
  <c r="V5459" i="11"/>
  <c r="W5459" i="11"/>
  <c r="X5459" i="11"/>
  <c r="V5460" i="11"/>
  <c r="W5460" i="11"/>
  <c r="X5460" i="11"/>
  <c r="V5461" i="11"/>
  <c r="W5461" i="11"/>
  <c r="X5461" i="11"/>
  <c r="V5462" i="11"/>
  <c r="W5462" i="11"/>
  <c r="X5462" i="11"/>
  <c r="V5463" i="11"/>
  <c r="W5463" i="11"/>
  <c r="X5463" i="11"/>
  <c r="V5464" i="11"/>
  <c r="W5464" i="11"/>
  <c r="X5464" i="11"/>
  <c r="V5465" i="11"/>
  <c r="W5465" i="11"/>
  <c r="X5465" i="11"/>
  <c r="V5466" i="11"/>
  <c r="W5466" i="11"/>
  <c r="X5466" i="11"/>
  <c r="V5467" i="11"/>
  <c r="W5467" i="11"/>
  <c r="X5467" i="11"/>
  <c r="V5468" i="11"/>
  <c r="W5468" i="11"/>
  <c r="X5468" i="11"/>
  <c r="V5469" i="11"/>
  <c r="W5469" i="11"/>
  <c r="X5469" i="11"/>
  <c r="V5470" i="11"/>
  <c r="W5470" i="11"/>
  <c r="X5470" i="11"/>
  <c r="V5471" i="11"/>
  <c r="W5471" i="11"/>
  <c r="X5471" i="11"/>
  <c r="V5472" i="11"/>
  <c r="W5472" i="11"/>
  <c r="X5472" i="11"/>
  <c r="V5473" i="11"/>
  <c r="W5473" i="11"/>
  <c r="X5473" i="11"/>
  <c r="V5474" i="11"/>
  <c r="W5474" i="11"/>
  <c r="X5474" i="11"/>
  <c r="V5475" i="11"/>
  <c r="W5475" i="11"/>
  <c r="X5475" i="11"/>
  <c r="V5476" i="11"/>
  <c r="W5476" i="11"/>
  <c r="X5476" i="11"/>
  <c r="V5477" i="11"/>
  <c r="W5477" i="11"/>
  <c r="X5477" i="11"/>
  <c r="V5478" i="11"/>
  <c r="W5478" i="11"/>
  <c r="X5478" i="11"/>
  <c r="V5479" i="11"/>
  <c r="W5479" i="11"/>
  <c r="X5479" i="11"/>
  <c r="V5480" i="11"/>
  <c r="W5480" i="11"/>
  <c r="X5480" i="11"/>
  <c r="V5481" i="11"/>
  <c r="W5481" i="11"/>
  <c r="X5481" i="11"/>
  <c r="V5482" i="11"/>
  <c r="W5482" i="11"/>
  <c r="X5482" i="11"/>
  <c r="V5483" i="11"/>
  <c r="W5483" i="11"/>
  <c r="X5483" i="11"/>
  <c r="V5484" i="11"/>
  <c r="W5484" i="11"/>
  <c r="X5484" i="11"/>
  <c r="V5485" i="11"/>
  <c r="W5485" i="11"/>
  <c r="X5485" i="11"/>
  <c r="V5486" i="11"/>
  <c r="W5486" i="11"/>
  <c r="X5486" i="11"/>
  <c r="V5487" i="11"/>
  <c r="W5487" i="11"/>
  <c r="X5487" i="11"/>
  <c r="V5488" i="11"/>
  <c r="W5488" i="11"/>
  <c r="X5488" i="11"/>
  <c r="V5489" i="11"/>
  <c r="W5489" i="11"/>
  <c r="X5489" i="11"/>
  <c r="V5490" i="11"/>
  <c r="W5490" i="11"/>
  <c r="X5490" i="11"/>
  <c r="V5491" i="11"/>
  <c r="W5491" i="11"/>
  <c r="X5491" i="11"/>
  <c r="V5492" i="11"/>
  <c r="W5492" i="11"/>
  <c r="X5492" i="11"/>
  <c r="V5493" i="11"/>
  <c r="W5493" i="11"/>
  <c r="X5493" i="11"/>
  <c r="V5494" i="11"/>
  <c r="W5494" i="11"/>
  <c r="X5494" i="11"/>
  <c r="V5495" i="11"/>
  <c r="W5495" i="11"/>
  <c r="X5495" i="11"/>
  <c r="V5496" i="11"/>
  <c r="W5496" i="11"/>
  <c r="X5496" i="11"/>
  <c r="V5497" i="11"/>
  <c r="W5497" i="11"/>
  <c r="X5497" i="11"/>
  <c r="V5498" i="11"/>
  <c r="W5498" i="11"/>
  <c r="X5498" i="11"/>
  <c r="V5499" i="11"/>
  <c r="W5499" i="11"/>
  <c r="X5499" i="11"/>
  <c r="V5500" i="11"/>
  <c r="W5500" i="11"/>
  <c r="X5500" i="11"/>
  <c r="V5501" i="11"/>
  <c r="W5501" i="11"/>
  <c r="X5501" i="11"/>
  <c r="V5502" i="11"/>
  <c r="W5502" i="11"/>
  <c r="X5502" i="11"/>
  <c r="V5503" i="11"/>
  <c r="W5503" i="11"/>
  <c r="X5503" i="11"/>
  <c r="V5504" i="11"/>
  <c r="W5504" i="11"/>
  <c r="X5504" i="11"/>
  <c r="V5505" i="11"/>
  <c r="W5505" i="11"/>
  <c r="X5505" i="11"/>
  <c r="V5506" i="11"/>
  <c r="W5506" i="11"/>
  <c r="X5506" i="11"/>
  <c r="V5507" i="11"/>
  <c r="W5507" i="11"/>
  <c r="X5507" i="11"/>
  <c r="V5508" i="11"/>
  <c r="W5508" i="11"/>
  <c r="X5508" i="11"/>
  <c r="V5509" i="11"/>
  <c r="W5509" i="11"/>
  <c r="X5509" i="11"/>
  <c r="V5510" i="11"/>
  <c r="W5510" i="11"/>
  <c r="X5510" i="11"/>
  <c r="V5511" i="11"/>
  <c r="W5511" i="11"/>
  <c r="X5511" i="11"/>
  <c r="V5512" i="11"/>
  <c r="W5512" i="11"/>
  <c r="X5512" i="11"/>
  <c r="V5513" i="11"/>
  <c r="W5513" i="11"/>
  <c r="X5513" i="11"/>
  <c r="V5514" i="11"/>
  <c r="W5514" i="11"/>
  <c r="X5514" i="11"/>
  <c r="V5515" i="11"/>
  <c r="W5515" i="11"/>
  <c r="X5515" i="11"/>
  <c r="V5516" i="11"/>
  <c r="W5516" i="11"/>
  <c r="X5516" i="11"/>
  <c r="V5517" i="11"/>
  <c r="W5517" i="11"/>
  <c r="X5517" i="11"/>
  <c r="V5518" i="11"/>
  <c r="W5518" i="11"/>
  <c r="X5518" i="11"/>
  <c r="V5519" i="11"/>
  <c r="W5519" i="11"/>
  <c r="X5519" i="11"/>
  <c r="V5520" i="11"/>
  <c r="W5520" i="11"/>
  <c r="X5520" i="11"/>
  <c r="V5521" i="11"/>
  <c r="W5521" i="11"/>
  <c r="X5521" i="11"/>
  <c r="V5522" i="11"/>
  <c r="W5522" i="11"/>
  <c r="X5522" i="11"/>
  <c r="V5523" i="11"/>
  <c r="W5523" i="11"/>
  <c r="X5523" i="11"/>
  <c r="V5524" i="11"/>
  <c r="W5524" i="11"/>
  <c r="X5524" i="11"/>
  <c r="V5525" i="11"/>
  <c r="W5525" i="11"/>
  <c r="X5525" i="11"/>
  <c r="V5526" i="11"/>
  <c r="W5526" i="11"/>
  <c r="X5526" i="11"/>
  <c r="V5527" i="11"/>
  <c r="W5527" i="11"/>
  <c r="X5527" i="11"/>
  <c r="V5528" i="11"/>
  <c r="W5528" i="11"/>
  <c r="X5528" i="11"/>
  <c r="V5529" i="11"/>
  <c r="W5529" i="11"/>
  <c r="X5529" i="11"/>
  <c r="V5530" i="11"/>
  <c r="W5530" i="11"/>
  <c r="X5530" i="11"/>
  <c r="V5531" i="11"/>
  <c r="W5531" i="11"/>
  <c r="X5531" i="11"/>
  <c r="V5532" i="11"/>
  <c r="W5532" i="11"/>
  <c r="X5532" i="11"/>
  <c r="V5533" i="11"/>
  <c r="W5533" i="11"/>
  <c r="X5533" i="11"/>
  <c r="V5534" i="11"/>
  <c r="W5534" i="11"/>
  <c r="X5534" i="11"/>
  <c r="V5535" i="11"/>
  <c r="W5535" i="11"/>
  <c r="X5535" i="11"/>
  <c r="V5536" i="11"/>
  <c r="W5536" i="11"/>
  <c r="X5536" i="11"/>
  <c r="V5537" i="11"/>
  <c r="W5537" i="11"/>
  <c r="X5537" i="11"/>
  <c r="V5538" i="11"/>
  <c r="W5538" i="11"/>
  <c r="X5538" i="11"/>
  <c r="V5539" i="11"/>
  <c r="W5539" i="11"/>
  <c r="X5539" i="11"/>
  <c r="V5540" i="11"/>
  <c r="W5540" i="11"/>
  <c r="X5540" i="11"/>
  <c r="V5541" i="11"/>
  <c r="W5541" i="11"/>
  <c r="X5541" i="11"/>
  <c r="V5542" i="11"/>
  <c r="W5542" i="11"/>
  <c r="X5542" i="11"/>
  <c r="V5543" i="11"/>
  <c r="W5543" i="11"/>
  <c r="X5543" i="11"/>
  <c r="V5544" i="11"/>
  <c r="W5544" i="11"/>
  <c r="X5544" i="11"/>
  <c r="V5545" i="11"/>
  <c r="W5545" i="11"/>
  <c r="X5545" i="11"/>
  <c r="V5546" i="11"/>
  <c r="W5546" i="11"/>
  <c r="X5546" i="11"/>
  <c r="V5547" i="11"/>
  <c r="W5547" i="11"/>
  <c r="X5547" i="11"/>
  <c r="V5548" i="11"/>
  <c r="W5548" i="11"/>
  <c r="X5548" i="11"/>
  <c r="V5549" i="11"/>
  <c r="W5549" i="11"/>
  <c r="X5549" i="11"/>
  <c r="V5550" i="11"/>
  <c r="W5550" i="11"/>
  <c r="X5550" i="11"/>
  <c r="V5551" i="11"/>
  <c r="W5551" i="11"/>
  <c r="X5551" i="11"/>
  <c r="V5552" i="11"/>
  <c r="W5552" i="11"/>
  <c r="X5552" i="11"/>
  <c r="V5553" i="11"/>
  <c r="W5553" i="11"/>
  <c r="X5553" i="11"/>
  <c r="V5554" i="11"/>
  <c r="W5554" i="11"/>
  <c r="X5554" i="11"/>
  <c r="V5555" i="11"/>
  <c r="W5555" i="11"/>
  <c r="X5555" i="11"/>
  <c r="V5556" i="11"/>
  <c r="W5556" i="11"/>
  <c r="X5556" i="11"/>
  <c r="V5557" i="11"/>
  <c r="W5557" i="11"/>
  <c r="X5557" i="11"/>
  <c r="V5558" i="11"/>
  <c r="W5558" i="11"/>
  <c r="X5558" i="11"/>
  <c r="V5559" i="11"/>
  <c r="W5559" i="11"/>
  <c r="X5559" i="11"/>
  <c r="V5560" i="11"/>
  <c r="W5560" i="11"/>
  <c r="X5560" i="11"/>
  <c r="V5561" i="11"/>
  <c r="W5561" i="11"/>
  <c r="X5561" i="11"/>
  <c r="V5562" i="11"/>
  <c r="W5562" i="11"/>
  <c r="X5562" i="11"/>
  <c r="V5563" i="11"/>
  <c r="W5563" i="11"/>
  <c r="X5563" i="11"/>
  <c r="V5564" i="11"/>
  <c r="W5564" i="11"/>
  <c r="X5564" i="11"/>
  <c r="V5565" i="11"/>
  <c r="W5565" i="11"/>
  <c r="X5565" i="11"/>
  <c r="V5566" i="11"/>
  <c r="W5566" i="11"/>
  <c r="X5566" i="11"/>
  <c r="V5567" i="11"/>
  <c r="W5567" i="11"/>
  <c r="X5567" i="11"/>
  <c r="V5568" i="11"/>
  <c r="W5568" i="11"/>
  <c r="X5568" i="11"/>
  <c r="V5569" i="11"/>
  <c r="W5569" i="11"/>
  <c r="X5569" i="11"/>
  <c r="V5570" i="11"/>
  <c r="W5570" i="11"/>
  <c r="X5570" i="11"/>
  <c r="V5571" i="11"/>
  <c r="W5571" i="11"/>
  <c r="X5571" i="11"/>
  <c r="V5572" i="11"/>
  <c r="W5572" i="11"/>
  <c r="X5572" i="11"/>
  <c r="V5573" i="11"/>
  <c r="W5573" i="11"/>
  <c r="X5573" i="11"/>
  <c r="V5574" i="11"/>
  <c r="W5574" i="11"/>
  <c r="X5574" i="11"/>
  <c r="V5575" i="11"/>
  <c r="W5575" i="11"/>
  <c r="X5575" i="11"/>
  <c r="V5576" i="11"/>
  <c r="W5576" i="11"/>
  <c r="X5576" i="11"/>
  <c r="V5577" i="11"/>
  <c r="W5577" i="11"/>
  <c r="X5577" i="11"/>
  <c r="V5578" i="11"/>
  <c r="W5578" i="11"/>
  <c r="X5578" i="11"/>
  <c r="V5579" i="11"/>
  <c r="W5579" i="11"/>
  <c r="X5579" i="11"/>
  <c r="V5580" i="11"/>
  <c r="W5580" i="11"/>
  <c r="X5580" i="11"/>
  <c r="V5581" i="11"/>
  <c r="W5581" i="11"/>
  <c r="X5581" i="11"/>
  <c r="V5582" i="11"/>
  <c r="W5582" i="11"/>
  <c r="X5582" i="11"/>
  <c r="V5583" i="11"/>
  <c r="W5583" i="11"/>
  <c r="X5583" i="11"/>
  <c r="V5584" i="11"/>
  <c r="W5584" i="11"/>
  <c r="X5584" i="11"/>
  <c r="V5585" i="11"/>
  <c r="W5585" i="11"/>
  <c r="X5585" i="11"/>
  <c r="V5586" i="11"/>
  <c r="W5586" i="11"/>
  <c r="X5586" i="11"/>
  <c r="V5587" i="11"/>
  <c r="W5587" i="11"/>
  <c r="X5587" i="11"/>
  <c r="V5588" i="11"/>
  <c r="W5588" i="11"/>
  <c r="X5588" i="11"/>
  <c r="V5589" i="11"/>
  <c r="W5589" i="11"/>
  <c r="X5589" i="11"/>
  <c r="V5590" i="11"/>
  <c r="W5590" i="11"/>
  <c r="X5590" i="11"/>
  <c r="V5591" i="11"/>
  <c r="W5591" i="11"/>
  <c r="X5591" i="11"/>
  <c r="V5592" i="11"/>
  <c r="W5592" i="11"/>
  <c r="X5592" i="11"/>
  <c r="V5593" i="11"/>
  <c r="W5593" i="11"/>
  <c r="X5593" i="11"/>
  <c r="V5594" i="11"/>
  <c r="W5594" i="11"/>
  <c r="X5594" i="11"/>
  <c r="V5595" i="11"/>
  <c r="W5595" i="11"/>
  <c r="X5595" i="11"/>
  <c r="V5596" i="11"/>
  <c r="W5596" i="11"/>
  <c r="X5596" i="11"/>
  <c r="V5597" i="11"/>
  <c r="W5597" i="11"/>
  <c r="X5597" i="11"/>
  <c r="V5598" i="11"/>
  <c r="W5598" i="11"/>
  <c r="X5598" i="11"/>
  <c r="V5599" i="11"/>
  <c r="W5599" i="11"/>
  <c r="X5599" i="11"/>
  <c r="V5600" i="11"/>
  <c r="W5600" i="11"/>
  <c r="X5600" i="11"/>
  <c r="V5601" i="11"/>
  <c r="W5601" i="11"/>
  <c r="X5601" i="11"/>
  <c r="V5602" i="11"/>
  <c r="W5602" i="11"/>
  <c r="X5602" i="11"/>
  <c r="V5603" i="11"/>
  <c r="W5603" i="11"/>
  <c r="X5603" i="11"/>
  <c r="V5604" i="11"/>
  <c r="W5604" i="11"/>
  <c r="X5604" i="11"/>
  <c r="V5605" i="11"/>
  <c r="W5605" i="11"/>
  <c r="X5605" i="11"/>
  <c r="V5606" i="11"/>
  <c r="W5606" i="11"/>
  <c r="X5606" i="11"/>
  <c r="V5607" i="11"/>
  <c r="W5607" i="11"/>
  <c r="X5607" i="11"/>
  <c r="V5608" i="11"/>
  <c r="W5608" i="11"/>
  <c r="X5608" i="11"/>
  <c r="V5609" i="11"/>
  <c r="W5609" i="11"/>
  <c r="X5609" i="11"/>
  <c r="V5610" i="11"/>
  <c r="W5610" i="11"/>
  <c r="X5610" i="11"/>
  <c r="V5611" i="11"/>
  <c r="W5611" i="11"/>
  <c r="X5611" i="11"/>
  <c r="V5612" i="11"/>
  <c r="W5612" i="11"/>
  <c r="X5612" i="11"/>
  <c r="V5613" i="11"/>
  <c r="W5613" i="11"/>
  <c r="X5613" i="11"/>
  <c r="V5614" i="11"/>
  <c r="W5614" i="11"/>
  <c r="X5614" i="11"/>
  <c r="V5615" i="11"/>
  <c r="W5615" i="11"/>
  <c r="X5615" i="11"/>
  <c r="V5616" i="11"/>
  <c r="W5616" i="11"/>
  <c r="X5616" i="11"/>
  <c r="V5617" i="11"/>
  <c r="W5617" i="11"/>
  <c r="X5617" i="11"/>
  <c r="V5618" i="11"/>
  <c r="W5618" i="11"/>
  <c r="X5618" i="11"/>
  <c r="V5619" i="11"/>
  <c r="W5619" i="11"/>
  <c r="X5619" i="11"/>
  <c r="V5620" i="11"/>
  <c r="W5620" i="11"/>
  <c r="X5620" i="11"/>
  <c r="V5621" i="11"/>
  <c r="W5621" i="11"/>
  <c r="X5621" i="11"/>
  <c r="V5622" i="11"/>
  <c r="W5622" i="11"/>
  <c r="X5622" i="11"/>
  <c r="V5623" i="11"/>
  <c r="W5623" i="11"/>
  <c r="X5623" i="11"/>
  <c r="V5624" i="11"/>
  <c r="W5624" i="11"/>
  <c r="X5624" i="11"/>
  <c r="V5625" i="11"/>
  <c r="W5625" i="11"/>
  <c r="X5625" i="11"/>
  <c r="V5626" i="11"/>
  <c r="W5626" i="11"/>
  <c r="X5626" i="11"/>
  <c r="V5627" i="11"/>
  <c r="W5627" i="11"/>
  <c r="X5627" i="11"/>
  <c r="V5628" i="11"/>
  <c r="W5628" i="11"/>
  <c r="X5628" i="11"/>
  <c r="V5629" i="11"/>
  <c r="W5629" i="11"/>
  <c r="X5629" i="11"/>
  <c r="V5630" i="11"/>
  <c r="W5630" i="11"/>
  <c r="X5630" i="11"/>
  <c r="V5631" i="11"/>
  <c r="W5631" i="11"/>
  <c r="X5631" i="11"/>
  <c r="V5632" i="11"/>
  <c r="W5632" i="11"/>
  <c r="X5632" i="11"/>
  <c r="V5633" i="11"/>
  <c r="W5633" i="11"/>
  <c r="X5633" i="11"/>
  <c r="V5634" i="11"/>
  <c r="W5634" i="11"/>
  <c r="X5634" i="11"/>
  <c r="V5635" i="11"/>
  <c r="W5635" i="11"/>
  <c r="X5635" i="11"/>
  <c r="V5636" i="11"/>
  <c r="W5636" i="11"/>
  <c r="X5636" i="11"/>
  <c r="V5637" i="11"/>
  <c r="W5637" i="11"/>
  <c r="X5637" i="11"/>
  <c r="V5638" i="11"/>
  <c r="W5638" i="11"/>
  <c r="X5638" i="11"/>
  <c r="V5639" i="11"/>
  <c r="W5639" i="11"/>
  <c r="X5639" i="11"/>
  <c r="V5640" i="11"/>
  <c r="W5640" i="11"/>
  <c r="X5640" i="11"/>
  <c r="V5641" i="11"/>
  <c r="W5641" i="11"/>
  <c r="X5641" i="11"/>
  <c r="V5642" i="11"/>
  <c r="W5642" i="11"/>
  <c r="X5642" i="11"/>
  <c r="V5643" i="11"/>
  <c r="W5643" i="11"/>
  <c r="X5643" i="11"/>
  <c r="V5644" i="11"/>
  <c r="W5644" i="11"/>
  <c r="X5644" i="11"/>
  <c r="V5645" i="11"/>
  <c r="W5645" i="11"/>
  <c r="X5645" i="11"/>
  <c r="V5646" i="11"/>
  <c r="W5646" i="11"/>
  <c r="X5646" i="11"/>
  <c r="V5647" i="11"/>
  <c r="W5647" i="11"/>
  <c r="X5647" i="11"/>
  <c r="V5648" i="11"/>
  <c r="W5648" i="11"/>
  <c r="X5648" i="11"/>
  <c r="V5649" i="11"/>
  <c r="W5649" i="11"/>
  <c r="X5649" i="11"/>
  <c r="V5650" i="11"/>
  <c r="W5650" i="11"/>
  <c r="X5650" i="11"/>
  <c r="V5651" i="11"/>
  <c r="W5651" i="11"/>
  <c r="X5651" i="11"/>
  <c r="V5652" i="11"/>
  <c r="W5652" i="11"/>
  <c r="X5652" i="11"/>
  <c r="V5653" i="11"/>
  <c r="W5653" i="11"/>
  <c r="X5653" i="11"/>
  <c r="V5654" i="11"/>
  <c r="W5654" i="11"/>
  <c r="X5654" i="11"/>
  <c r="V5655" i="11"/>
  <c r="W5655" i="11"/>
  <c r="X5655" i="11"/>
  <c r="V5656" i="11"/>
  <c r="W5656" i="11"/>
  <c r="X5656" i="11"/>
  <c r="V5657" i="11"/>
  <c r="W5657" i="11"/>
  <c r="X5657" i="11"/>
  <c r="V5658" i="11"/>
  <c r="W5658" i="11"/>
  <c r="X5658" i="11"/>
  <c r="V5659" i="11"/>
  <c r="W5659" i="11"/>
  <c r="X5659" i="11"/>
  <c r="V5660" i="11"/>
  <c r="W5660" i="11"/>
  <c r="X5660" i="11"/>
  <c r="V5661" i="11"/>
  <c r="W5661" i="11"/>
  <c r="X5661" i="11"/>
  <c r="V5662" i="11"/>
  <c r="W5662" i="11"/>
  <c r="X5662" i="11"/>
  <c r="V5663" i="11"/>
  <c r="W5663" i="11"/>
  <c r="X5663" i="11"/>
  <c r="V5664" i="11"/>
  <c r="W5664" i="11"/>
  <c r="X5664" i="11"/>
  <c r="V5665" i="11"/>
  <c r="W5665" i="11"/>
  <c r="X5665" i="11"/>
  <c r="V5666" i="11"/>
  <c r="W5666" i="11"/>
  <c r="X5666" i="11"/>
  <c r="V5667" i="11"/>
  <c r="W5667" i="11"/>
  <c r="X5667" i="11"/>
  <c r="V5668" i="11"/>
  <c r="W5668" i="11"/>
  <c r="X5668" i="11"/>
  <c r="V5669" i="11"/>
  <c r="W5669" i="11"/>
  <c r="X5669" i="11"/>
  <c r="V5670" i="11"/>
  <c r="W5670" i="11"/>
  <c r="X5670" i="11"/>
  <c r="V5671" i="11"/>
  <c r="W5671" i="11"/>
  <c r="X5671" i="11"/>
  <c r="V5672" i="11"/>
  <c r="W5672" i="11"/>
  <c r="X5672" i="11"/>
  <c r="V5673" i="11"/>
  <c r="W5673" i="11"/>
  <c r="X5673" i="11"/>
  <c r="V5674" i="11"/>
  <c r="W5674" i="11"/>
  <c r="X5674" i="11"/>
  <c r="V5675" i="11"/>
  <c r="W5675" i="11"/>
  <c r="X5675" i="11"/>
  <c r="V5676" i="11"/>
  <c r="W5676" i="11"/>
  <c r="X5676" i="11"/>
  <c r="V5677" i="11"/>
  <c r="W5677" i="11"/>
  <c r="X5677" i="11"/>
  <c r="V5678" i="11"/>
  <c r="W5678" i="11"/>
  <c r="X5678" i="11"/>
  <c r="V5679" i="11"/>
  <c r="W5679" i="11"/>
  <c r="X5679" i="11"/>
  <c r="V5680" i="11"/>
  <c r="W5680" i="11"/>
  <c r="X5680" i="11"/>
  <c r="V5681" i="11"/>
  <c r="W5681" i="11"/>
  <c r="X5681" i="11"/>
  <c r="V5682" i="11"/>
  <c r="W5682" i="11"/>
  <c r="X5682" i="11"/>
  <c r="V5683" i="11"/>
  <c r="W5683" i="11"/>
  <c r="X5683" i="11"/>
  <c r="V5684" i="11"/>
  <c r="W5684" i="11"/>
  <c r="X5684" i="11"/>
  <c r="V5685" i="11"/>
  <c r="W5685" i="11"/>
  <c r="X5685" i="11"/>
  <c r="V5686" i="11"/>
  <c r="W5686" i="11"/>
  <c r="X5686" i="11"/>
  <c r="V5687" i="11"/>
  <c r="W5687" i="11"/>
  <c r="X5687" i="11"/>
  <c r="V5688" i="11"/>
  <c r="W5688" i="11"/>
  <c r="X5688" i="11"/>
  <c r="V5689" i="11"/>
  <c r="W5689" i="11"/>
  <c r="X5689" i="11"/>
  <c r="V5690" i="11"/>
  <c r="W5690" i="11"/>
  <c r="X5690" i="11"/>
  <c r="V5691" i="11"/>
  <c r="W5691" i="11"/>
  <c r="X5691" i="11"/>
  <c r="V5692" i="11"/>
  <c r="W5692" i="11"/>
  <c r="X5692" i="11"/>
  <c r="V5693" i="11"/>
  <c r="W5693" i="11"/>
  <c r="X5693" i="11"/>
  <c r="V5694" i="11"/>
  <c r="W5694" i="11"/>
  <c r="X5694" i="11"/>
  <c r="V5695" i="11"/>
  <c r="W5695" i="11"/>
  <c r="X5695" i="11"/>
  <c r="V5696" i="11"/>
  <c r="W5696" i="11"/>
  <c r="X5696" i="11"/>
  <c r="V5697" i="11"/>
  <c r="W5697" i="11"/>
  <c r="X5697" i="11"/>
  <c r="V5698" i="11"/>
  <c r="W5698" i="11"/>
  <c r="X5698" i="11"/>
  <c r="V5699" i="11"/>
  <c r="W5699" i="11"/>
  <c r="X5699" i="11"/>
  <c r="V5700" i="11"/>
  <c r="W5700" i="11"/>
  <c r="X5700" i="11"/>
  <c r="V5701" i="11"/>
  <c r="W5701" i="11"/>
  <c r="X5701" i="11"/>
  <c r="V5702" i="11"/>
  <c r="W5702" i="11"/>
  <c r="X5702" i="11"/>
  <c r="V5703" i="11"/>
  <c r="W5703" i="11"/>
  <c r="X5703" i="11"/>
  <c r="V5704" i="11"/>
  <c r="W5704" i="11"/>
  <c r="X5704" i="11"/>
  <c r="V5705" i="11"/>
  <c r="W5705" i="11"/>
  <c r="X5705" i="11"/>
  <c r="V5706" i="11"/>
  <c r="W5706" i="11"/>
  <c r="X5706" i="11"/>
  <c r="V5707" i="11"/>
  <c r="W5707" i="11"/>
  <c r="X5707" i="11"/>
  <c r="V5708" i="11"/>
  <c r="W5708" i="11"/>
  <c r="X5708" i="11"/>
  <c r="V5709" i="11"/>
  <c r="W5709" i="11"/>
  <c r="X5709" i="11"/>
  <c r="V5710" i="11"/>
  <c r="W5710" i="11"/>
  <c r="X5710" i="11"/>
  <c r="V5711" i="11"/>
  <c r="W5711" i="11"/>
  <c r="X5711" i="11"/>
  <c r="V5712" i="11"/>
  <c r="W5712" i="11"/>
  <c r="X5712" i="11"/>
  <c r="V5713" i="11"/>
  <c r="W5713" i="11"/>
  <c r="X5713" i="11"/>
  <c r="V5714" i="11"/>
  <c r="W5714" i="11"/>
  <c r="X5714" i="11"/>
  <c r="V5715" i="11"/>
  <c r="W5715" i="11"/>
  <c r="X5715" i="11"/>
  <c r="V5716" i="11"/>
  <c r="W5716" i="11"/>
  <c r="X5716" i="11"/>
  <c r="V5717" i="11"/>
  <c r="W5717" i="11"/>
  <c r="X5717" i="11"/>
  <c r="V5718" i="11"/>
  <c r="W5718" i="11"/>
  <c r="X5718" i="11"/>
  <c r="V5719" i="11"/>
  <c r="W5719" i="11"/>
  <c r="X5719" i="11"/>
  <c r="V5720" i="11"/>
  <c r="W5720" i="11"/>
  <c r="X5720" i="11"/>
  <c r="V5721" i="11"/>
  <c r="W5721" i="11"/>
  <c r="X5721" i="11"/>
  <c r="V5722" i="11"/>
  <c r="W5722" i="11"/>
  <c r="X5722" i="11"/>
  <c r="V5723" i="11"/>
  <c r="W5723" i="11"/>
  <c r="X5723" i="11"/>
  <c r="V5724" i="11"/>
  <c r="W5724" i="11"/>
  <c r="X5724" i="11"/>
  <c r="V5725" i="11"/>
  <c r="W5725" i="11"/>
  <c r="X5725" i="11"/>
  <c r="V5726" i="11"/>
  <c r="W5726" i="11"/>
  <c r="X5726" i="11"/>
  <c r="V5727" i="11"/>
  <c r="W5727" i="11"/>
  <c r="X5727" i="11"/>
  <c r="V5728" i="11"/>
  <c r="W5728" i="11"/>
  <c r="X5728" i="11"/>
  <c r="V5729" i="11"/>
  <c r="W5729" i="11"/>
  <c r="X5729" i="11"/>
  <c r="V5730" i="11"/>
  <c r="W5730" i="11"/>
  <c r="X5730" i="11"/>
  <c r="V5731" i="11"/>
  <c r="W5731" i="11"/>
  <c r="X5731" i="11"/>
  <c r="V5732" i="11"/>
  <c r="W5732" i="11"/>
  <c r="X5732" i="11"/>
  <c r="V5733" i="11"/>
  <c r="W5733" i="11"/>
  <c r="X5733" i="11"/>
  <c r="V5734" i="11"/>
  <c r="W5734" i="11"/>
  <c r="X5734" i="11"/>
  <c r="V5735" i="11"/>
  <c r="W5735" i="11"/>
  <c r="X5735" i="11"/>
  <c r="V5736" i="11"/>
  <c r="W5736" i="11"/>
  <c r="X5736" i="11"/>
  <c r="V5737" i="11"/>
  <c r="W5737" i="11"/>
  <c r="X5737" i="11"/>
  <c r="V5738" i="11"/>
  <c r="W5738" i="11"/>
  <c r="X5738" i="11"/>
  <c r="V5739" i="11"/>
  <c r="W5739" i="11"/>
  <c r="X5739" i="11"/>
  <c r="V5740" i="11"/>
  <c r="W5740" i="11"/>
  <c r="X5740" i="11"/>
  <c r="V5741" i="11"/>
  <c r="W5741" i="11"/>
  <c r="X5741" i="11"/>
  <c r="V5742" i="11"/>
  <c r="W5742" i="11"/>
  <c r="X5742" i="11"/>
  <c r="V5743" i="11"/>
  <c r="W5743" i="11"/>
  <c r="X5743" i="11"/>
  <c r="V5744" i="11"/>
  <c r="W5744" i="11"/>
  <c r="X5744" i="11"/>
  <c r="V5745" i="11"/>
  <c r="W5745" i="11"/>
  <c r="X5745" i="11"/>
  <c r="V5746" i="11"/>
  <c r="W5746" i="11"/>
  <c r="X5746" i="11"/>
  <c r="V5747" i="11"/>
  <c r="W5747" i="11"/>
  <c r="X5747" i="11"/>
  <c r="V5748" i="11"/>
  <c r="W5748" i="11"/>
  <c r="X5748" i="11"/>
  <c r="V5749" i="11"/>
  <c r="W5749" i="11"/>
  <c r="X5749" i="11"/>
  <c r="V5750" i="11"/>
  <c r="W5750" i="11"/>
  <c r="X5750" i="11"/>
  <c r="V5751" i="11"/>
  <c r="W5751" i="11"/>
  <c r="X5751" i="11"/>
  <c r="V5752" i="11"/>
  <c r="W5752" i="11"/>
  <c r="X5752" i="11"/>
  <c r="V5753" i="11"/>
  <c r="W5753" i="11"/>
  <c r="X5753" i="11"/>
  <c r="V5754" i="11"/>
  <c r="W5754" i="11"/>
  <c r="X5754" i="11"/>
  <c r="V5755" i="11"/>
  <c r="W5755" i="11"/>
  <c r="X5755" i="11"/>
  <c r="V5756" i="11"/>
  <c r="W5756" i="11"/>
  <c r="X5756" i="11"/>
  <c r="V5757" i="11"/>
  <c r="W5757" i="11"/>
  <c r="X5757" i="11"/>
  <c r="V5758" i="11"/>
  <c r="W5758" i="11"/>
  <c r="X5758" i="11"/>
  <c r="V5759" i="11"/>
  <c r="W5759" i="11"/>
  <c r="X5759" i="11"/>
  <c r="V5760" i="11"/>
  <c r="W5760" i="11"/>
  <c r="X5760" i="11"/>
  <c r="V5761" i="11"/>
  <c r="W5761" i="11"/>
  <c r="X5761" i="11"/>
  <c r="V5762" i="11"/>
  <c r="W5762" i="11"/>
  <c r="X5762" i="11"/>
  <c r="V5763" i="11"/>
  <c r="W5763" i="11"/>
  <c r="X5763" i="11"/>
  <c r="V5764" i="11"/>
  <c r="W5764" i="11"/>
  <c r="X5764" i="11"/>
  <c r="V5765" i="11"/>
  <c r="W5765" i="11"/>
  <c r="X5765" i="11"/>
  <c r="V5766" i="11"/>
  <c r="W5766" i="11"/>
  <c r="X5766" i="11"/>
  <c r="V5767" i="11"/>
  <c r="W5767" i="11"/>
  <c r="X5767" i="11"/>
  <c r="V5768" i="11"/>
  <c r="W5768" i="11"/>
  <c r="X5768" i="11"/>
  <c r="V5769" i="11"/>
  <c r="W5769" i="11"/>
  <c r="X5769" i="11"/>
  <c r="V5770" i="11"/>
  <c r="W5770" i="11"/>
  <c r="X5770" i="11"/>
  <c r="V5771" i="11"/>
  <c r="W5771" i="11"/>
  <c r="X5771" i="11"/>
  <c r="V5772" i="11"/>
  <c r="W5772" i="11"/>
  <c r="X5772" i="11"/>
  <c r="V5773" i="11"/>
  <c r="W5773" i="11"/>
  <c r="X5773" i="11"/>
  <c r="V5774" i="11"/>
  <c r="W5774" i="11"/>
  <c r="X5774" i="11"/>
  <c r="V5775" i="11"/>
  <c r="W5775" i="11"/>
  <c r="X5775" i="11"/>
  <c r="V5776" i="11"/>
  <c r="W5776" i="11"/>
  <c r="X5776" i="11"/>
  <c r="V5777" i="11"/>
  <c r="W5777" i="11"/>
  <c r="X5777" i="11"/>
  <c r="V5778" i="11"/>
  <c r="W5778" i="11"/>
  <c r="X5778" i="11"/>
  <c r="V5779" i="11"/>
  <c r="W5779" i="11"/>
  <c r="X5779" i="11"/>
  <c r="V5780" i="11"/>
  <c r="W5780" i="11"/>
  <c r="X5780" i="11"/>
  <c r="V5781" i="11"/>
  <c r="W5781" i="11"/>
  <c r="X5781" i="11"/>
  <c r="V5782" i="11"/>
  <c r="W5782" i="11"/>
  <c r="X5782" i="11"/>
  <c r="V5783" i="11"/>
  <c r="W5783" i="11"/>
  <c r="X5783" i="11"/>
  <c r="V5784" i="11"/>
  <c r="W5784" i="11"/>
  <c r="X5784" i="11"/>
  <c r="V5785" i="11"/>
  <c r="W5785" i="11"/>
  <c r="X5785" i="11"/>
  <c r="V5786" i="11"/>
  <c r="W5786" i="11"/>
  <c r="X5786" i="11"/>
  <c r="V5787" i="11"/>
  <c r="W5787" i="11"/>
  <c r="X5787" i="11"/>
  <c r="V5788" i="11"/>
  <c r="W5788" i="11"/>
  <c r="X5788" i="11"/>
  <c r="V5789" i="11"/>
  <c r="W5789" i="11"/>
  <c r="X5789" i="11"/>
  <c r="V5790" i="11"/>
  <c r="W5790" i="11"/>
  <c r="X5790" i="11"/>
  <c r="V5791" i="11"/>
  <c r="W5791" i="11"/>
  <c r="X5791" i="11"/>
  <c r="V5792" i="11"/>
  <c r="W5792" i="11"/>
  <c r="X5792" i="11"/>
  <c r="V5793" i="11"/>
  <c r="W5793" i="11"/>
  <c r="X5793" i="11"/>
  <c r="V5794" i="11"/>
  <c r="W5794" i="11"/>
  <c r="X5794" i="11"/>
  <c r="V5795" i="11"/>
  <c r="W5795" i="11"/>
  <c r="X5795" i="11"/>
  <c r="V5796" i="11"/>
  <c r="W5796" i="11"/>
  <c r="X5796" i="11"/>
  <c r="V5797" i="11"/>
  <c r="W5797" i="11"/>
  <c r="X5797" i="11"/>
  <c r="V5798" i="11"/>
  <c r="W5798" i="11"/>
  <c r="X5798" i="11"/>
  <c r="V5799" i="11"/>
  <c r="W5799" i="11"/>
  <c r="X5799" i="11"/>
  <c r="V5800" i="11"/>
  <c r="W5800" i="11"/>
  <c r="X5800" i="11"/>
  <c r="V5801" i="11"/>
  <c r="W5801" i="11"/>
  <c r="X5801" i="11"/>
  <c r="V5802" i="11"/>
  <c r="W5802" i="11"/>
  <c r="X5802" i="11"/>
  <c r="V5803" i="11"/>
  <c r="W5803" i="11"/>
  <c r="X5803" i="11"/>
  <c r="V5804" i="11"/>
  <c r="W5804" i="11"/>
  <c r="X5804" i="11"/>
  <c r="V5805" i="11"/>
  <c r="W5805" i="11"/>
  <c r="X5805" i="11"/>
  <c r="V5806" i="11"/>
  <c r="W5806" i="11"/>
  <c r="X5806" i="11"/>
  <c r="V5807" i="11"/>
  <c r="W5807" i="11"/>
  <c r="X5807" i="11"/>
  <c r="V5808" i="11"/>
  <c r="W5808" i="11"/>
  <c r="X5808" i="11"/>
  <c r="V5809" i="11"/>
  <c r="W5809" i="11"/>
  <c r="X5809" i="11"/>
  <c r="V5810" i="11"/>
  <c r="W5810" i="11"/>
  <c r="X5810" i="11"/>
  <c r="V5811" i="11"/>
  <c r="W5811" i="11"/>
  <c r="X5811" i="11"/>
  <c r="V5812" i="11"/>
  <c r="W5812" i="11"/>
  <c r="X5812" i="11"/>
  <c r="V5813" i="11"/>
  <c r="W5813" i="11"/>
  <c r="X5813" i="11"/>
  <c r="V5814" i="11"/>
  <c r="W5814" i="11"/>
  <c r="X5814" i="11"/>
  <c r="V5815" i="11"/>
  <c r="W5815" i="11"/>
  <c r="X5815" i="11"/>
  <c r="V5816" i="11"/>
  <c r="W5816" i="11"/>
  <c r="X5816" i="11"/>
  <c r="V5817" i="11"/>
  <c r="W5817" i="11"/>
  <c r="X5817" i="11"/>
  <c r="V5818" i="11"/>
  <c r="W5818" i="11"/>
  <c r="X5818" i="11"/>
  <c r="V5819" i="11"/>
  <c r="W5819" i="11"/>
  <c r="X5819" i="11"/>
  <c r="V5820" i="11"/>
  <c r="W5820" i="11"/>
  <c r="X5820" i="11"/>
  <c r="V5821" i="11"/>
  <c r="W5821" i="11"/>
  <c r="X5821" i="11"/>
  <c r="V5822" i="11"/>
  <c r="W5822" i="11"/>
  <c r="X5822" i="11"/>
  <c r="V5823" i="11"/>
  <c r="W5823" i="11"/>
  <c r="X5823" i="11"/>
  <c r="V5824" i="11"/>
  <c r="W5824" i="11"/>
  <c r="X5824" i="11"/>
  <c r="V5825" i="11"/>
  <c r="W5825" i="11"/>
  <c r="X5825" i="11"/>
  <c r="V5826" i="11"/>
  <c r="W5826" i="11"/>
  <c r="X5826" i="11"/>
  <c r="V5827" i="11"/>
  <c r="W5827" i="11"/>
  <c r="X5827" i="11"/>
  <c r="V5828" i="11"/>
  <c r="W5828" i="11"/>
  <c r="X5828" i="11"/>
  <c r="V5829" i="11"/>
  <c r="W5829" i="11"/>
  <c r="X5829" i="11"/>
  <c r="V5830" i="11"/>
  <c r="W5830" i="11"/>
  <c r="X5830" i="11"/>
  <c r="V5831" i="11"/>
  <c r="W5831" i="11"/>
  <c r="X5831" i="11"/>
  <c r="V5832" i="11"/>
  <c r="W5832" i="11"/>
  <c r="X5832" i="11"/>
  <c r="V5833" i="11"/>
  <c r="W5833" i="11"/>
  <c r="X5833" i="11"/>
  <c r="V5834" i="11"/>
  <c r="W5834" i="11"/>
  <c r="X5834" i="11"/>
  <c r="V5835" i="11"/>
  <c r="W5835" i="11"/>
  <c r="X5835" i="11"/>
  <c r="V5836" i="11"/>
  <c r="W5836" i="11"/>
  <c r="X5836" i="11"/>
  <c r="V5837" i="11"/>
  <c r="W5837" i="11"/>
  <c r="X5837" i="11"/>
  <c r="V5838" i="11"/>
  <c r="W5838" i="11"/>
  <c r="X5838" i="11"/>
  <c r="V5839" i="11"/>
  <c r="W5839" i="11"/>
  <c r="X5839" i="11"/>
  <c r="V5840" i="11"/>
  <c r="W5840" i="11"/>
  <c r="X5840" i="11"/>
  <c r="V5841" i="11"/>
  <c r="W5841" i="11"/>
  <c r="X5841" i="11"/>
  <c r="V5842" i="11"/>
  <c r="W5842" i="11"/>
  <c r="X5842" i="11"/>
  <c r="V5843" i="11"/>
  <c r="W5843" i="11"/>
  <c r="X5843" i="11"/>
  <c r="V5844" i="11"/>
  <c r="W5844" i="11"/>
  <c r="X5844" i="11"/>
  <c r="V5845" i="11"/>
  <c r="W5845" i="11"/>
  <c r="X5845" i="11"/>
  <c r="V5846" i="11"/>
  <c r="W5846" i="11"/>
  <c r="X5846" i="11"/>
  <c r="V5847" i="11"/>
  <c r="W5847" i="11"/>
  <c r="X5847" i="11"/>
  <c r="V5848" i="11"/>
  <c r="W5848" i="11"/>
  <c r="X5848" i="11"/>
  <c r="V5849" i="11"/>
  <c r="W5849" i="11"/>
  <c r="X5849" i="11"/>
  <c r="V5850" i="11"/>
  <c r="W5850" i="11"/>
  <c r="X5850" i="11"/>
  <c r="V5851" i="11"/>
  <c r="W5851" i="11"/>
  <c r="X5851" i="11"/>
  <c r="V5852" i="11"/>
  <c r="W5852" i="11"/>
  <c r="X5852" i="11"/>
  <c r="V5853" i="11"/>
  <c r="W5853" i="11"/>
  <c r="X5853" i="11"/>
  <c r="V5854" i="11"/>
  <c r="W5854" i="11"/>
  <c r="X5854" i="11"/>
  <c r="V5855" i="11"/>
  <c r="W5855" i="11"/>
  <c r="X5855" i="11"/>
  <c r="V5856" i="11"/>
  <c r="W5856" i="11"/>
  <c r="X5856" i="11"/>
  <c r="V5857" i="11"/>
  <c r="W5857" i="11"/>
  <c r="X5857" i="11"/>
  <c r="V5858" i="11"/>
  <c r="W5858" i="11"/>
  <c r="X5858" i="11"/>
  <c r="V5859" i="11"/>
  <c r="W5859" i="11"/>
  <c r="X5859" i="11"/>
  <c r="V5860" i="11"/>
  <c r="W5860" i="11"/>
  <c r="X5860" i="11"/>
  <c r="V5861" i="11"/>
  <c r="W5861" i="11"/>
  <c r="X5861" i="11"/>
  <c r="V5862" i="11"/>
  <c r="W5862" i="11"/>
  <c r="X5862" i="11"/>
  <c r="V5863" i="11"/>
  <c r="W5863" i="11"/>
  <c r="X5863" i="11"/>
  <c r="V5864" i="11"/>
  <c r="W5864" i="11"/>
  <c r="X5864" i="11"/>
  <c r="V5865" i="11"/>
  <c r="W5865" i="11"/>
  <c r="X5865" i="11"/>
  <c r="V5866" i="11"/>
  <c r="W5866" i="11"/>
  <c r="X5866" i="11"/>
  <c r="V5867" i="11"/>
  <c r="W5867" i="11"/>
  <c r="X5867" i="11"/>
  <c r="V5868" i="11"/>
  <c r="W5868" i="11"/>
  <c r="X5868" i="11"/>
  <c r="V5869" i="11"/>
  <c r="W5869" i="11"/>
  <c r="X5869" i="11"/>
  <c r="V5870" i="11"/>
  <c r="W5870" i="11"/>
  <c r="X5870" i="11"/>
  <c r="V5871" i="11"/>
  <c r="W5871" i="11"/>
  <c r="X5871" i="11"/>
  <c r="V5872" i="11"/>
  <c r="W5872" i="11"/>
  <c r="X5872" i="11"/>
  <c r="V5873" i="11"/>
  <c r="W5873" i="11"/>
  <c r="X5873" i="11"/>
  <c r="V5874" i="11"/>
  <c r="W5874" i="11"/>
  <c r="X5874" i="11"/>
  <c r="V5875" i="11"/>
  <c r="W5875" i="11"/>
  <c r="X5875" i="11"/>
  <c r="V5876" i="11"/>
  <c r="W5876" i="11"/>
  <c r="X5876" i="11"/>
  <c r="V5877" i="11"/>
  <c r="W5877" i="11"/>
  <c r="X5877" i="11"/>
  <c r="V5878" i="11"/>
  <c r="W5878" i="11"/>
  <c r="X5878" i="11"/>
  <c r="V5879" i="11"/>
  <c r="W5879" i="11"/>
  <c r="X5879" i="11"/>
  <c r="V5880" i="11"/>
  <c r="W5880" i="11"/>
  <c r="X5880" i="11"/>
  <c r="V5881" i="11"/>
  <c r="W5881" i="11"/>
  <c r="X5881" i="11"/>
  <c r="V5882" i="11"/>
  <c r="W5882" i="11"/>
  <c r="X5882" i="11"/>
  <c r="V5883" i="11"/>
  <c r="W5883" i="11"/>
  <c r="X5883" i="11"/>
  <c r="V5884" i="11"/>
  <c r="W5884" i="11"/>
  <c r="X5884" i="11"/>
  <c r="V5885" i="11"/>
  <c r="W5885" i="11"/>
  <c r="X5885" i="11"/>
  <c r="V5886" i="11"/>
  <c r="W5886" i="11"/>
  <c r="X5886" i="11"/>
  <c r="V5887" i="11"/>
  <c r="W5887" i="11"/>
  <c r="X5887" i="11"/>
  <c r="V5888" i="11"/>
  <c r="W5888" i="11"/>
  <c r="X5888" i="11"/>
  <c r="V5889" i="11"/>
  <c r="W5889" i="11"/>
  <c r="X5889" i="11"/>
  <c r="V5890" i="11"/>
  <c r="W5890" i="11"/>
  <c r="X5890" i="11"/>
  <c r="V5891" i="11"/>
  <c r="W5891" i="11"/>
  <c r="X5891" i="11"/>
  <c r="V5892" i="11"/>
  <c r="W5892" i="11"/>
  <c r="X5892" i="11"/>
  <c r="V5893" i="11"/>
  <c r="W5893" i="11"/>
  <c r="X5893" i="11"/>
  <c r="V5894" i="11"/>
  <c r="W5894" i="11"/>
  <c r="X5894" i="11"/>
  <c r="V5895" i="11"/>
  <c r="W5895" i="11"/>
  <c r="X5895" i="11"/>
  <c r="V5896" i="11"/>
  <c r="W5896" i="11"/>
  <c r="X5896" i="11"/>
  <c r="V5897" i="11"/>
  <c r="W5897" i="11"/>
  <c r="X5897" i="11"/>
  <c r="V5898" i="11"/>
  <c r="W5898" i="11"/>
  <c r="X5898" i="11"/>
  <c r="V5899" i="11"/>
  <c r="W5899" i="11"/>
  <c r="X5899" i="11"/>
  <c r="V5900" i="11"/>
  <c r="W5900" i="11"/>
  <c r="X5900" i="11"/>
  <c r="V5901" i="11"/>
  <c r="W5901" i="11"/>
  <c r="X5901" i="11"/>
  <c r="V5902" i="11"/>
  <c r="W5902" i="11"/>
  <c r="X5902" i="11"/>
  <c r="V5903" i="11"/>
  <c r="W5903" i="11"/>
  <c r="X5903" i="11"/>
  <c r="V5904" i="11"/>
  <c r="W5904" i="11"/>
  <c r="X5904" i="11"/>
  <c r="V5905" i="11"/>
  <c r="W5905" i="11"/>
  <c r="X5905" i="11"/>
  <c r="V5906" i="11"/>
  <c r="W5906" i="11"/>
  <c r="X5906" i="11"/>
  <c r="V5907" i="11"/>
  <c r="W5907" i="11"/>
  <c r="X5907" i="11"/>
  <c r="V5908" i="11"/>
  <c r="W5908" i="11"/>
  <c r="X5908" i="11"/>
  <c r="V5909" i="11"/>
  <c r="W5909" i="11"/>
  <c r="X5909" i="11"/>
  <c r="V5910" i="11"/>
  <c r="W5910" i="11"/>
  <c r="X5910" i="11"/>
  <c r="V5911" i="11"/>
  <c r="W5911" i="11"/>
  <c r="X5911" i="11"/>
  <c r="V5912" i="11"/>
  <c r="W5912" i="11"/>
  <c r="X5912" i="11"/>
  <c r="V5913" i="11"/>
  <c r="W5913" i="11"/>
  <c r="X5913" i="11"/>
  <c r="V5914" i="11"/>
  <c r="W5914" i="11"/>
  <c r="X5914" i="11"/>
  <c r="V5915" i="11"/>
  <c r="W5915" i="11"/>
  <c r="X5915" i="11"/>
  <c r="V5916" i="11"/>
  <c r="W5916" i="11"/>
  <c r="X5916" i="11"/>
  <c r="V5917" i="11"/>
  <c r="W5917" i="11"/>
  <c r="X5917" i="11"/>
  <c r="V5918" i="11"/>
  <c r="W5918" i="11"/>
  <c r="X5918" i="11"/>
  <c r="V5919" i="11"/>
  <c r="W5919" i="11"/>
  <c r="X5919" i="11"/>
  <c r="V5920" i="11"/>
  <c r="W5920" i="11"/>
  <c r="X5920" i="11"/>
  <c r="V5921" i="11"/>
  <c r="W5921" i="11"/>
  <c r="X5921" i="11"/>
  <c r="V5922" i="11"/>
  <c r="W5922" i="11"/>
  <c r="X5922" i="11"/>
  <c r="V5923" i="11"/>
  <c r="W5923" i="11"/>
  <c r="X5923" i="11"/>
  <c r="V5924" i="11"/>
  <c r="W5924" i="11"/>
  <c r="X5924" i="11"/>
  <c r="V5925" i="11"/>
  <c r="W5925" i="11"/>
  <c r="X5925" i="11"/>
  <c r="V5926" i="11"/>
  <c r="W5926" i="11"/>
  <c r="X5926" i="11"/>
  <c r="V5927" i="11"/>
  <c r="W5927" i="11"/>
  <c r="X5927" i="11"/>
  <c r="V5928" i="11"/>
  <c r="W5928" i="11"/>
  <c r="X5928" i="11"/>
  <c r="V5929" i="11"/>
  <c r="W5929" i="11"/>
  <c r="X5929" i="11"/>
  <c r="V5930" i="11"/>
  <c r="W5930" i="11"/>
  <c r="X5930" i="11"/>
  <c r="V5931" i="11"/>
  <c r="W5931" i="11"/>
  <c r="X5931" i="11"/>
  <c r="V5932" i="11"/>
  <c r="W5932" i="11"/>
  <c r="X5932" i="11"/>
  <c r="V5933" i="11"/>
  <c r="W5933" i="11"/>
  <c r="X5933" i="11"/>
  <c r="V2" i="11"/>
  <c r="W2" i="11"/>
  <c r="X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U3820" i="11"/>
  <c r="U3821" i="11"/>
  <c r="U3822" i="11"/>
  <c r="U3823" i="11"/>
  <c r="U3824" i="11"/>
  <c r="U3825" i="11"/>
  <c r="U3826" i="11"/>
  <c r="U3827" i="11"/>
  <c r="U3828" i="11"/>
  <c r="U3829" i="11"/>
  <c r="U3830" i="11"/>
  <c r="U3831" i="11"/>
  <c r="U3832" i="11"/>
  <c r="U3833" i="11"/>
  <c r="U3834" i="11"/>
  <c r="U3835" i="11"/>
  <c r="U3836" i="11"/>
  <c r="U3837" i="11"/>
  <c r="U3838" i="11"/>
  <c r="U3839" i="11"/>
  <c r="U3840" i="11"/>
  <c r="U3841" i="11"/>
  <c r="U3842" i="11"/>
  <c r="U3843" i="11"/>
  <c r="U3844" i="11"/>
  <c r="U3845" i="11"/>
  <c r="U3846" i="11"/>
  <c r="U3847" i="11"/>
  <c r="U3848" i="11"/>
  <c r="U3849" i="11"/>
  <c r="U3850" i="11"/>
  <c r="U3851" i="11"/>
  <c r="U3852" i="11"/>
  <c r="U3853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0" i="11"/>
  <c r="U3871" i="11"/>
  <c r="U3872" i="11"/>
  <c r="U3873" i="11"/>
  <c r="U3874" i="11"/>
  <c r="U3875" i="11"/>
  <c r="U3876" i="11"/>
  <c r="U3877" i="11"/>
  <c r="U3878" i="11"/>
  <c r="U3879" i="11"/>
  <c r="U3880" i="11"/>
  <c r="U3881" i="11"/>
  <c r="U3882" i="11"/>
  <c r="U3883" i="11"/>
  <c r="U3884" i="11"/>
  <c r="U3885" i="11"/>
  <c r="U3886" i="11"/>
  <c r="U3887" i="11"/>
  <c r="U3888" i="11"/>
  <c r="U3889" i="11"/>
  <c r="U3890" i="11"/>
  <c r="U3891" i="11"/>
  <c r="U3892" i="11"/>
  <c r="U3893" i="11"/>
  <c r="U3894" i="11"/>
  <c r="U3895" i="11"/>
  <c r="U3896" i="11"/>
  <c r="U3897" i="11"/>
  <c r="U3898" i="11"/>
  <c r="U3899" i="11"/>
  <c r="U3900" i="11"/>
  <c r="U3901" i="11"/>
  <c r="U3902" i="11"/>
  <c r="U3903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24" i="11"/>
  <c r="U3925" i="11"/>
  <c r="U3926" i="11"/>
  <c r="U3927" i="11"/>
  <c r="U3928" i="11"/>
  <c r="U3929" i="11"/>
  <c r="U3930" i="11"/>
  <c r="U3931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4" i="11"/>
  <c r="U3945" i="11"/>
  <c r="U3946" i="11"/>
  <c r="U3947" i="11"/>
  <c r="U3948" i="11"/>
  <c r="U3949" i="11"/>
  <c r="U3950" i="11"/>
  <c r="U3951" i="11"/>
  <c r="U3952" i="11"/>
  <c r="U3953" i="11"/>
  <c r="U3954" i="11"/>
  <c r="U3955" i="11"/>
  <c r="U3956" i="11"/>
  <c r="U3957" i="11"/>
  <c r="U3958" i="11"/>
  <c r="U3959" i="11"/>
  <c r="U3960" i="11"/>
  <c r="U3961" i="11"/>
  <c r="U3962" i="11"/>
  <c r="U3963" i="11"/>
  <c r="U3964" i="11"/>
  <c r="U3965" i="11"/>
  <c r="U3966" i="11"/>
  <c r="U3967" i="11"/>
  <c r="U3968" i="11"/>
  <c r="U3969" i="11"/>
  <c r="U3970" i="11"/>
  <c r="U3971" i="11"/>
  <c r="U3972" i="11"/>
  <c r="U3973" i="11"/>
  <c r="U3974" i="11"/>
  <c r="U3975" i="11"/>
  <c r="U3976" i="11"/>
  <c r="U3977" i="11"/>
  <c r="U3978" i="11"/>
  <c r="U3979" i="11"/>
  <c r="U3980" i="11"/>
  <c r="U3981" i="11"/>
  <c r="U3982" i="11"/>
  <c r="U3983" i="11"/>
  <c r="U3984" i="11"/>
  <c r="U3985" i="11"/>
  <c r="U3986" i="11"/>
  <c r="U3987" i="11"/>
  <c r="U3988" i="11"/>
  <c r="U3989" i="11"/>
  <c r="U3990" i="11"/>
  <c r="U3991" i="11"/>
  <c r="U3992" i="11"/>
  <c r="U3993" i="11"/>
  <c r="U3994" i="11"/>
  <c r="U3995" i="11"/>
  <c r="U3996" i="11"/>
  <c r="U3997" i="11"/>
  <c r="U3998" i="11"/>
  <c r="U3999" i="11"/>
  <c r="U4000" i="11"/>
  <c r="U4001" i="11"/>
  <c r="U4002" i="11"/>
  <c r="U4003" i="11"/>
  <c r="U4004" i="11"/>
  <c r="U4005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17" i="11"/>
  <c r="U4018" i="11"/>
  <c r="U4019" i="11"/>
  <c r="U4020" i="11"/>
  <c r="U4021" i="11"/>
  <c r="U4022" i="11"/>
  <c r="U4023" i="11"/>
  <c r="U4024" i="11"/>
  <c r="U4025" i="11"/>
  <c r="U4026" i="11"/>
  <c r="U4027" i="11"/>
  <c r="U4028" i="11"/>
  <c r="U4029" i="11"/>
  <c r="U4030" i="11"/>
  <c r="U4031" i="11"/>
  <c r="U4032" i="11"/>
  <c r="U4033" i="11"/>
  <c r="U4034" i="11"/>
  <c r="U4035" i="11"/>
  <c r="U4036" i="11"/>
  <c r="U4037" i="11"/>
  <c r="U4038" i="11"/>
  <c r="U4039" i="11"/>
  <c r="U4040" i="11"/>
  <c r="U4041" i="11"/>
  <c r="U4042" i="11"/>
  <c r="U4043" i="11"/>
  <c r="U4044" i="11"/>
  <c r="U4045" i="11"/>
  <c r="U4046" i="11"/>
  <c r="U4047" i="11"/>
  <c r="U4048" i="11"/>
  <c r="U4049" i="11"/>
  <c r="U4050" i="11"/>
  <c r="U4051" i="11"/>
  <c r="U4052" i="11"/>
  <c r="U4053" i="11"/>
  <c r="U4054" i="11"/>
  <c r="U4055" i="11"/>
  <c r="U4056" i="11"/>
  <c r="U4057" i="11"/>
  <c r="U4058" i="11"/>
  <c r="U4059" i="11"/>
  <c r="U4060" i="11"/>
  <c r="U4061" i="11"/>
  <c r="U4062" i="11"/>
  <c r="U4063" i="11"/>
  <c r="U4064" i="11"/>
  <c r="U4065" i="11"/>
  <c r="U4066" i="11"/>
  <c r="U4067" i="11"/>
  <c r="U4068" i="11"/>
  <c r="U4069" i="11"/>
  <c r="U4070" i="11"/>
  <c r="U4071" i="11"/>
  <c r="U4072" i="11"/>
  <c r="U4073" i="11"/>
  <c r="U4074" i="11"/>
  <c r="U4075" i="11"/>
  <c r="U4076" i="11"/>
  <c r="U4077" i="11"/>
  <c r="U4078" i="11"/>
  <c r="U4079" i="11"/>
  <c r="U4080" i="11"/>
  <c r="U4081" i="11"/>
  <c r="U4082" i="11"/>
  <c r="U4083" i="11"/>
  <c r="U4084" i="11"/>
  <c r="U4085" i="11"/>
  <c r="U4086" i="11"/>
  <c r="U4087" i="11"/>
  <c r="U4088" i="11"/>
  <c r="U4089" i="11"/>
  <c r="U4090" i="11"/>
  <c r="U4091" i="11"/>
  <c r="U4092" i="11"/>
  <c r="U4093" i="11"/>
  <c r="U4094" i="11"/>
  <c r="U4095" i="11"/>
  <c r="U4096" i="11"/>
  <c r="U4097" i="11"/>
  <c r="U4098" i="11"/>
  <c r="U4099" i="11"/>
  <c r="U4100" i="11"/>
  <c r="U4101" i="11"/>
  <c r="U4102" i="11"/>
  <c r="U4103" i="11"/>
  <c r="U4104" i="11"/>
  <c r="U4105" i="11"/>
  <c r="U4106" i="11"/>
  <c r="U4107" i="11"/>
  <c r="U4108" i="11"/>
  <c r="U4109" i="11"/>
  <c r="U4110" i="11"/>
  <c r="U4111" i="11"/>
  <c r="U4112" i="11"/>
  <c r="U4113" i="11"/>
  <c r="U4114" i="11"/>
  <c r="U4115" i="11"/>
  <c r="U4116" i="11"/>
  <c r="U4117" i="11"/>
  <c r="U4118" i="11"/>
  <c r="U4119" i="11"/>
  <c r="U4120" i="11"/>
  <c r="U4121" i="11"/>
  <c r="U4122" i="11"/>
  <c r="U4123" i="11"/>
  <c r="U4124" i="11"/>
  <c r="U4125" i="11"/>
  <c r="U4126" i="11"/>
  <c r="U4127" i="11"/>
  <c r="U4128" i="11"/>
  <c r="U4129" i="11"/>
  <c r="U4130" i="11"/>
  <c r="U4131" i="11"/>
  <c r="U4132" i="11"/>
  <c r="U4133" i="11"/>
  <c r="U4134" i="11"/>
  <c r="U4135" i="11"/>
  <c r="U4136" i="11"/>
  <c r="U4137" i="11"/>
  <c r="U4138" i="11"/>
  <c r="U4139" i="11"/>
  <c r="U4140" i="11"/>
  <c r="U4141" i="11"/>
  <c r="U4142" i="11"/>
  <c r="U4143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57" i="11"/>
  <c r="U4158" i="11"/>
  <c r="U4159" i="11"/>
  <c r="U4160" i="11"/>
  <c r="U4161" i="11"/>
  <c r="U4162" i="11"/>
  <c r="U4163" i="11"/>
  <c r="U4164" i="11"/>
  <c r="U4165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77" i="11"/>
  <c r="U4178" i="11"/>
  <c r="U4179" i="11"/>
  <c r="U4180" i="11"/>
  <c r="U4181" i="11"/>
  <c r="U4182" i="11"/>
  <c r="U4183" i="11"/>
  <c r="U4184" i="11"/>
  <c r="U4185" i="11"/>
  <c r="U4186" i="11"/>
  <c r="U4187" i="11"/>
  <c r="U4188" i="11"/>
  <c r="U4189" i="11"/>
  <c r="U4190" i="11"/>
  <c r="U4191" i="11"/>
  <c r="U4192" i="11"/>
  <c r="U4193" i="11"/>
  <c r="U4194" i="11"/>
  <c r="U4195" i="11"/>
  <c r="U4196" i="11"/>
  <c r="U4197" i="11"/>
  <c r="U4198" i="11"/>
  <c r="U4199" i="11"/>
  <c r="U4200" i="11"/>
  <c r="U4201" i="11"/>
  <c r="U4202" i="11"/>
  <c r="U4203" i="11"/>
  <c r="U4204" i="11"/>
  <c r="U4205" i="11"/>
  <c r="U4206" i="11"/>
  <c r="U4207" i="11"/>
  <c r="U4208" i="11"/>
  <c r="U4209" i="11"/>
  <c r="U4210" i="11"/>
  <c r="U4211" i="11"/>
  <c r="U4212" i="11"/>
  <c r="U4213" i="11"/>
  <c r="U4214" i="11"/>
  <c r="U4215" i="11"/>
  <c r="U4216" i="11"/>
  <c r="U4217" i="11"/>
  <c r="U4218" i="11"/>
  <c r="U4219" i="11"/>
  <c r="U4220" i="11"/>
  <c r="U4221" i="11"/>
  <c r="U4222" i="11"/>
  <c r="U4223" i="11"/>
  <c r="U4224" i="11"/>
  <c r="U4225" i="11"/>
  <c r="U4226" i="11"/>
  <c r="U4227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0" i="11"/>
  <c r="U4241" i="11"/>
  <c r="U4242" i="11"/>
  <c r="U4243" i="11"/>
  <c r="U4244" i="11"/>
  <c r="U4245" i="11"/>
  <c r="U4246" i="11"/>
  <c r="U4247" i="11"/>
  <c r="U4248" i="11"/>
  <c r="U4249" i="11"/>
  <c r="U4250" i="11"/>
  <c r="U4251" i="11"/>
  <c r="U4252" i="11"/>
  <c r="U4253" i="11"/>
  <c r="U4254" i="11"/>
  <c r="U4255" i="11"/>
  <c r="U4256" i="11"/>
  <c r="U4257" i="11"/>
  <c r="U4258" i="11"/>
  <c r="U4259" i="11"/>
  <c r="U4260" i="11"/>
  <c r="U4261" i="11"/>
  <c r="U4262" i="11"/>
  <c r="U4263" i="11"/>
  <c r="U4264" i="11"/>
  <c r="U4265" i="11"/>
  <c r="U4266" i="11"/>
  <c r="U4267" i="11"/>
  <c r="U4268" i="11"/>
  <c r="U4269" i="11"/>
  <c r="U4270" i="11"/>
  <c r="U4271" i="11"/>
  <c r="U4272" i="11"/>
  <c r="U4273" i="11"/>
  <c r="U4274" i="11"/>
  <c r="U4275" i="11"/>
  <c r="U4276" i="11"/>
  <c r="U4277" i="11"/>
  <c r="U4278" i="11"/>
  <c r="U4279" i="11"/>
  <c r="U4280" i="11"/>
  <c r="U4281" i="11"/>
  <c r="U4282" i="11"/>
  <c r="U4283" i="11"/>
  <c r="U4284" i="11"/>
  <c r="U4285" i="11"/>
  <c r="U4286" i="11"/>
  <c r="U4287" i="11"/>
  <c r="U4288" i="11"/>
  <c r="U4289" i="11"/>
  <c r="U4290" i="11"/>
  <c r="U4291" i="11"/>
  <c r="U4292" i="11"/>
  <c r="U4293" i="11"/>
  <c r="U4294" i="11"/>
  <c r="U4295" i="11"/>
  <c r="U4296" i="11"/>
  <c r="U4297" i="11"/>
  <c r="U4298" i="11"/>
  <c r="U4299" i="11"/>
  <c r="U4300" i="11"/>
  <c r="U4301" i="11"/>
  <c r="U4302" i="11"/>
  <c r="U4303" i="11"/>
  <c r="U4304" i="11"/>
  <c r="U4305" i="11"/>
  <c r="U4306" i="11"/>
  <c r="U4307" i="11"/>
  <c r="U4308" i="11"/>
  <c r="U4309" i="11"/>
  <c r="U4310" i="11"/>
  <c r="U4311" i="11"/>
  <c r="U4312" i="11"/>
  <c r="U4313" i="11"/>
  <c r="U4314" i="11"/>
  <c r="U4315" i="11"/>
  <c r="U4316" i="11"/>
  <c r="U4317" i="11"/>
  <c r="U4318" i="11"/>
  <c r="U4319" i="11"/>
  <c r="U4320" i="11"/>
  <c r="U4321" i="11"/>
  <c r="U4322" i="11"/>
  <c r="U4323" i="11"/>
  <c r="U4324" i="11"/>
  <c r="U4325" i="11"/>
  <c r="U4326" i="11"/>
  <c r="U4327" i="11"/>
  <c r="U4328" i="11"/>
  <c r="U4329" i="11"/>
  <c r="U4330" i="11"/>
  <c r="U4331" i="11"/>
  <c r="U4332" i="11"/>
  <c r="U4333" i="11"/>
  <c r="U4334" i="11"/>
  <c r="U4335" i="11"/>
  <c r="U4336" i="11"/>
  <c r="U4337" i="11"/>
  <c r="U4338" i="11"/>
  <c r="U4339" i="11"/>
  <c r="U4340" i="11"/>
  <c r="U4341" i="11"/>
  <c r="U4342" i="11"/>
  <c r="U4343" i="11"/>
  <c r="U4344" i="11"/>
  <c r="U4345" i="11"/>
  <c r="U4346" i="11"/>
  <c r="U4347" i="11"/>
  <c r="U4348" i="11"/>
  <c r="U4349" i="11"/>
  <c r="U4350" i="11"/>
  <c r="U4351" i="11"/>
  <c r="U4352" i="11"/>
  <c r="U4353" i="11"/>
  <c r="U4354" i="11"/>
  <c r="U4355" i="11"/>
  <c r="U4356" i="11"/>
  <c r="U4357" i="11"/>
  <c r="U4358" i="11"/>
  <c r="U4359" i="11"/>
  <c r="U4360" i="11"/>
  <c r="U4361" i="11"/>
  <c r="U4362" i="11"/>
  <c r="U4363" i="11"/>
  <c r="U4364" i="11"/>
  <c r="U4365" i="11"/>
  <c r="U4366" i="11"/>
  <c r="U4367" i="11"/>
  <c r="U4368" i="11"/>
  <c r="U4369" i="11"/>
  <c r="U4370" i="11"/>
  <c r="U4371" i="11"/>
  <c r="U4372" i="11"/>
  <c r="U4373" i="11"/>
  <c r="U4374" i="11"/>
  <c r="U4375" i="11"/>
  <c r="U4376" i="11"/>
  <c r="U4377" i="11"/>
  <c r="U4378" i="11"/>
  <c r="U4379" i="11"/>
  <c r="U4380" i="11"/>
  <c r="U4381" i="11"/>
  <c r="U4382" i="11"/>
  <c r="U4383" i="11"/>
  <c r="U4384" i="11"/>
  <c r="U4385" i="11"/>
  <c r="U4386" i="11"/>
  <c r="U4387" i="11"/>
  <c r="U4388" i="11"/>
  <c r="U4389" i="11"/>
  <c r="U4390" i="11"/>
  <c r="U4391" i="11"/>
  <c r="U4392" i="11"/>
  <c r="U4393" i="11"/>
  <c r="U4394" i="11"/>
  <c r="U4395" i="11"/>
  <c r="U4396" i="11"/>
  <c r="U4397" i="11"/>
  <c r="U4398" i="11"/>
  <c r="U4399" i="11"/>
  <c r="U4400" i="11"/>
  <c r="U4401" i="11"/>
  <c r="U4402" i="11"/>
  <c r="U4403" i="11"/>
  <c r="U4404" i="11"/>
  <c r="U4405" i="11"/>
  <c r="U4406" i="11"/>
  <c r="U4407" i="11"/>
  <c r="U4408" i="11"/>
  <c r="U4409" i="11"/>
  <c r="U4410" i="11"/>
  <c r="U4411" i="11"/>
  <c r="U4412" i="11"/>
  <c r="U4413" i="11"/>
  <c r="U4414" i="11"/>
  <c r="U4415" i="11"/>
  <c r="U4416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1" i="11"/>
  <c r="U4432" i="11"/>
  <c r="U4433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47" i="11"/>
  <c r="U4448" i="11"/>
  <c r="U4449" i="11"/>
  <c r="U4450" i="11"/>
  <c r="U4451" i="11"/>
  <c r="U4452" i="11"/>
  <c r="U4453" i="11"/>
  <c r="U4454" i="11"/>
  <c r="U4455" i="11"/>
  <c r="U4456" i="11"/>
  <c r="U4457" i="11"/>
  <c r="U4458" i="11"/>
  <c r="U4459" i="11"/>
  <c r="U4460" i="11"/>
  <c r="U4461" i="11"/>
  <c r="U4462" i="11"/>
  <c r="U4463" i="11"/>
  <c r="U4464" i="11"/>
  <c r="U4465" i="11"/>
  <c r="U4466" i="11"/>
  <c r="U4467" i="11"/>
  <c r="U4468" i="11"/>
  <c r="U4469" i="11"/>
  <c r="U4470" i="11"/>
  <c r="U4471" i="11"/>
  <c r="U4472" i="11"/>
  <c r="U4473" i="11"/>
  <c r="U4474" i="11"/>
  <c r="U4475" i="11"/>
  <c r="U4476" i="11"/>
  <c r="U4477" i="11"/>
  <c r="U4478" i="11"/>
  <c r="U4479" i="11"/>
  <c r="U4480" i="11"/>
  <c r="U4481" i="11"/>
  <c r="U4482" i="11"/>
  <c r="U4483" i="11"/>
  <c r="U4484" i="11"/>
  <c r="U4485" i="11"/>
  <c r="U4486" i="11"/>
  <c r="U4487" i="11"/>
  <c r="U4488" i="11"/>
  <c r="U4489" i="11"/>
  <c r="U4490" i="11"/>
  <c r="U4491" i="11"/>
  <c r="U4492" i="11"/>
  <c r="U4493" i="11"/>
  <c r="U4494" i="11"/>
  <c r="U4495" i="11"/>
  <c r="U4496" i="11"/>
  <c r="U4497" i="11"/>
  <c r="U4498" i="11"/>
  <c r="U4499" i="11"/>
  <c r="U4500" i="11"/>
  <c r="U4501" i="11"/>
  <c r="U4502" i="11"/>
  <c r="U4503" i="11"/>
  <c r="U4504" i="11"/>
  <c r="U4505" i="11"/>
  <c r="U4506" i="11"/>
  <c r="U4507" i="11"/>
  <c r="U4508" i="11"/>
  <c r="U4509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1" i="11"/>
  <c r="U4522" i="11"/>
  <c r="U4523" i="11"/>
  <c r="U4524" i="11"/>
  <c r="U4525" i="11"/>
  <c r="U4526" i="11"/>
  <c r="U4527" i="11"/>
  <c r="U4528" i="11"/>
  <c r="U4529" i="11"/>
  <c r="U4530" i="11"/>
  <c r="U4531" i="11"/>
  <c r="U4532" i="11"/>
  <c r="U4533" i="11"/>
  <c r="U4534" i="11"/>
  <c r="U4535" i="11"/>
  <c r="U4536" i="11"/>
  <c r="U4537" i="11"/>
  <c r="U4538" i="11"/>
  <c r="U4539" i="11"/>
  <c r="U4540" i="11"/>
  <c r="U4541" i="11"/>
  <c r="U4542" i="11"/>
  <c r="U4543" i="11"/>
  <c r="U4544" i="11"/>
  <c r="U4545" i="11"/>
  <c r="U4546" i="11"/>
  <c r="U4547" i="11"/>
  <c r="U4548" i="11"/>
  <c r="U4549" i="11"/>
  <c r="U4550" i="11"/>
  <c r="U4551" i="11"/>
  <c r="U4552" i="11"/>
  <c r="U4553" i="11"/>
  <c r="U4554" i="11"/>
  <c r="U4555" i="11"/>
  <c r="U4556" i="11"/>
  <c r="U4557" i="11"/>
  <c r="U4558" i="11"/>
  <c r="U4559" i="11"/>
  <c r="U4560" i="11"/>
  <c r="U4561" i="11"/>
  <c r="U4562" i="11"/>
  <c r="U4563" i="11"/>
  <c r="U4564" i="11"/>
  <c r="U4565" i="11"/>
  <c r="U4566" i="11"/>
  <c r="U4567" i="11"/>
  <c r="U4568" i="11"/>
  <c r="U4569" i="11"/>
  <c r="U4570" i="11"/>
  <c r="U4571" i="11"/>
  <c r="U4572" i="11"/>
  <c r="U4573" i="11"/>
  <c r="U4574" i="11"/>
  <c r="U4575" i="11"/>
  <c r="U4576" i="11"/>
  <c r="U4577" i="11"/>
  <c r="U4578" i="11"/>
  <c r="U4579" i="11"/>
  <c r="U4580" i="11"/>
  <c r="U4581" i="11"/>
  <c r="U4582" i="11"/>
  <c r="U4583" i="11"/>
  <c r="U4584" i="11"/>
  <c r="U4585" i="11"/>
  <c r="U4586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8" i="11"/>
  <c r="U4599" i="11"/>
  <c r="U4600" i="11"/>
  <c r="U4601" i="11"/>
  <c r="U4602" i="11"/>
  <c r="U4603" i="11"/>
  <c r="U4604" i="11"/>
  <c r="U4605" i="11"/>
  <c r="U4606" i="11"/>
  <c r="U4607" i="11"/>
  <c r="U4608" i="11"/>
  <c r="U4609" i="11"/>
  <c r="U4610" i="11"/>
  <c r="U4611" i="11"/>
  <c r="U4612" i="11"/>
  <c r="U4613" i="11"/>
  <c r="U4614" i="11"/>
  <c r="U4615" i="11"/>
  <c r="U4616" i="11"/>
  <c r="U4617" i="11"/>
  <c r="U4618" i="11"/>
  <c r="U4619" i="11"/>
  <c r="U4620" i="11"/>
  <c r="U4621" i="11"/>
  <c r="U4622" i="11"/>
  <c r="U4623" i="11"/>
  <c r="U4624" i="11"/>
  <c r="U4625" i="11"/>
  <c r="U4626" i="11"/>
  <c r="U4627" i="11"/>
  <c r="U4628" i="11"/>
  <c r="U4629" i="11"/>
  <c r="U4630" i="11"/>
  <c r="U4631" i="11"/>
  <c r="U4632" i="11"/>
  <c r="U4633" i="11"/>
  <c r="U4634" i="11"/>
  <c r="U4635" i="11"/>
  <c r="U4636" i="11"/>
  <c r="U4637" i="11"/>
  <c r="U4638" i="11"/>
  <c r="U4639" i="11"/>
  <c r="U4640" i="11"/>
  <c r="U4641" i="11"/>
  <c r="U4642" i="11"/>
  <c r="U4643" i="11"/>
  <c r="U4644" i="11"/>
  <c r="U4645" i="11"/>
  <c r="U4646" i="11"/>
  <c r="U4647" i="11"/>
  <c r="U4648" i="11"/>
  <c r="U4649" i="11"/>
  <c r="U4650" i="11"/>
  <c r="U4651" i="11"/>
  <c r="U4652" i="11"/>
  <c r="U4653" i="11"/>
  <c r="U4654" i="11"/>
  <c r="U4655" i="11"/>
  <c r="U4656" i="11"/>
  <c r="U4657" i="11"/>
  <c r="U4658" i="11"/>
  <c r="U4659" i="11"/>
  <c r="U4660" i="11"/>
  <c r="U4661" i="11"/>
  <c r="U4662" i="11"/>
  <c r="U4663" i="11"/>
  <c r="U4664" i="11"/>
  <c r="U4665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77" i="11"/>
  <c r="U4678" i="11"/>
  <c r="U4679" i="11"/>
  <c r="U4680" i="11"/>
  <c r="U4681" i="11"/>
  <c r="U4682" i="11"/>
  <c r="U4683" i="11"/>
  <c r="U4684" i="11"/>
  <c r="U4685" i="11"/>
  <c r="U4686" i="11"/>
  <c r="U4687" i="11"/>
  <c r="U4688" i="11"/>
  <c r="U4689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2" i="11"/>
  <c r="U4703" i="11"/>
  <c r="U4704" i="11"/>
  <c r="U4705" i="11"/>
  <c r="U4706" i="11"/>
  <c r="U4707" i="11"/>
  <c r="U4708" i="11"/>
  <c r="U4709" i="11"/>
  <c r="U4710" i="11"/>
  <c r="U4711" i="11"/>
  <c r="U4712" i="11"/>
  <c r="U4713" i="11"/>
  <c r="U4714" i="11"/>
  <c r="U4715" i="11"/>
  <c r="U4716" i="11"/>
  <c r="U4717" i="11"/>
  <c r="U4718" i="11"/>
  <c r="U4719" i="11"/>
  <c r="U4720" i="11"/>
  <c r="U4721" i="11"/>
  <c r="U4722" i="11"/>
  <c r="U4723" i="11"/>
  <c r="U4724" i="11"/>
  <c r="U4725" i="11"/>
  <c r="U4726" i="11"/>
  <c r="U4727" i="11"/>
  <c r="U4728" i="11"/>
  <c r="U4729" i="11"/>
  <c r="U4730" i="11"/>
  <c r="U4731" i="11"/>
  <c r="U4732" i="11"/>
  <c r="U4733" i="11"/>
  <c r="U4734" i="11"/>
  <c r="U4735" i="11"/>
  <c r="U4736" i="11"/>
  <c r="U4737" i="11"/>
  <c r="U4738" i="11"/>
  <c r="U4739" i="11"/>
  <c r="U4740" i="11"/>
  <c r="U4741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59" i="11"/>
  <c r="U4760" i="11"/>
  <c r="U4761" i="11"/>
  <c r="U4762" i="11"/>
  <c r="U4763" i="11"/>
  <c r="U4764" i="11"/>
  <c r="U4765" i="11"/>
  <c r="U4766" i="11"/>
  <c r="U4767" i="11"/>
  <c r="U4768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1" i="11"/>
  <c r="U4782" i="11"/>
  <c r="U4783" i="11"/>
  <c r="U4784" i="11"/>
  <c r="U4785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799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2" i="11"/>
  <c r="U4813" i="11"/>
  <c r="U4814" i="11"/>
  <c r="U4815" i="11"/>
  <c r="U4816" i="11"/>
  <c r="U4817" i="11"/>
  <c r="U4818" i="11"/>
  <c r="U4819" i="11"/>
  <c r="U4820" i="11"/>
  <c r="U4821" i="11"/>
  <c r="U4822" i="11"/>
  <c r="U4823" i="11"/>
  <c r="U4824" i="11"/>
  <c r="U4825" i="11"/>
  <c r="U4826" i="11"/>
  <c r="U4827" i="11"/>
  <c r="U4828" i="11"/>
  <c r="U4829" i="11"/>
  <c r="U4830" i="11"/>
  <c r="U4831" i="11"/>
  <c r="U4832" i="11"/>
  <c r="U4833" i="11"/>
  <c r="U4834" i="11"/>
  <c r="U4835" i="11"/>
  <c r="U4836" i="11"/>
  <c r="U4837" i="11"/>
  <c r="U4838" i="11"/>
  <c r="U4839" i="11"/>
  <c r="U4840" i="11"/>
  <c r="U4841" i="11"/>
  <c r="U4842" i="11"/>
  <c r="U4843" i="11"/>
  <c r="U4844" i="11"/>
  <c r="U4845" i="11"/>
  <c r="U4846" i="11"/>
  <c r="U4847" i="11"/>
  <c r="U4848" i="11"/>
  <c r="U4849" i="11"/>
  <c r="U4850" i="11"/>
  <c r="U4851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6" i="11"/>
  <c r="U4867" i="11"/>
  <c r="U4868" i="11"/>
  <c r="U4869" i="11"/>
  <c r="U4870" i="11"/>
  <c r="U4871" i="11"/>
  <c r="U4872" i="11"/>
  <c r="U4873" i="11"/>
  <c r="U4874" i="11"/>
  <c r="U4875" i="11"/>
  <c r="U4876" i="11"/>
  <c r="U4877" i="11"/>
  <c r="U4878" i="11"/>
  <c r="U4879" i="11"/>
  <c r="U4880" i="11"/>
  <c r="U4881" i="11"/>
  <c r="U4882" i="11"/>
  <c r="U4883" i="11"/>
  <c r="U4884" i="11"/>
  <c r="U4885" i="11"/>
  <c r="U4886" i="11"/>
  <c r="U4887" i="11"/>
  <c r="U4888" i="11"/>
  <c r="U4889" i="11"/>
  <c r="U4890" i="11"/>
  <c r="U4891" i="11"/>
  <c r="U4892" i="11"/>
  <c r="U4893" i="11"/>
  <c r="U4894" i="11"/>
  <c r="U4895" i="11"/>
  <c r="U4896" i="11"/>
  <c r="U4897" i="11"/>
  <c r="U4898" i="11"/>
  <c r="U4899" i="11"/>
  <c r="U4900" i="11"/>
  <c r="U4901" i="11"/>
  <c r="U4902" i="11"/>
  <c r="U4903" i="11"/>
  <c r="U4904" i="11"/>
  <c r="U4905" i="11"/>
  <c r="U4906" i="11"/>
  <c r="U4907" i="11"/>
  <c r="U4908" i="11"/>
  <c r="U4909" i="11"/>
  <c r="U4910" i="11"/>
  <c r="U4911" i="11"/>
  <c r="U4912" i="11"/>
  <c r="U4913" i="11"/>
  <c r="U4914" i="11"/>
  <c r="U4915" i="11"/>
  <c r="U4916" i="11"/>
  <c r="U4917" i="11"/>
  <c r="U4918" i="11"/>
  <c r="U4919" i="11"/>
  <c r="U4920" i="11"/>
  <c r="U4921" i="11"/>
  <c r="U4922" i="11"/>
  <c r="U4923" i="11"/>
  <c r="U4924" i="11"/>
  <c r="U4925" i="11"/>
  <c r="U4926" i="11"/>
  <c r="U4927" i="11"/>
  <c r="U4928" i="11"/>
  <c r="U4929" i="11"/>
  <c r="U4930" i="11"/>
  <c r="U4931" i="11"/>
  <c r="U4932" i="11"/>
  <c r="U4933" i="11"/>
  <c r="U4934" i="11"/>
  <c r="U4935" i="11"/>
  <c r="U4936" i="11"/>
  <c r="U4937" i="11"/>
  <c r="U4938" i="11"/>
  <c r="U4939" i="11"/>
  <c r="U4940" i="11"/>
  <c r="U4941" i="11"/>
  <c r="U4942" i="11"/>
  <c r="U4943" i="11"/>
  <c r="U4944" i="11"/>
  <c r="U4945" i="11"/>
  <c r="U4946" i="11"/>
  <c r="U4947" i="11"/>
  <c r="U4948" i="11"/>
  <c r="U4949" i="11"/>
  <c r="U4950" i="11"/>
  <c r="U4951" i="11"/>
  <c r="U4952" i="11"/>
  <c r="U4953" i="11"/>
  <c r="U4954" i="11"/>
  <c r="U4955" i="11"/>
  <c r="U4956" i="11"/>
  <c r="U4957" i="11"/>
  <c r="U4958" i="11"/>
  <c r="U4959" i="11"/>
  <c r="U4960" i="11"/>
  <c r="U4961" i="11"/>
  <c r="U4962" i="11"/>
  <c r="U4963" i="11"/>
  <c r="U4964" i="11"/>
  <c r="U4965" i="11"/>
  <c r="U4966" i="11"/>
  <c r="U4967" i="11"/>
  <c r="U4968" i="11"/>
  <c r="U4969" i="11"/>
  <c r="U4970" i="11"/>
  <c r="U4971" i="11"/>
  <c r="U4972" i="11"/>
  <c r="U4973" i="11"/>
  <c r="U4974" i="11"/>
  <c r="U4975" i="11"/>
  <c r="U4976" i="11"/>
  <c r="U4977" i="11"/>
  <c r="U4978" i="11"/>
  <c r="U4979" i="11"/>
  <c r="U4980" i="11"/>
  <c r="U4981" i="11"/>
  <c r="U4982" i="11"/>
  <c r="U4983" i="11"/>
  <c r="U4984" i="11"/>
  <c r="U4985" i="11"/>
  <c r="U4986" i="11"/>
  <c r="U4987" i="11"/>
  <c r="U4988" i="11"/>
  <c r="U4989" i="11"/>
  <c r="U4990" i="11"/>
  <c r="U4991" i="11"/>
  <c r="U4992" i="11"/>
  <c r="U4993" i="11"/>
  <c r="U4994" i="11"/>
  <c r="U4995" i="11"/>
  <c r="U4996" i="11"/>
  <c r="U4997" i="11"/>
  <c r="U4998" i="11"/>
  <c r="U4999" i="11"/>
  <c r="U5000" i="11"/>
  <c r="U5001" i="11"/>
  <c r="U5002" i="11"/>
  <c r="U5003" i="11"/>
  <c r="U5004" i="11"/>
  <c r="U5005" i="11"/>
  <c r="U5006" i="11"/>
  <c r="U5007" i="11"/>
  <c r="U5008" i="11"/>
  <c r="U5009" i="11"/>
  <c r="U5010" i="11"/>
  <c r="U5011" i="11"/>
  <c r="U5012" i="11"/>
  <c r="U5013" i="11"/>
  <c r="U5014" i="11"/>
  <c r="U5015" i="11"/>
  <c r="U5016" i="11"/>
  <c r="U5017" i="11"/>
  <c r="U5018" i="11"/>
  <c r="U5019" i="11"/>
  <c r="U5020" i="11"/>
  <c r="U5021" i="11"/>
  <c r="U5022" i="11"/>
  <c r="U5023" i="11"/>
  <c r="U5024" i="11"/>
  <c r="U5025" i="11"/>
  <c r="U5026" i="11"/>
  <c r="U5027" i="11"/>
  <c r="U5028" i="11"/>
  <c r="U5029" i="11"/>
  <c r="U5030" i="11"/>
  <c r="U5031" i="11"/>
  <c r="U5032" i="11"/>
  <c r="U5033" i="11"/>
  <c r="U5034" i="11"/>
  <c r="U5035" i="11"/>
  <c r="U5036" i="11"/>
  <c r="U5037" i="11"/>
  <c r="U5038" i="11"/>
  <c r="U5039" i="11"/>
  <c r="U5040" i="11"/>
  <c r="U5041" i="11"/>
  <c r="U5042" i="11"/>
  <c r="U5043" i="11"/>
  <c r="U5044" i="11"/>
  <c r="U5045" i="11"/>
  <c r="U5046" i="11"/>
  <c r="U5047" i="11"/>
  <c r="U5048" i="11"/>
  <c r="U5049" i="11"/>
  <c r="U5050" i="11"/>
  <c r="U5051" i="11"/>
  <c r="U5052" i="11"/>
  <c r="U5053" i="11"/>
  <c r="U5054" i="11"/>
  <c r="U5055" i="11"/>
  <c r="U5056" i="11"/>
  <c r="U5057" i="11"/>
  <c r="U5058" i="11"/>
  <c r="U5059" i="11"/>
  <c r="U5060" i="11"/>
  <c r="U5061" i="11"/>
  <c r="U5062" i="11"/>
  <c r="U5063" i="11"/>
  <c r="U5064" i="11"/>
  <c r="U5065" i="11"/>
  <c r="U5066" i="11"/>
  <c r="U5067" i="11"/>
  <c r="U5068" i="11"/>
  <c r="U5069" i="11"/>
  <c r="U5070" i="11"/>
  <c r="U5071" i="11"/>
  <c r="U5072" i="11"/>
  <c r="U5073" i="11"/>
  <c r="U5074" i="11"/>
  <c r="U5075" i="11"/>
  <c r="U5076" i="11"/>
  <c r="U5077" i="11"/>
  <c r="U5078" i="11"/>
  <c r="U5079" i="11"/>
  <c r="U5080" i="11"/>
  <c r="U5081" i="11"/>
  <c r="U5082" i="11"/>
  <c r="U5083" i="11"/>
  <c r="U5084" i="11"/>
  <c r="U5085" i="11"/>
  <c r="U5086" i="11"/>
  <c r="U5087" i="11"/>
  <c r="U5088" i="11"/>
  <c r="U5089" i="11"/>
  <c r="U5090" i="11"/>
  <c r="U5091" i="11"/>
  <c r="U5092" i="11"/>
  <c r="U5093" i="11"/>
  <c r="U5094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06" i="11"/>
  <c r="U5107" i="11"/>
  <c r="U5108" i="11"/>
  <c r="U5109" i="11"/>
  <c r="U5110" i="11"/>
  <c r="U5111" i="11"/>
  <c r="U5112" i="11"/>
  <c r="U5113" i="11"/>
  <c r="U5114" i="11"/>
  <c r="U5115" i="11"/>
  <c r="U5116" i="11"/>
  <c r="U5117" i="11"/>
  <c r="U5118" i="11"/>
  <c r="U5119" i="11"/>
  <c r="U5120" i="11"/>
  <c r="U5121" i="11"/>
  <c r="U5122" i="11"/>
  <c r="U5123" i="11"/>
  <c r="U5124" i="11"/>
  <c r="U5125" i="11"/>
  <c r="U5126" i="11"/>
  <c r="U5127" i="11"/>
  <c r="U5128" i="11"/>
  <c r="U5129" i="11"/>
  <c r="U5130" i="11"/>
  <c r="U5131" i="11"/>
  <c r="U5132" i="11"/>
  <c r="U5133" i="11"/>
  <c r="U5134" i="11"/>
  <c r="U5135" i="11"/>
  <c r="U5136" i="11"/>
  <c r="U5137" i="11"/>
  <c r="U5138" i="11"/>
  <c r="U5139" i="11"/>
  <c r="U5140" i="11"/>
  <c r="U5141" i="11"/>
  <c r="U5142" i="11"/>
  <c r="U5143" i="11"/>
  <c r="U5144" i="11"/>
  <c r="U5145" i="11"/>
  <c r="U5146" i="11"/>
  <c r="U5147" i="11"/>
  <c r="U5148" i="11"/>
  <c r="U5149" i="11"/>
  <c r="U5150" i="11"/>
  <c r="U5151" i="11"/>
  <c r="U5152" i="11"/>
  <c r="U5153" i="11"/>
  <c r="U5154" i="11"/>
  <c r="U5155" i="11"/>
  <c r="U5156" i="11"/>
  <c r="U5157" i="11"/>
  <c r="U5158" i="11"/>
  <c r="U5159" i="11"/>
  <c r="U5160" i="11"/>
  <c r="U5161" i="11"/>
  <c r="U5162" i="11"/>
  <c r="U5163" i="11"/>
  <c r="U5164" i="11"/>
  <c r="U5165" i="11"/>
  <c r="U5166" i="11"/>
  <c r="U5167" i="11"/>
  <c r="U5168" i="11"/>
  <c r="U5169" i="11"/>
  <c r="U5170" i="11"/>
  <c r="U5171" i="11"/>
  <c r="U5172" i="11"/>
  <c r="U5173" i="11"/>
  <c r="U5174" i="11"/>
  <c r="U5175" i="11"/>
  <c r="U5176" i="11"/>
  <c r="U5177" i="11"/>
  <c r="U5178" i="11"/>
  <c r="U5179" i="11"/>
  <c r="U5180" i="11"/>
  <c r="U5181" i="11"/>
  <c r="U5182" i="11"/>
  <c r="U5183" i="11"/>
  <c r="U5184" i="11"/>
  <c r="U5185" i="11"/>
  <c r="U5186" i="11"/>
  <c r="U5187" i="11"/>
  <c r="U5188" i="11"/>
  <c r="U5189" i="11"/>
  <c r="U5190" i="11"/>
  <c r="U5191" i="11"/>
  <c r="U5192" i="11"/>
  <c r="U5193" i="11"/>
  <c r="U5194" i="11"/>
  <c r="U5195" i="11"/>
  <c r="U5196" i="11"/>
  <c r="U5197" i="11"/>
  <c r="U5198" i="11"/>
  <c r="U5199" i="11"/>
  <c r="U5200" i="11"/>
  <c r="U5201" i="11"/>
  <c r="U5202" i="11"/>
  <c r="U5203" i="11"/>
  <c r="U5204" i="11"/>
  <c r="U5205" i="11"/>
  <c r="U5206" i="11"/>
  <c r="U5207" i="11"/>
  <c r="U5208" i="11"/>
  <c r="U5209" i="11"/>
  <c r="U5210" i="11"/>
  <c r="U5211" i="11"/>
  <c r="U5212" i="11"/>
  <c r="U5213" i="11"/>
  <c r="U5214" i="11"/>
  <c r="U5215" i="11"/>
  <c r="U5216" i="11"/>
  <c r="U5217" i="11"/>
  <c r="U5218" i="11"/>
  <c r="U5219" i="11"/>
  <c r="U5220" i="11"/>
  <c r="U5221" i="11"/>
  <c r="U5222" i="11"/>
  <c r="U5223" i="11"/>
  <c r="U5224" i="11"/>
  <c r="U5225" i="11"/>
  <c r="U5226" i="11"/>
  <c r="U5227" i="11"/>
  <c r="U5228" i="11"/>
  <c r="U5229" i="11"/>
  <c r="U5230" i="11"/>
  <c r="U5231" i="11"/>
  <c r="U5232" i="11"/>
  <c r="U5233" i="11"/>
  <c r="U5234" i="11"/>
  <c r="U5235" i="11"/>
  <c r="U5236" i="11"/>
  <c r="U5237" i="11"/>
  <c r="U5238" i="11"/>
  <c r="U5239" i="11"/>
  <c r="U5240" i="11"/>
  <c r="U5241" i="11"/>
  <c r="U5242" i="11"/>
  <c r="U5243" i="11"/>
  <c r="U5244" i="11"/>
  <c r="U5245" i="11"/>
  <c r="U5246" i="11"/>
  <c r="U5247" i="11"/>
  <c r="U5248" i="11"/>
  <c r="U5249" i="11"/>
  <c r="U5250" i="11"/>
  <c r="U5251" i="11"/>
  <c r="U5252" i="11"/>
  <c r="U5253" i="11"/>
  <c r="U5254" i="11"/>
  <c r="U5255" i="11"/>
  <c r="U5256" i="11"/>
  <c r="U5257" i="11"/>
  <c r="U5258" i="11"/>
  <c r="U5259" i="11"/>
  <c r="U5260" i="11"/>
  <c r="U5261" i="11"/>
  <c r="U5262" i="11"/>
  <c r="U5263" i="11"/>
  <c r="U5264" i="11"/>
  <c r="U5265" i="11"/>
  <c r="U5266" i="11"/>
  <c r="U5267" i="11"/>
  <c r="U5268" i="11"/>
  <c r="U5269" i="11"/>
  <c r="U5270" i="11"/>
  <c r="U5271" i="11"/>
  <c r="U5272" i="11"/>
  <c r="U5273" i="11"/>
  <c r="U5274" i="11"/>
  <c r="U5275" i="11"/>
  <c r="U5276" i="11"/>
  <c r="U5277" i="11"/>
  <c r="U5278" i="11"/>
  <c r="U5279" i="11"/>
  <c r="U5280" i="11"/>
  <c r="U5281" i="11"/>
  <c r="U5282" i="11"/>
  <c r="U5283" i="11"/>
  <c r="U5284" i="11"/>
  <c r="U5285" i="11"/>
  <c r="U5286" i="11"/>
  <c r="U5287" i="11"/>
  <c r="U5288" i="11"/>
  <c r="U5289" i="11"/>
  <c r="U5290" i="11"/>
  <c r="U5291" i="11"/>
  <c r="U5292" i="11"/>
  <c r="U5293" i="11"/>
  <c r="U5294" i="11"/>
  <c r="U5295" i="11"/>
  <c r="U5296" i="11"/>
  <c r="U5297" i="11"/>
  <c r="U5298" i="11"/>
  <c r="U5299" i="11"/>
  <c r="U5300" i="11"/>
  <c r="U5301" i="11"/>
  <c r="U5302" i="11"/>
  <c r="U5303" i="11"/>
  <c r="U5304" i="11"/>
  <c r="U5305" i="11"/>
  <c r="U5306" i="11"/>
  <c r="U5307" i="11"/>
  <c r="U5308" i="11"/>
  <c r="U5309" i="11"/>
  <c r="U5310" i="11"/>
  <c r="U5311" i="11"/>
  <c r="U5312" i="11"/>
  <c r="U5313" i="11"/>
  <c r="U5314" i="11"/>
  <c r="U5315" i="11"/>
  <c r="U5316" i="11"/>
  <c r="U5317" i="11"/>
  <c r="U5318" i="11"/>
  <c r="U5319" i="11"/>
  <c r="U5320" i="11"/>
  <c r="U5321" i="11"/>
  <c r="U5322" i="11"/>
  <c r="U5323" i="11"/>
  <c r="U5324" i="11"/>
  <c r="U5325" i="11"/>
  <c r="U5326" i="11"/>
  <c r="U5327" i="11"/>
  <c r="U5328" i="11"/>
  <c r="U5329" i="11"/>
  <c r="U5330" i="11"/>
  <c r="U5331" i="11"/>
  <c r="U5332" i="11"/>
  <c r="U5333" i="11"/>
  <c r="U5334" i="11"/>
  <c r="U5335" i="11"/>
  <c r="U5336" i="11"/>
  <c r="U5337" i="11"/>
  <c r="U5338" i="11"/>
  <c r="U5339" i="11"/>
  <c r="U5340" i="11"/>
  <c r="U5341" i="11"/>
  <c r="U5342" i="11"/>
  <c r="U5343" i="11"/>
  <c r="U5344" i="11"/>
  <c r="U5345" i="11"/>
  <c r="U5346" i="11"/>
  <c r="U5347" i="11"/>
  <c r="U5348" i="11"/>
  <c r="U5349" i="11"/>
  <c r="U5350" i="11"/>
  <c r="U5351" i="11"/>
  <c r="U5352" i="11"/>
  <c r="U5353" i="11"/>
  <c r="U5354" i="11"/>
  <c r="U5355" i="11"/>
  <c r="U5356" i="11"/>
  <c r="U5357" i="11"/>
  <c r="U5358" i="11"/>
  <c r="U5359" i="11"/>
  <c r="U5360" i="11"/>
  <c r="U5361" i="11"/>
  <c r="U5362" i="11"/>
  <c r="U5363" i="11"/>
  <c r="U5364" i="11"/>
  <c r="U5365" i="11"/>
  <c r="U5366" i="11"/>
  <c r="U5367" i="11"/>
  <c r="U5368" i="11"/>
  <c r="U5369" i="11"/>
  <c r="U5370" i="11"/>
  <c r="U5371" i="11"/>
  <c r="U5372" i="11"/>
  <c r="U5373" i="11"/>
  <c r="U5374" i="11"/>
  <c r="U5375" i="11"/>
  <c r="U5376" i="11"/>
  <c r="U5377" i="11"/>
  <c r="U5378" i="11"/>
  <c r="U5379" i="11"/>
  <c r="U5380" i="11"/>
  <c r="U5381" i="11"/>
  <c r="U5382" i="11"/>
  <c r="U5383" i="11"/>
  <c r="U5384" i="11"/>
  <c r="U5385" i="11"/>
  <c r="U5386" i="11"/>
  <c r="U5387" i="11"/>
  <c r="U5388" i="11"/>
  <c r="U5389" i="11"/>
  <c r="U5390" i="11"/>
  <c r="U5391" i="11"/>
  <c r="U5392" i="11"/>
  <c r="U5393" i="11"/>
  <c r="U5394" i="11"/>
  <c r="U5395" i="11"/>
  <c r="U5396" i="11"/>
  <c r="U5397" i="11"/>
  <c r="U5398" i="11"/>
  <c r="U5399" i="11"/>
  <c r="U5400" i="11"/>
  <c r="U5401" i="11"/>
  <c r="U5402" i="11"/>
  <c r="U5403" i="11"/>
  <c r="U5404" i="11"/>
  <c r="U5405" i="11"/>
  <c r="U5406" i="11"/>
  <c r="U5407" i="11"/>
  <c r="U5408" i="11"/>
  <c r="U5409" i="11"/>
  <c r="U5410" i="11"/>
  <c r="U5411" i="11"/>
  <c r="U5412" i="11"/>
  <c r="U5413" i="11"/>
  <c r="U5414" i="11"/>
  <c r="U5415" i="11"/>
  <c r="U5416" i="11"/>
  <c r="U5417" i="11"/>
  <c r="U5418" i="11"/>
  <c r="U5419" i="11"/>
  <c r="U5420" i="11"/>
  <c r="U5421" i="11"/>
  <c r="U5422" i="11"/>
  <c r="U5423" i="11"/>
  <c r="U5424" i="11"/>
  <c r="U5425" i="11"/>
  <c r="U5426" i="11"/>
  <c r="U5427" i="11"/>
  <c r="U5428" i="11"/>
  <c r="U5429" i="11"/>
  <c r="U5430" i="11"/>
  <c r="U5431" i="11"/>
  <c r="U5432" i="11"/>
  <c r="U5433" i="11"/>
  <c r="U5434" i="11"/>
  <c r="U5435" i="11"/>
  <c r="U5436" i="11"/>
  <c r="U5437" i="11"/>
  <c r="U5438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51" i="11"/>
  <c r="U5452" i="11"/>
  <c r="U5453" i="11"/>
  <c r="U5454" i="11"/>
  <c r="U5455" i="11"/>
  <c r="U5456" i="11"/>
  <c r="U5457" i="11"/>
  <c r="U5458" i="11"/>
  <c r="U5459" i="11"/>
  <c r="U5460" i="11"/>
  <c r="U5461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78" i="11"/>
  <c r="U5479" i="11"/>
  <c r="U5480" i="11"/>
  <c r="U5481" i="11"/>
  <c r="U5482" i="11"/>
  <c r="U5483" i="11"/>
  <c r="U5484" i="11"/>
  <c r="U5485" i="11"/>
  <c r="U5486" i="11"/>
  <c r="U5487" i="11"/>
  <c r="U5488" i="11"/>
  <c r="U5489" i="11"/>
  <c r="U5490" i="11"/>
  <c r="U5491" i="11"/>
  <c r="U5492" i="11"/>
  <c r="U5493" i="11"/>
  <c r="U5494" i="11"/>
  <c r="U5495" i="11"/>
  <c r="U5496" i="11"/>
  <c r="U5497" i="11"/>
  <c r="U5498" i="11"/>
  <c r="U5499" i="11"/>
  <c r="U5500" i="11"/>
  <c r="U5501" i="11"/>
  <c r="U5502" i="11"/>
  <c r="U5503" i="11"/>
  <c r="U5504" i="11"/>
  <c r="U5505" i="11"/>
  <c r="U5506" i="11"/>
  <c r="U5507" i="11"/>
  <c r="U5508" i="11"/>
  <c r="U5509" i="11"/>
  <c r="U5510" i="11"/>
  <c r="U5511" i="11"/>
  <c r="U5512" i="11"/>
  <c r="U5513" i="11"/>
  <c r="U5514" i="11"/>
  <c r="U5515" i="11"/>
  <c r="U5516" i="11"/>
  <c r="U5517" i="11"/>
  <c r="U5518" i="11"/>
  <c r="U5519" i="11"/>
  <c r="U5520" i="11"/>
  <c r="U5521" i="11"/>
  <c r="U5522" i="11"/>
  <c r="U5523" i="11"/>
  <c r="U5524" i="11"/>
  <c r="U5525" i="11"/>
  <c r="U5526" i="11"/>
  <c r="U5527" i="11"/>
  <c r="U5528" i="11"/>
  <c r="U5529" i="11"/>
  <c r="U5530" i="11"/>
  <c r="U5531" i="11"/>
  <c r="U5532" i="11"/>
  <c r="U5533" i="11"/>
  <c r="U5534" i="11"/>
  <c r="U5535" i="11"/>
  <c r="U5536" i="11"/>
  <c r="U5537" i="11"/>
  <c r="U5538" i="11"/>
  <c r="U5539" i="11"/>
  <c r="U5540" i="11"/>
  <c r="U5541" i="11"/>
  <c r="U5542" i="11"/>
  <c r="U5543" i="11"/>
  <c r="U5544" i="11"/>
  <c r="U5545" i="11"/>
  <c r="U5546" i="11"/>
  <c r="U5547" i="11"/>
  <c r="U5548" i="11"/>
  <c r="U5549" i="11"/>
  <c r="U5550" i="11"/>
  <c r="U5551" i="11"/>
  <c r="U5552" i="11"/>
  <c r="U5553" i="11"/>
  <c r="U5554" i="11"/>
  <c r="U5555" i="11"/>
  <c r="U5556" i="11"/>
  <c r="U5557" i="11"/>
  <c r="U5558" i="11"/>
  <c r="U5559" i="11"/>
  <c r="U5560" i="11"/>
  <c r="U5561" i="11"/>
  <c r="U5562" i="11"/>
  <c r="U5563" i="11"/>
  <c r="U5564" i="11"/>
  <c r="U5565" i="11"/>
  <c r="U5566" i="11"/>
  <c r="U5567" i="11"/>
  <c r="U5568" i="11"/>
  <c r="U5569" i="11"/>
  <c r="U5570" i="11"/>
  <c r="U5571" i="11"/>
  <c r="U5572" i="11"/>
  <c r="U5573" i="11"/>
  <c r="U5574" i="11"/>
  <c r="U5575" i="11"/>
  <c r="U5576" i="11"/>
  <c r="U5577" i="11"/>
  <c r="U5578" i="11"/>
  <c r="U5579" i="11"/>
  <c r="U5580" i="11"/>
  <c r="U5581" i="11"/>
  <c r="U5582" i="11"/>
  <c r="U5583" i="11"/>
  <c r="U5584" i="11"/>
  <c r="U5585" i="11"/>
  <c r="U5586" i="11"/>
  <c r="U5587" i="11"/>
  <c r="U5588" i="11"/>
  <c r="U5589" i="11"/>
  <c r="U5590" i="11"/>
  <c r="U5591" i="11"/>
  <c r="U5592" i="11"/>
  <c r="U5593" i="11"/>
  <c r="U5594" i="11"/>
  <c r="U5595" i="11"/>
  <c r="U5596" i="11"/>
  <c r="U5597" i="11"/>
  <c r="U5598" i="11"/>
  <c r="U5599" i="11"/>
  <c r="U5600" i="11"/>
  <c r="U5601" i="11"/>
  <c r="U5602" i="11"/>
  <c r="U5603" i="11"/>
  <c r="U5604" i="11"/>
  <c r="U5605" i="11"/>
  <c r="U5606" i="11"/>
  <c r="U5607" i="11"/>
  <c r="U5608" i="11"/>
  <c r="U5609" i="11"/>
  <c r="U5610" i="11"/>
  <c r="U5611" i="11"/>
  <c r="U5612" i="11"/>
  <c r="U5613" i="11"/>
  <c r="U5614" i="11"/>
  <c r="U5615" i="11"/>
  <c r="U5616" i="11"/>
  <c r="U5617" i="11"/>
  <c r="U5618" i="11"/>
  <c r="U5619" i="11"/>
  <c r="U5620" i="11"/>
  <c r="U5621" i="11"/>
  <c r="U5622" i="11"/>
  <c r="U5623" i="11"/>
  <c r="U5624" i="11"/>
  <c r="U5625" i="11"/>
  <c r="U5626" i="11"/>
  <c r="U5627" i="11"/>
  <c r="U5628" i="11"/>
  <c r="U5629" i="11"/>
  <c r="U5630" i="11"/>
  <c r="U5631" i="11"/>
  <c r="U5632" i="11"/>
  <c r="U5633" i="11"/>
  <c r="U5634" i="11"/>
  <c r="U5635" i="11"/>
  <c r="U5636" i="11"/>
  <c r="U5637" i="11"/>
  <c r="U5638" i="11"/>
  <c r="U5639" i="11"/>
  <c r="U5640" i="11"/>
  <c r="U5641" i="11"/>
  <c r="U5642" i="11"/>
  <c r="U5643" i="11"/>
  <c r="U5644" i="11"/>
  <c r="U5645" i="11"/>
  <c r="U5646" i="11"/>
  <c r="U5647" i="11"/>
  <c r="U5648" i="11"/>
  <c r="U5649" i="11"/>
  <c r="U5650" i="11"/>
  <c r="U5651" i="11"/>
  <c r="U5652" i="11"/>
  <c r="U5653" i="11"/>
  <c r="U5654" i="11"/>
  <c r="U5655" i="11"/>
  <c r="U5656" i="11"/>
  <c r="U5657" i="11"/>
  <c r="U5658" i="11"/>
  <c r="U5659" i="11"/>
  <c r="U5660" i="11"/>
  <c r="U5661" i="11"/>
  <c r="U5662" i="11"/>
  <c r="U5663" i="11"/>
  <c r="U5664" i="11"/>
  <c r="U5665" i="11"/>
  <c r="U5666" i="11"/>
  <c r="U5667" i="11"/>
  <c r="U5668" i="11"/>
  <c r="U5669" i="11"/>
  <c r="U5670" i="11"/>
  <c r="U5671" i="11"/>
  <c r="U5672" i="11"/>
  <c r="U5673" i="11"/>
  <c r="U5674" i="11"/>
  <c r="U5675" i="11"/>
  <c r="U5676" i="11"/>
  <c r="U5677" i="11"/>
  <c r="U5678" i="11"/>
  <c r="U5679" i="11"/>
  <c r="U5680" i="11"/>
  <c r="U5681" i="11"/>
  <c r="U5682" i="11"/>
  <c r="U5683" i="11"/>
  <c r="U5684" i="11"/>
  <c r="U5685" i="11"/>
  <c r="U5686" i="11"/>
  <c r="U5687" i="11"/>
  <c r="U5688" i="11"/>
  <c r="U5689" i="11"/>
  <c r="U5690" i="11"/>
  <c r="U5691" i="11"/>
  <c r="U5692" i="11"/>
  <c r="U5693" i="11"/>
  <c r="U5694" i="11"/>
  <c r="U5695" i="11"/>
  <c r="U5696" i="11"/>
  <c r="U5697" i="11"/>
  <c r="U5698" i="11"/>
  <c r="U5699" i="11"/>
  <c r="U5700" i="11"/>
  <c r="U5701" i="11"/>
  <c r="U5702" i="11"/>
  <c r="U5703" i="11"/>
  <c r="U5704" i="11"/>
  <c r="U5705" i="11"/>
  <c r="U5706" i="11"/>
  <c r="U5707" i="11"/>
  <c r="U5708" i="11"/>
  <c r="U5709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1" i="11"/>
  <c r="U5722" i="11"/>
  <c r="U5723" i="11"/>
  <c r="U5724" i="11"/>
  <c r="U5725" i="11"/>
  <c r="U5726" i="11"/>
  <c r="U5727" i="11"/>
  <c r="U5728" i="11"/>
  <c r="U5729" i="11"/>
  <c r="U5730" i="11"/>
  <c r="U5731" i="11"/>
  <c r="U5732" i="11"/>
  <c r="U5733" i="11"/>
  <c r="U5734" i="11"/>
  <c r="U5735" i="11"/>
  <c r="U5736" i="11"/>
  <c r="U5737" i="11"/>
  <c r="U5738" i="11"/>
  <c r="U5739" i="11"/>
  <c r="U5740" i="11"/>
  <c r="U5741" i="11"/>
  <c r="U5742" i="11"/>
  <c r="U5743" i="11"/>
  <c r="U5744" i="11"/>
  <c r="U5745" i="11"/>
  <c r="U5746" i="11"/>
  <c r="U5747" i="11"/>
  <c r="U5748" i="11"/>
  <c r="U5749" i="11"/>
  <c r="U5750" i="11"/>
  <c r="U5751" i="11"/>
  <c r="U5752" i="11"/>
  <c r="U5753" i="11"/>
  <c r="U5754" i="11"/>
  <c r="U5755" i="11"/>
  <c r="U5756" i="11"/>
  <c r="U5757" i="11"/>
  <c r="U5758" i="11"/>
  <c r="U5759" i="11"/>
  <c r="U5760" i="11"/>
  <c r="U5761" i="11"/>
  <c r="U5762" i="11"/>
  <c r="U5763" i="11"/>
  <c r="U5764" i="11"/>
  <c r="U5765" i="11"/>
  <c r="U5766" i="11"/>
  <c r="U5767" i="11"/>
  <c r="U5768" i="11"/>
  <c r="U5769" i="11"/>
  <c r="U5770" i="11"/>
  <c r="U5771" i="11"/>
  <c r="U5772" i="11"/>
  <c r="U5773" i="11"/>
  <c r="U5774" i="11"/>
  <c r="U5775" i="11"/>
  <c r="U5776" i="11"/>
  <c r="U5777" i="11"/>
  <c r="U5778" i="11"/>
  <c r="U5779" i="11"/>
  <c r="U5780" i="11"/>
  <c r="U5781" i="11"/>
  <c r="U5782" i="11"/>
  <c r="U5783" i="11"/>
  <c r="U5784" i="11"/>
  <c r="U5785" i="11"/>
  <c r="U5786" i="11"/>
  <c r="U5787" i="11"/>
  <c r="U5788" i="11"/>
  <c r="U5789" i="11"/>
  <c r="U5790" i="11"/>
  <c r="U5791" i="11"/>
  <c r="U5792" i="11"/>
  <c r="U5793" i="11"/>
  <c r="U5794" i="11"/>
  <c r="U5795" i="11"/>
  <c r="U5796" i="11"/>
  <c r="U5797" i="11"/>
  <c r="U5798" i="11"/>
  <c r="U5799" i="11"/>
  <c r="U5800" i="11"/>
  <c r="U5801" i="11"/>
  <c r="U5802" i="11"/>
  <c r="U5803" i="11"/>
  <c r="U5804" i="11"/>
  <c r="U5805" i="11"/>
  <c r="U5806" i="11"/>
  <c r="U5807" i="11"/>
  <c r="U5808" i="11"/>
  <c r="U5809" i="11"/>
  <c r="U5810" i="11"/>
  <c r="U5811" i="11"/>
  <c r="U5812" i="11"/>
  <c r="U5813" i="11"/>
  <c r="U5814" i="11"/>
  <c r="U5815" i="11"/>
  <c r="U5816" i="11"/>
  <c r="U5817" i="11"/>
  <c r="U5818" i="11"/>
  <c r="U5819" i="11"/>
  <c r="U5820" i="11"/>
  <c r="U5821" i="11"/>
  <c r="U5822" i="11"/>
  <c r="U5823" i="11"/>
  <c r="U5824" i="11"/>
  <c r="U5825" i="11"/>
  <c r="U5826" i="11"/>
  <c r="U5827" i="11"/>
  <c r="U5828" i="11"/>
  <c r="U5829" i="11"/>
  <c r="U5830" i="11"/>
  <c r="U5831" i="11"/>
  <c r="U5832" i="11"/>
  <c r="U5833" i="11"/>
  <c r="U5834" i="11"/>
  <c r="U5835" i="11"/>
  <c r="U5836" i="11"/>
  <c r="U5837" i="11"/>
  <c r="U5838" i="11"/>
  <c r="U5839" i="11"/>
  <c r="U5840" i="11"/>
  <c r="U5841" i="11"/>
  <c r="U5842" i="11"/>
  <c r="U5843" i="11"/>
  <c r="U5844" i="11"/>
  <c r="U5845" i="11"/>
  <c r="U5846" i="11"/>
  <c r="U5847" i="11"/>
  <c r="U5848" i="11"/>
  <c r="U5849" i="11"/>
  <c r="U5850" i="11"/>
  <c r="U5851" i="11"/>
  <c r="U5852" i="11"/>
  <c r="U5853" i="11"/>
  <c r="U5854" i="11"/>
  <c r="U5855" i="11"/>
  <c r="U5856" i="11"/>
  <c r="U5857" i="11"/>
  <c r="U5858" i="11"/>
  <c r="U5859" i="11"/>
  <c r="U586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72" i="11"/>
  <c r="U5873" i="11"/>
  <c r="U5874" i="11"/>
  <c r="U5875" i="11"/>
  <c r="U5876" i="11"/>
  <c r="U5877" i="11"/>
  <c r="U5878" i="11"/>
  <c r="U5879" i="11"/>
  <c r="U5880" i="11"/>
  <c r="U5881" i="11"/>
  <c r="U5882" i="11"/>
  <c r="U5883" i="11"/>
  <c r="U5884" i="11"/>
  <c r="U5885" i="11"/>
  <c r="U5886" i="11"/>
  <c r="U5887" i="11"/>
  <c r="U5888" i="11"/>
  <c r="U5889" i="11"/>
  <c r="U5890" i="11"/>
  <c r="U5891" i="11"/>
  <c r="U5892" i="11"/>
  <c r="U5893" i="11"/>
  <c r="U5894" i="11"/>
  <c r="U5895" i="11"/>
  <c r="U5896" i="11"/>
  <c r="U5897" i="11"/>
  <c r="U5898" i="11"/>
  <c r="U5899" i="11"/>
  <c r="U5900" i="11"/>
  <c r="U5901" i="11"/>
  <c r="U5902" i="11"/>
  <c r="U5903" i="11"/>
  <c r="U5904" i="11"/>
  <c r="U5905" i="11"/>
  <c r="U5906" i="11"/>
  <c r="U5907" i="11"/>
  <c r="U5908" i="11"/>
  <c r="U5909" i="11"/>
  <c r="U5910" i="11"/>
  <c r="U5911" i="11"/>
  <c r="U5912" i="11"/>
  <c r="U5913" i="11"/>
  <c r="U5914" i="11"/>
  <c r="U5915" i="11"/>
  <c r="U5916" i="11"/>
  <c r="U5917" i="11"/>
  <c r="U5918" i="11"/>
  <c r="U5919" i="11"/>
  <c r="U5920" i="11"/>
  <c r="U5921" i="11"/>
  <c r="U5922" i="11"/>
  <c r="U5923" i="11"/>
  <c r="U5924" i="11"/>
  <c r="U5925" i="11"/>
  <c r="U5926" i="11"/>
  <c r="U5927" i="11"/>
  <c r="U5928" i="11"/>
  <c r="U5929" i="11"/>
  <c r="U5930" i="11"/>
  <c r="U5931" i="11"/>
  <c r="U5932" i="11"/>
  <c r="U5933" i="11"/>
  <c r="U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L32" i="15" l="1"/>
  <c r="L33" i="15" s="1"/>
  <c r="L34" i="15" s="1"/>
  <c r="L35" i="15" s="1"/>
  <c r="L36" i="15" s="1"/>
  <c r="L37" i="15" s="1"/>
  <c r="L38" i="15" s="1"/>
  <c r="L39" i="15" s="1"/>
  <c r="L40" i="15" s="1"/>
  <c r="L41" i="15" s="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M31" i="15" l="1" a="1"/>
  <c r="M31" i="15" s="1"/>
  <c r="N31" i="15" a="1"/>
  <c r="N31" i="15" s="1"/>
  <c r="P9" i="11"/>
  <c r="P10" i="11"/>
  <c r="P3" i="11"/>
  <c r="P11" i="11"/>
  <c r="P19" i="11"/>
  <c r="P27" i="11"/>
  <c r="P35" i="11"/>
  <c r="P43" i="11"/>
  <c r="P51" i="11"/>
  <c r="P59" i="11"/>
  <c r="P67" i="11"/>
  <c r="P75" i="11"/>
  <c r="P83" i="11"/>
  <c r="P91" i="11"/>
  <c r="P99" i="11"/>
  <c r="P107" i="11"/>
  <c r="P115" i="11"/>
  <c r="P123" i="11"/>
  <c r="P131" i="11"/>
  <c r="P139" i="11"/>
  <c r="P147" i="11"/>
  <c r="P155" i="11"/>
  <c r="P163" i="11"/>
  <c r="P171" i="11"/>
  <c r="P179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1" i="11"/>
  <c r="P379" i="11"/>
  <c r="P387" i="11"/>
  <c r="P395" i="11"/>
  <c r="P403" i="11"/>
  <c r="P411" i="11"/>
  <c r="P419" i="11"/>
  <c r="P427" i="11"/>
  <c r="P435" i="11"/>
  <c r="P443" i="11"/>
  <c r="P451" i="11"/>
  <c r="P459" i="11"/>
  <c r="P467" i="11"/>
  <c r="P475" i="11"/>
  <c r="P483" i="11"/>
  <c r="P491" i="11"/>
  <c r="P499" i="11"/>
  <c r="P507" i="11"/>
  <c r="P515" i="11"/>
  <c r="P523" i="11"/>
  <c r="P531" i="11"/>
  <c r="P539" i="11"/>
  <c r="P547" i="11"/>
  <c r="P555" i="11"/>
  <c r="P563" i="11"/>
  <c r="P571" i="11"/>
  <c r="P579" i="11"/>
  <c r="P587" i="11"/>
  <c r="P595" i="11"/>
  <c r="P603" i="11"/>
  <c r="P611" i="11"/>
  <c r="P619" i="11"/>
  <c r="P627" i="11"/>
  <c r="P635" i="11"/>
  <c r="P643" i="11"/>
  <c r="P651" i="11"/>
  <c r="P659" i="11"/>
  <c r="P667" i="11"/>
  <c r="P675" i="11"/>
  <c r="P4" i="11"/>
  <c r="P12" i="11"/>
  <c r="P20" i="11"/>
  <c r="P28" i="11"/>
  <c r="P36" i="11"/>
  <c r="P44" i="11"/>
  <c r="P52" i="11"/>
  <c r="P60" i="11"/>
  <c r="P68" i="11"/>
  <c r="P76" i="11"/>
  <c r="P84" i="11"/>
  <c r="P92" i="11"/>
  <c r="P100" i="11"/>
  <c r="P108" i="11"/>
  <c r="P116" i="11"/>
  <c r="P124" i="11"/>
  <c r="P132" i="11"/>
  <c r="P140" i="11"/>
  <c r="P148" i="11"/>
  <c r="P156" i="11"/>
  <c r="P164" i="11"/>
  <c r="P172" i="11"/>
  <c r="P180" i="11"/>
  <c r="P188" i="11"/>
  <c r="P196" i="11"/>
  <c r="P204" i="11"/>
  <c r="P212" i="11"/>
  <c r="P220" i="11"/>
  <c r="P228" i="11"/>
  <c r="P236" i="11"/>
  <c r="P244" i="11"/>
  <c r="P252" i="11"/>
  <c r="P260" i="11"/>
  <c r="P268" i="11"/>
  <c r="P276" i="11"/>
  <c r="P284" i="11"/>
  <c r="P292" i="11"/>
  <c r="P300" i="11"/>
  <c r="P308" i="11"/>
  <c r="P316" i="11"/>
  <c r="P324" i="11"/>
  <c r="P332" i="11"/>
  <c r="P340" i="11"/>
  <c r="P348" i="11"/>
  <c r="P356" i="11"/>
  <c r="P364" i="11"/>
  <c r="P372" i="11"/>
  <c r="P380" i="11"/>
  <c r="P388" i="11"/>
  <c r="P396" i="11"/>
  <c r="P404" i="11"/>
  <c r="P412" i="11"/>
  <c r="P420" i="11"/>
  <c r="P428" i="11"/>
  <c r="P436" i="11"/>
  <c r="P444" i="11"/>
  <c r="P452" i="11"/>
  <c r="P460" i="11"/>
  <c r="P468" i="11"/>
  <c r="P476" i="11"/>
  <c r="P484" i="11"/>
  <c r="P492" i="11"/>
  <c r="P500" i="11"/>
  <c r="P508" i="11"/>
  <c r="P516" i="11"/>
  <c r="P524" i="11"/>
  <c r="P532" i="11"/>
  <c r="P540" i="11"/>
  <c r="P548" i="11"/>
  <c r="P556" i="11"/>
  <c r="P564" i="11"/>
  <c r="P572" i="11"/>
  <c r="P580" i="11"/>
  <c r="P588" i="11"/>
  <c r="P596" i="11"/>
  <c r="P604" i="11"/>
  <c r="P612" i="11"/>
  <c r="P620" i="11"/>
  <c r="P628" i="11"/>
  <c r="P636" i="11"/>
  <c r="P644" i="11"/>
  <c r="P652" i="11"/>
  <c r="P660" i="11"/>
  <c r="P668" i="11"/>
  <c r="P676" i="11"/>
  <c r="P5" i="11"/>
  <c r="P13" i="11"/>
  <c r="P21" i="11"/>
  <c r="P29" i="11"/>
  <c r="P37" i="11"/>
  <c r="P45" i="11"/>
  <c r="P53" i="11"/>
  <c r="P61" i="11"/>
  <c r="P69" i="11"/>
  <c r="P77" i="11"/>
  <c r="P85" i="11"/>
  <c r="P93" i="11"/>
  <c r="P101" i="11"/>
  <c r="P109" i="11"/>
  <c r="P117" i="11"/>
  <c r="P125" i="11"/>
  <c r="P133" i="11"/>
  <c r="P141" i="11"/>
  <c r="P149" i="11"/>
  <c r="P157" i="11"/>
  <c r="P165" i="11"/>
  <c r="P173" i="11"/>
  <c r="P181" i="11"/>
  <c r="P189" i="11"/>
  <c r="P197" i="11"/>
  <c r="P205" i="11"/>
  <c r="P213" i="11"/>
  <c r="P221" i="11"/>
  <c r="P229" i="11"/>
  <c r="P237" i="11"/>
  <c r="P245" i="11"/>
  <c r="P253" i="11"/>
  <c r="P261" i="11"/>
  <c r="P269" i="11"/>
  <c r="P277" i="11"/>
  <c r="P285" i="11"/>
  <c r="P293" i="11"/>
  <c r="P301" i="11"/>
  <c r="P309" i="11"/>
  <c r="P317" i="11"/>
  <c r="P325" i="11"/>
  <c r="P333" i="11"/>
  <c r="P341" i="11"/>
  <c r="P349" i="11"/>
  <c r="P357" i="11"/>
  <c r="P365" i="11"/>
  <c r="P373" i="11"/>
  <c r="P381" i="11"/>
  <c r="P389" i="11"/>
  <c r="P397" i="11"/>
  <c r="P405" i="11"/>
  <c r="P413" i="11"/>
  <c r="P421" i="11"/>
  <c r="P429" i="11"/>
  <c r="P437" i="11"/>
  <c r="P445" i="11"/>
  <c r="P453" i="11"/>
  <c r="P461" i="11"/>
  <c r="P469" i="11"/>
  <c r="P477" i="11"/>
  <c r="P485" i="11"/>
  <c r="P493" i="11"/>
  <c r="P501" i="11"/>
  <c r="P509" i="11"/>
  <c r="P517" i="11"/>
  <c r="P525" i="11"/>
  <c r="P533" i="11"/>
  <c r="P541" i="11"/>
  <c r="P549" i="11"/>
  <c r="P557" i="11"/>
  <c r="P565" i="11"/>
  <c r="P573" i="11"/>
  <c r="P581" i="11"/>
  <c r="P589" i="11"/>
  <c r="P597" i="11"/>
  <c r="P605" i="11"/>
  <c r="P613" i="11"/>
  <c r="P621" i="11"/>
  <c r="P629" i="11"/>
  <c r="P637" i="11"/>
  <c r="P645" i="11"/>
  <c r="P653" i="11"/>
  <c r="P661" i="11"/>
  <c r="P669" i="11"/>
  <c r="P677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390" i="11"/>
  <c r="P398" i="11"/>
  <c r="P406" i="11"/>
  <c r="P414" i="11"/>
  <c r="P422" i="11"/>
  <c r="P430" i="11"/>
  <c r="P438" i="11"/>
  <c r="P446" i="11"/>
  <c r="P454" i="11"/>
  <c r="P462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66" i="11"/>
  <c r="P574" i="11"/>
  <c r="P582" i="11"/>
  <c r="P590" i="11"/>
  <c r="P598" i="11"/>
  <c r="P606" i="11"/>
  <c r="P614" i="11"/>
  <c r="P622" i="11"/>
  <c r="P630" i="11"/>
  <c r="P638" i="11"/>
  <c r="P646" i="11"/>
  <c r="P654" i="11"/>
  <c r="P662" i="11"/>
  <c r="P670" i="11"/>
  <c r="P678" i="11"/>
  <c r="P7" i="11"/>
  <c r="P15" i="11"/>
  <c r="P23" i="11"/>
  <c r="P31" i="11"/>
  <c r="P39" i="11"/>
  <c r="P47" i="11"/>
  <c r="P55" i="11"/>
  <c r="P63" i="11"/>
  <c r="P71" i="11"/>
  <c r="P79" i="11"/>
  <c r="P87" i="11"/>
  <c r="P95" i="11"/>
  <c r="P103" i="11"/>
  <c r="P111" i="11"/>
  <c r="P119" i="11"/>
  <c r="P127" i="11"/>
  <c r="P135" i="11"/>
  <c r="P143" i="11"/>
  <c r="P151" i="11"/>
  <c r="P159" i="11"/>
  <c r="P167" i="11"/>
  <c r="P175" i="11"/>
  <c r="P183" i="11"/>
  <c r="P191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351" i="11"/>
  <c r="P359" i="11"/>
  <c r="P367" i="11"/>
  <c r="P375" i="11"/>
  <c r="P383" i="11"/>
  <c r="P391" i="11"/>
  <c r="P399" i="11"/>
  <c r="P407" i="11"/>
  <c r="P415" i="11"/>
  <c r="P423" i="11"/>
  <c r="P431" i="11"/>
  <c r="P439" i="11"/>
  <c r="P447" i="11"/>
  <c r="P455" i="11"/>
  <c r="P463" i="11"/>
  <c r="P471" i="11"/>
  <c r="P479" i="11"/>
  <c r="P487" i="11"/>
  <c r="P495" i="11"/>
  <c r="P503" i="11"/>
  <c r="P511" i="11"/>
  <c r="P519" i="11"/>
  <c r="P527" i="11"/>
  <c r="P535" i="11"/>
  <c r="P543" i="11"/>
  <c r="P551" i="11"/>
  <c r="P559" i="11"/>
  <c r="P567" i="11"/>
  <c r="P575" i="11"/>
  <c r="P583" i="11"/>
  <c r="P591" i="11"/>
  <c r="P599" i="11"/>
  <c r="P607" i="11"/>
  <c r="P615" i="11"/>
  <c r="P623" i="11"/>
  <c r="P631" i="11"/>
  <c r="P639" i="11"/>
  <c r="P647" i="11"/>
  <c r="P655" i="11"/>
  <c r="P663" i="11"/>
  <c r="P671" i="11"/>
  <c r="P679" i="11"/>
  <c r="P8" i="11"/>
  <c r="P16" i="11"/>
  <c r="P24" i="11"/>
  <c r="P32" i="11"/>
  <c r="P40" i="11"/>
  <c r="P48" i="11"/>
  <c r="P56" i="11"/>
  <c r="P64" i="11"/>
  <c r="P72" i="11"/>
  <c r="P80" i="11"/>
  <c r="P88" i="11"/>
  <c r="P96" i="11"/>
  <c r="P104" i="11"/>
  <c r="P112" i="11"/>
  <c r="P120" i="11"/>
  <c r="P128" i="11"/>
  <c r="P136" i="11"/>
  <c r="P144" i="11"/>
  <c r="P152" i="11"/>
  <c r="P160" i="11"/>
  <c r="P168" i="11"/>
  <c r="P176" i="11"/>
  <c r="P184" i="11"/>
  <c r="P192" i="11"/>
  <c r="P200" i="11"/>
  <c r="P208" i="11"/>
  <c r="P216" i="11"/>
  <c r="P224" i="11"/>
  <c r="P232" i="11"/>
  <c r="P240" i="11"/>
  <c r="P248" i="11"/>
  <c r="P256" i="11"/>
  <c r="P264" i="11"/>
  <c r="P272" i="11"/>
  <c r="P280" i="11"/>
  <c r="P288" i="11"/>
  <c r="P296" i="11"/>
  <c r="P304" i="11"/>
  <c r="P312" i="11"/>
  <c r="P320" i="11"/>
  <c r="P328" i="11"/>
  <c r="P336" i="11"/>
  <c r="P344" i="11"/>
  <c r="P352" i="11"/>
  <c r="P360" i="11"/>
  <c r="P368" i="11"/>
  <c r="P376" i="11"/>
  <c r="P384" i="11"/>
  <c r="P392" i="11"/>
  <c r="P400" i="11"/>
  <c r="P408" i="11"/>
  <c r="P416" i="11"/>
  <c r="P424" i="11"/>
  <c r="P432" i="11"/>
  <c r="P440" i="11"/>
  <c r="P448" i="11"/>
  <c r="P456" i="11"/>
  <c r="P464" i="11"/>
  <c r="P472" i="11"/>
  <c r="P480" i="11"/>
  <c r="P488" i="11"/>
  <c r="P496" i="11"/>
  <c r="P504" i="11"/>
  <c r="P512" i="11"/>
  <c r="P520" i="11"/>
  <c r="P528" i="11"/>
  <c r="P536" i="11"/>
  <c r="P544" i="11"/>
  <c r="P552" i="11"/>
  <c r="P560" i="11"/>
  <c r="P568" i="11"/>
  <c r="P576" i="11"/>
  <c r="P584" i="11"/>
  <c r="P592" i="11"/>
  <c r="P600" i="11"/>
  <c r="P608" i="11"/>
  <c r="P616" i="11"/>
  <c r="P624" i="11"/>
  <c r="P632" i="11"/>
  <c r="P640" i="11"/>
  <c r="P648" i="11"/>
  <c r="P656" i="11"/>
  <c r="P664" i="11"/>
  <c r="P672" i="11"/>
  <c r="P680" i="11"/>
  <c r="P41" i="11"/>
  <c r="P73" i="11"/>
  <c r="P105" i="11"/>
  <c r="P137" i="11"/>
  <c r="P169" i="11"/>
  <c r="P201" i="11"/>
  <c r="P233" i="11"/>
  <c r="P265" i="11"/>
  <c r="P297" i="11"/>
  <c r="P329" i="11"/>
  <c r="P361" i="11"/>
  <c r="P393" i="11"/>
  <c r="P425" i="11"/>
  <c r="P457" i="11"/>
  <c r="P489" i="11"/>
  <c r="P521" i="11"/>
  <c r="P553" i="11"/>
  <c r="P585" i="11"/>
  <c r="P617" i="11"/>
  <c r="P649" i="11"/>
  <c r="P681" i="11"/>
  <c r="P689" i="11"/>
  <c r="P697" i="11"/>
  <c r="P705" i="11"/>
  <c r="P713" i="11"/>
  <c r="P721" i="11"/>
  <c r="P729" i="11"/>
  <c r="P737" i="11"/>
  <c r="P745" i="11"/>
  <c r="P753" i="11"/>
  <c r="P761" i="11"/>
  <c r="P769" i="11"/>
  <c r="P777" i="11"/>
  <c r="P785" i="11"/>
  <c r="P793" i="11"/>
  <c r="P801" i="11"/>
  <c r="P809" i="11"/>
  <c r="P817" i="11"/>
  <c r="P825" i="11"/>
  <c r="P833" i="11"/>
  <c r="P841" i="11"/>
  <c r="P849" i="11"/>
  <c r="P857" i="11"/>
  <c r="P865" i="11"/>
  <c r="P42" i="11"/>
  <c r="P74" i="11"/>
  <c r="P106" i="11"/>
  <c r="P138" i="11"/>
  <c r="P170" i="11"/>
  <c r="P202" i="11"/>
  <c r="P234" i="11"/>
  <c r="P266" i="11"/>
  <c r="P298" i="11"/>
  <c r="P330" i="11"/>
  <c r="P362" i="11"/>
  <c r="P394" i="11"/>
  <c r="P426" i="11"/>
  <c r="P458" i="11"/>
  <c r="P490" i="11"/>
  <c r="P522" i="11"/>
  <c r="P554" i="11"/>
  <c r="P586" i="11"/>
  <c r="P618" i="11"/>
  <c r="P650" i="11"/>
  <c r="P682" i="11"/>
  <c r="P690" i="11"/>
  <c r="P698" i="11"/>
  <c r="P706" i="11"/>
  <c r="P714" i="11"/>
  <c r="P722" i="11"/>
  <c r="P730" i="11"/>
  <c r="P738" i="11"/>
  <c r="P746" i="11"/>
  <c r="P754" i="11"/>
  <c r="P762" i="11"/>
  <c r="P770" i="11"/>
  <c r="P778" i="11"/>
  <c r="P786" i="11"/>
  <c r="P794" i="11"/>
  <c r="P802" i="11"/>
  <c r="P810" i="11"/>
  <c r="P818" i="11"/>
  <c r="P826" i="11"/>
  <c r="P834" i="11"/>
  <c r="P842" i="11"/>
  <c r="P850" i="11"/>
  <c r="P858" i="11"/>
  <c r="P866" i="11"/>
  <c r="P874" i="11"/>
  <c r="P882" i="11"/>
  <c r="P890" i="11"/>
  <c r="P898" i="11"/>
  <c r="P906" i="11"/>
  <c r="P914" i="11"/>
  <c r="P922" i="11"/>
  <c r="P930" i="11"/>
  <c r="P938" i="11"/>
  <c r="P946" i="11"/>
  <c r="P954" i="11"/>
  <c r="P962" i="11"/>
  <c r="P970" i="11"/>
  <c r="P978" i="11"/>
  <c r="P986" i="11"/>
  <c r="P994" i="11"/>
  <c r="P1002" i="11"/>
  <c r="P1010" i="11"/>
  <c r="P1018" i="11"/>
  <c r="P1026" i="11"/>
  <c r="P1034" i="11"/>
  <c r="P1042" i="11"/>
  <c r="P1050" i="11"/>
  <c r="P1058" i="11"/>
  <c r="P1066" i="11"/>
  <c r="P1074" i="11"/>
  <c r="P1082" i="11"/>
  <c r="P1090" i="11"/>
  <c r="P1098" i="11"/>
  <c r="P1106" i="11"/>
  <c r="P1114" i="11"/>
  <c r="P1122" i="11"/>
  <c r="P1130" i="11"/>
  <c r="P1138" i="11"/>
  <c r="P1146" i="11"/>
  <c r="P1154" i="11"/>
  <c r="P1162" i="11"/>
  <c r="P1170" i="11"/>
  <c r="P1178" i="11"/>
  <c r="P1186" i="11"/>
  <c r="P1194" i="11"/>
  <c r="P17" i="11"/>
  <c r="P49" i="11"/>
  <c r="P81" i="11"/>
  <c r="P113" i="11"/>
  <c r="P145" i="11"/>
  <c r="P177" i="11"/>
  <c r="P209" i="11"/>
  <c r="P241" i="11"/>
  <c r="P273" i="11"/>
  <c r="P305" i="11"/>
  <c r="P337" i="11"/>
  <c r="P369" i="11"/>
  <c r="P401" i="11"/>
  <c r="P433" i="11"/>
  <c r="P465" i="11"/>
  <c r="P497" i="11"/>
  <c r="P529" i="11"/>
  <c r="P561" i="11"/>
  <c r="P593" i="11"/>
  <c r="P625" i="11"/>
  <c r="P657" i="11"/>
  <c r="P683" i="11"/>
  <c r="P691" i="11"/>
  <c r="P699" i="11"/>
  <c r="P707" i="11"/>
  <c r="P715" i="11"/>
  <c r="P723" i="11"/>
  <c r="P731" i="11"/>
  <c r="P739" i="11"/>
  <c r="P747" i="11"/>
  <c r="P755" i="11"/>
  <c r="P763" i="11"/>
  <c r="P771" i="11"/>
  <c r="P779" i="11"/>
  <c r="P787" i="11"/>
  <c r="P795" i="11"/>
  <c r="P803" i="11"/>
  <c r="P811" i="11"/>
  <c r="P819" i="11"/>
  <c r="P827" i="11"/>
  <c r="P835" i="11"/>
  <c r="P843" i="11"/>
  <c r="P851" i="11"/>
  <c r="P859" i="11"/>
  <c r="P867" i="11"/>
  <c r="P18" i="11"/>
  <c r="P50" i="11"/>
  <c r="P82" i="11"/>
  <c r="P114" i="11"/>
  <c r="P146" i="11"/>
  <c r="P178" i="11"/>
  <c r="P210" i="11"/>
  <c r="P242" i="11"/>
  <c r="P274" i="11"/>
  <c r="P306" i="11"/>
  <c r="P338" i="11"/>
  <c r="P370" i="11"/>
  <c r="P402" i="11"/>
  <c r="P434" i="11"/>
  <c r="P466" i="11"/>
  <c r="P498" i="11"/>
  <c r="P530" i="11"/>
  <c r="P562" i="11"/>
  <c r="P594" i="11"/>
  <c r="P626" i="11"/>
  <c r="P658" i="11"/>
  <c r="P684" i="11"/>
  <c r="P692" i="11"/>
  <c r="P700" i="11"/>
  <c r="P708" i="11"/>
  <c r="P716" i="11"/>
  <c r="P724" i="11"/>
  <c r="P732" i="11"/>
  <c r="P740" i="11"/>
  <c r="P748" i="11"/>
  <c r="P756" i="11"/>
  <c r="P764" i="11"/>
  <c r="P772" i="11"/>
  <c r="P780" i="11"/>
  <c r="P788" i="11"/>
  <c r="P796" i="11"/>
  <c r="P804" i="11"/>
  <c r="P812" i="11"/>
  <c r="P820" i="11"/>
  <c r="P828" i="11"/>
  <c r="P836" i="11"/>
  <c r="P844" i="11"/>
  <c r="P852" i="11"/>
  <c r="P860" i="11"/>
  <c r="P868" i="11"/>
  <c r="P876" i="11"/>
  <c r="P884" i="11"/>
  <c r="P892" i="11"/>
  <c r="P900" i="11"/>
  <c r="P908" i="11"/>
  <c r="P916" i="11"/>
  <c r="P924" i="11"/>
  <c r="P932" i="11"/>
  <c r="P940" i="11"/>
  <c r="P948" i="11"/>
  <c r="P956" i="11"/>
  <c r="P964" i="11"/>
  <c r="P972" i="11"/>
  <c r="P980" i="11"/>
  <c r="P988" i="11"/>
  <c r="P996" i="11"/>
  <c r="P1004" i="11"/>
  <c r="P1012" i="11"/>
  <c r="P1020" i="11"/>
  <c r="P1028" i="11"/>
  <c r="P1036" i="11"/>
  <c r="P1044" i="11"/>
  <c r="P1052" i="11"/>
  <c r="P1060" i="11"/>
  <c r="P1068" i="11"/>
  <c r="P1076" i="11"/>
  <c r="P1084" i="11"/>
  <c r="P1092" i="11"/>
  <c r="P1100" i="11"/>
  <c r="P1108" i="11"/>
  <c r="P1116" i="11"/>
  <c r="P1124" i="11"/>
  <c r="P1132" i="11"/>
  <c r="P1140" i="11"/>
  <c r="P1148" i="11"/>
  <c r="P1156" i="11"/>
  <c r="P1164" i="11"/>
  <c r="P1172" i="11"/>
  <c r="P1180" i="11"/>
  <c r="P1188" i="11"/>
  <c r="P1196" i="11"/>
  <c r="P25" i="11"/>
  <c r="P57" i="11"/>
  <c r="P89" i="11"/>
  <c r="P121" i="11"/>
  <c r="P153" i="11"/>
  <c r="P185" i="11"/>
  <c r="P217" i="11"/>
  <c r="P249" i="11"/>
  <c r="P281" i="11"/>
  <c r="P313" i="11"/>
  <c r="P345" i="11"/>
  <c r="P377" i="11"/>
  <c r="P409" i="11"/>
  <c r="P441" i="11"/>
  <c r="P473" i="11"/>
  <c r="P505" i="11"/>
  <c r="P537" i="11"/>
  <c r="P569" i="11"/>
  <c r="P601" i="11"/>
  <c r="P633" i="11"/>
  <c r="P665" i="11"/>
  <c r="P685" i="11"/>
  <c r="P693" i="11"/>
  <c r="P701" i="11"/>
  <c r="P709" i="11"/>
  <c r="P717" i="11"/>
  <c r="P725" i="11"/>
  <c r="P733" i="11"/>
  <c r="P741" i="11"/>
  <c r="P749" i="11"/>
  <c r="P757" i="11"/>
  <c r="P765" i="11"/>
  <c r="P773" i="11"/>
  <c r="P781" i="11"/>
  <c r="P789" i="11"/>
  <c r="P797" i="11"/>
  <c r="P805" i="11"/>
  <c r="P813" i="11"/>
  <c r="P821" i="11"/>
  <c r="P829" i="11"/>
  <c r="P837" i="11"/>
  <c r="P845" i="11"/>
  <c r="P853" i="11"/>
  <c r="P861" i="11"/>
  <c r="P869" i="11"/>
  <c r="P877" i="11"/>
  <c r="P885" i="11"/>
  <c r="P893" i="11"/>
  <c r="P901" i="11"/>
  <c r="P909" i="11"/>
  <c r="P917" i="11"/>
  <c r="P925" i="11"/>
  <c r="P933" i="11"/>
  <c r="P941" i="11"/>
  <c r="P949" i="11"/>
  <c r="P957" i="11"/>
  <c r="P965" i="11"/>
  <c r="P973" i="11"/>
  <c r="P981" i="11"/>
  <c r="P989" i="11"/>
  <c r="P997" i="11"/>
  <c r="P1005" i="11"/>
  <c r="P1013" i="11"/>
  <c r="P1021" i="11"/>
  <c r="P1029" i="11"/>
  <c r="P1037" i="11"/>
  <c r="P1045" i="11"/>
  <c r="P1053" i="11"/>
  <c r="P1061" i="11"/>
  <c r="P1069" i="11"/>
  <c r="P1077" i="11"/>
  <c r="P1085" i="11"/>
  <c r="P1093" i="11"/>
  <c r="P1101" i="11"/>
  <c r="P1109" i="11"/>
  <c r="P1117" i="11"/>
  <c r="P1125" i="11"/>
  <c r="P1133" i="11"/>
  <c r="P1141" i="11"/>
  <c r="P1149" i="11"/>
  <c r="P1157" i="11"/>
  <c r="P1165" i="11"/>
  <c r="P1173" i="11"/>
  <c r="P1181" i="11"/>
  <c r="P1189" i="11"/>
  <c r="P1197" i="11"/>
  <c r="P33" i="11"/>
  <c r="P65" i="11"/>
  <c r="P97" i="11"/>
  <c r="P129" i="11"/>
  <c r="P161" i="11"/>
  <c r="P193" i="11"/>
  <c r="P225" i="11"/>
  <c r="P257" i="11"/>
  <c r="P289" i="11"/>
  <c r="P321" i="11"/>
  <c r="P353" i="11"/>
  <c r="P385" i="11"/>
  <c r="P417" i="11"/>
  <c r="P449" i="11"/>
  <c r="P481" i="11"/>
  <c r="P513" i="11"/>
  <c r="P545" i="11"/>
  <c r="P577" i="11"/>
  <c r="P609" i="11"/>
  <c r="P641" i="11"/>
  <c r="P673" i="11"/>
  <c r="P687" i="11"/>
  <c r="P695" i="11"/>
  <c r="P703" i="11"/>
  <c r="P711" i="11"/>
  <c r="P719" i="11"/>
  <c r="P727" i="11"/>
  <c r="P735" i="11"/>
  <c r="P743" i="11"/>
  <c r="P751" i="11"/>
  <c r="P759" i="11"/>
  <c r="P767" i="11"/>
  <c r="P775" i="11"/>
  <c r="P783" i="11"/>
  <c r="P791" i="11"/>
  <c r="P799" i="11"/>
  <c r="P807" i="11"/>
  <c r="P815" i="11"/>
  <c r="P823" i="11"/>
  <c r="P831" i="11"/>
  <c r="P839" i="11"/>
  <c r="P847" i="11"/>
  <c r="P855" i="11"/>
  <c r="P863" i="11"/>
  <c r="P871" i="11"/>
  <c r="P879" i="11"/>
  <c r="P887" i="11"/>
  <c r="P895" i="11"/>
  <c r="P903" i="11"/>
  <c r="P911" i="11"/>
  <c r="P919" i="11"/>
  <c r="P927" i="11"/>
  <c r="P935" i="11"/>
  <c r="P943" i="11"/>
  <c r="P951" i="11"/>
  <c r="P959" i="11"/>
  <c r="P967" i="11"/>
  <c r="P975" i="11"/>
  <c r="P983" i="11"/>
  <c r="P991" i="11"/>
  <c r="P999" i="11"/>
  <c r="P1007" i="11"/>
  <c r="P1015" i="11"/>
  <c r="P1023" i="11"/>
  <c r="P1031" i="11"/>
  <c r="P1039" i="11"/>
  <c r="P1047" i="11"/>
  <c r="P1055" i="11"/>
  <c r="P1063" i="11"/>
  <c r="P1071" i="11"/>
  <c r="P1079" i="11"/>
  <c r="P1087" i="11"/>
  <c r="P1095" i="11"/>
  <c r="P1103" i="11"/>
  <c r="P1111" i="11"/>
  <c r="P1119" i="11"/>
  <c r="P1127" i="11"/>
  <c r="P1135" i="11"/>
  <c r="P1143" i="11"/>
  <c r="P1151" i="11"/>
  <c r="P1159" i="11"/>
  <c r="P1167" i="11"/>
  <c r="P1175" i="11"/>
  <c r="P1183" i="11"/>
  <c r="P1191" i="11"/>
  <c r="P1199" i="11"/>
  <c r="P122" i="11"/>
  <c r="P250" i="11"/>
  <c r="P378" i="11"/>
  <c r="P506" i="11"/>
  <c r="P634" i="11"/>
  <c r="P702" i="11"/>
  <c r="P734" i="11"/>
  <c r="P766" i="11"/>
  <c r="P798" i="11"/>
  <c r="P830" i="11"/>
  <c r="P862" i="11"/>
  <c r="P881" i="11"/>
  <c r="P897" i="11"/>
  <c r="P913" i="11"/>
  <c r="P929" i="11"/>
  <c r="P945" i="11"/>
  <c r="P961" i="11"/>
  <c r="P977" i="11"/>
  <c r="P993" i="11"/>
  <c r="P1009" i="11"/>
  <c r="P1025" i="11"/>
  <c r="P1041" i="11"/>
  <c r="P1057" i="11"/>
  <c r="P1073" i="11"/>
  <c r="P1089" i="11"/>
  <c r="P1105" i="11"/>
  <c r="P1121" i="11"/>
  <c r="P1137" i="11"/>
  <c r="P1153" i="11"/>
  <c r="P1169" i="11"/>
  <c r="P1185" i="11"/>
  <c r="P1201" i="11"/>
  <c r="P1209" i="11"/>
  <c r="P1217" i="11"/>
  <c r="P1225" i="11"/>
  <c r="P1233" i="11"/>
  <c r="P1241" i="11"/>
  <c r="P1249" i="11"/>
  <c r="P1257" i="11"/>
  <c r="P1265" i="11"/>
  <c r="P1273" i="11"/>
  <c r="P1281" i="11"/>
  <c r="P1289" i="11"/>
  <c r="P1297" i="11"/>
  <c r="P1305" i="11"/>
  <c r="P1313" i="11"/>
  <c r="P1321" i="11"/>
  <c r="P1329" i="11"/>
  <c r="P1337" i="11"/>
  <c r="P1345" i="11"/>
  <c r="P1353" i="11"/>
  <c r="P1361" i="11"/>
  <c r="P1369" i="11"/>
  <c r="P1377" i="11"/>
  <c r="P1385" i="11"/>
  <c r="P1393" i="11"/>
  <c r="P1401" i="11"/>
  <c r="P1409" i="11"/>
  <c r="P1417" i="11"/>
  <c r="P1425" i="11"/>
  <c r="P1433" i="11"/>
  <c r="P1441" i="11"/>
  <c r="P1449" i="11"/>
  <c r="P1457" i="11"/>
  <c r="P1465" i="11"/>
  <c r="P1473" i="11"/>
  <c r="P1481" i="11"/>
  <c r="P1489" i="11"/>
  <c r="P1497" i="11"/>
  <c r="P1505" i="11"/>
  <c r="P1513" i="11"/>
  <c r="P1521" i="11"/>
  <c r="P1529" i="11"/>
  <c r="P1537" i="11"/>
  <c r="P1545" i="11"/>
  <c r="P1553" i="11"/>
  <c r="P1561" i="11"/>
  <c r="P1569" i="11"/>
  <c r="P1577" i="11"/>
  <c r="P1585" i="11"/>
  <c r="P1593" i="11"/>
  <c r="P1601" i="11"/>
  <c r="P1609" i="11"/>
  <c r="P1617" i="11"/>
  <c r="P1625" i="11"/>
  <c r="P130" i="11"/>
  <c r="P258" i="11"/>
  <c r="P386" i="11"/>
  <c r="P514" i="11"/>
  <c r="P642" i="11"/>
  <c r="P704" i="11"/>
  <c r="P736" i="11"/>
  <c r="P768" i="11"/>
  <c r="P800" i="11"/>
  <c r="P832" i="11"/>
  <c r="P864" i="11"/>
  <c r="P883" i="11"/>
  <c r="P899" i="11"/>
  <c r="P915" i="11"/>
  <c r="P931" i="11"/>
  <c r="P947" i="11"/>
  <c r="P963" i="11"/>
  <c r="P979" i="11"/>
  <c r="P995" i="11"/>
  <c r="P1011" i="11"/>
  <c r="P1027" i="11"/>
  <c r="P1043" i="11"/>
  <c r="P1059" i="11"/>
  <c r="P1075" i="11"/>
  <c r="P1091" i="11"/>
  <c r="P1107" i="11"/>
  <c r="P1123" i="11"/>
  <c r="P1139" i="11"/>
  <c r="P1155" i="11"/>
  <c r="P1171" i="11"/>
  <c r="P1187" i="11"/>
  <c r="P1202" i="11"/>
  <c r="P1210" i="11"/>
  <c r="P1218" i="11"/>
  <c r="P1226" i="11"/>
  <c r="P1234" i="11"/>
  <c r="P1242" i="11"/>
  <c r="P1250" i="11"/>
  <c r="P1258" i="11"/>
  <c r="P1266" i="11"/>
  <c r="P1274" i="11"/>
  <c r="P1282" i="11"/>
  <c r="P1290" i="11"/>
  <c r="P1298" i="11"/>
  <c r="P1306" i="11"/>
  <c r="P1314" i="11"/>
  <c r="P1322" i="11"/>
  <c r="P1330" i="11"/>
  <c r="P1338" i="11"/>
  <c r="P1346" i="11"/>
  <c r="P1354" i="11"/>
  <c r="P1362" i="11"/>
  <c r="P1370" i="11"/>
  <c r="P1378" i="11"/>
  <c r="P1386" i="11"/>
  <c r="P1394" i="11"/>
  <c r="P1402" i="11"/>
  <c r="P1410" i="11"/>
  <c r="P1418" i="11"/>
  <c r="P1426" i="11"/>
  <c r="P1434" i="11"/>
  <c r="P1442" i="11"/>
  <c r="P1450" i="11"/>
  <c r="P1458" i="11"/>
  <c r="P1466" i="11"/>
  <c r="P1474" i="11"/>
  <c r="P1482" i="11"/>
  <c r="P1490" i="11"/>
  <c r="P1498" i="11"/>
  <c r="P1506" i="11"/>
  <c r="P1514" i="11"/>
  <c r="P1522" i="11"/>
  <c r="P1530" i="11"/>
  <c r="P1538" i="11"/>
  <c r="P1546" i="11"/>
  <c r="P1554" i="11"/>
  <c r="P1562" i="11"/>
  <c r="P1570" i="11"/>
  <c r="P1578" i="11"/>
  <c r="P1586" i="11"/>
  <c r="P1594" i="11"/>
  <c r="P1602" i="11"/>
  <c r="P1610" i="11"/>
  <c r="P1618" i="11"/>
  <c r="P1626" i="11"/>
  <c r="P1634" i="11"/>
  <c r="P1642" i="11"/>
  <c r="P1650" i="11"/>
  <c r="P1658" i="11"/>
  <c r="P1666" i="11"/>
  <c r="P1674" i="11"/>
  <c r="P1682" i="11"/>
  <c r="P1690" i="11"/>
  <c r="P1698" i="11"/>
  <c r="P1706" i="11"/>
  <c r="P1714" i="11"/>
  <c r="P1722" i="11"/>
  <c r="P1730" i="11"/>
  <c r="P1738" i="11"/>
  <c r="P1746" i="11"/>
  <c r="P1754" i="11"/>
  <c r="P1762" i="11"/>
  <c r="P1770" i="11"/>
  <c r="P1778" i="11"/>
  <c r="P1786" i="11"/>
  <c r="P1794" i="11"/>
  <c r="P1802" i="11"/>
  <c r="P1810" i="11"/>
  <c r="P1818" i="11"/>
  <c r="P1826" i="11"/>
  <c r="P1834" i="11"/>
  <c r="P1842" i="11"/>
  <c r="P1850" i="11"/>
  <c r="P1858" i="11"/>
  <c r="P1866" i="11"/>
  <c r="P1874" i="11"/>
  <c r="P1882" i="11"/>
  <c r="P1890" i="11"/>
  <c r="P1898" i="11"/>
  <c r="P1906" i="11"/>
  <c r="P1914" i="11"/>
  <c r="P26" i="11"/>
  <c r="P154" i="11"/>
  <c r="P282" i="11"/>
  <c r="P410" i="11"/>
  <c r="P538" i="11"/>
  <c r="P666" i="11"/>
  <c r="P710" i="11"/>
  <c r="P742" i="11"/>
  <c r="P774" i="11"/>
  <c r="P806" i="11"/>
  <c r="P838" i="11"/>
  <c r="P870" i="11"/>
  <c r="P886" i="11"/>
  <c r="P902" i="11"/>
  <c r="P918" i="11"/>
  <c r="P934" i="11"/>
  <c r="P950" i="11"/>
  <c r="P966" i="11"/>
  <c r="P982" i="11"/>
  <c r="P998" i="11"/>
  <c r="P1014" i="11"/>
  <c r="P1030" i="11"/>
  <c r="P1046" i="11"/>
  <c r="P1062" i="11"/>
  <c r="P1078" i="11"/>
  <c r="P1094" i="11"/>
  <c r="P1110" i="11"/>
  <c r="P1126" i="11"/>
  <c r="P1142" i="11"/>
  <c r="P1158" i="11"/>
  <c r="P1174" i="11"/>
  <c r="P1190" i="11"/>
  <c r="P1203" i="11"/>
  <c r="P1211" i="11"/>
  <c r="P1219" i="11"/>
  <c r="P1227" i="11"/>
  <c r="P1235" i="11"/>
  <c r="P1243" i="11"/>
  <c r="P1251" i="11"/>
  <c r="P1259" i="11"/>
  <c r="P1267" i="11"/>
  <c r="P1275" i="11"/>
  <c r="P1283" i="11"/>
  <c r="P1291" i="11"/>
  <c r="P1299" i="11"/>
  <c r="P1307" i="11"/>
  <c r="P1315" i="11"/>
  <c r="P1323" i="11"/>
  <c r="P1331" i="11"/>
  <c r="P1339" i="11"/>
  <c r="P1347" i="11"/>
  <c r="P1355" i="11"/>
  <c r="P1363" i="11"/>
  <c r="P1371" i="11"/>
  <c r="P1379" i="11"/>
  <c r="P1387" i="11"/>
  <c r="P1395" i="11"/>
  <c r="P1403" i="11"/>
  <c r="P1411" i="11"/>
  <c r="P1419" i="11"/>
  <c r="P1427" i="11"/>
  <c r="P1435" i="11"/>
  <c r="P1443" i="11"/>
  <c r="P1451" i="11"/>
  <c r="P1459" i="11"/>
  <c r="P1467" i="11"/>
  <c r="P1475" i="11"/>
  <c r="P1483" i="11"/>
  <c r="P1491" i="11"/>
  <c r="P1499" i="11"/>
  <c r="P1507" i="11"/>
  <c r="P1515" i="11"/>
  <c r="P1523" i="11"/>
  <c r="P1531" i="11"/>
  <c r="P1539" i="11"/>
  <c r="P1547" i="11"/>
  <c r="P1555" i="11"/>
  <c r="P1563" i="11"/>
  <c r="P1571" i="11"/>
  <c r="P1579" i="11"/>
  <c r="P1587" i="11"/>
  <c r="P1595" i="11"/>
  <c r="P1603" i="11"/>
  <c r="P1611" i="11"/>
  <c r="P1619" i="11"/>
  <c r="P1627" i="11"/>
  <c r="P1635" i="11"/>
  <c r="P1643" i="11"/>
  <c r="P1651" i="11"/>
  <c r="P1659" i="11"/>
  <c r="P1667" i="11"/>
  <c r="P1675" i="11"/>
  <c r="P1683" i="11"/>
  <c r="P34" i="11"/>
  <c r="P162" i="11"/>
  <c r="P290" i="11"/>
  <c r="P418" i="11"/>
  <c r="P546" i="11"/>
  <c r="P674" i="11"/>
  <c r="P712" i="11"/>
  <c r="P744" i="11"/>
  <c r="P776" i="11"/>
  <c r="P808" i="11"/>
  <c r="P840" i="11"/>
  <c r="P872" i="11"/>
  <c r="P888" i="11"/>
  <c r="P904" i="11"/>
  <c r="P920" i="11"/>
  <c r="P936" i="11"/>
  <c r="P952" i="11"/>
  <c r="P968" i="11"/>
  <c r="P984" i="11"/>
  <c r="P1000" i="11"/>
  <c r="P1016" i="11"/>
  <c r="P1032" i="11"/>
  <c r="P1048" i="11"/>
  <c r="P1064" i="11"/>
  <c r="P1080" i="11"/>
  <c r="P1096" i="11"/>
  <c r="P1112" i="11"/>
  <c r="P1128" i="11"/>
  <c r="P1144" i="11"/>
  <c r="P1160" i="11"/>
  <c r="P1176" i="11"/>
  <c r="P1192" i="11"/>
  <c r="P1204" i="11"/>
  <c r="P1212" i="11"/>
  <c r="P1220" i="11"/>
  <c r="P1228" i="11"/>
  <c r="P1236" i="11"/>
  <c r="P1244" i="11"/>
  <c r="P1252" i="11"/>
  <c r="P1260" i="11"/>
  <c r="P1268" i="11"/>
  <c r="P1276" i="11"/>
  <c r="P1284" i="11"/>
  <c r="P1292" i="11"/>
  <c r="P1300" i="11"/>
  <c r="P1308" i="11"/>
  <c r="P1316" i="11"/>
  <c r="P1324" i="11"/>
  <c r="P1332" i="11"/>
  <c r="P1340" i="11"/>
  <c r="P1348" i="11"/>
  <c r="P1356" i="11"/>
  <c r="P1364" i="11"/>
  <c r="P1372" i="11"/>
  <c r="P1380" i="11"/>
  <c r="P1388" i="11"/>
  <c r="P1396" i="11"/>
  <c r="P1404" i="11"/>
  <c r="P1412" i="11"/>
  <c r="P1420" i="11"/>
  <c r="P1428" i="11"/>
  <c r="P1436" i="11"/>
  <c r="P1444" i="11"/>
  <c r="P1452" i="11"/>
  <c r="P1460" i="11"/>
  <c r="P1468" i="11"/>
  <c r="P1476" i="11"/>
  <c r="P1484" i="11"/>
  <c r="P1492" i="11"/>
  <c r="P1500" i="11"/>
  <c r="P1508" i="11"/>
  <c r="P1516" i="11"/>
  <c r="P1524" i="11"/>
  <c r="P1532" i="11"/>
  <c r="P1540" i="11"/>
  <c r="P1548" i="11"/>
  <c r="P1556" i="11"/>
  <c r="P1564" i="11"/>
  <c r="P1572" i="11"/>
  <c r="P1580" i="11"/>
  <c r="P1588" i="11"/>
  <c r="P1596" i="11"/>
  <c r="P1604" i="11"/>
  <c r="P1612" i="11"/>
  <c r="P1620" i="11"/>
  <c r="P1628" i="11"/>
  <c r="P1636" i="11"/>
  <c r="P1644" i="11"/>
  <c r="P1652" i="11"/>
  <c r="P1660" i="11"/>
  <c r="P1668" i="11"/>
  <c r="P1676" i="11"/>
  <c r="P1684" i="11"/>
  <c r="P1692" i="11"/>
  <c r="P1700" i="11"/>
  <c r="P1708" i="11"/>
  <c r="P1716" i="11"/>
  <c r="P1724" i="11"/>
  <c r="P1732" i="11"/>
  <c r="P1740" i="11"/>
  <c r="P1748" i="11"/>
  <c r="P1756" i="11"/>
  <c r="P1764" i="11"/>
  <c r="P1772" i="11"/>
  <c r="P1780" i="11"/>
  <c r="P1788" i="11"/>
  <c r="P1796" i="11"/>
  <c r="P1804" i="11"/>
  <c r="P1812" i="11"/>
  <c r="P1820" i="11"/>
  <c r="P1828" i="11"/>
  <c r="P1836" i="11"/>
  <c r="P1844" i="11"/>
  <c r="P1852" i="11"/>
  <c r="P1860" i="11"/>
  <c r="P1868" i="11"/>
  <c r="P1876" i="11"/>
  <c r="P1884" i="11"/>
  <c r="P1892" i="11"/>
  <c r="P1900" i="11"/>
  <c r="P1908" i="11"/>
  <c r="P1916" i="11"/>
  <c r="P58" i="11"/>
  <c r="P186" i="11"/>
  <c r="P314" i="11"/>
  <c r="P442" i="11"/>
  <c r="P570" i="11"/>
  <c r="P686" i="11"/>
  <c r="P718" i="11"/>
  <c r="P750" i="11"/>
  <c r="P782" i="11"/>
  <c r="P814" i="11"/>
  <c r="P846" i="11"/>
  <c r="P873" i="11"/>
  <c r="P889" i="11"/>
  <c r="P905" i="11"/>
  <c r="P921" i="11"/>
  <c r="P937" i="11"/>
  <c r="P953" i="11"/>
  <c r="P969" i="11"/>
  <c r="P985" i="11"/>
  <c r="P1001" i="11"/>
  <c r="P1017" i="11"/>
  <c r="P1033" i="11"/>
  <c r="P1049" i="11"/>
  <c r="P1065" i="11"/>
  <c r="P1081" i="11"/>
  <c r="P1097" i="11"/>
  <c r="P1113" i="11"/>
  <c r="P1129" i="11"/>
  <c r="P1145" i="11"/>
  <c r="P1161" i="11"/>
  <c r="P1177" i="11"/>
  <c r="P1193" i="11"/>
  <c r="P1205" i="11"/>
  <c r="P1213" i="11"/>
  <c r="P1221" i="11"/>
  <c r="P1229" i="11"/>
  <c r="P1237" i="11"/>
  <c r="P1245" i="11"/>
  <c r="P1253" i="11"/>
  <c r="P1261" i="11"/>
  <c r="P1269" i="11"/>
  <c r="P1277" i="11"/>
  <c r="P1285" i="11"/>
  <c r="P1293" i="11"/>
  <c r="P1301" i="11"/>
  <c r="P1309" i="11"/>
  <c r="P1317" i="11"/>
  <c r="P1325" i="11"/>
  <c r="P1333" i="11"/>
  <c r="P1341" i="11"/>
  <c r="P1349" i="11"/>
  <c r="P1357" i="11"/>
  <c r="P1365" i="11"/>
  <c r="P1373" i="11"/>
  <c r="P1381" i="11"/>
  <c r="P1389" i="11"/>
  <c r="P1397" i="11"/>
  <c r="P1405" i="11"/>
  <c r="P1413" i="11"/>
  <c r="P1421" i="11"/>
  <c r="P1429" i="11"/>
  <c r="P1437" i="11"/>
  <c r="P1445" i="11"/>
  <c r="P1453" i="11"/>
  <c r="P1461" i="11"/>
  <c r="P1469" i="11"/>
  <c r="P1477" i="11"/>
  <c r="P1485" i="11"/>
  <c r="P1493" i="11"/>
  <c r="P1501" i="11"/>
  <c r="P1509" i="11"/>
  <c r="P1517" i="11"/>
  <c r="P1525" i="11"/>
  <c r="P1533" i="11"/>
  <c r="P1541" i="11"/>
  <c r="P1549" i="11"/>
  <c r="P1557" i="11"/>
  <c r="P1565" i="11"/>
  <c r="P1573" i="11"/>
  <c r="P1581" i="11"/>
  <c r="P1589" i="11"/>
  <c r="P1597" i="11"/>
  <c r="P1605" i="11"/>
  <c r="P1613" i="11"/>
  <c r="P1621" i="11"/>
  <c r="P1629" i="11"/>
  <c r="P1637" i="11"/>
  <c r="P1645" i="11"/>
  <c r="P1653" i="11"/>
  <c r="P1661" i="11"/>
  <c r="P1669" i="11"/>
  <c r="P1677" i="11"/>
  <c r="P1685" i="11"/>
  <c r="P1693" i="11"/>
  <c r="P1701" i="11"/>
  <c r="P1709" i="11"/>
  <c r="P1717" i="11"/>
  <c r="P1725" i="11"/>
  <c r="P1733" i="11"/>
  <c r="P1741" i="11"/>
  <c r="P1749" i="11"/>
  <c r="P1757" i="11"/>
  <c r="P1765" i="11"/>
  <c r="P1773" i="11"/>
  <c r="P1781" i="11"/>
  <c r="P1789" i="11"/>
  <c r="P1797" i="11"/>
  <c r="P1805" i="11"/>
  <c r="P1813" i="11"/>
  <c r="P1821" i="11"/>
  <c r="P1829" i="11"/>
  <c r="P1837" i="11"/>
  <c r="P1845" i="11"/>
  <c r="P1853" i="11"/>
  <c r="P1861" i="11"/>
  <c r="P1869" i="11"/>
  <c r="P1877" i="11"/>
  <c r="P1885" i="11"/>
  <c r="P1893" i="11"/>
  <c r="P1901" i="11"/>
  <c r="P1909" i="11"/>
  <c r="P1917" i="11"/>
  <c r="P66" i="11"/>
  <c r="P90" i="11"/>
  <c r="P218" i="11"/>
  <c r="P346" i="11"/>
  <c r="P474" i="11"/>
  <c r="P602" i="11"/>
  <c r="P694" i="11"/>
  <c r="P726" i="11"/>
  <c r="P758" i="11"/>
  <c r="P790" i="11"/>
  <c r="P822" i="11"/>
  <c r="P854" i="11"/>
  <c r="P878" i="11"/>
  <c r="P894" i="11"/>
  <c r="P910" i="11"/>
  <c r="P926" i="11"/>
  <c r="P942" i="11"/>
  <c r="P958" i="11"/>
  <c r="P974" i="11"/>
  <c r="P990" i="11"/>
  <c r="P1006" i="11"/>
  <c r="P1022" i="11"/>
  <c r="P1038" i="11"/>
  <c r="P1054" i="11"/>
  <c r="P1070" i="11"/>
  <c r="P1086" i="11"/>
  <c r="P1102" i="11"/>
  <c r="P1118" i="11"/>
  <c r="P1134" i="11"/>
  <c r="P1150" i="11"/>
  <c r="P1166" i="11"/>
  <c r="P1182" i="11"/>
  <c r="P1198" i="11"/>
  <c r="P1207" i="11"/>
  <c r="P1215" i="11"/>
  <c r="P1223" i="11"/>
  <c r="P1231" i="11"/>
  <c r="P1239" i="11"/>
  <c r="P1247" i="11"/>
  <c r="P1255" i="11"/>
  <c r="P1263" i="11"/>
  <c r="P1271" i="11"/>
  <c r="P1279" i="11"/>
  <c r="P1287" i="11"/>
  <c r="P1295" i="11"/>
  <c r="P1303" i="11"/>
  <c r="P1311" i="11"/>
  <c r="P1319" i="11"/>
  <c r="P1327" i="11"/>
  <c r="P1335" i="11"/>
  <c r="P1343" i="11"/>
  <c r="P1351" i="11"/>
  <c r="P1359" i="11"/>
  <c r="P1367" i="11"/>
  <c r="P1375" i="11"/>
  <c r="P1383" i="11"/>
  <c r="P1391" i="11"/>
  <c r="P1399" i="11"/>
  <c r="P1407" i="11"/>
  <c r="P1415" i="11"/>
  <c r="P1423" i="11"/>
  <c r="P1431" i="11"/>
  <c r="P1439" i="11"/>
  <c r="P1447" i="11"/>
  <c r="P1455" i="11"/>
  <c r="P1463" i="11"/>
  <c r="P1471" i="11"/>
  <c r="P1479" i="11"/>
  <c r="P1487" i="11"/>
  <c r="P1495" i="11"/>
  <c r="P1503" i="11"/>
  <c r="P1511" i="11"/>
  <c r="P1519" i="11"/>
  <c r="P1527" i="11"/>
  <c r="P1535" i="11"/>
  <c r="P1543" i="11"/>
  <c r="P1551" i="11"/>
  <c r="P1559" i="11"/>
  <c r="P1567" i="11"/>
  <c r="P1575" i="11"/>
  <c r="P1583" i="11"/>
  <c r="P1591" i="11"/>
  <c r="P1599" i="11"/>
  <c r="P1607" i="11"/>
  <c r="P1615" i="11"/>
  <c r="P1623" i="11"/>
  <c r="P1631" i="11"/>
  <c r="P1639" i="11"/>
  <c r="P1647" i="11"/>
  <c r="P1655" i="11"/>
  <c r="P1663" i="11"/>
  <c r="P1671" i="11"/>
  <c r="P1679" i="11"/>
  <c r="P1687" i="11"/>
  <c r="P1695" i="11"/>
  <c r="P1703" i="11"/>
  <c r="P1711" i="11"/>
  <c r="P1719" i="11"/>
  <c r="P1727" i="11"/>
  <c r="P1735" i="11"/>
  <c r="P1743" i="11"/>
  <c r="P1751" i="11"/>
  <c r="P1759" i="11"/>
  <c r="P1767" i="11"/>
  <c r="P1775" i="11"/>
  <c r="P1783" i="11"/>
  <c r="P1791" i="11"/>
  <c r="P1799" i="11"/>
  <c r="P1807" i="11"/>
  <c r="P1815" i="11"/>
  <c r="P1823" i="11"/>
  <c r="P1831" i="11"/>
  <c r="P1839" i="11"/>
  <c r="P1847" i="11"/>
  <c r="P1855" i="11"/>
  <c r="P1863" i="11"/>
  <c r="P1871" i="11"/>
  <c r="P1879" i="11"/>
  <c r="P1887" i="11"/>
  <c r="P1895" i="11"/>
  <c r="P1903" i="11"/>
  <c r="P1911" i="11"/>
  <c r="P1919" i="11"/>
  <c r="P482" i="11"/>
  <c r="P760" i="11"/>
  <c r="P880" i="11"/>
  <c r="P944" i="11"/>
  <c r="P1008" i="11"/>
  <c r="P1072" i="11"/>
  <c r="P1136" i="11"/>
  <c r="P1200" i="11"/>
  <c r="P1232" i="11"/>
  <c r="P1264" i="11"/>
  <c r="P1296" i="11"/>
  <c r="P1328" i="11"/>
  <c r="P1360" i="11"/>
  <c r="P1392" i="11"/>
  <c r="P1424" i="11"/>
  <c r="P1456" i="11"/>
  <c r="P1488" i="11"/>
  <c r="P1520" i="11"/>
  <c r="P1552" i="11"/>
  <c r="P1584" i="11"/>
  <c r="P1616" i="11"/>
  <c r="P1641" i="11"/>
  <c r="P1664" i="11"/>
  <c r="P1686" i="11"/>
  <c r="P1702" i="11"/>
  <c r="P1718" i="11"/>
  <c r="P1734" i="11"/>
  <c r="P1750" i="11"/>
  <c r="P1766" i="11"/>
  <c r="P1782" i="11"/>
  <c r="P1798" i="11"/>
  <c r="P1814" i="11"/>
  <c r="P1830" i="11"/>
  <c r="P1846" i="11"/>
  <c r="P1862" i="11"/>
  <c r="P1878" i="11"/>
  <c r="P1894" i="11"/>
  <c r="P1910" i="11"/>
  <c r="P1923" i="11"/>
  <c r="P1931" i="11"/>
  <c r="P1939" i="11"/>
  <c r="P1947" i="11"/>
  <c r="P1955" i="11"/>
  <c r="P1963" i="11"/>
  <c r="P1971" i="11"/>
  <c r="P1979" i="11"/>
  <c r="P1987" i="11"/>
  <c r="P1995" i="11"/>
  <c r="P2003" i="11"/>
  <c r="P2011" i="11"/>
  <c r="P2019" i="11"/>
  <c r="P2027" i="11"/>
  <c r="P2035" i="11"/>
  <c r="P2043" i="11"/>
  <c r="P2051" i="11"/>
  <c r="P2059" i="11"/>
  <c r="P2067" i="11"/>
  <c r="P2075" i="11"/>
  <c r="P2083" i="11"/>
  <c r="P2091" i="11"/>
  <c r="P2099" i="11"/>
  <c r="P2107" i="11"/>
  <c r="P2115" i="11"/>
  <c r="P2123" i="11"/>
  <c r="P2131" i="11"/>
  <c r="P2139" i="11"/>
  <c r="P2147" i="11"/>
  <c r="P2155" i="11"/>
  <c r="P2163" i="11"/>
  <c r="P2171" i="11"/>
  <c r="P2179" i="11"/>
  <c r="P2187" i="11"/>
  <c r="P2195" i="11"/>
  <c r="P2203" i="11"/>
  <c r="P2211" i="11"/>
  <c r="P2219" i="11"/>
  <c r="P2227" i="11"/>
  <c r="P2235" i="11"/>
  <c r="P2243" i="11"/>
  <c r="P2251" i="11"/>
  <c r="P2259" i="11"/>
  <c r="P2267" i="11"/>
  <c r="P2275" i="11"/>
  <c r="P2283" i="11"/>
  <c r="P2291" i="11"/>
  <c r="P2299" i="11"/>
  <c r="P2307" i="11"/>
  <c r="P2315" i="11"/>
  <c r="P2323" i="11"/>
  <c r="P2331" i="11"/>
  <c r="P2339" i="11"/>
  <c r="P2347" i="11"/>
  <c r="P2355" i="11"/>
  <c r="P2363" i="11"/>
  <c r="P2371" i="11"/>
  <c r="P2379" i="11"/>
  <c r="P2387" i="11"/>
  <c r="P2395" i="11"/>
  <c r="P2403" i="11"/>
  <c r="P2411" i="11"/>
  <c r="P2419" i="11"/>
  <c r="P2427" i="11"/>
  <c r="P2435" i="11"/>
  <c r="P2443" i="11"/>
  <c r="P2451" i="11"/>
  <c r="P2459" i="11"/>
  <c r="P2467" i="11"/>
  <c r="P2475" i="11"/>
  <c r="P2483" i="11"/>
  <c r="P2491" i="11"/>
  <c r="P2499" i="11"/>
  <c r="P2507" i="11"/>
  <c r="P2515" i="11"/>
  <c r="P2523" i="11"/>
  <c r="P2531" i="11"/>
  <c r="P2539" i="11"/>
  <c r="P2547" i="11"/>
  <c r="P2555" i="11"/>
  <c r="P2563" i="11"/>
  <c r="P2571" i="11"/>
  <c r="P2579" i="11"/>
  <c r="P2587" i="11"/>
  <c r="P2595" i="11"/>
  <c r="P2603" i="11"/>
  <c r="P2611" i="11"/>
  <c r="P2619" i="11"/>
  <c r="P578" i="11"/>
  <c r="P784" i="11"/>
  <c r="P891" i="11"/>
  <c r="P955" i="11"/>
  <c r="P1019" i="11"/>
  <c r="P1083" i="11"/>
  <c r="P1147" i="11"/>
  <c r="P1206" i="11"/>
  <c r="P1238" i="11"/>
  <c r="P1270" i="11"/>
  <c r="P1302" i="11"/>
  <c r="P1334" i="11"/>
  <c r="P1366" i="11"/>
  <c r="P1398" i="11"/>
  <c r="P1430" i="11"/>
  <c r="P1462" i="11"/>
  <c r="P1494" i="11"/>
  <c r="P1526" i="11"/>
  <c r="P1558" i="11"/>
  <c r="P1590" i="11"/>
  <c r="P1622" i="11"/>
  <c r="P1646" i="11"/>
  <c r="P1665" i="11"/>
  <c r="P1688" i="11"/>
  <c r="P1704" i="11"/>
  <c r="P1720" i="11"/>
  <c r="P1736" i="11"/>
  <c r="P1752" i="11"/>
  <c r="P1768" i="11"/>
  <c r="P1784" i="11"/>
  <c r="P1800" i="11"/>
  <c r="P1816" i="11"/>
  <c r="P1832" i="11"/>
  <c r="P1848" i="11"/>
  <c r="P1864" i="11"/>
  <c r="P1880" i="11"/>
  <c r="P1896" i="11"/>
  <c r="P1912" i="11"/>
  <c r="P1924" i="11"/>
  <c r="P1932" i="11"/>
  <c r="P1940" i="11"/>
  <c r="P1948" i="11"/>
  <c r="P1956" i="11"/>
  <c r="P1964" i="11"/>
  <c r="P1972" i="11"/>
  <c r="P1980" i="11"/>
  <c r="P1988" i="11"/>
  <c r="P1996" i="11"/>
  <c r="P2004" i="11"/>
  <c r="P2012" i="11"/>
  <c r="P2020" i="11"/>
  <c r="P2028" i="11"/>
  <c r="P2036" i="11"/>
  <c r="P2044" i="11"/>
  <c r="P2052" i="11"/>
  <c r="P2060" i="11"/>
  <c r="P2068" i="11"/>
  <c r="P2076" i="11"/>
  <c r="P2084" i="11"/>
  <c r="P2092" i="11"/>
  <c r="P2100" i="11"/>
  <c r="P2108" i="11"/>
  <c r="P2116" i="11"/>
  <c r="P2124" i="11"/>
  <c r="P2132" i="11"/>
  <c r="P2140" i="11"/>
  <c r="P2148" i="11"/>
  <c r="P2156" i="11"/>
  <c r="P2164" i="11"/>
  <c r="P2172" i="11"/>
  <c r="P2180" i="11"/>
  <c r="P2188" i="11"/>
  <c r="P2196" i="11"/>
  <c r="P2204" i="11"/>
  <c r="P2212" i="11"/>
  <c r="P2220" i="11"/>
  <c r="P2228" i="11"/>
  <c r="P2236" i="11"/>
  <c r="P2244" i="11"/>
  <c r="P2252" i="11"/>
  <c r="P2260" i="11"/>
  <c r="P2268" i="11"/>
  <c r="P2276" i="11"/>
  <c r="P2284" i="11"/>
  <c r="P2292" i="11"/>
  <c r="P2300" i="11"/>
  <c r="P2308" i="11"/>
  <c r="P2316" i="11"/>
  <c r="P2324" i="11"/>
  <c r="P2332" i="11"/>
  <c r="P2340" i="11"/>
  <c r="P2348" i="11"/>
  <c r="P2356" i="11"/>
  <c r="P2364" i="11"/>
  <c r="P2372" i="11"/>
  <c r="P2380" i="11"/>
  <c r="P2388" i="11"/>
  <c r="P2396" i="11"/>
  <c r="P2404" i="11"/>
  <c r="P2412" i="11"/>
  <c r="P2420" i="11"/>
  <c r="P2428" i="11"/>
  <c r="P2436" i="11"/>
  <c r="P2444" i="11"/>
  <c r="P2452" i="11"/>
  <c r="P2460" i="11"/>
  <c r="P2468" i="11"/>
  <c r="P2476" i="11"/>
  <c r="P2484" i="11"/>
  <c r="P2492" i="11"/>
  <c r="P2500" i="11"/>
  <c r="P2508" i="11"/>
  <c r="P2516" i="11"/>
  <c r="P2524" i="11"/>
  <c r="P2532" i="11"/>
  <c r="P2540" i="11"/>
  <c r="P2548" i="11"/>
  <c r="P2556" i="11"/>
  <c r="P2564" i="11"/>
  <c r="P2572" i="11"/>
  <c r="P2580" i="11"/>
  <c r="P2588" i="11"/>
  <c r="P2596" i="11"/>
  <c r="P2604" i="11"/>
  <c r="P2612" i="11"/>
  <c r="P2620" i="11"/>
  <c r="P2628" i="11"/>
  <c r="P2636" i="11"/>
  <c r="P2644" i="11"/>
  <c r="P2652" i="11"/>
  <c r="P2660" i="11"/>
  <c r="P2668" i="11"/>
  <c r="P2676" i="11"/>
  <c r="P2684" i="11"/>
  <c r="P2692" i="11"/>
  <c r="P2700" i="11"/>
  <c r="P2708" i="11"/>
  <c r="P2716" i="11"/>
  <c r="P2724" i="11"/>
  <c r="P2732" i="11"/>
  <c r="P2740" i="11"/>
  <c r="P2748" i="11"/>
  <c r="P2756" i="11"/>
  <c r="P2764" i="11"/>
  <c r="P2772" i="11"/>
  <c r="P2780" i="11"/>
  <c r="P2788" i="11"/>
  <c r="P2796" i="11"/>
  <c r="P2804" i="11"/>
  <c r="P2812" i="11"/>
  <c r="P2820" i="11"/>
  <c r="P2828" i="11"/>
  <c r="P2836" i="11"/>
  <c r="P2844" i="11"/>
  <c r="P2852" i="11"/>
  <c r="P2860" i="11"/>
  <c r="P2868" i="11"/>
  <c r="P2876" i="11"/>
  <c r="P2884" i="11"/>
  <c r="P2892" i="11"/>
  <c r="P2900" i="11"/>
  <c r="P2908" i="11"/>
  <c r="P2916" i="11"/>
  <c r="P2924" i="11"/>
  <c r="P2932" i="11"/>
  <c r="P2940" i="11"/>
  <c r="P2948" i="11"/>
  <c r="P2956" i="11"/>
  <c r="P2964" i="11"/>
  <c r="P2972" i="11"/>
  <c r="P98" i="11"/>
  <c r="P610" i="11"/>
  <c r="P792" i="11"/>
  <c r="P896" i="11"/>
  <c r="P960" i="11"/>
  <c r="P1024" i="11"/>
  <c r="P1088" i="11"/>
  <c r="P1152" i="11"/>
  <c r="P1208" i="11"/>
  <c r="P1240" i="11"/>
  <c r="P1272" i="11"/>
  <c r="P1304" i="11"/>
  <c r="P1336" i="11"/>
  <c r="P1368" i="11"/>
  <c r="P1400" i="11"/>
  <c r="P1432" i="11"/>
  <c r="P1464" i="11"/>
  <c r="P1496" i="11"/>
  <c r="P1528" i="11"/>
  <c r="P1560" i="11"/>
  <c r="P1592" i="11"/>
  <c r="P1624" i="11"/>
  <c r="P1648" i="11"/>
  <c r="P1670" i="11"/>
  <c r="P1689" i="11"/>
  <c r="P1705" i="11"/>
  <c r="P1721" i="11"/>
  <c r="P1737" i="11"/>
  <c r="P1753" i="11"/>
  <c r="P1769" i="11"/>
  <c r="P1785" i="11"/>
  <c r="P1801" i="11"/>
  <c r="P1817" i="11"/>
  <c r="P1833" i="11"/>
  <c r="P1849" i="11"/>
  <c r="P1865" i="11"/>
  <c r="P1881" i="11"/>
  <c r="P1897" i="11"/>
  <c r="P1913" i="11"/>
  <c r="P1925" i="11"/>
  <c r="P1933" i="11"/>
  <c r="P1941" i="11"/>
  <c r="P1949" i="11"/>
  <c r="P1957" i="11"/>
  <c r="P1965" i="11"/>
  <c r="P1973" i="11"/>
  <c r="P1981" i="11"/>
  <c r="P1989" i="11"/>
  <c r="P1997" i="11"/>
  <c r="P2005" i="11"/>
  <c r="P2013" i="11"/>
  <c r="P2021" i="11"/>
  <c r="P2029" i="11"/>
  <c r="P2037" i="11"/>
  <c r="P2045" i="11"/>
  <c r="P2053" i="11"/>
  <c r="P2061" i="11"/>
  <c r="P2069" i="11"/>
  <c r="P2077" i="11"/>
  <c r="P2085" i="11"/>
  <c r="P2093" i="11"/>
  <c r="P2101" i="11"/>
  <c r="P2109" i="11"/>
  <c r="P2117" i="11"/>
  <c r="P2125" i="11"/>
  <c r="P2133" i="11"/>
  <c r="P2141" i="11"/>
  <c r="P2149" i="11"/>
  <c r="P2157" i="11"/>
  <c r="P2165" i="11"/>
  <c r="P2173" i="11"/>
  <c r="P2181" i="11"/>
  <c r="P2189" i="11"/>
  <c r="P2197" i="11"/>
  <c r="P2205" i="11"/>
  <c r="P2213" i="11"/>
  <c r="P2221" i="11"/>
  <c r="P2229" i="11"/>
  <c r="P2237" i="11"/>
  <c r="P2245" i="11"/>
  <c r="P2253" i="11"/>
  <c r="P2261" i="11"/>
  <c r="P2269" i="11"/>
  <c r="P2277" i="11"/>
  <c r="P2285" i="11"/>
  <c r="P2293" i="11"/>
  <c r="P2301" i="11"/>
  <c r="P2309" i="11"/>
  <c r="P2317" i="11"/>
  <c r="P2325" i="11"/>
  <c r="P2333" i="11"/>
  <c r="P2341" i="11"/>
  <c r="P2349" i="11"/>
  <c r="P2357" i="11"/>
  <c r="P2365" i="11"/>
  <c r="P2373" i="11"/>
  <c r="P2381" i="11"/>
  <c r="P2389" i="11"/>
  <c r="P2397" i="11"/>
  <c r="P2405" i="11"/>
  <c r="P2413" i="11"/>
  <c r="P2421" i="11"/>
  <c r="P2429" i="11"/>
  <c r="P2437" i="11"/>
  <c r="P2445" i="11"/>
  <c r="P2453" i="11"/>
  <c r="P2461" i="11"/>
  <c r="P2469" i="11"/>
  <c r="P2477" i="11"/>
  <c r="P2485" i="11"/>
  <c r="P2493" i="11"/>
  <c r="P2501" i="11"/>
  <c r="P2509" i="11"/>
  <c r="P2517" i="11"/>
  <c r="P2525" i="11"/>
  <c r="P2533" i="11"/>
  <c r="P2541" i="11"/>
  <c r="P2549" i="11"/>
  <c r="P2557" i="11"/>
  <c r="P2565" i="11"/>
  <c r="P2573" i="11"/>
  <c r="P2581" i="11"/>
  <c r="P2589" i="11"/>
  <c r="P2597" i="11"/>
  <c r="P2605" i="11"/>
  <c r="P2613" i="11"/>
  <c r="P2621" i="11"/>
  <c r="P2629" i="11"/>
  <c r="P2637" i="11"/>
  <c r="P2645" i="11"/>
  <c r="P2653" i="11"/>
  <c r="P2661" i="11"/>
  <c r="P2669" i="11"/>
  <c r="P2677" i="11"/>
  <c r="P2685" i="11"/>
  <c r="P2693" i="11"/>
  <c r="P2701" i="11"/>
  <c r="P2709" i="11"/>
  <c r="P2717" i="11"/>
  <c r="P2725" i="11"/>
  <c r="P2733" i="11"/>
  <c r="P2741" i="11"/>
  <c r="P2749" i="11"/>
  <c r="P2757" i="11"/>
  <c r="P2765" i="11"/>
  <c r="P2773" i="11"/>
  <c r="P2781" i="11"/>
  <c r="P2789" i="11"/>
  <c r="P2797" i="11"/>
  <c r="P2805" i="11"/>
  <c r="P2813" i="11"/>
  <c r="P2821" i="11"/>
  <c r="P2829" i="11"/>
  <c r="P2837" i="11"/>
  <c r="P2845" i="11"/>
  <c r="P2853" i="11"/>
  <c r="P2861" i="11"/>
  <c r="P2869" i="11"/>
  <c r="P194" i="11"/>
  <c r="P688" i="11"/>
  <c r="P816" i="11"/>
  <c r="P907" i="11"/>
  <c r="P971" i="11"/>
  <c r="P1035" i="11"/>
  <c r="P1099" i="11"/>
  <c r="P1163" i="11"/>
  <c r="P1214" i="11"/>
  <c r="P1246" i="11"/>
  <c r="P1278" i="11"/>
  <c r="P1310" i="11"/>
  <c r="P1342" i="11"/>
  <c r="P1374" i="11"/>
  <c r="P1406" i="11"/>
  <c r="P1438" i="11"/>
  <c r="P1470" i="11"/>
  <c r="P1502" i="11"/>
  <c r="P1534" i="11"/>
  <c r="P1566" i="11"/>
  <c r="P1598" i="11"/>
  <c r="P1630" i="11"/>
  <c r="P1649" i="11"/>
  <c r="P1672" i="11"/>
  <c r="P1691" i="11"/>
  <c r="P1707" i="11"/>
  <c r="P1723" i="11"/>
  <c r="P1739" i="11"/>
  <c r="P1755" i="11"/>
  <c r="P1771" i="11"/>
  <c r="P1787" i="11"/>
  <c r="P1803" i="11"/>
  <c r="P1819" i="11"/>
  <c r="P1835" i="11"/>
  <c r="P1851" i="11"/>
  <c r="P1867" i="11"/>
  <c r="P1883" i="11"/>
  <c r="P1899" i="11"/>
  <c r="P1915" i="11"/>
  <c r="P1926" i="11"/>
  <c r="P1934" i="11"/>
  <c r="P1942" i="11"/>
  <c r="P1950" i="11"/>
  <c r="P1958" i="11"/>
  <c r="P1966" i="11"/>
  <c r="P1974" i="11"/>
  <c r="P1982" i="11"/>
  <c r="P1990" i="11"/>
  <c r="P1998" i="11"/>
  <c r="P2006" i="11"/>
  <c r="P2014" i="11"/>
  <c r="P2022" i="11"/>
  <c r="P2030" i="11"/>
  <c r="P2038" i="11"/>
  <c r="P2046" i="11"/>
  <c r="P2054" i="11"/>
  <c r="P2062" i="11"/>
  <c r="P2070" i="11"/>
  <c r="P2078" i="11"/>
  <c r="P2086" i="11"/>
  <c r="P2094" i="11"/>
  <c r="P2102" i="11"/>
  <c r="P2110" i="11"/>
  <c r="P2118" i="11"/>
  <c r="P2126" i="11"/>
  <c r="P2134" i="11"/>
  <c r="P2142" i="11"/>
  <c r="P2150" i="11"/>
  <c r="P2158" i="11"/>
  <c r="P2166" i="11"/>
  <c r="P2174" i="11"/>
  <c r="P2182" i="11"/>
  <c r="P2190" i="11"/>
  <c r="P2198" i="11"/>
  <c r="P2206" i="11"/>
  <c r="P2214" i="11"/>
  <c r="P2222" i="11"/>
  <c r="P2230" i="11"/>
  <c r="P2238" i="11"/>
  <c r="P2246" i="11"/>
  <c r="P2254" i="11"/>
  <c r="P2262" i="11"/>
  <c r="P2270" i="11"/>
  <c r="P2278" i="11"/>
  <c r="P2286" i="11"/>
  <c r="P2294" i="11"/>
  <c r="P2302" i="11"/>
  <c r="P2310" i="11"/>
  <c r="P2318" i="11"/>
  <c r="P2326" i="11"/>
  <c r="P2334" i="11"/>
  <c r="P2342" i="11"/>
  <c r="P2350" i="11"/>
  <c r="P2358" i="11"/>
  <c r="P2366" i="11"/>
  <c r="P2374" i="11"/>
  <c r="P2382" i="11"/>
  <c r="P2390" i="11"/>
  <c r="P2398" i="11"/>
  <c r="P2406" i="11"/>
  <c r="P2414" i="11"/>
  <c r="P2422" i="11"/>
  <c r="P2430" i="11"/>
  <c r="P2438" i="11"/>
  <c r="P2446" i="11"/>
  <c r="P2454" i="11"/>
  <c r="P2462" i="11"/>
  <c r="P2470" i="11"/>
  <c r="P2478" i="11"/>
  <c r="P2486" i="11"/>
  <c r="P2494" i="11"/>
  <c r="P2502" i="11"/>
  <c r="P2510" i="11"/>
  <c r="P2518" i="11"/>
  <c r="P2526" i="11"/>
  <c r="P2534" i="11"/>
  <c r="P2542" i="11"/>
  <c r="P2550" i="11"/>
  <c r="P2558" i="11"/>
  <c r="P2566" i="11"/>
  <c r="P2574" i="11"/>
  <c r="P2582" i="11"/>
  <c r="P2590" i="11"/>
  <c r="P2598" i="11"/>
  <c r="P2606" i="11"/>
  <c r="P2614" i="11"/>
  <c r="P2622" i="11"/>
  <c r="P2630" i="11"/>
  <c r="P2638" i="11"/>
  <c r="P2646" i="11"/>
  <c r="P2654" i="11"/>
  <c r="P2662" i="11"/>
  <c r="P2670" i="11"/>
  <c r="P2678" i="11"/>
  <c r="P2686" i="11"/>
  <c r="P2694" i="11"/>
  <c r="P2702" i="11"/>
  <c r="P2710" i="11"/>
  <c r="P2718" i="11"/>
  <c r="P2726" i="11"/>
  <c r="P2734" i="11"/>
  <c r="P2742" i="11"/>
  <c r="P2750" i="11"/>
  <c r="P2758" i="11"/>
  <c r="P2766" i="11"/>
  <c r="P2774" i="11"/>
  <c r="P2782" i="11"/>
  <c r="P2790" i="11"/>
  <c r="P2798" i="11"/>
  <c r="P2806" i="11"/>
  <c r="P2814" i="11"/>
  <c r="P2822" i="11"/>
  <c r="P2830" i="11"/>
  <c r="P2838" i="11"/>
  <c r="P2846" i="11"/>
  <c r="P2854" i="11"/>
  <c r="P2862" i="11"/>
  <c r="P2870" i="11"/>
  <c r="P2878" i="11"/>
  <c r="P2886" i="11"/>
  <c r="P2894" i="11"/>
  <c r="P2902" i="11"/>
  <c r="P2910" i="11"/>
  <c r="P2918" i="11"/>
  <c r="P2926" i="11"/>
  <c r="P2934" i="11"/>
  <c r="P2942" i="11"/>
  <c r="P2950" i="11"/>
  <c r="P2958" i="11"/>
  <c r="P2966" i="11"/>
  <c r="P226" i="11"/>
  <c r="P696" i="11"/>
  <c r="P824" i="11"/>
  <c r="P912" i="11"/>
  <c r="P976" i="11"/>
  <c r="P1040" i="11"/>
  <c r="P1104" i="11"/>
  <c r="P1168" i="11"/>
  <c r="P1216" i="11"/>
  <c r="P1248" i="11"/>
  <c r="P1280" i="11"/>
  <c r="P1312" i="11"/>
  <c r="P1344" i="11"/>
  <c r="P1376" i="11"/>
  <c r="P1408" i="11"/>
  <c r="P1440" i="11"/>
  <c r="P1472" i="11"/>
  <c r="P1504" i="11"/>
  <c r="P1536" i="11"/>
  <c r="P1568" i="11"/>
  <c r="P1600" i="11"/>
  <c r="P1632" i="11"/>
  <c r="P1654" i="11"/>
  <c r="P1673" i="11"/>
  <c r="P1694" i="11"/>
  <c r="P1710" i="11"/>
  <c r="P1726" i="11"/>
  <c r="P1742" i="11"/>
  <c r="P1758" i="11"/>
  <c r="P1774" i="11"/>
  <c r="P1790" i="11"/>
  <c r="P1806" i="11"/>
  <c r="P1822" i="11"/>
  <c r="P1838" i="11"/>
  <c r="P1854" i="11"/>
  <c r="P1870" i="11"/>
  <c r="P1886" i="11"/>
  <c r="P1902" i="11"/>
  <c r="P1918" i="11"/>
  <c r="P1927" i="11"/>
  <c r="P1935" i="11"/>
  <c r="P1943" i="11"/>
  <c r="P1951" i="11"/>
  <c r="P1959" i="11"/>
  <c r="P1967" i="11"/>
  <c r="P1975" i="11"/>
  <c r="P1983" i="11"/>
  <c r="P1991" i="11"/>
  <c r="P1999" i="11"/>
  <c r="P2007" i="11"/>
  <c r="P2015" i="11"/>
  <c r="P2023" i="11"/>
  <c r="P2031" i="11"/>
  <c r="P2039" i="11"/>
  <c r="P2047" i="11"/>
  <c r="P2055" i="11"/>
  <c r="P2063" i="11"/>
  <c r="P2071" i="11"/>
  <c r="P2079" i="11"/>
  <c r="P2087" i="11"/>
  <c r="P2095" i="11"/>
  <c r="P2103" i="11"/>
  <c r="P2111" i="11"/>
  <c r="P2119" i="11"/>
  <c r="P2127" i="11"/>
  <c r="P2135" i="11"/>
  <c r="P2143" i="11"/>
  <c r="P2151" i="11"/>
  <c r="P2159" i="11"/>
  <c r="P2167" i="11"/>
  <c r="P2175" i="11"/>
  <c r="P2183" i="11"/>
  <c r="P2191" i="11"/>
  <c r="P2199" i="11"/>
  <c r="P2207" i="11"/>
  <c r="P2215" i="11"/>
  <c r="P2223" i="11"/>
  <c r="P2231" i="11"/>
  <c r="P2239" i="11"/>
  <c r="P2247" i="11"/>
  <c r="P2255" i="11"/>
  <c r="P2263" i="11"/>
  <c r="P2271" i="11"/>
  <c r="P2279" i="11"/>
  <c r="P2287" i="11"/>
  <c r="P2295" i="11"/>
  <c r="P2303" i="11"/>
  <c r="P2311" i="11"/>
  <c r="P2319" i="11"/>
  <c r="P2327" i="11"/>
  <c r="P2335" i="11"/>
  <c r="P2343" i="11"/>
  <c r="P2351" i="11"/>
  <c r="P2359" i="11"/>
  <c r="P2367" i="11"/>
  <c r="P2375" i="11"/>
  <c r="P2383" i="11"/>
  <c r="P2391" i="11"/>
  <c r="P2399" i="11"/>
  <c r="P2407" i="11"/>
  <c r="P2415" i="11"/>
  <c r="P2423" i="11"/>
  <c r="P2431" i="11"/>
  <c r="P2439" i="11"/>
  <c r="P2447" i="11"/>
  <c r="P2455" i="11"/>
  <c r="P2463" i="11"/>
  <c r="P2471" i="11"/>
  <c r="P2479" i="11"/>
  <c r="P2487" i="11"/>
  <c r="P2495" i="11"/>
  <c r="P2503" i="11"/>
  <c r="P2511" i="11"/>
  <c r="P2519" i="11"/>
  <c r="P2527" i="11"/>
  <c r="P2535" i="11"/>
  <c r="P2543" i="11"/>
  <c r="P2551" i="11"/>
  <c r="P2559" i="11"/>
  <c r="P2567" i="11"/>
  <c r="P2575" i="11"/>
  <c r="P2583" i="11"/>
  <c r="P2591" i="11"/>
  <c r="P2599" i="11"/>
  <c r="P2607" i="11"/>
  <c r="P2615" i="11"/>
  <c r="P450" i="11"/>
  <c r="P752" i="11"/>
  <c r="P875" i="11"/>
  <c r="P939" i="11"/>
  <c r="P1003" i="11"/>
  <c r="P1067" i="11"/>
  <c r="P1131" i="11"/>
  <c r="P1195" i="11"/>
  <c r="P1230" i="11"/>
  <c r="P1262" i="11"/>
  <c r="P1294" i="11"/>
  <c r="P1326" i="11"/>
  <c r="P1358" i="11"/>
  <c r="P1390" i="11"/>
  <c r="P1422" i="11"/>
  <c r="P1454" i="11"/>
  <c r="P1486" i="11"/>
  <c r="P1518" i="11"/>
  <c r="P1550" i="11"/>
  <c r="P1582" i="11"/>
  <c r="P1614" i="11"/>
  <c r="P1640" i="11"/>
  <c r="P1662" i="11"/>
  <c r="P1681" i="11"/>
  <c r="P1699" i="11"/>
  <c r="P1715" i="11"/>
  <c r="P1731" i="11"/>
  <c r="P1747" i="11"/>
  <c r="P1763" i="11"/>
  <c r="P1779" i="11"/>
  <c r="P1795" i="11"/>
  <c r="P1811" i="11"/>
  <c r="P1827" i="11"/>
  <c r="P1843" i="11"/>
  <c r="P1859" i="11"/>
  <c r="P1875" i="11"/>
  <c r="P1891" i="11"/>
  <c r="P1907" i="11"/>
  <c r="P1922" i="11"/>
  <c r="P1930" i="11"/>
  <c r="P1938" i="11"/>
  <c r="P1946" i="11"/>
  <c r="P1954" i="11"/>
  <c r="P1962" i="11"/>
  <c r="P1970" i="11"/>
  <c r="P1978" i="11"/>
  <c r="P1986" i="11"/>
  <c r="P1994" i="11"/>
  <c r="P2002" i="11"/>
  <c r="P2010" i="11"/>
  <c r="P2018" i="11"/>
  <c r="P2026" i="11"/>
  <c r="P2034" i="11"/>
  <c r="P2042" i="11"/>
  <c r="P2050" i="11"/>
  <c r="P2058" i="11"/>
  <c r="P2066" i="11"/>
  <c r="P2074" i="11"/>
  <c r="P2082" i="11"/>
  <c r="P2090" i="11"/>
  <c r="P2098" i="11"/>
  <c r="P2106" i="11"/>
  <c r="P2114" i="11"/>
  <c r="P2122" i="11"/>
  <c r="P2130" i="11"/>
  <c r="P2138" i="11"/>
  <c r="P2146" i="11"/>
  <c r="P2154" i="11"/>
  <c r="P2162" i="11"/>
  <c r="P2170" i="11"/>
  <c r="P2178" i="11"/>
  <c r="P2186" i="11"/>
  <c r="P2194" i="11"/>
  <c r="P2202" i="11"/>
  <c r="P2210" i="11"/>
  <c r="P2218" i="11"/>
  <c r="P2226" i="11"/>
  <c r="P2234" i="11"/>
  <c r="P2242" i="11"/>
  <c r="P2250" i="11"/>
  <c r="P2258" i="11"/>
  <c r="P2266" i="11"/>
  <c r="P2274" i="11"/>
  <c r="P2282" i="11"/>
  <c r="P2290" i="11"/>
  <c r="P2298" i="11"/>
  <c r="P2306" i="11"/>
  <c r="P2314" i="11"/>
  <c r="P2322" i="11"/>
  <c r="P2330" i="11"/>
  <c r="P2338" i="11"/>
  <c r="P2346" i="11"/>
  <c r="P2354" i="11"/>
  <c r="P2362" i="11"/>
  <c r="P2370" i="11"/>
  <c r="P2378" i="11"/>
  <c r="P2386" i="11"/>
  <c r="P2394" i="11"/>
  <c r="P2402" i="11"/>
  <c r="P2410" i="11"/>
  <c r="P2418" i="11"/>
  <c r="P2426" i="11"/>
  <c r="P2434" i="11"/>
  <c r="P2442" i="11"/>
  <c r="P2450" i="11"/>
  <c r="P2458" i="11"/>
  <c r="P2466" i="11"/>
  <c r="P2474" i="11"/>
  <c r="P2482" i="11"/>
  <c r="P2490" i="11"/>
  <c r="P2498" i="11"/>
  <c r="P2506" i="11"/>
  <c r="P2514" i="11"/>
  <c r="P2522" i="11"/>
  <c r="P2530" i="11"/>
  <c r="P2538" i="11"/>
  <c r="P2546" i="11"/>
  <c r="P2554" i="11"/>
  <c r="P2562" i="11"/>
  <c r="P2570" i="11"/>
  <c r="P2578" i="11"/>
  <c r="P2586" i="11"/>
  <c r="P2594" i="11"/>
  <c r="P2602" i="11"/>
  <c r="P2610" i="11"/>
  <c r="P2618" i="11"/>
  <c r="P2626" i="11"/>
  <c r="P2634" i="11"/>
  <c r="P2642" i="11"/>
  <c r="P2650" i="11"/>
  <c r="P2658" i="11"/>
  <c r="P2666" i="11"/>
  <c r="P2674" i="11"/>
  <c r="P2682" i="11"/>
  <c r="P2690" i="11"/>
  <c r="P2698" i="11"/>
  <c r="P2706" i="11"/>
  <c r="P2714" i="11"/>
  <c r="P2722" i="11"/>
  <c r="P2730" i="11"/>
  <c r="P2738" i="11"/>
  <c r="P2746" i="11"/>
  <c r="P2754" i="11"/>
  <c r="P2762" i="11"/>
  <c r="P2770" i="11"/>
  <c r="P2778" i="11"/>
  <c r="P2786" i="11"/>
  <c r="P2794" i="11"/>
  <c r="P2802" i="11"/>
  <c r="P2810" i="11"/>
  <c r="P2818" i="11"/>
  <c r="P2826" i="11"/>
  <c r="P2834" i="11"/>
  <c r="P2842" i="11"/>
  <c r="P2850" i="11"/>
  <c r="P2858" i="11"/>
  <c r="P2866" i="11"/>
  <c r="P2874" i="11"/>
  <c r="P2882" i="11"/>
  <c r="P2890" i="11"/>
  <c r="P2898" i="11"/>
  <c r="P2906" i="11"/>
  <c r="P2914" i="11"/>
  <c r="P2922" i="11"/>
  <c r="P2930" i="11"/>
  <c r="P2938" i="11"/>
  <c r="P2946" i="11"/>
  <c r="P2954" i="11"/>
  <c r="P2962" i="11"/>
  <c r="P2970" i="11"/>
  <c r="P923" i="11"/>
  <c r="P1179" i="11"/>
  <c r="P1318" i="11"/>
  <c r="P1446" i="11"/>
  <c r="P1574" i="11"/>
  <c r="P1678" i="11"/>
  <c r="P1744" i="11"/>
  <c r="P1808" i="11"/>
  <c r="P1872" i="11"/>
  <c r="P1928" i="11"/>
  <c r="P1960" i="11"/>
  <c r="P1992" i="11"/>
  <c r="P2024" i="11"/>
  <c r="P2056" i="11"/>
  <c r="P2088" i="11"/>
  <c r="P2120" i="11"/>
  <c r="P2152" i="11"/>
  <c r="P2184" i="11"/>
  <c r="P2216" i="11"/>
  <c r="P2248" i="11"/>
  <c r="P2280" i="11"/>
  <c r="P2312" i="11"/>
  <c r="P2344" i="11"/>
  <c r="P2376" i="11"/>
  <c r="P2408" i="11"/>
  <c r="P2440" i="11"/>
  <c r="P2472" i="11"/>
  <c r="P2504" i="11"/>
  <c r="P2536" i="11"/>
  <c r="P2568" i="11"/>
  <c r="P2600" i="11"/>
  <c r="P2625" i="11"/>
  <c r="P2641" i="11"/>
  <c r="P2657" i="11"/>
  <c r="P2673" i="11"/>
  <c r="P2689" i="11"/>
  <c r="P2705" i="11"/>
  <c r="P2721" i="11"/>
  <c r="P2737" i="11"/>
  <c r="P2753" i="11"/>
  <c r="P2769" i="11"/>
  <c r="P2785" i="11"/>
  <c r="P2801" i="11"/>
  <c r="P2817" i="11"/>
  <c r="P2833" i="11"/>
  <c r="P2849" i="11"/>
  <c r="P2865" i="11"/>
  <c r="P2880" i="11"/>
  <c r="P2893" i="11"/>
  <c r="P2905" i="11"/>
  <c r="P2919" i="11"/>
  <c r="P2931" i="11"/>
  <c r="P2944" i="11"/>
  <c r="P2957" i="11"/>
  <c r="P2969" i="11"/>
  <c r="P2979" i="11"/>
  <c r="P2987" i="11"/>
  <c r="P2995" i="11"/>
  <c r="P3003" i="11"/>
  <c r="P3011" i="11"/>
  <c r="P3019" i="11"/>
  <c r="P3027" i="11"/>
  <c r="P3035" i="11"/>
  <c r="P3043" i="11"/>
  <c r="P3051" i="11"/>
  <c r="P3059" i="11"/>
  <c r="P3067" i="11"/>
  <c r="P3075" i="11"/>
  <c r="P3083" i="11"/>
  <c r="P3091" i="11"/>
  <c r="P3099" i="11"/>
  <c r="P3107" i="11"/>
  <c r="P3115" i="11"/>
  <c r="P3123" i="11"/>
  <c r="P3131" i="11"/>
  <c r="P3139" i="11"/>
  <c r="P3147" i="11"/>
  <c r="P3155" i="11"/>
  <c r="P3163" i="11"/>
  <c r="P3171" i="11"/>
  <c r="P3179" i="11"/>
  <c r="P3187" i="11"/>
  <c r="P3195" i="11"/>
  <c r="P3203" i="11"/>
  <c r="P3211" i="11"/>
  <c r="P3219" i="11"/>
  <c r="P3227" i="11"/>
  <c r="P3235" i="11"/>
  <c r="P3243" i="11"/>
  <c r="P3251" i="11"/>
  <c r="P3259" i="11"/>
  <c r="P3267" i="11"/>
  <c r="P3275" i="11"/>
  <c r="P3283" i="11"/>
  <c r="P3291" i="11"/>
  <c r="P3299" i="11"/>
  <c r="P3307" i="11"/>
  <c r="P3315" i="11"/>
  <c r="P3323" i="11"/>
  <c r="P3331" i="11"/>
  <c r="P3339" i="11"/>
  <c r="P3347" i="11"/>
  <c r="P3355" i="11"/>
  <c r="P3363" i="11"/>
  <c r="P3371" i="11"/>
  <c r="P3379" i="11"/>
  <c r="P3387" i="11"/>
  <c r="P3395" i="11"/>
  <c r="P3403" i="11"/>
  <c r="P3411" i="11"/>
  <c r="P3419" i="11"/>
  <c r="P3427" i="11"/>
  <c r="P3435" i="11"/>
  <c r="P3443" i="11"/>
  <c r="P3451" i="11"/>
  <c r="P3459" i="11"/>
  <c r="P3467" i="11"/>
  <c r="P3475" i="11"/>
  <c r="P3483" i="11"/>
  <c r="P3491" i="11"/>
  <c r="P3499" i="11"/>
  <c r="P3507" i="11"/>
  <c r="P3515" i="11"/>
  <c r="P3523" i="11"/>
  <c r="P3531" i="11"/>
  <c r="P3539" i="11"/>
  <c r="P3547" i="11"/>
  <c r="P3555" i="11"/>
  <c r="P3563" i="11"/>
  <c r="P3571" i="11"/>
  <c r="P3579" i="11"/>
  <c r="P3587" i="11"/>
  <c r="P3595" i="11"/>
  <c r="P3603" i="11"/>
  <c r="P3611" i="11"/>
  <c r="P3619" i="11"/>
  <c r="P3627" i="11"/>
  <c r="P3635" i="11"/>
  <c r="P3643" i="11"/>
  <c r="P3651" i="11"/>
  <c r="P3659" i="11"/>
  <c r="P3667" i="11"/>
  <c r="P3675" i="11"/>
  <c r="P3683" i="11"/>
  <c r="P3691" i="11"/>
  <c r="P3699" i="11"/>
  <c r="P3707" i="11"/>
  <c r="P3715" i="11"/>
  <c r="P3723" i="11"/>
  <c r="P3731" i="11"/>
  <c r="P3739" i="11"/>
  <c r="P3747" i="11"/>
  <c r="P3755" i="11"/>
  <c r="P928" i="11"/>
  <c r="P1184" i="11"/>
  <c r="P1320" i="11"/>
  <c r="P1448" i="11"/>
  <c r="P1576" i="11"/>
  <c r="P1680" i="11"/>
  <c r="P1745" i="11"/>
  <c r="P1809" i="11"/>
  <c r="P1873" i="11"/>
  <c r="P1929" i="11"/>
  <c r="P1961" i="11"/>
  <c r="P1993" i="11"/>
  <c r="P2025" i="11"/>
  <c r="P2057" i="11"/>
  <c r="P2089" i="11"/>
  <c r="P2121" i="11"/>
  <c r="P2153" i="11"/>
  <c r="P2185" i="11"/>
  <c r="P2217" i="11"/>
  <c r="P2249" i="11"/>
  <c r="P2281" i="11"/>
  <c r="P2313" i="11"/>
  <c r="P2345" i="11"/>
  <c r="P2377" i="11"/>
  <c r="P2409" i="11"/>
  <c r="P2441" i="11"/>
  <c r="P2473" i="11"/>
  <c r="P2505" i="11"/>
  <c r="P2537" i="11"/>
  <c r="P2569" i="11"/>
  <c r="P2601" i="11"/>
  <c r="P2627" i="11"/>
  <c r="P2643" i="11"/>
  <c r="P2659" i="11"/>
  <c r="P2675" i="11"/>
  <c r="P2691" i="11"/>
  <c r="P2707" i="11"/>
  <c r="P2723" i="11"/>
  <c r="P2739" i="11"/>
  <c r="P2755" i="11"/>
  <c r="P2771" i="11"/>
  <c r="P2787" i="11"/>
  <c r="P2803" i="11"/>
  <c r="P2819" i="11"/>
  <c r="P2835" i="11"/>
  <c r="P2851" i="11"/>
  <c r="P2867" i="11"/>
  <c r="P2881" i="11"/>
  <c r="P2895" i="11"/>
  <c r="P2907" i="11"/>
  <c r="P2920" i="11"/>
  <c r="P2933" i="11"/>
  <c r="P2945" i="11"/>
  <c r="P2959" i="11"/>
  <c r="P2971" i="11"/>
  <c r="P2980" i="11"/>
  <c r="P2988" i="11"/>
  <c r="P2996" i="11"/>
  <c r="P3004" i="11"/>
  <c r="P3012" i="11"/>
  <c r="P3020" i="11"/>
  <c r="P3028" i="11"/>
  <c r="P3036" i="11"/>
  <c r="P3044" i="11"/>
  <c r="P3052" i="11"/>
  <c r="P3060" i="11"/>
  <c r="P3068" i="11"/>
  <c r="P3076" i="11"/>
  <c r="P3084" i="11"/>
  <c r="P3092" i="11"/>
  <c r="P3100" i="11"/>
  <c r="P3108" i="11"/>
  <c r="P3116" i="11"/>
  <c r="P3124" i="11"/>
  <c r="P3132" i="11"/>
  <c r="P3140" i="11"/>
  <c r="P3148" i="11"/>
  <c r="P3156" i="11"/>
  <c r="P3164" i="11"/>
  <c r="P3172" i="11"/>
  <c r="P3180" i="11"/>
  <c r="P3188" i="11"/>
  <c r="P3196" i="11"/>
  <c r="P3204" i="11"/>
  <c r="P3212" i="11"/>
  <c r="P3220" i="11"/>
  <c r="P3228" i="11"/>
  <c r="P3236" i="11"/>
  <c r="P3244" i="11"/>
  <c r="P3252" i="11"/>
  <c r="P3260" i="11"/>
  <c r="P3268" i="11"/>
  <c r="P3276" i="11"/>
  <c r="P3284" i="11"/>
  <c r="P3292" i="11"/>
  <c r="P3300" i="11"/>
  <c r="P3308" i="11"/>
  <c r="P3316" i="11"/>
  <c r="P3324" i="11"/>
  <c r="P3332" i="11"/>
  <c r="P3340" i="11"/>
  <c r="P3348" i="11"/>
  <c r="P3356" i="11"/>
  <c r="P3364" i="11"/>
  <c r="P3372" i="11"/>
  <c r="P3380" i="11"/>
  <c r="P3388" i="11"/>
  <c r="P3396" i="11"/>
  <c r="P3404" i="11"/>
  <c r="P3412" i="11"/>
  <c r="P3420" i="11"/>
  <c r="P3428" i="11"/>
  <c r="P3436" i="11"/>
  <c r="P3444" i="11"/>
  <c r="P3452" i="11"/>
  <c r="P3460" i="11"/>
  <c r="P3468" i="11"/>
  <c r="P3476" i="11"/>
  <c r="P3484" i="11"/>
  <c r="P3492" i="11"/>
  <c r="P322" i="11"/>
  <c r="P987" i="11"/>
  <c r="P1222" i="11"/>
  <c r="P1350" i="11"/>
  <c r="P1478" i="11"/>
  <c r="P1606" i="11"/>
  <c r="P1696" i="11"/>
  <c r="P1760" i="11"/>
  <c r="P1824" i="11"/>
  <c r="P1888" i="11"/>
  <c r="P1936" i="11"/>
  <c r="P1968" i="11"/>
  <c r="P2000" i="11"/>
  <c r="P2032" i="11"/>
  <c r="P2064" i="11"/>
  <c r="P2096" i="11"/>
  <c r="P2128" i="11"/>
  <c r="P2160" i="11"/>
  <c r="P2192" i="11"/>
  <c r="P2224" i="11"/>
  <c r="P2256" i="11"/>
  <c r="P2288" i="11"/>
  <c r="P2320" i="11"/>
  <c r="P2352" i="11"/>
  <c r="P2384" i="11"/>
  <c r="P2416" i="11"/>
  <c r="P2448" i="11"/>
  <c r="P2480" i="11"/>
  <c r="P2512" i="11"/>
  <c r="P2544" i="11"/>
  <c r="P2576" i="11"/>
  <c r="P2608" i="11"/>
  <c r="P2631" i="11"/>
  <c r="P2647" i="11"/>
  <c r="P2663" i="11"/>
  <c r="P2679" i="11"/>
  <c r="P2695" i="11"/>
  <c r="P2711" i="11"/>
  <c r="P2727" i="11"/>
  <c r="P2743" i="11"/>
  <c r="P2759" i="11"/>
  <c r="P2775" i="11"/>
  <c r="P2791" i="11"/>
  <c r="P2807" i="11"/>
  <c r="P2823" i="11"/>
  <c r="P2839" i="11"/>
  <c r="P2855" i="11"/>
  <c r="P2871" i="11"/>
  <c r="P2883" i="11"/>
  <c r="P2896" i="11"/>
  <c r="P2909" i="11"/>
  <c r="P2921" i="11"/>
  <c r="P2935" i="11"/>
  <c r="P2947" i="11"/>
  <c r="P2960" i="11"/>
  <c r="P2973" i="11"/>
  <c r="P2981" i="11"/>
  <c r="P2989" i="11"/>
  <c r="P2997" i="11"/>
  <c r="P3005" i="11"/>
  <c r="P3013" i="11"/>
  <c r="P3021" i="11"/>
  <c r="P3029" i="11"/>
  <c r="P3037" i="11"/>
  <c r="P3045" i="11"/>
  <c r="P3053" i="11"/>
  <c r="P3061" i="11"/>
  <c r="P3069" i="11"/>
  <c r="P3077" i="11"/>
  <c r="P3085" i="11"/>
  <c r="P3093" i="11"/>
  <c r="P3101" i="11"/>
  <c r="P3109" i="11"/>
  <c r="P3117" i="11"/>
  <c r="P3125" i="11"/>
  <c r="P3133" i="11"/>
  <c r="P3141" i="11"/>
  <c r="P3149" i="11"/>
  <c r="P3157" i="11"/>
  <c r="P3165" i="11"/>
  <c r="P3173" i="11"/>
  <c r="P3181" i="11"/>
  <c r="P3189" i="11"/>
  <c r="P3197" i="11"/>
  <c r="P3205" i="11"/>
  <c r="P3213" i="11"/>
  <c r="P3221" i="11"/>
  <c r="P3229" i="11"/>
  <c r="P3237" i="11"/>
  <c r="P3245" i="11"/>
  <c r="P3253" i="11"/>
  <c r="P3261" i="11"/>
  <c r="P3269" i="11"/>
  <c r="P3277" i="11"/>
  <c r="P3285" i="11"/>
  <c r="P3293" i="11"/>
  <c r="P3301" i="11"/>
  <c r="P3309" i="11"/>
  <c r="P3317" i="11"/>
  <c r="P3325" i="11"/>
  <c r="P3333" i="11"/>
  <c r="P3341" i="11"/>
  <c r="P3349" i="11"/>
  <c r="P3357" i="11"/>
  <c r="P3365" i="11"/>
  <c r="P3373" i="11"/>
  <c r="P3381" i="11"/>
  <c r="P3389" i="11"/>
  <c r="P3397" i="11"/>
  <c r="P3405" i="11"/>
  <c r="P3413" i="11"/>
  <c r="P3421" i="11"/>
  <c r="P3429" i="11"/>
  <c r="P3437" i="11"/>
  <c r="P3445" i="11"/>
  <c r="P3453" i="11"/>
  <c r="P3461" i="11"/>
  <c r="P3469" i="11"/>
  <c r="P3477" i="11"/>
  <c r="P3485" i="11"/>
  <c r="P3493" i="11"/>
  <c r="P354" i="11"/>
  <c r="P992" i="11"/>
  <c r="P1224" i="11"/>
  <c r="P1352" i="11"/>
  <c r="P1480" i="11"/>
  <c r="P1608" i="11"/>
  <c r="P1697" i="11"/>
  <c r="P1761" i="11"/>
  <c r="P1825" i="11"/>
  <c r="P1889" i="11"/>
  <c r="P1937" i="11"/>
  <c r="P1969" i="11"/>
  <c r="P2001" i="11"/>
  <c r="P2033" i="11"/>
  <c r="P2065" i="11"/>
  <c r="P2097" i="11"/>
  <c r="P2129" i="11"/>
  <c r="P2161" i="11"/>
  <c r="P2193" i="11"/>
  <c r="P2225" i="11"/>
  <c r="P2257" i="11"/>
  <c r="P2289" i="11"/>
  <c r="P2321" i="11"/>
  <c r="P2353" i="11"/>
  <c r="P2385" i="11"/>
  <c r="P2417" i="11"/>
  <c r="P2449" i="11"/>
  <c r="P2481" i="11"/>
  <c r="P2513" i="11"/>
  <c r="P2545" i="11"/>
  <c r="P2577" i="11"/>
  <c r="P2609" i="11"/>
  <c r="P2632" i="11"/>
  <c r="P2648" i="11"/>
  <c r="P2664" i="11"/>
  <c r="P2680" i="11"/>
  <c r="P2696" i="11"/>
  <c r="P2712" i="11"/>
  <c r="P2728" i="11"/>
  <c r="P2744" i="11"/>
  <c r="P2760" i="11"/>
  <c r="P2776" i="11"/>
  <c r="P2792" i="11"/>
  <c r="P2808" i="11"/>
  <c r="P2824" i="11"/>
  <c r="P2840" i="11"/>
  <c r="P2856" i="11"/>
  <c r="P2872" i="11"/>
  <c r="P2885" i="11"/>
  <c r="P2897" i="11"/>
  <c r="P2911" i="11"/>
  <c r="P2923" i="11"/>
  <c r="P2936" i="11"/>
  <c r="P2949" i="11"/>
  <c r="P2961" i="11"/>
  <c r="P2974" i="11"/>
  <c r="P2982" i="11"/>
  <c r="P2990" i="11"/>
  <c r="P2998" i="11"/>
  <c r="P3006" i="11"/>
  <c r="P3014" i="11"/>
  <c r="P3022" i="11"/>
  <c r="P3030" i="11"/>
  <c r="P3038" i="11"/>
  <c r="P3046" i="11"/>
  <c r="P3054" i="11"/>
  <c r="P3062" i="11"/>
  <c r="P3070" i="11"/>
  <c r="P3078" i="11"/>
  <c r="P3086" i="11"/>
  <c r="P3094" i="11"/>
  <c r="P3102" i="11"/>
  <c r="P3110" i="11"/>
  <c r="P3118" i="11"/>
  <c r="P3126" i="11"/>
  <c r="P3134" i="11"/>
  <c r="P3142" i="11"/>
  <c r="P3150" i="11"/>
  <c r="P3158" i="11"/>
  <c r="P3166" i="11"/>
  <c r="P3174" i="11"/>
  <c r="P3182" i="11"/>
  <c r="P3190" i="11"/>
  <c r="P3198" i="11"/>
  <c r="P3206" i="11"/>
  <c r="P3214" i="11"/>
  <c r="P3222" i="11"/>
  <c r="P3230" i="11"/>
  <c r="P3238" i="11"/>
  <c r="P3246" i="11"/>
  <c r="P3254" i="11"/>
  <c r="P3262" i="11"/>
  <c r="P3270" i="11"/>
  <c r="P3278" i="11"/>
  <c r="P3286" i="11"/>
  <c r="P3294" i="11"/>
  <c r="P3302" i="11"/>
  <c r="P3310" i="11"/>
  <c r="P3318" i="11"/>
  <c r="P3326" i="11"/>
  <c r="P3334" i="11"/>
  <c r="P3342" i="11"/>
  <c r="P3350" i="11"/>
  <c r="P3358" i="11"/>
  <c r="P3366" i="11"/>
  <c r="P3374" i="11"/>
  <c r="P3382" i="11"/>
  <c r="P3390" i="11"/>
  <c r="P3398" i="11"/>
  <c r="P3406" i="11"/>
  <c r="P3414" i="11"/>
  <c r="P3422" i="11"/>
  <c r="P3430" i="11"/>
  <c r="P3438" i="11"/>
  <c r="P3446" i="11"/>
  <c r="P3454" i="11"/>
  <c r="P3462" i="11"/>
  <c r="P3470" i="11"/>
  <c r="P3478" i="11"/>
  <c r="P3486" i="11"/>
  <c r="P3494" i="11"/>
  <c r="P3502" i="11"/>
  <c r="P3510" i="11"/>
  <c r="P3518" i="11"/>
  <c r="P3526" i="11"/>
  <c r="P3534" i="11"/>
  <c r="P3542" i="11"/>
  <c r="P3550" i="11"/>
  <c r="P3558" i="11"/>
  <c r="P3566" i="11"/>
  <c r="P3574" i="11"/>
  <c r="P3582" i="11"/>
  <c r="P3590" i="11"/>
  <c r="P3598" i="11"/>
  <c r="P3606" i="11"/>
  <c r="P3614" i="11"/>
  <c r="P3622" i="11"/>
  <c r="P3630" i="11"/>
  <c r="P3638" i="11"/>
  <c r="P3646" i="11"/>
  <c r="P3654" i="11"/>
  <c r="P3662" i="11"/>
  <c r="P3670" i="11"/>
  <c r="P3678" i="11"/>
  <c r="P3686" i="11"/>
  <c r="P3694" i="11"/>
  <c r="P3702" i="11"/>
  <c r="P3710" i="11"/>
  <c r="P3718" i="11"/>
  <c r="P3726" i="11"/>
  <c r="P3734" i="11"/>
  <c r="P3742" i="11"/>
  <c r="P3750" i="11"/>
  <c r="P3758" i="11"/>
  <c r="P720" i="11"/>
  <c r="P1051" i="11"/>
  <c r="P1254" i="11"/>
  <c r="P1382" i="11"/>
  <c r="P1510" i="11"/>
  <c r="P1633" i="11"/>
  <c r="P1712" i="11"/>
  <c r="P1776" i="11"/>
  <c r="P1840" i="11"/>
  <c r="P1904" i="11"/>
  <c r="P1944" i="11"/>
  <c r="P1976" i="11"/>
  <c r="P2008" i="11"/>
  <c r="P2040" i="11"/>
  <c r="P2072" i="11"/>
  <c r="P2104" i="11"/>
  <c r="P2136" i="11"/>
  <c r="P2168" i="11"/>
  <c r="P2200" i="11"/>
  <c r="P2232" i="11"/>
  <c r="P2264" i="11"/>
  <c r="P2296" i="11"/>
  <c r="P2328" i="11"/>
  <c r="P2360" i="11"/>
  <c r="P2392" i="11"/>
  <c r="P2424" i="11"/>
  <c r="P2456" i="11"/>
  <c r="P2488" i="11"/>
  <c r="P2520" i="11"/>
  <c r="P2552" i="11"/>
  <c r="P2584" i="11"/>
  <c r="P2616" i="11"/>
  <c r="P2633" i="11"/>
  <c r="P2649" i="11"/>
  <c r="P2665" i="11"/>
  <c r="P2681" i="11"/>
  <c r="P2697" i="11"/>
  <c r="P2713" i="11"/>
  <c r="P2729" i="11"/>
  <c r="P2745" i="11"/>
  <c r="P2761" i="11"/>
  <c r="P2777" i="11"/>
  <c r="P2793" i="11"/>
  <c r="P2809" i="11"/>
  <c r="P2825" i="11"/>
  <c r="P2841" i="11"/>
  <c r="P2857" i="11"/>
  <c r="P2873" i="11"/>
  <c r="P2887" i="11"/>
  <c r="P2899" i="11"/>
  <c r="P2912" i="11"/>
  <c r="P2925" i="11"/>
  <c r="P2937" i="11"/>
  <c r="P2951" i="11"/>
  <c r="P2963" i="11"/>
  <c r="P2975" i="11"/>
  <c r="P2983" i="11"/>
  <c r="P2991" i="11"/>
  <c r="P2999" i="11"/>
  <c r="P3007" i="11"/>
  <c r="P3015" i="11"/>
  <c r="P3023" i="11"/>
  <c r="P3031" i="11"/>
  <c r="P3039" i="11"/>
  <c r="P3047" i="11"/>
  <c r="P3055" i="11"/>
  <c r="P3063" i="11"/>
  <c r="P3071" i="11"/>
  <c r="P3079" i="11"/>
  <c r="P3087" i="11"/>
  <c r="P3095" i="11"/>
  <c r="P3103" i="11"/>
  <c r="P3111" i="11"/>
  <c r="P3119" i="11"/>
  <c r="P3127" i="11"/>
  <c r="P3135" i="11"/>
  <c r="P3143" i="11"/>
  <c r="P3151" i="11"/>
  <c r="P3159" i="11"/>
  <c r="P3167" i="11"/>
  <c r="P3175" i="11"/>
  <c r="P3183" i="11"/>
  <c r="P3191" i="11"/>
  <c r="P3199" i="11"/>
  <c r="P3207" i="11"/>
  <c r="P3215" i="11"/>
  <c r="P3223" i="11"/>
  <c r="P3231" i="11"/>
  <c r="P3239" i="11"/>
  <c r="P3247" i="11"/>
  <c r="P3255" i="11"/>
  <c r="P3263" i="11"/>
  <c r="P3271" i="11"/>
  <c r="P3279" i="11"/>
  <c r="P3287" i="11"/>
  <c r="P3295" i="11"/>
  <c r="P3303" i="11"/>
  <c r="P3311" i="11"/>
  <c r="P3319" i="11"/>
  <c r="P3327" i="11"/>
  <c r="P3335" i="11"/>
  <c r="P3343" i="11"/>
  <c r="P3351" i="11"/>
  <c r="P3359" i="11"/>
  <c r="P3367" i="11"/>
  <c r="P3375" i="11"/>
  <c r="P3383" i="11"/>
  <c r="P3391" i="11"/>
  <c r="P3399" i="11"/>
  <c r="P3407" i="11"/>
  <c r="P3415" i="11"/>
  <c r="P3423" i="11"/>
  <c r="P3431" i="11"/>
  <c r="P3439" i="11"/>
  <c r="P3447" i="11"/>
  <c r="P3455" i="11"/>
  <c r="P3463" i="11"/>
  <c r="P3471" i="11"/>
  <c r="P3479" i="11"/>
  <c r="P3487" i="11"/>
  <c r="P3495" i="11"/>
  <c r="P3503" i="11"/>
  <c r="P3511" i="11"/>
  <c r="P3519" i="11"/>
  <c r="P3527" i="11"/>
  <c r="P3535" i="11"/>
  <c r="P3543" i="11"/>
  <c r="P3551" i="11"/>
  <c r="P3559" i="11"/>
  <c r="P3567" i="11"/>
  <c r="P3575" i="11"/>
  <c r="P3583" i="11"/>
  <c r="P3591" i="11"/>
  <c r="P3599" i="11"/>
  <c r="P3607" i="11"/>
  <c r="P3615" i="11"/>
  <c r="P3623" i="11"/>
  <c r="P3631" i="11"/>
  <c r="P3639" i="11"/>
  <c r="P3647" i="11"/>
  <c r="P3655" i="11"/>
  <c r="P3663" i="11"/>
  <c r="P3671" i="11"/>
  <c r="P3679" i="11"/>
  <c r="P3687" i="11"/>
  <c r="P3695" i="11"/>
  <c r="P3703" i="11"/>
  <c r="P3711" i="11"/>
  <c r="P3719" i="11"/>
  <c r="P3727" i="11"/>
  <c r="P3735" i="11"/>
  <c r="P3743" i="11"/>
  <c r="P3751" i="11"/>
  <c r="P3759" i="11"/>
  <c r="P3767" i="11"/>
  <c r="P3775" i="11"/>
  <c r="P3783" i="11"/>
  <c r="P3791" i="11"/>
  <c r="P3799" i="11"/>
  <c r="P3807" i="11"/>
  <c r="P3815" i="11"/>
  <c r="P3823" i="11"/>
  <c r="P848" i="11"/>
  <c r="P1115" i="11"/>
  <c r="P1286" i="11"/>
  <c r="P1414" i="11"/>
  <c r="P1542" i="11"/>
  <c r="P1656" i="11"/>
  <c r="P1728" i="11"/>
  <c r="P1792" i="11"/>
  <c r="P1856" i="11"/>
  <c r="P1920" i="11"/>
  <c r="P1952" i="11"/>
  <c r="P1984" i="11"/>
  <c r="P2016" i="11"/>
  <c r="P2048" i="11"/>
  <c r="P2080" i="11"/>
  <c r="P2112" i="11"/>
  <c r="P2144" i="11"/>
  <c r="P2176" i="11"/>
  <c r="P2208" i="11"/>
  <c r="P2240" i="11"/>
  <c r="P2272" i="11"/>
  <c r="P2304" i="11"/>
  <c r="P2336" i="11"/>
  <c r="P2368" i="11"/>
  <c r="P2400" i="11"/>
  <c r="P2432" i="11"/>
  <c r="P2464" i="11"/>
  <c r="P2496" i="11"/>
  <c r="P2528" i="11"/>
  <c r="P2560" i="11"/>
  <c r="P2592" i="11"/>
  <c r="P2623" i="11"/>
  <c r="P2639" i="11"/>
  <c r="P2655" i="11"/>
  <c r="P2671" i="11"/>
  <c r="P2687" i="11"/>
  <c r="P2703" i="11"/>
  <c r="P2719" i="11"/>
  <c r="P2735" i="11"/>
  <c r="P2751" i="11"/>
  <c r="P2767" i="11"/>
  <c r="P2783" i="11"/>
  <c r="P2799" i="11"/>
  <c r="P2815" i="11"/>
  <c r="P2831" i="11"/>
  <c r="P2847" i="11"/>
  <c r="P2863" i="11"/>
  <c r="P2877" i="11"/>
  <c r="P2889" i="11"/>
  <c r="P2903" i="11"/>
  <c r="P2915" i="11"/>
  <c r="P2928" i="11"/>
  <c r="P2941" i="11"/>
  <c r="P2953" i="11"/>
  <c r="P2967" i="11"/>
  <c r="P2977" i="11"/>
  <c r="P2985" i="11"/>
  <c r="P2993" i="11"/>
  <c r="P3001" i="11"/>
  <c r="P3009" i="11"/>
  <c r="P3017" i="11"/>
  <c r="P3025" i="11"/>
  <c r="P3033" i="11"/>
  <c r="P3041" i="11"/>
  <c r="P3049" i="11"/>
  <c r="P3057" i="11"/>
  <c r="P3065" i="11"/>
  <c r="P3073" i="11"/>
  <c r="P3081" i="11"/>
  <c r="P3089" i="11"/>
  <c r="P3097" i="11"/>
  <c r="P3105" i="11"/>
  <c r="P3113" i="11"/>
  <c r="P3121" i="11"/>
  <c r="P3129" i="11"/>
  <c r="P3137" i="11"/>
  <c r="P3145" i="11"/>
  <c r="P3153" i="11"/>
  <c r="P3161" i="11"/>
  <c r="P3169" i="11"/>
  <c r="P3177" i="11"/>
  <c r="P3185" i="11"/>
  <c r="P3193" i="11"/>
  <c r="P3201" i="11"/>
  <c r="P3209" i="11"/>
  <c r="P3217" i="11"/>
  <c r="P3225" i="11"/>
  <c r="P3233" i="11"/>
  <c r="P3241" i="11"/>
  <c r="P3249" i="11"/>
  <c r="P3257" i="11"/>
  <c r="P3265" i="11"/>
  <c r="P3273" i="11"/>
  <c r="P3281" i="11"/>
  <c r="P3289" i="11"/>
  <c r="P3297" i="11"/>
  <c r="P3305" i="11"/>
  <c r="P3313" i="11"/>
  <c r="P3321" i="11"/>
  <c r="P3329" i="11"/>
  <c r="P3337" i="11"/>
  <c r="P3345" i="11"/>
  <c r="P3353" i="11"/>
  <c r="P3361" i="11"/>
  <c r="P3369" i="11"/>
  <c r="P3377" i="11"/>
  <c r="P3385" i="11"/>
  <c r="P3393" i="11"/>
  <c r="P3401" i="11"/>
  <c r="P3409" i="11"/>
  <c r="P3417" i="11"/>
  <c r="P3425" i="11"/>
  <c r="P3433" i="11"/>
  <c r="P3441" i="11"/>
  <c r="P3449" i="11"/>
  <c r="P3457" i="11"/>
  <c r="P3465" i="11"/>
  <c r="P3473" i="11"/>
  <c r="P3481" i="11"/>
  <c r="P3489" i="11"/>
  <c r="P3497" i="11"/>
  <c r="P3505" i="11"/>
  <c r="P3513" i="11"/>
  <c r="P3521" i="11"/>
  <c r="P3529" i="11"/>
  <c r="P3537" i="11"/>
  <c r="P3545" i="11"/>
  <c r="P3553" i="11"/>
  <c r="P3561" i="11"/>
  <c r="P3569" i="11"/>
  <c r="P3577" i="11"/>
  <c r="P3585" i="11"/>
  <c r="P3593" i="11"/>
  <c r="P3601" i="11"/>
  <c r="P3609" i="11"/>
  <c r="P3617" i="11"/>
  <c r="P3625" i="11"/>
  <c r="P3633" i="11"/>
  <c r="P3641" i="11"/>
  <c r="P3649" i="11"/>
  <c r="P3657" i="11"/>
  <c r="P3665" i="11"/>
  <c r="P3673" i="11"/>
  <c r="P3681" i="11"/>
  <c r="P3689" i="11"/>
  <c r="P3697" i="11"/>
  <c r="P3705" i="11"/>
  <c r="P3713" i="11"/>
  <c r="P3721" i="11"/>
  <c r="P3729" i="11"/>
  <c r="P3737" i="11"/>
  <c r="P3745" i="11"/>
  <c r="P3753" i="11"/>
  <c r="P3761" i="11"/>
  <c r="P3769" i="11"/>
  <c r="P3777" i="11"/>
  <c r="P3785" i="11"/>
  <c r="P3793" i="11"/>
  <c r="P3801" i="11"/>
  <c r="P3809" i="11"/>
  <c r="P3817" i="11"/>
  <c r="P3825" i="11"/>
  <c r="P3833" i="11"/>
  <c r="P3841" i="11"/>
  <c r="P3849" i="11"/>
  <c r="P3857" i="11"/>
  <c r="P3865" i="11"/>
  <c r="P3873" i="11"/>
  <c r="P3881" i="11"/>
  <c r="P3889" i="11"/>
  <c r="P856" i="11"/>
  <c r="P1120" i="11"/>
  <c r="P1288" i="11"/>
  <c r="P1416" i="11"/>
  <c r="P1544" i="11"/>
  <c r="P1657" i="11"/>
  <c r="P1729" i="11"/>
  <c r="P1793" i="11"/>
  <c r="P1857" i="11"/>
  <c r="P1921" i="11"/>
  <c r="P1953" i="11"/>
  <c r="P1985" i="11"/>
  <c r="P2017" i="11"/>
  <c r="P2049" i="11"/>
  <c r="P2081" i="11"/>
  <c r="P2113" i="11"/>
  <c r="P2145" i="11"/>
  <c r="P2177" i="11"/>
  <c r="P2209" i="11"/>
  <c r="P2241" i="11"/>
  <c r="P2273" i="11"/>
  <c r="P2305" i="11"/>
  <c r="P2337" i="11"/>
  <c r="P2369" i="11"/>
  <c r="P2401" i="11"/>
  <c r="P2433" i="11"/>
  <c r="P2465" i="11"/>
  <c r="P2497" i="11"/>
  <c r="P2529" i="11"/>
  <c r="P2561" i="11"/>
  <c r="P2593" i="11"/>
  <c r="P2624" i="11"/>
  <c r="P2640" i="11"/>
  <c r="P2656" i="11"/>
  <c r="P2672" i="11"/>
  <c r="P2688" i="11"/>
  <c r="P2704" i="11"/>
  <c r="P2720" i="11"/>
  <c r="P2736" i="11"/>
  <c r="P2752" i="11"/>
  <c r="P2768" i="11"/>
  <c r="P2784" i="11"/>
  <c r="P2800" i="11"/>
  <c r="P2816" i="11"/>
  <c r="P2832" i="11"/>
  <c r="P2848" i="11"/>
  <c r="P2864" i="11"/>
  <c r="P2879" i="11"/>
  <c r="P2891" i="11"/>
  <c r="P2904" i="11"/>
  <c r="P2917" i="11"/>
  <c r="P2929" i="11"/>
  <c r="P2943" i="11"/>
  <c r="P2955" i="11"/>
  <c r="P2968" i="11"/>
  <c r="P2978" i="11"/>
  <c r="P2986" i="11"/>
  <c r="P2994" i="11"/>
  <c r="P3002" i="11"/>
  <c r="P3010" i="11"/>
  <c r="P3018" i="11"/>
  <c r="P3026" i="11"/>
  <c r="P3034" i="11"/>
  <c r="P3042" i="11"/>
  <c r="P3050" i="11"/>
  <c r="P3058" i="11"/>
  <c r="P3066" i="11"/>
  <c r="P3074" i="11"/>
  <c r="P3082" i="11"/>
  <c r="P3090" i="11"/>
  <c r="P3098" i="11"/>
  <c r="P3106" i="11"/>
  <c r="P3114" i="11"/>
  <c r="P3122" i="11"/>
  <c r="P3130" i="11"/>
  <c r="P3138" i="11"/>
  <c r="P3146" i="11"/>
  <c r="P3154" i="11"/>
  <c r="P3162" i="11"/>
  <c r="P3170" i="11"/>
  <c r="P3178" i="11"/>
  <c r="P3186" i="11"/>
  <c r="P3194" i="11"/>
  <c r="P3202" i="11"/>
  <c r="P3210" i="11"/>
  <c r="P3218" i="11"/>
  <c r="P3226" i="11"/>
  <c r="P3234" i="11"/>
  <c r="P3242" i="11"/>
  <c r="P3250" i="11"/>
  <c r="P3258" i="11"/>
  <c r="P3266" i="11"/>
  <c r="P3274" i="11"/>
  <c r="P3282" i="11"/>
  <c r="P3290" i="11"/>
  <c r="P3298" i="11"/>
  <c r="P3306" i="11"/>
  <c r="P3314" i="11"/>
  <c r="P3322" i="11"/>
  <c r="P3330" i="11"/>
  <c r="P3338" i="11"/>
  <c r="P3346" i="11"/>
  <c r="P3354" i="11"/>
  <c r="P3362" i="11"/>
  <c r="P3370" i="11"/>
  <c r="P3378" i="11"/>
  <c r="P3386" i="11"/>
  <c r="P3394" i="11"/>
  <c r="P3402" i="11"/>
  <c r="P3410" i="11"/>
  <c r="P3418" i="11"/>
  <c r="P3426" i="11"/>
  <c r="P3434" i="11"/>
  <c r="P3442" i="11"/>
  <c r="P3450" i="11"/>
  <c r="P3458" i="11"/>
  <c r="P3466" i="11"/>
  <c r="P3474" i="11"/>
  <c r="P3482" i="11"/>
  <c r="P3490" i="11"/>
  <c r="P3498" i="11"/>
  <c r="P3506" i="11"/>
  <c r="P3514" i="11"/>
  <c r="P3522" i="11"/>
  <c r="P3530" i="11"/>
  <c r="P3538" i="11"/>
  <c r="P3546" i="11"/>
  <c r="P3554" i="11"/>
  <c r="P3562" i="11"/>
  <c r="P3570" i="11"/>
  <c r="P3578" i="11"/>
  <c r="P3586" i="11"/>
  <c r="P3594" i="11"/>
  <c r="P3602" i="11"/>
  <c r="P3610" i="11"/>
  <c r="P3618" i="11"/>
  <c r="P3626" i="11"/>
  <c r="P3634" i="11"/>
  <c r="P3642" i="11"/>
  <c r="P3650" i="11"/>
  <c r="P3658" i="11"/>
  <c r="P3666" i="11"/>
  <c r="P3674" i="11"/>
  <c r="P3682" i="11"/>
  <c r="P3690" i="11"/>
  <c r="P3698" i="11"/>
  <c r="P3706" i="11"/>
  <c r="P3714" i="11"/>
  <c r="P3722" i="11"/>
  <c r="P3730" i="11"/>
  <c r="P3738" i="11"/>
  <c r="P3746" i="11"/>
  <c r="P3754" i="11"/>
  <c r="P3762" i="11"/>
  <c r="P3770" i="11"/>
  <c r="P3778" i="11"/>
  <c r="P3786" i="11"/>
  <c r="P3794" i="11"/>
  <c r="P3802" i="11"/>
  <c r="P3810" i="11"/>
  <c r="P3818" i="11"/>
  <c r="P3826" i="11"/>
  <c r="P3834" i="11"/>
  <c r="P3842" i="11"/>
  <c r="P3850" i="11"/>
  <c r="P3858" i="11"/>
  <c r="P3866" i="11"/>
  <c r="P3874" i="11"/>
  <c r="P3882" i="11"/>
  <c r="P3890" i="11"/>
  <c r="P3898" i="11"/>
  <c r="P1713" i="11"/>
  <c r="P2073" i="11"/>
  <c r="P2329" i="11"/>
  <c r="P2585" i="11"/>
  <c r="P2731" i="11"/>
  <c r="P2859" i="11"/>
  <c r="P2965" i="11"/>
  <c r="P3032" i="11"/>
  <c r="P3096" i="11"/>
  <c r="P3160" i="11"/>
  <c r="P3224" i="11"/>
  <c r="P3288" i="11"/>
  <c r="P3352" i="11"/>
  <c r="P3416" i="11"/>
  <c r="P3480" i="11"/>
  <c r="P3512" i="11"/>
  <c r="P3533" i="11"/>
  <c r="P3556" i="11"/>
  <c r="P3576" i="11"/>
  <c r="P3597" i="11"/>
  <c r="P3620" i="11"/>
  <c r="P3640" i="11"/>
  <c r="P3661" i="11"/>
  <c r="P3684" i="11"/>
  <c r="P3704" i="11"/>
  <c r="P3725" i="11"/>
  <c r="P3748" i="11"/>
  <c r="P3765" i="11"/>
  <c r="P3779" i="11"/>
  <c r="P3790" i="11"/>
  <c r="P3804" i="11"/>
  <c r="P3816" i="11"/>
  <c r="P3829" i="11"/>
  <c r="P3839" i="11"/>
  <c r="P3851" i="11"/>
  <c r="P3861" i="11"/>
  <c r="P3871" i="11"/>
  <c r="P3883" i="11"/>
  <c r="P3893" i="11"/>
  <c r="P3902" i="11"/>
  <c r="P3910" i="11"/>
  <c r="P3918" i="11"/>
  <c r="P3926" i="11"/>
  <c r="P3934" i="11"/>
  <c r="P3942" i="11"/>
  <c r="P3950" i="11"/>
  <c r="P3958" i="11"/>
  <c r="P3966" i="11"/>
  <c r="P3974" i="11"/>
  <c r="P3982" i="11"/>
  <c r="P3990" i="11"/>
  <c r="P3998" i="11"/>
  <c r="P4006" i="11"/>
  <c r="P4014" i="11"/>
  <c r="P4022" i="11"/>
  <c r="P4030" i="11"/>
  <c r="P4038" i="11"/>
  <c r="P4046" i="11"/>
  <c r="P4054" i="11"/>
  <c r="P4062" i="11"/>
  <c r="P4070" i="11"/>
  <c r="P4078" i="11"/>
  <c r="P4086" i="11"/>
  <c r="P4094" i="11"/>
  <c r="P4102" i="11"/>
  <c r="P4110" i="11"/>
  <c r="P4118" i="11"/>
  <c r="P4126" i="11"/>
  <c r="P4134" i="11"/>
  <c r="P4142" i="11"/>
  <c r="P4150" i="11"/>
  <c r="P4158" i="11"/>
  <c r="P4166" i="11"/>
  <c r="P4174" i="11"/>
  <c r="P4182" i="11"/>
  <c r="P4190" i="11"/>
  <c r="P4198" i="11"/>
  <c r="P4206" i="11"/>
  <c r="P4214" i="11"/>
  <c r="P4222" i="11"/>
  <c r="P4230" i="11"/>
  <c r="P4238" i="11"/>
  <c r="P4246" i="11"/>
  <c r="P4254" i="11"/>
  <c r="P4262" i="11"/>
  <c r="P4270" i="11"/>
  <c r="P4278" i="11"/>
  <c r="P4286" i="11"/>
  <c r="P4294" i="11"/>
  <c r="P4302" i="11"/>
  <c r="P4310" i="11"/>
  <c r="P4318" i="11"/>
  <c r="P4326" i="11"/>
  <c r="P4334" i="11"/>
  <c r="P4342" i="11"/>
  <c r="P4350" i="11"/>
  <c r="P4358" i="11"/>
  <c r="P4366" i="11"/>
  <c r="P4374" i="11"/>
  <c r="P4382" i="11"/>
  <c r="P4390" i="11"/>
  <c r="P4398" i="11"/>
  <c r="P4406" i="11"/>
  <c r="P4414" i="11"/>
  <c r="P4422" i="11"/>
  <c r="P4430" i="11"/>
  <c r="P4438" i="11"/>
  <c r="P4446" i="11"/>
  <c r="P4454" i="11"/>
  <c r="P4462" i="11"/>
  <c r="P4470" i="11"/>
  <c r="P4478" i="11"/>
  <c r="P4486" i="11"/>
  <c r="P4494" i="11"/>
  <c r="P4502" i="11"/>
  <c r="P4510" i="11"/>
  <c r="P4518" i="11"/>
  <c r="P4526" i="11"/>
  <c r="P4534" i="11"/>
  <c r="P4542" i="11"/>
  <c r="P4550" i="11"/>
  <c r="P4558" i="11"/>
  <c r="P4566" i="11"/>
  <c r="P4574" i="11"/>
  <c r="P4582" i="11"/>
  <c r="P4590" i="11"/>
  <c r="P4598" i="11"/>
  <c r="P4606" i="11"/>
  <c r="P4614" i="11"/>
  <c r="P4622" i="11"/>
  <c r="P4630" i="11"/>
  <c r="P4638" i="11"/>
  <c r="P4646" i="11"/>
  <c r="P4654" i="11"/>
  <c r="P4662" i="11"/>
  <c r="P4670" i="11"/>
  <c r="P4678" i="11"/>
  <c r="P4686" i="11"/>
  <c r="P4694" i="11"/>
  <c r="P4702" i="11"/>
  <c r="P4710" i="11"/>
  <c r="P4718" i="11"/>
  <c r="P4726" i="11"/>
  <c r="P4734" i="11"/>
  <c r="P1777" i="11"/>
  <c r="P2105" i="11"/>
  <c r="P2361" i="11"/>
  <c r="P2617" i="11"/>
  <c r="P2747" i="11"/>
  <c r="P2875" i="11"/>
  <c r="P2976" i="11"/>
  <c r="P3040" i="11"/>
  <c r="P3104" i="11"/>
  <c r="P3168" i="11"/>
  <c r="P3232" i="11"/>
  <c r="P3296" i="11"/>
  <c r="P3360" i="11"/>
  <c r="P3424" i="11"/>
  <c r="P3488" i="11"/>
  <c r="P3516" i="11"/>
  <c r="P3536" i="11"/>
  <c r="P3557" i="11"/>
  <c r="P3580" i="11"/>
  <c r="P3600" i="11"/>
  <c r="P3621" i="11"/>
  <c r="P3644" i="11"/>
  <c r="P3664" i="11"/>
  <c r="P3685" i="11"/>
  <c r="P3708" i="11"/>
  <c r="P3728" i="11"/>
  <c r="P3749" i="11"/>
  <c r="P3766" i="11"/>
  <c r="P3780" i="11"/>
  <c r="P3792" i="11"/>
  <c r="P3805" i="11"/>
  <c r="P3819" i="11"/>
  <c r="P3830" i="11"/>
  <c r="P3840" i="11"/>
  <c r="P3852" i="11"/>
  <c r="P3862" i="11"/>
  <c r="P3872" i="11"/>
  <c r="P3884" i="11"/>
  <c r="P3894" i="11"/>
  <c r="P3903" i="11"/>
  <c r="P3911" i="11"/>
  <c r="P3919" i="11"/>
  <c r="P3927" i="11"/>
  <c r="P3935" i="11"/>
  <c r="P3943" i="11"/>
  <c r="P3951" i="11"/>
  <c r="P3959" i="11"/>
  <c r="P3967" i="11"/>
  <c r="P3975" i="11"/>
  <c r="P3983" i="11"/>
  <c r="P3991" i="11"/>
  <c r="P3999" i="11"/>
  <c r="P4007" i="11"/>
  <c r="P4015" i="11"/>
  <c r="P4023" i="11"/>
  <c r="P4031" i="11"/>
  <c r="P4039" i="11"/>
  <c r="P4047" i="11"/>
  <c r="P4055" i="11"/>
  <c r="P4063" i="11"/>
  <c r="P4071" i="11"/>
  <c r="P4079" i="11"/>
  <c r="P4087" i="11"/>
  <c r="P4095" i="11"/>
  <c r="P4103" i="11"/>
  <c r="P4111" i="11"/>
  <c r="P4119" i="11"/>
  <c r="P4127" i="11"/>
  <c r="P4135" i="11"/>
  <c r="P4143" i="11"/>
  <c r="P4151" i="11"/>
  <c r="P4159" i="11"/>
  <c r="P4167" i="11"/>
  <c r="P4175" i="11"/>
  <c r="P4183" i="11"/>
  <c r="P4191" i="11"/>
  <c r="P4199" i="11"/>
  <c r="P4207" i="11"/>
  <c r="P4215" i="11"/>
  <c r="P4223" i="11"/>
  <c r="P4231" i="11"/>
  <c r="P4239" i="11"/>
  <c r="P4247" i="11"/>
  <c r="P4255" i="11"/>
  <c r="P4263" i="11"/>
  <c r="P4271" i="11"/>
  <c r="P4279" i="11"/>
  <c r="P4287" i="11"/>
  <c r="P4295" i="11"/>
  <c r="P4303" i="11"/>
  <c r="P4311" i="11"/>
  <c r="P4319" i="11"/>
  <c r="P4327" i="11"/>
  <c r="P4335" i="11"/>
  <c r="P4343" i="11"/>
  <c r="P4351" i="11"/>
  <c r="P4359" i="11"/>
  <c r="P4367" i="11"/>
  <c r="P4375" i="11"/>
  <c r="P4383" i="11"/>
  <c r="P4391" i="11"/>
  <c r="P4399" i="11"/>
  <c r="P4407" i="11"/>
  <c r="P4415" i="11"/>
  <c r="P4423" i="11"/>
  <c r="P4431" i="11"/>
  <c r="P4439" i="11"/>
  <c r="P4447" i="11"/>
  <c r="P4455" i="11"/>
  <c r="P4463" i="11"/>
  <c r="P4471" i="11"/>
  <c r="P4479" i="11"/>
  <c r="P4487" i="11"/>
  <c r="P4495" i="11"/>
  <c r="P4503" i="11"/>
  <c r="P4511" i="11"/>
  <c r="P4519" i="11"/>
  <c r="P4527" i="11"/>
  <c r="P4535" i="11"/>
  <c r="P4543" i="11"/>
  <c r="P4551" i="11"/>
  <c r="P4559" i="11"/>
  <c r="P4567" i="11"/>
  <c r="P4575" i="11"/>
  <c r="P4583" i="11"/>
  <c r="P4591" i="11"/>
  <c r="P4599" i="11"/>
  <c r="P4607" i="11"/>
  <c r="P4615" i="11"/>
  <c r="P4623" i="11"/>
  <c r="P4631" i="11"/>
  <c r="P4639" i="11"/>
  <c r="P4647" i="11"/>
  <c r="P4655" i="11"/>
  <c r="P4663" i="11"/>
  <c r="P4671" i="11"/>
  <c r="P4679" i="11"/>
  <c r="P4687" i="11"/>
  <c r="P4695" i="11"/>
  <c r="P4703" i="11"/>
  <c r="P4711" i="11"/>
  <c r="P4719" i="11"/>
  <c r="P4727" i="11"/>
  <c r="P4735" i="11"/>
  <c r="P4743" i="11"/>
  <c r="P4751" i="11"/>
  <c r="P4759" i="11"/>
  <c r="P4767" i="11"/>
  <c r="P4775" i="11"/>
  <c r="P4783" i="11"/>
  <c r="P4791" i="11"/>
  <c r="P4799" i="11"/>
  <c r="P4807" i="11"/>
  <c r="P4815" i="11"/>
  <c r="P4823" i="11"/>
  <c r="P4831" i="11"/>
  <c r="P4839" i="11"/>
  <c r="P4847" i="11"/>
  <c r="P4855" i="11"/>
  <c r="P4863" i="11"/>
  <c r="P4871" i="11"/>
  <c r="P4879" i="11"/>
  <c r="P4887" i="11"/>
  <c r="P4895" i="11"/>
  <c r="P4903" i="11"/>
  <c r="P4911" i="11"/>
  <c r="P4919" i="11"/>
  <c r="P4927" i="11"/>
  <c r="P4935" i="11"/>
  <c r="P4943" i="11"/>
  <c r="P728" i="11"/>
  <c r="P1841" i="11"/>
  <c r="P2137" i="11"/>
  <c r="P2393" i="11"/>
  <c r="P2635" i="11"/>
  <c r="P2763" i="11"/>
  <c r="P2888" i="11"/>
  <c r="P2984" i="11"/>
  <c r="P3048" i="11"/>
  <c r="P3112" i="11"/>
  <c r="P3176" i="11"/>
  <c r="P3240" i="11"/>
  <c r="P3304" i="11"/>
  <c r="P3368" i="11"/>
  <c r="P3432" i="11"/>
  <c r="P3496" i="11"/>
  <c r="P3517" i="11"/>
  <c r="P3540" i="11"/>
  <c r="P3560" i="11"/>
  <c r="P3581" i="11"/>
  <c r="P3604" i="11"/>
  <c r="P3624" i="11"/>
  <c r="P3645" i="11"/>
  <c r="P3668" i="11"/>
  <c r="P3688" i="11"/>
  <c r="P3709" i="11"/>
  <c r="P3732" i="11"/>
  <c r="P3752" i="11"/>
  <c r="P3768" i="11"/>
  <c r="P3781" i="11"/>
  <c r="P3795" i="11"/>
  <c r="P3806" i="11"/>
  <c r="P3820" i="11"/>
  <c r="P3831" i="11"/>
  <c r="P3843" i="11"/>
  <c r="P3853" i="11"/>
  <c r="P3863" i="11"/>
  <c r="P3875" i="11"/>
  <c r="P3885" i="11"/>
  <c r="P3895" i="11"/>
  <c r="P3904" i="11"/>
  <c r="P3912" i="11"/>
  <c r="P3920" i="11"/>
  <c r="P3928" i="11"/>
  <c r="P3936" i="11"/>
  <c r="P3944" i="11"/>
  <c r="P3952" i="11"/>
  <c r="P3960" i="11"/>
  <c r="P3968" i="11"/>
  <c r="P3976" i="11"/>
  <c r="P3984" i="11"/>
  <c r="P3992" i="11"/>
  <c r="P4000" i="11"/>
  <c r="P4008" i="11"/>
  <c r="P4016" i="11"/>
  <c r="P4024" i="11"/>
  <c r="P4032" i="11"/>
  <c r="P4040" i="11"/>
  <c r="P4048" i="11"/>
  <c r="P4056" i="11"/>
  <c r="P4064" i="11"/>
  <c r="P4072" i="11"/>
  <c r="P4080" i="11"/>
  <c r="P4088" i="11"/>
  <c r="P4096" i="11"/>
  <c r="P4104" i="11"/>
  <c r="P4112" i="11"/>
  <c r="P4120" i="11"/>
  <c r="P4128" i="11"/>
  <c r="P4136" i="11"/>
  <c r="P4144" i="11"/>
  <c r="P4152" i="11"/>
  <c r="P4160" i="11"/>
  <c r="P4168" i="11"/>
  <c r="P4176" i="11"/>
  <c r="P4184" i="11"/>
  <c r="P4192" i="11"/>
  <c r="P4200" i="11"/>
  <c r="P4208" i="11"/>
  <c r="P4216" i="11"/>
  <c r="P4224" i="11"/>
  <c r="P4232" i="11"/>
  <c r="P4240" i="11"/>
  <c r="P4248" i="11"/>
  <c r="P4256" i="11"/>
  <c r="P4264" i="11"/>
  <c r="P4272" i="11"/>
  <c r="P4280" i="11"/>
  <c r="P4288" i="11"/>
  <c r="P4296" i="11"/>
  <c r="P4304" i="11"/>
  <c r="P4312" i="11"/>
  <c r="P4320" i="11"/>
  <c r="P4328" i="11"/>
  <c r="P4336" i="11"/>
  <c r="P4344" i="11"/>
  <c r="P4352" i="11"/>
  <c r="P4360" i="11"/>
  <c r="P4368" i="11"/>
  <c r="P4376" i="11"/>
  <c r="P4384" i="11"/>
  <c r="P4392" i="11"/>
  <c r="P4400" i="11"/>
  <c r="P4408" i="11"/>
  <c r="P4416" i="11"/>
  <c r="P4424" i="11"/>
  <c r="P4432" i="11"/>
  <c r="P4440" i="11"/>
  <c r="P4448" i="11"/>
  <c r="P4456" i="11"/>
  <c r="P4464" i="11"/>
  <c r="P4472" i="11"/>
  <c r="P4480" i="11"/>
  <c r="P4488" i="11"/>
  <c r="P4496" i="11"/>
  <c r="P4504" i="11"/>
  <c r="P4512" i="11"/>
  <c r="P4520" i="11"/>
  <c r="P4528" i="11"/>
  <c r="P4536" i="11"/>
  <c r="P4544" i="11"/>
  <c r="P4552" i="11"/>
  <c r="P4560" i="11"/>
  <c r="P4568" i="11"/>
  <c r="P4576" i="11"/>
  <c r="P4584" i="11"/>
  <c r="P4592" i="11"/>
  <c r="P4600" i="11"/>
  <c r="P4608" i="11"/>
  <c r="P4616" i="11"/>
  <c r="P4624" i="11"/>
  <c r="P4632" i="11"/>
  <c r="P4640" i="11"/>
  <c r="P4648" i="11"/>
  <c r="P4656" i="11"/>
  <c r="P4664" i="11"/>
  <c r="P4672" i="11"/>
  <c r="P4680" i="11"/>
  <c r="P4688" i="11"/>
  <c r="P4696" i="11"/>
  <c r="P4704" i="11"/>
  <c r="P4712" i="11"/>
  <c r="P4720" i="11"/>
  <c r="P4728" i="11"/>
  <c r="P4736" i="11"/>
  <c r="P1056" i="11"/>
  <c r="P1905" i="11"/>
  <c r="P2169" i="11"/>
  <c r="P2425" i="11"/>
  <c r="P2651" i="11"/>
  <c r="P2779" i="11"/>
  <c r="P2901" i="11"/>
  <c r="P2992" i="11"/>
  <c r="P3056" i="11"/>
  <c r="P3120" i="11"/>
  <c r="P3184" i="11"/>
  <c r="P3248" i="11"/>
  <c r="P3312" i="11"/>
  <c r="P3376" i="11"/>
  <c r="P3440" i="11"/>
  <c r="P3500" i="11"/>
  <c r="P3520" i="11"/>
  <c r="P3541" i="11"/>
  <c r="P3564" i="11"/>
  <c r="P3584" i="11"/>
  <c r="P3605" i="11"/>
  <c r="P3628" i="11"/>
  <c r="P3648" i="11"/>
  <c r="P3669" i="11"/>
  <c r="P3692" i="11"/>
  <c r="P3712" i="11"/>
  <c r="P3733" i="11"/>
  <c r="P3756" i="11"/>
  <c r="P3771" i="11"/>
  <c r="P3782" i="11"/>
  <c r="P3796" i="11"/>
  <c r="P3808" i="11"/>
  <c r="P3821" i="11"/>
  <c r="P3832" i="11"/>
  <c r="P3844" i="11"/>
  <c r="P3854" i="11"/>
  <c r="P3864" i="11"/>
  <c r="P3876" i="11"/>
  <c r="P3886" i="11"/>
  <c r="P3896" i="11"/>
  <c r="P3905" i="11"/>
  <c r="P3913" i="11"/>
  <c r="P3921" i="11"/>
  <c r="P3929" i="11"/>
  <c r="P3937" i="11"/>
  <c r="P3945" i="11"/>
  <c r="P3953" i="11"/>
  <c r="P3961" i="11"/>
  <c r="P3969" i="11"/>
  <c r="P3977" i="11"/>
  <c r="P3985" i="11"/>
  <c r="P3993" i="11"/>
  <c r="P4001" i="11"/>
  <c r="P4009" i="11"/>
  <c r="P4017" i="11"/>
  <c r="P4025" i="11"/>
  <c r="P4033" i="11"/>
  <c r="P4041" i="11"/>
  <c r="P4049" i="11"/>
  <c r="P4057" i="11"/>
  <c r="P4065" i="11"/>
  <c r="P4073" i="11"/>
  <c r="P4081" i="11"/>
  <c r="P4089" i="11"/>
  <c r="P4097" i="11"/>
  <c r="P4105" i="11"/>
  <c r="P4113" i="11"/>
  <c r="P4121" i="11"/>
  <c r="P4129" i="11"/>
  <c r="P4137" i="11"/>
  <c r="P4145" i="11"/>
  <c r="P4153" i="11"/>
  <c r="P4161" i="11"/>
  <c r="P4169" i="11"/>
  <c r="P4177" i="11"/>
  <c r="P4185" i="11"/>
  <c r="P4193" i="11"/>
  <c r="P4201" i="11"/>
  <c r="P4209" i="11"/>
  <c r="P4217" i="11"/>
  <c r="P4225" i="11"/>
  <c r="P4233" i="11"/>
  <c r="P4241" i="11"/>
  <c r="P4249" i="11"/>
  <c r="P4257" i="11"/>
  <c r="P4265" i="11"/>
  <c r="P4273" i="11"/>
  <c r="P4281" i="11"/>
  <c r="P4289" i="11"/>
  <c r="P4297" i="11"/>
  <c r="P4305" i="11"/>
  <c r="P4313" i="11"/>
  <c r="P4321" i="11"/>
  <c r="P4329" i="11"/>
  <c r="P4337" i="11"/>
  <c r="P4345" i="11"/>
  <c r="P4353" i="11"/>
  <c r="P4361" i="11"/>
  <c r="P4369" i="11"/>
  <c r="P4377" i="11"/>
  <c r="P4385" i="11"/>
  <c r="P4393" i="11"/>
  <c r="P4401" i="11"/>
  <c r="P4409" i="11"/>
  <c r="P4417" i="11"/>
  <c r="P4425" i="11"/>
  <c r="P4433" i="11"/>
  <c r="P4441" i="11"/>
  <c r="P4449" i="11"/>
  <c r="P4457" i="11"/>
  <c r="P4465" i="11"/>
  <c r="P4473" i="11"/>
  <c r="P4481" i="11"/>
  <c r="P4489" i="11"/>
  <c r="P4497" i="11"/>
  <c r="P4505" i="11"/>
  <c r="P4513" i="11"/>
  <c r="P4521" i="11"/>
  <c r="P4529" i="11"/>
  <c r="P4537" i="11"/>
  <c r="P4545" i="11"/>
  <c r="P4553" i="11"/>
  <c r="P4561" i="11"/>
  <c r="P4569" i="11"/>
  <c r="P4577" i="11"/>
  <c r="P4585" i="11"/>
  <c r="P4593" i="11"/>
  <c r="P4601" i="11"/>
  <c r="P4609" i="11"/>
  <c r="P4617" i="11"/>
  <c r="P4625" i="11"/>
  <c r="P4633" i="11"/>
  <c r="P4641" i="11"/>
  <c r="P4649" i="11"/>
  <c r="P4657" i="11"/>
  <c r="P4665" i="11"/>
  <c r="P4673" i="11"/>
  <c r="P4681" i="11"/>
  <c r="P4689" i="11"/>
  <c r="P4697" i="11"/>
  <c r="P4705" i="11"/>
  <c r="P4713" i="11"/>
  <c r="P4721" i="11"/>
  <c r="P4729" i="11"/>
  <c r="P4737" i="11"/>
  <c r="P4745" i="11"/>
  <c r="P4753" i="11"/>
  <c r="P4761" i="11"/>
  <c r="P4769" i="11"/>
  <c r="P4777" i="11"/>
  <c r="P4785" i="11"/>
  <c r="P4793" i="11"/>
  <c r="P4801" i="11"/>
  <c r="P4809" i="11"/>
  <c r="P4817" i="11"/>
  <c r="P4825" i="11"/>
  <c r="P4833" i="11"/>
  <c r="P4841" i="11"/>
  <c r="P4849" i="11"/>
  <c r="P4857" i="11"/>
  <c r="P4865" i="11"/>
  <c r="P4873" i="11"/>
  <c r="P4881" i="11"/>
  <c r="P4889" i="11"/>
  <c r="P4897" i="11"/>
  <c r="P4905" i="11"/>
  <c r="P4913" i="11"/>
  <c r="P4921" i="11"/>
  <c r="P4929" i="11"/>
  <c r="P4937" i="11"/>
  <c r="P4945" i="11"/>
  <c r="P1256" i="11"/>
  <c r="P1945" i="11"/>
  <c r="P2201" i="11"/>
  <c r="P2457" i="11"/>
  <c r="P2667" i="11"/>
  <c r="P2795" i="11"/>
  <c r="P2913" i="11"/>
  <c r="P3000" i="11"/>
  <c r="P3064" i="11"/>
  <c r="P3128" i="11"/>
  <c r="P3192" i="11"/>
  <c r="P3256" i="11"/>
  <c r="P3320" i="11"/>
  <c r="P3384" i="11"/>
  <c r="P3448" i="11"/>
  <c r="P3501" i="11"/>
  <c r="P3524" i="11"/>
  <c r="P3544" i="11"/>
  <c r="P3565" i="11"/>
  <c r="P3588" i="11"/>
  <c r="P3608" i="11"/>
  <c r="P3629" i="11"/>
  <c r="P3652" i="11"/>
  <c r="P3672" i="11"/>
  <c r="P3693" i="11"/>
  <c r="P3716" i="11"/>
  <c r="P3736" i="11"/>
  <c r="P3757" i="11"/>
  <c r="P3772" i="11"/>
  <c r="P3784" i="11"/>
  <c r="P3797" i="11"/>
  <c r="P3811" i="11"/>
  <c r="P3822" i="11"/>
  <c r="P3835" i="11"/>
  <c r="P3845" i="11"/>
  <c r="P3855" i="11"/>
  <c r="P3867" i="11"/>
  <c r="P3877" i="11"/>
  <c r="P3887" i="11"/>
  <c r="P3897" i="11"/>
  <c r="P3906" i="11"/>
  <c r="P3914" i="11"/>
  <c r="P3922" i="11"/>
  <c r="P3930" i="11"/>
  <c r="P3938" i="11"/>
  <c r="P3946" i="11"/>
  <c r="P3954" i="11"/>
  <c r="P3962" i="11"/>
  <c r="P3970" i="11"/>
  <c r="P3978" i="11"/>
  <c r="P3986" i="11"/>
  <c r="P3994" i="11"/>
  <c r="P4002" i="11"/>
  <c r="P4010" i="11"/>
  <c r="P4018" i="11"/>
  <c r="P4026" i="11"/>
  <c r="P4034" i="11"/>
  <c r="P4042" i="11"/>
  <c r="P4050" i="11"/>
  <c r="P4058" i="11"/>
  <c r="P4066" i="11"/>
  <c r="P4074" i="11"/>
  <c r="P4082" i="11"/>
  <c r="P4090" i="11"/>
  <c r="P4098" i="11"/>
  <c r="P4106" i="11"/>
  <c r="P4114" i="11"/>
  <c r="P4122" i="11"/>
  <c r="P4130" i="11"/>
  <c r="P4138" i="11"/>
  <c r="P4146" i="11"/>
  <c r="P4154" i="11"/>
  <c r="P4162" i="11"/>
  <c r="P4170" i="11"/>
  <c r="P4178" i="11"/>
  <c r="P4186" i="11"/>
  <c r="P4194" i="11"/>
  <c r="P4202" i="11"/>
  <c r="P4210" i="11"/>
  <c r="P4218" i="11"/>
  <c r="P4226" i="11"/>
  <c r="P4234" i="11"/>
  <c r="P4242" i="11"/>
  <c r="P4250" i="11"/>
  <c r="P4258" i="11"/>
  <c r="P4266" i="11"/>
  <c r="P4274" i="11"/>
  <c r="P4282" i="11"/>
  <c r="P4290" i="11"/>
  <c r="P4298" i="11"/>
  <c r="P4306" i="11"/>
  <c r="P4314" i="11"/>
  <c r="P4322" i="11"/>
  <c r="P4330" i="11"/>
  <c r="P4338" i="11"/>
  <c r="P4346" i="11"/>
  <c r="P4354" i="11"/>
  <c r="P4362" i="11"/>
  <c r="P4370" i="11"/>
  <c r="P4378" i="11"/>
  <c r="P4386" i="11"/>
  <c r="P4394" i="11"/>
  <c r="P4402" i="11"/>
  <c r="P4410" i="11"/>
  <c r="P4418" i="11"/>
  <c r="P4426" i="11"/>
  <c r="P4434" i="11"/>
  <c r="P4442" i="11"/>
  <c r="P4450" i="11"/>
  <c r="P4458" i="11"/>
  <c r="P4466" i="11"/>
  <c r="P4474" i="11"/>
  <c r="P4482" i="11"/>
  <c r="P4490" i="11"/>
  <c r="P4498" i="11"/>
  <c r="P4506" i="11"/>
  <c r="P4514" i="11"/>
  <c r="P4522" i="11"/>
  <c r="P4530" i="11"/>
  <c r="P4538" i="11"/>
  <c r="P4546" i="11"/>
  <c r="P4554" i="11"/>
  <c r="P4562" i="11"/>
  <c r="P4570" i="11"/>
  <c r="P4578" i="11"/>
  <c r="P4586" i="11"/>
  <c r="P4594" i="11"/>
  <c r="P4602" i="11"/>
  <c r="P4610" i="11"/>
  <c r="P4618" i="11"/>
  <c r="P4626" i="11"/>
  <c r="P4634" i="11"/>
  <c r="P4642" i="11"/>
  <c r="P4650" i="11"/>
  <c r="P4658" i="11"/>
  <c r="P4666" i="11"/>
  <c r="P4674" i="11"/>
  <c r="P4682" i="11"/>
  <c r="P4690" i="11"/>
  <c r="P4698" i="11"/>
  <c r="P4706" i="11"/>
  <c r="P4714" i="11"/>
  <c r="P4722" i="11"/>
  <c r="P4730" i="11"/>
  <c r="P4738" i="11"/>
  <c r="P4746" i="11"/>
  <c r="P4754" i="11"/>
  <c r="P4762" i="11"/>
  <c r="P4770" i="11"/>
  <c r="P4778" i="11"/>
  <c r="P4786" i="11"/>
  <c r="P4794" i="11"/>
  <c r="P4802" i="11"/>
  <c r="P4810" i="11"/>
  <c r="P4818" i="11"/>
  <c r="P4826" i="11"/>
  <c r="P4834" i="11"/>
  <c r="P4842" i="11"/>
  <c r="P4850" i="11"/>
  <c r="P4858" i="11"/>
  <c r="P4866" i="11"/>
  <c r="P4874" i="11"/>
  <c r="P4882" i="11"/>
  <c r="P4890" i="11"/>
  <c r="P4898" i="11"/>
  <c r="P4906" i="11"/>
  <c r="P4914" i="11"/>
  <c r="P4922" i="11"/>
  <c r="P4930" i="11"/>
  <c r="P4938" i="11"/>
  <c r="P1384" i="11"/>
  <c r="P1977" i="11"/>
  <c r="P2233" i="11"/>
  <c r="P2489" i="11"/>
  <c r="P2683" i="11"/>
  <c r="P2811" i="11"/>
  <c r="P2927" i="11"/>
  <c r="P3008" i="11"/>
  <c r="P3072" i="11"/>
  <c r="P3136" i="11"/>
  <c r="P3200" i="11"/>
  <c r="P3264" i="11"/>
  <c r="P3328" i="11"/>
  <c r="P3392" i="11"/>
  <c r="P3456" i="11"/>
  <c r="P3504" i="11"/>
  <c r="P3525" i="11"/>
  <c r="P3548" i="11"/>
  <c r="P3568" i="11"/>
  <c r="P3589" i="11"/>
  <c r="P3612" i="11"/>
  <c r="P3632" i="11"/>
  <c r="P3653" i="11"/>
  <c r="P3676" i="11"/>
  <c r="P3696" i="11"/>
  <c r="P3717" i="11"/>
  <c r="P3740" i="11"/>
  <c r="P3760" i="11"/>
  <c r="P3773" i="11"/>
  <c r="P3787" i="11"/>
  <c r="P3798" i="11"/>
  <c r="P3812" i="11"/>
  <c r="P3824" i="11"/>
  <c r="P3836" i="11"/>
  <c r="P3846" i="11"/>
  <c r="P3856" i="11"/>
  <c r="P3868" i="11"/>
  <c r="P3878" i="11"/>
  <c r="P3888" i="11"/>
  <c r="P3899" i="11"/>
  <c r="P3907" i="11"/>
  <c r="P3915" i="11"/>
  <c r="P3923" i="11"/>
  <c r="P3931" i="11"/>
  <c r="P3939" i="11"/>
  <c r="P3947" i="11"/>
  <c r="P3955" i="11"/>
  <c r="P3963" i="11"/>
  <c r="P3971" i="11"/>
  <c r="P3979" i="11"/>
  <c r="P3987" i="11"/>
  <c r="P3995" i="11"/>
  <c r="P4003" i="11"/>
  <c r="P4011" i="11"/>
  <c r="P4019" i="11"/>
  <c r="P4027" i="11"/>
  <c r="P4035" i="11"/>
  <c r="P4043" i="11"/>
  <c r="P4051" i="11"/>
  <c r="P4059" i="11"/>
  <c r="P4067" i="11"/>
  <c r="P4075" i="11"/>
  <c r="P4083" i="11"/>
  <c r="P4091" i="11"/>
  <c r="P4099" i="11"/>
  <c r="P4107" i="11"/>
  <c r="P4115" i="11"/>
  <c r="P4123" i="11"/>
  <c r="P4131" i="11"/>
  <c r="P4139" i="11"/>
  <c r="P4147" i="11"/>
  <c r="P4155" i="11"/>
  <c r="P4163" i="11"/>
  <c r="P4171" i="11"/>
  <c r="P4179" i="11"/>
  <c r="P4187" i="11"/>
  <c r="P4195" i="11"/>
  <c r="P4203" i="11"/>
  <c r="P4211" i="11"/>
  <c r="P4219" i="11"/>
  <c r="P4227" i="11"/>
  <c r="P4235" i="11"/>
  <c r="P4243" i="11"/>
  <c r="P4251" i="11"/>
  <c r="P4259" i="11"/>
  <c r="P4267" i="11"/>
  <c r="P4275" i="11"/>
  <c r="P4283" i="11"/>
  <c r="P4291" i="11"/>
  <c r="P4299" i="11"/>
  <c r="P4307" i="11"/>
  <c r="P4315" i="11"/>
  <c r="P4323" i="11"/>
  <c r="P4331" i="11"/>
  <c r="P4339" i="11"/>
  <c r="P4347" i="11"/>
  <c r="P4355" i="11"/>
  <c r="P4363" i="11"/>
  <c r="P4371" i="11"/>
  <c r="P4379" i="11"/>
  <c r="P4387" i="11"/>
  <c r="P4395" i="11"/>
  <c r="P4403" i="11"/>
  <c r="P4411" i="11"/>
  <c r="P4419" i="11"/>
  <c r="P4427" i="11"/>
  <c r="P4435" i="11"/>
  <c r="P4443" i="11"/>
  <c r="P4451" i="11"/>
  <c r="P4459" i="11"/>
  <c r="P4467" i="11"/>
  <c r="P4475" i="11"/>
  <c r="P4483" i="11"/>
  <c r="P4491" i="11"/>
  <c r="P4499" i="11"/>
  <c r="P4507" i="11"/>
  <c r="P4515" i="11"/>
  <c r="P4523" i="11"/>
  <c r="P4531" i="11"/>
  <c r="P4539" i="11"/>
  <c r="P4547" i="11"/>
  <c r="P4555" i="11"/>
  <c r="P4563" i="11"/>
  <c r="P4571" i="11"/>
  <c r="P4579" i="11"/>
  <c r="P4587" i="11"/>
  <c r="P4595" i="11"/>
  <c r="P4603" i="11"/>
  <c r="P4611" i="11"/>
  <c r="P4619" i="11"/>
  <c r="P4627" i="11"/>
  <c r="P4635" i="11"/>
  <c r="P4643" i="11"/>
  <c r="P4651" i="11"/>
  <c r="P4659" i="11"/>
  <c r="P4667" i="11"/>
  <c r="P4675" i="11"/>
  <c r="P4683" i="11"/>
  <c r="P4691" i="11"/>
  <c r="P4699" i="11"/>
  <c r="P4707" i="11"/>
  <c r="P4715" i="11"/>
  <c r="P4723" i="11"/>
  <c r="P4731" i="11"/>
  <c r="P4739" i="11"/>
  <c r="P4747" i="11"/>
  <c r="P4755" i="11"/>
  <c r="P4763" i="11"/>
  <c r="P4771" i="11"/>
  <c r="P4779" i="11"/>
  <c r="P4787" i="11"/>
  <c r="P4795" i="11"/>
  <c r="P4803" i="11"/>
  <c r="P4811" i="11"/>
  <c r="P4819" i="11"/>
  <c r="P4827" i="11"/>
  <c r="P4835" i="11"/>
  <c r="P4843" i="11"/>
  <c r="P4851" i="11"/>
  <c r="P4859" i="11"/>
  <c r="P4867" i="11"/>
  <c r="P4875" i="11"/>
  <c r="P4883" i="11"/>
  <c r="P4891" i="11"/>
  <c r="P4899" i="11"/>
  <c r="P4907" i="11"/>
  <c r="P4915" i="11"/>
  <c r="P4923" i="11"/>
  <c r="P4931" i="11"/>
  <c r="P4939" i="11"/>
  <c r="P1512" i="11"/>
  <c r="P2009" i="11"/>
  <c r="P2265" i="11"/>
  <c r="P2521" i="11"/>
  <c r="P2699" i="11"/>
  <c r="P2827" i="11"/>
  <c r="P2939" i="11"/>
  <c r="P3016" i="11"/>
  <c r="P3080" i="11"/>
  <c r="P3144" i="11"/>
  <c r="P3208" i="11"/>
  <c r="P3272" i="11"/>
  <c r="P3336" i="11"/>
  <c r="P3400" i="11"/>
  <c r="P3464" i="11"/>
  <c r="P3508" i="11"/>
  <c r="P3528" i="11"/>
  <c r="P3549" i="11"/>
  <c r="P3572" i="11"/>
  <c r="P3592" i="11"/>
  <c r="P3613" i="11"/>
  <c r="P3636" i="11"/>
  <c r="P3656" i="11"/>
  <c r="P3677" i="11"/>
  <c r="P3700" i="11"/>
  <c r="P3720" i="11"/>
  <c r="P3741" i="11"/>
  <c r="P3763" i="11"/>
  <c r="P3774" i="11"/>
  <c r="P3788" i="11"/>
  <c r="P3800" i="11"/>
  <c r="P3813" i="11"/>
  <c r="P3827" i="11"/>
  <c r="P3837" i="11"/>
  <c r="P3847" i="11"/>
  <c r="P3859" i="11"/>
  <c r="P3869" i="11"/>
  <c r="P3879" i="11"/>
  <c r="P3891" i="11"/>
  <c r="P3900" i="11"/>
  <c r="P3908" i="11"/>
  <c r="P3916" i="11"/>
  <c r="P3924" i="11"/>
  <c r="P3932" i="11"/>
  <c r="P3940" i="11"/>
  <c r="P3948" i="11"/>
  <c r="P3956" i="11"/>
  <c r="P3964" i="11"/>
  <c r="P3972" i="11"/>
  <c r="P3980" i="11"/>
  <c r="P3988" i="11"/>
  <c r="P3996" i="11"/>
  <c r="P4004" i="11"/>
  <c r="P4012" i="11"/>
  <c r="P4020" i="11"/>
  <c r="P4028" i="11"/>
  <c r="P4036" i="11"/>
  <c r="P4044" i="11"/>
  <c r="P4052" i="11"/>
  <c r="P4060" i="11"/>
  <c r="P4068" i="11"/>
  <c r="P4076" i="11"/>
  <c r="P4084" i="11"/>
  <c r="P4092" i="11"/>
  <c r="P4100" i="11"/>
  <c r="P4108" i="11"/>
  <c r="P4116" i="11"/>
  <c r="P4124" i="11"/>
  <c r="P4132" i="11"/>
  <c r="P4140" i="11"/>
  <c r="P4148" i="11"/>
  <c r="P4156" i="11"/>
  <c r="P4164" i="11"/>
  <c r="P4172" i="11"/>
  <c r="P4180" i="11"/>
  <c r="P4188" i="11"/>
  <c r="P4196" i="11"/>
  <c r="P4204" i="11"/>
  <c r="P4212" i="11"/>
  <c r="P4220" i="11"/>
  <c r="P4228" i="11"/>
  <c r="P4236" i="11"/>
  <c r="P4244" i="11"/>
  <c r="P4252" i="11"/>
  <c r="P4260" i="11"/>
  <c r="P4268" i="11"/>
  <c r="P4276" i="11"/>
  <c r="P4284" i="11"/>
  <c r="P4292" i="11"/>
  <c r="P4300" i="11"/>
  <c r="P4308" i="11"/>
  <c r="P4316" i="11"/>
  <c r="P4324" i="11"/>
  <c r="P4332" i="11"/>
  <c r="P4340" i="11"/>
  <c r="P4348" i="11"/>
  <c r="P4356" i="11"/>
  <c r="P4364" i="11"/>
  <c r="P4372" i="11"/>
  <c r="P4380" i="11"/>
  <c r="P4388" i="11"/>
  <c r="P4396" i="11"/>
  <c r="P4404" i="11"/>
  <c r="P4412" i="11"/>
  <c r="P4420" i="11"/>
  <c r="P4428" i="11"/>
  <c r="P4436" i="11"/>
  <c r="P4444" i="11"/>
  <c r="P4452" i="11"/>
  <c r="P4460" i="11"/>
  <c r="P4468" i="11"/>
  <c r="P4476" i="11"/>
  <c r="P4484" i="11"/>
  <c r="P4492" i="11"/>
  <c r="P4500" i="11"/>
  <c r="P4508" i="11"/>
  <c r="P4516" i="11"/>
  <c r="P4524" i="11"/>
  <c r="P4532" i="11"/>
  <c r="P4540" i="11"/>
  <c r="P4548" i="11"/>
  <c r="P4556" i="11"/>
  <c r="P4564" i="11"/>
  <c r="P4572" i="11"/>
  <c r="P4580" i="11"/>
  <c r="P4588" i="11"/>
  <c r="P4596" i="11"/>
  <c r="P4604" i="11"/>
  <c r="P4612" i="11"/>
  <c r="P4620" i="11"/>
  <c r="P4628" i="11"/>
  <c r="P4636" i="11"/>
  <c r="P4644" i="11"/>
  <c r="P4652" i="11"/>
  <c r="P4660" i="11"/>
  <c r="P4668" i="11"/>
  <c r="P4676" i="11"/>
  <c r="P4684" i="11"/>
  <c r="P4692" i="11"/>
  <c r="P4700" i="11"/>
  <c r="P4708" i="11"/>
  <c r="P4716" i="11"/>
  <c r="P4724" i="11"/>
  <c r="P4732" i="11"/>
  <c r="P4740" i="11"/>
  <c r="P4748" i="11"/>
  <c r="P4756" i="11"/>
  <c r="P4764" i="11"/>
  <c r="P4772" i="11"/>
  <c r="P4780" i="11"/>
  <c r="P4788" i="11"/>
  <c r="P4796" i="11"/>
  <c r="P4804" i="11"/>
  <c r="P4812" i="11"/>
  <c r="P4820" i="11"/>
  <c r="P4828" i="11"/>
  <c r="P4836" i="11"/>
  <c r="P4844" i="11"/>
  <c r="P4852" i="11"/>
  <c r="P4860" i="11"/>
  <c r="P4868" i="11"/>
  <c r="P4876" i="11"/>
  <c r="P4884" i="11"/>
  <c r="P4892" i="11"/>
  <c r="P4900" i="11"/>
  <c r="P4908" i="11"/>
  <c r="P4916" i="11"/>
  <c r="P4924" i="11"/>
  <c r="P4932" i="11"/>
  <c r="P4940" i="11"/>
  <c r="P2952" i="11"/>
  <c r="P3472" i="11"/>
  <c r="P3660" i="11"/>
  <c r="P3803" i="11"/>
  <c r="P3892" i="11"/>
  <c r="P3957" i="11"/>
  <c r="P4021" i="11"/>
  <c r="P4085" i="11"/>
  <c r="P4149" i="11"/>
  <c r="P4213" i="11"/>
  <c r="P4277" i="11"/>
  <c r="P4341" i="11"/>
  <c r="P4405" i="11"/>
  <c r="P4469" i="11"/>
  <c r="P4533" i="11"/>
  <c r="P4597" i="11"/>
  <c r="P4661" i="11"/>
  <c r="P4725" i="11"/>
  <c r="P4757" i="11"/>
  <c r="P4776" i="11"/>
  <c r="P4798" i="11"/>
  <c r="P4821" i="11"/>
  <c r="P4840" i="11"/>
  <c r="P4862" i="11"/>
  <c r="P4885" i="11"/>
  <c r="P4904" i="11"/>
  <c r="P4926" i="11"/>
  <c r="P4946" i="11"/>
  <c r="P4954" i="11"/>
  <c r="P4962" i="11"/>
  <c r="P4970" i="11"/>
  <c r="P4978" i="11"/>
  <c r="P4986" i="11"/>
  <c r="P4994" i="11"/>
  <c r="P5002" i="11"/>
  <c r="P5010" i="11"/>
  <c r="P5018" i="11"/>
  <c r="P5026" i="11"/>
  <c r="P5034" i="11"/>
  <c r="P5042" i="11"/>
  <c r="P5050" i="11"/>
  <c r="P5058" i="11"/>
  <c r="P5066" i="11"/>
  <c r="P5074" i="11"/>
  <c r="P5082" i="11"/>
  <c r="P5090" i="11"/>
  <c r="P5098" i="11"/>
  <c r="P5106" i="11"/>
  <c r="P5114" i="11"/>
  <c r="P5122" i="11"/>
  <c r="P5130" i="11"/>
  <c r="P5138" i="11"/>
  <c r="P5146" i="11"/>
  <c r="P5154" i="11"/>
  <c r="P5162" i="11"/>
  <c r="P5170" i="11"/>
  <c r="P5178" i="11"/>
  <c r="P5186" i="11"/>
  <c r="P5194" i="11"/>
  <c r="P5202" i="11"/>
  <c r="P5210" i="11"/>
  <c r="P5218" i="11"/>
  <c r="P5226" i="11"/>
  <c r="P5234" i="11"/>
  <c r="P5242" i="11"/>
  <c r="P5250" i="11"/>
  <c r="P5258" i="11"/>
  <c r="P5266" i="11"/>
  <c r="P5274" i="11"/>
  <c r="P5282" i="11"/>
  <c r="P5290" i="11"/>
  <c r="P5298" i="11"/>
  <c r="P5306" i="11"/>
  <c r="P5314" i="11"/>
  <c r="P5322" i="11"/>
  <c r="P5330" i="11"/>
  <c r="P5338" i="11"/>
  <c r="P5346" i="11"/>
  <c r="P5354" i="11"/>
  <c r="P5362" i="11"/>
  <c r="P5370" i="11"/>
  <c r="P5378" i="11"/>
  <c r="P5386" i="11"/>
  <c r="P5394" i="11"/>
  <c r="P5402" i="11"/>
  <c r="P5410" i="11"/>
  <c r="P5418" i="11"/>
  <c r="P5426" i="11"/>
  <c r="P5434" i="11"/>
  <c r="P5442" i="11"/>
  <c r="P5450" i="11"/>
  <c r="P5458" i="11"/>
  <c r="P5466" i="11"/>
  <c r="P5474" i="11"/>
  <c r="P5482" i="11"/>
  <c r="P5490" i="11"/>
  <c r="P5498" i="11"/>
  <c r="P5506" i="11"/>
  <c r="P5514" i="11"/>
  <c r="P5522" i="11"/>
  <c r="P5530" i="11"/>
  <c r="P5538" i="11"/>
  <c r="P5546" i="11"/>
  <c r="P5554" i="11"/>
  <c r="P5562" i="11"/>
  <c r="P5570" i="11"/>
  <c r="P5578" i="11"/>
  <c r="P5586" i="11"/>
  <c r="P5594" i="11"/>
  <c r="P5602" i="11"/>
  <c r="P5610" i="11"/>
  <c r="P5618" i="11"/>
  <c r="P5626" i="11"/>
  <c r="P5634" i="11"/>
  <c r="P5642" i="11"/>
  <c r="P5650" i="11"/>
  <c r="P5658" i="11"/>
  <c r="P5666" i="11"/>
  <c r="P5674" i="11"/>
  <c r="P5682" i="11"/>
  <c r="P5690" i="11"/>
  <c r="P5698" i="11"/>
  <c r="P5706" i="11"/>
  <c r="P5714" i="11"/>
  <c r="P5722" i="11"/>
  <c r="P5730" i="11"/>
  <c r="P5738" i="11"/>
  <c r="P5746" i="11"/>
  <c r="P5754" i="11"/>
  <c r="P5762" i="11"/>
  <c r="P5770" i="11"/>
  <c r="P5778" i="11"/>
  <c r="P5786" i="11"/>
  <c r="P5794" i="11"/>
  <c r="P5802" i="11"/>
  <c r="P5810" i="11"/>
  <c r="P5818" i="11"/>
  <c r="P5826" i="11"/>
  <c r="P5834" i="11"/>
  <c r="P5842" i="11"/>
  <c r="P5850" i="11"/>
  <c r="P5858" i="11"/>
  <c r="P5866" i="11"/>
  <c r="P5874" i="11"/>
  <c r="P5882" i="11"/>
  <c r="P5890" i="11"/>
  <c r="P5898" i="11"/>
  <c r="P5906" i="11"/>
  <c r="P5914" i="11"/>
  <c r="P5922" i="11"/>
  <c r="P5930" i="11"/>
  <c r="T6" i="11"/>
  <c r="T14" i="11"/>
  <c r="T22" i="11"/>
  <c r="T30" i="11"/>
  <c r="T38" i="11"/>
  <c r="T46" i="11"/>
  <c r="T54" i="11"/>
  <c r="T62" i="11"/>
  <c r="T70" i="11"/>
  <c r="T78" i="11"/>
  <c r="T86" i="11"/>
  <c r="T94" i="11"/>
  <c r="T102" i="11"/>
  <c r="T110" i="11"/>
  <c r="T118" i="11"/>
  <c r="T126" i="11"/>
  <c r="T134" i="11"/>
  <c r="T142" i="11"/>
  <c r="T150" i="11"/>
  <c r="P3024" i="11"/>
  <c r="P3509" i="11"/>
  <c r="P3680" i="11"/>
  <c r="P3814" i="11"/>
  <c r="P3901" i="11"/>
  <c r="P3965" i="11"/>
  <c r="P4029" i="11"/>
  <c r="P4093" i="11"/>
  <c r="P4157" i="11"/>
  <c r="P4221" i="11"/>
  <c r="P4285" i="11"/>
  <c r="P4349" i="11"/>
  <c r="P4413" i="11"/>
  <c r="P4477" i="11"/>
  <c r="P4541" i="11"/>
  <c r="P4605" i="11"/>
  <c r="P4669" i="11"/>
  <c r="P4733" i="11"/>
  <c r="P4758" i="11"/>
  <c r="P4781" i="11"/>
  <c r="P4800" i="11"/>
  <c r="P4822" i="11"/>
  <c r="P4845" i="11"/>
  <c r="P4864" i="11"/>
  <c r="P4886" i="11"/>
  <c r="P4909" i="11"/>
  <c r="P4928" i="11"/>
  <c r="P4947" i="11"/>
  <c r="P4955" i="11"/>
  <c r="P4963" i="11"/>
  <c r="P4971" i="11"/>
  <c r="P4979" i="11"/>
  <c r="P4987" i="11"/>
  <c r="P4995" i="11"/>
  <c r="P5003" i="11"/>
  <c r="P5011" i="11"/>
  <c r="P5019" i="11"/>
  <c r="P5027" i="11"/>
  <c r="P5035" i="11"/>
  <c r="P5043" i="11"/>
  <c r="P5051" i="11"/>
  <c r="P5059" i="11"/>
  <c r="P5067" i="11"/>
  <c r="P5075" i="11"/>
  <c r="P5083" i="11"/>
  <c r="P5091" i="11"/>
  <c r="P5099" i="11"/>
  <c r="P5107" i="11"/>
  <c r="P5115" i="11"/>
  <c r="P5123" i="11"/>
  <c r="P5131" i="11"/>
  <c r="P5139" i="11"/>
  <c r="P5147" i="11"/>
  <c r="P5155" i="11"/>
  <c r="P5163" i="11"/>
  <c r="P5171" i="11"/>
  <c r="P5179" i="11"/>
  <c r="P5187" i="11"/>
  <c r="P5195" i="11"/>
  <c r="P5203" i="11"/>
  <c r="P5211" i="11"/>
  <c r="P5219" i="11"/>
  <c r="P5227" i="11"/>
  <c r="P5235" i="11"/>
  <c r="P5243" i="11"/>
  <c r="P5251" i="11"/>
  <c r="P5259" i="11"/>
  <c r="P5267" i="11"/>
  <c r="P5275" i="11"/>
  <c r="P5283" i="11"/>
  <c r="P5291" i="11"/>
  <c r="P5299" i="11"/>
  <c r="P5307" i="11"/>
  <c r="P5315" i="11"/>
  <c r="P5323" i="11"/>
  <c r="P5331" i="11"/>
  <c r="P5339" i="11"/>
  <c r="P5347" i="11"/>
  <c r="P5355" i="11"/>
  <c r="P5363" i="11"/>
  <c r="P5371" i="11"/>
  <c r="P5379" i="11"/>
  <c r="P5387" i="11"/>
  <c r="P5395" i="11"/>
  <c r="P5403" i="11"/>
  <c r="P5411" i="11"/>
  <c r="P5419" i="11"/>
  <c r="P5427" i="11"/>
  <c r="P5435" i="11"/>
  <c r="P5443" i="11"/>
  <c r="P5451" i="11"/>
  <c r="P5459" i="11"/>
  <c r="P5467" i="11"/>
  <c r="P5475" i="11"/>
  <c r="P5483" i="11"/>
  <c r="P5491" i="11"/>
  <c r="P5499" i="11"/>
  <c r="P5507" i="11"/>
  <c r="P5515" i="11"/>
  <c r="P5523" i="11"/>
  <c r="P5531" i="11"/>
  <c r="P5539" i="11"/>
  <c r="P5547" i="11"/>
  <c r="P5555" i="11"/>
  <c r="P5563" i="11"/>
  <c r="P5571" i="11"/>
  <c r="P5579" i="11"/>
  <c r="P5587" i="11"/>
  <c r="P5595" i="11"/>
  <c r="P5603" i="11"/>
  <c r="P5611" i="11"/>
  <c r="P5619" i="11"/>
  <c r="P5627" i="11"/>
  <c r="P5635" i="11"/>
  <c r="P5643" i="11"/>
  <c r="P5651" i="11"/>
  <c r="P5659" i="11"/>
  <c r="P5667" i="11"/>
  <c r="P5675" i="11"/>
  <c r="P5683" i="11"/>
  <c r="P5691" i="11"/>
  <c r="P5699" i="11"/>
  <c r="P5707" i="11"/>
  <c r="P5715" i="11"/>
  <c r="P5723" i="11"/>
  <c r="P5731" i="11"/>
  <c r="P5739" i="11"/>
  <c r="P5747" i="11"/>
  <c r="P5755" i="11"/>
  <c r="P5763" i="11"/>
  <c r="P5771" i="11"/>
  <c r="P5779" i="11"/>
  <c r="P5787" i="11"/>
  <c r="P5795" i="11"/>
  <c r="P5803" i="11"/>
  <c r="P5811" i="11"/>
  <c r="P5819" i="11"/>
  <c r="P5827" i="11"/>
  <c r="P5835" i="11"/>
  <c r="P5843" i="11"/>
  <c r="P5851" i="11"/>
  <c r="P5859" i="11"/>
  <c r="P5867" i="11"/>
  <c r="P5875" i="11"/>
  <c r="P5883" i="11"/>
  <c r="P5891" i="11"/>
  <c r="P5899" i="11"/>
  <c r="P5907" i="11"/>
  <c r="P5915" i="11"/>
  <c r="P5923" i="11"/>
  <c r="P5931" i="11"/>
  <c r="T7" i="11"/>
  <c r="T15" i="11"/>
  <c r="T23" i="11"/>
  <c r="T31" i="11"/>
  <c r="T39" i="11"/>
  <c r="T47" i="11"/>
  <c r="T55" i="11"/>
  <c r="T63" i="11"/>
  <c r="T71" i="11"/>
  <c r="T79" i="11"/>
  <c r="T87" i="11"/>
  <c r="T95" i="11"/>
  <c r="T103" i="11"/>
  <c r="T111" i="11"/>
  <c r="T119" i="11"/>
  <c r="T127" i="11"/>
  <c r="T135" i="11"/>
  <c r="T143" i="11"/>
  <c r="T151" i="11"/>
  <c r="T159" i="11"/>
  <c r="P1638" i="11"/>
  <c r="P3088" i="11"/>
  <c r="P3532" i="11"/>
  <c r="P3701" i="11"/>
  <c r="P3828" i="11"/>
  <c r="P3909" i="11"/>
  <c r="P3973" i="11"/>
  <c r="P4037" i="11"/>
  <c r="P4101" i="11"/>
  <c r="P4165" i="11"/>
  <c r="P4229" i="11"/>
  <c r="P4293" i="11"/>
  <c r="P4357" i="11"/>
  <c r="P4421" i="11"/>
  <c r="P4485" i="11"/>
  <c r="P4549" i="11"/>
  <c r="P4613" i="11"/>
  <c r="P4677" i="11"/>
  <c r="P4741" i="11"/>
  <c r="P4760" i="11"/>
  <c r="P4782" i="11"/>
  <c r="P4805" i="11"/>
  <c r="P4824" i="11"/>
  <c r="P4846" i="11"/>
  <c r="P4869" i="11"/>
  <c r="P4888" i="11"/>
  <c r="P4910" i="11"/>
  <c r="P4933" i="11"/>
  <c r="P4948" i="11"/>
  <c r="P4956" i="11"/>
  <c r="P4964" i="11"/>
  <c r="P4972" i="11"/>
  <c r="P4980" i="11"/>
  <c r="P4988" i="11"/>
  <c r="P4996" i="11"/>
  <c r="P5004" i="11"/>
  <c r="P5012" i="11"/>
  <c r="P5020" i="11"/>
  <c r="P5028" i="11"/>
  <c r="P5036" i="11"/>
  <c r="P5044" i="11"/>
  <c r="P5052" i="11"/>
  <c r="P5060" i="11"/>
  <c r="P5068" i="11"/>
  <c r="P5076" i="11"/>
  <c r="P5084" i="11"/>
  <c r="P5092" i="11"/>
  <c r="P5100" i="11"/>
  <c r="P5108" i="11"/>
  <c r="P5116" i="11"/>
  <c r="P5124" i="11"/>
  <c r="P5132" i="11"/>
  <c r="P5140" i="11"/>
  <c r="P5148" i="11"/>
  <c r="P5156" i="11"/>
  <c r="P5164" i="11"/>
  <c r="P5172" i="11"/>
  <c r="P5180" i="11"/>
  <c r="P5188" i="11"/>
  <c r="P5196" i="11"/>
  <c r="P5204" i="11"/>
  <c r="P5212" i="11"/>
  <c r="P5220" i="11"/>
  <c r="P5228" i="11"/>
  <c r="P5236" i="11"/>
  <c r="P5244" i="11"/>
  <c r="P5252" i="11"/>
  <c r="P5260" i="11"/>
  <c r="P5268" i="11"/>
  <c r="P5276" i="11"/>
  <c r="P5284" i="11"/>
  <c r="P5292" i="11"/>
  <c r="P5300" i="11"/>
  <c r="P5308" i="11"/>
  <c r="P5316" i="11"/>
  <c r="P5324" i="11"/>
  <c r="P5332" i="11"/>
  <c r="P5340" i="11"/>
  <c r="P5348" i="11"/>
  <c r="P5356" i="11"/>
  <c r="P5364" i="11"/>
  <c r="P5372" i="11"/>
  <c r="P5380" i="11"/>
  <c r="P5388" i="11"/>
  <c r="P5396" i="11"/>
  <c r="P5404" i="11"/>
  <c r="P5412" i="11"/>
  <c r="P5420" i="11"/>
  <c r="P5428" i="11"/>
  <c r="P5436" i="11"/>
  <c r="P5444" i="11"/>
  <c r="P5452" i="11"/>
  <c r="P5460" i="11"/>
  <c r="P5468" i="11"/>
  <c r="P5476" i="11"/>
  <c r="P5484" i="11"/>
  <c r="P5492" i="11"/>
  <c r="P5500" i="11"/>
  <c r="P5508" i="11"/>
  <c r="P5516" i="11"/>
  <c r="P5524" i="11"/>
  <c r="P5532" i="11"/>
  <c r="P5540" i="11"/>
  <c r="P5548" i="11"/>
  <c r="P5556" i="11"/>
  <c r="P5564" i="11"/>
  <c r="P5572" i="11"/>
  <c r="P5580" i="11"/>
  <c r="P5588" i="11"/>
  <c r="P5596" i="11"/>
  <c r="P5604" i="11"/>
  <c r="P5612" i="11"/>
  <c r="P5620" i="11"/>
  <c r="P5628" i="11"/>
  <c r="P5636" i="11"/>
  <c r="P5644" i="11"/>
  <c r="P5652" i="11"/>
  <c r="P5660" i="11"/>
  <c r="P5668" i="11"/>
  <c r="P5676" i="11"/>
  <c r="P5684" i="11"/>
  <c r="P5692" i="11"/>
  <c r="P5700" i="11"/>
  <c r="P5708" i="11"/>
  <c r="P5716" i="11"/>
  <c r="P5724" i="11"/>
  <c r="P5732" i="11"/>
  <c r="P5740" i="11"/>
  <c r="P5748" i="11"/>
  <c r="P5756" i="11"/>
  <c r="P5764" i="11"/>
  <c r="P5772" i="11"/>
  <c r="P5780" i="11"/>
  <c r="P5788" i="11"/>
  <c r="P5796" i="11"/>
  <c r="P5804" i="11"/>
  <c r="P5812" i="11"/>
  <c r="P5820" i="11"/>
  <c r="P5828" i="11"/>
  <c r="P5836" i="11"/>
  <c r="P5844" i="11"/>
  <c r="P5852" i="11"/>
  <c r="P5860" i="11"/>
  <c r="P5868" i="11"/>
  <c r="P5876" i="11"/>
  <c r="P5884" i="11"/>
  <c r="P5892" i="11"/>
  <c r="P5900" i="11"/>
  <c r="P5908" i="11"/>
  <c r="P5916" i="11"/>
  <c r="P5924" i="11"/>
  <c r="P5932" i="11"/>
  <c r="T8" i="11"/>
  <c r="T16" i="11"/>
  <c r="T24" i="11"/>
  <c r="T32" i="11"/>
  <c r="T40" i="11"/>
  <c r="T48" i="11"/>
  <c r="T56" i="11"/>
  <c r="T64" i="11"/>
  <c r="T72" i="11"/>
  <c r="T80" i="11"/>
  <c r="T88" i="11"/>
  <c r="T96" i="11"/>
  <c r="T104" i="11"/>
  <c r="T112" i="11"/>
  <c r="T120" i="11"/>
  <c r="T128" i="11"/>
  <c r="T136" i="11"/>
  <c r="T144" i="11"/>
  <c r="P2041" i="11"/>
  <c r="P3152" i="11"/>
  <c r="P3552" i="11"/>
  <c r="P3724" i="11"/>
  <c r="P3838" i="11"/>
  <c r="P3917" i="11"/>
  <c r="P3981" i="11"/>
  <c r="P4045" i="11"/>
  <c r="P4109" i="11"/>
  <c r="P4173" i="11"/>
  <c r="P4237" i="11"/>
  <c r="P4301" i="11"/>
  <c r="P4365" i="11"/>
  <c r="P4429" i="11"/>
  <c r="P4493" i="11"/>
  <c r="P4557" i="11"/>
  <c r="P4621" i="11"/>
  <c r="P4685" i="11"/>
  <c r="P4742" i="11"/>
  <c r="P4765" i="11"/>
  <c r="P4784" i="11"/>
  <c r="P4806" i="11"/>
  <c r="P4829" i="11"/>
  <c r="P4848" i="11"/>
  <c r="P4870" i="11"/>
  <c r="P4893" i="11"/>
  <c r="P4912" i="11"/>
  <c r="P4934" i="11"/>
  <c r="P4949" i="11"/>
  <c r="P4957" i="11"/>
  <c r="P4965" i="11"/>
  <c r="P4973" i="11"/>
  <c r="P4981" i="11"/>
  <c r="P4989" i="11"/>
  <c r="P4997" i="11"/>
  <c r="P5005" i="11"/>
  <c r="P5013" i="11"/>
  <c r="P5021" i="11"/>
  <c r="P5029" i="11"/>
  <c r="P5037" i="11"/>
  <c r="P5045" i="11"/>
  <c r="P5053" i="11"/>
  <c r="P5061" i="11"/>
  <c r="P5069" i="11"/>
  <c r="P5077" i="11"/>
  <c r="P5085" i="11"/>
  <c r="P5093" i="11"/>
  <c r="P5101" i="11"/>
  <c r="P5109" i="11"/>
  <c r="P5117" i="11"/>
  <c r="P5125" i="11"/>
  <c r="P5133" i="11"/>
  <c r="P5141" i="11"/>
  <c r="P5149" i="11"/>
  <c r="P5157" i="11"/>
  <c r="P5165" i="11"/>
  <c r="P5173" i="11"/>
  <c r="P5181" i="11"/>
  <c r="P5189" i="11"/>
  <c r="P5197" i="11"/>
  <c r="P5205" i="11"/>
  <c r="P5213" i="11"/>
  <c r="P5221" i="11"/>
  <c r="P5229" i="11"/>
  <c r="P5237" i="11"/>
  <c r="P5245" i="11"/>
  <c r="P5253" i="11"/>
  <c r="P5261" i="11"/>
  <c r="P5269" i="11"/>
  <c r="P5277" i="11"/>
  <c r="P5285" i="11"/>
  <c r="P5293" i="11"/>
  <c r="P5301" i="11"/>
  <c r="P5309" i="11"/>
  <c r="P5317" i="11"/>
  <c r="P5325" i="11"/>
  <c r="P5333" i="11"/>
  <c r="P5341" i="11"/>
  <c r="P5349" i="11"/>
  <c r="P5357" i="11"/>
  <c r="P5365" i="11"/>
  <c r="P5373" i="11"/>
  <c r="P5381" i="11"/>
  <c r="P5389" i="11"/>
  <c r="P5397" i="11"/>
  <c r="P5405" i="11"/>
  <c r="P5413" i="11"/>
  <c r="P5421" i="11"/>
  <c r="P5429" i="11"/>
  <c r="P5437" i="11"/>
  <c r="P5445" i="11"/>
  <c r="P5453" i="11"/>
  <c r="P5461" i="11"/>
  <c r="P5469" i="11"/>
  <c r="P5477" i="11"/>
  <c r="P5485" i="11"/>
  <c r="P5493" i="11"/>
  <c r="P5501" i="11"/>
  <c r="P5509" i="11"/>
  <c r="P5517" i="11"/>
  <c r="P5525" i="11"/>
  <c r="P5533" i="11"/>
  <c r="P5541" i="11"/>
  <c r="P5549" i="11"/>
  <c r="P5557" i="11"/>
  <c r="P5565" i="11"/>
  <c r="P5573" i="11"/>
  <c r="P5581" i="11"/>
  <c r="P5589" i="11"/>
  <c r="P5597" i="11"/>
  <c r="P5605" i="11"/>
  <c r="P5613" i="11"/>
  <c r="P5621" i="11"/>
  <c r="P5629" i="11"/>
  <c r="P5637" i="11"/>
  <c r="P5645" i="11"/>
  <c r="P5653" i="11"/>
  <c r="P5661" i="11"/>
  <c r="P5669" i="11"/>
  <c r="P5677" i="11"/>
  <c r="P5685" i="11"/>
  <c r="P5693" i="11"/>
  <c r="P5701" i="11"/>
  <c r="P5709" i="11"/>
  <c r="P5717" i="11"/>
  <c r="P5725" i="11"/>
  <c r="P5733" i="11"/>
  <c r="P5741" i="11"/>
  <c r="P5749" i="11"/>
  <c r="P5757" i="11"/>
  <c r="P5765" i="11"/>
  <c r="P5773" i="11"/>
  <c r="P5781" i="11"/>
  <c r="P5789" i="11"/>
  <c r="P5797" i="11"/>
  <c r="P5805" i="11"/>
  <c r="P5813" i="11"/>
  <c r="P5821" i="11"/>
  <c r="P5829" i="11"/>
  <c r="P5837" i="11"/>
  <c r="P5845" i="11"/>
  <c r="P5853" i="11"/>
  <c r="P5861" i="11"/>
  <c r="P5869" i="11"/>
  <c r="P5877" i="11"/>
  <c r="P5885" i="11"/>
  <c r="P5893" i="11"/>
  <c r="P5901" i="11"/>
  <c r="P5909" i="11"/>
  <c r="P5917" i="11"/>
  <c r="P5925" i="11"/>
  <c r="P5933" i="11"/>
  <c r="T9" i="11"/>
  <c r="T17" i="11"/>
  <c r="T25" i="11"/>
  <c r="T33" i="11"/>
  <c r="T41" i="11"/>
  <c r="T49" i="11"/>
  <c r="T57" i="11"/>
  <c r="T65" i="11"/>
  <c r="T73" i="11"/>
  <c r="T81" i="11"/>
  <c r="T89" i="11"/>
  <c r="T97" i="11"/>
  <c r="T105" i="11"/>
  <c r="T113" i="11"/>
  <c r="T121" i="11"/>
  <c r="T129" i="11"/>
  <c r="T137" i="11"/>
  <c r="T145" i="11"/>
  <c r="T153" i="11"/>
  <c r="T161" i="11"/>
  <c r="P2297" i="11"/>
  <c r="P3216" i="11"/>
  <c r="P3573" i="11"/>
  <c r="P3744" i="11"/>
  <c r="P3848" i="11"/>
  <c r="P3925" i="11"/>
  <c r="P3989" i="11"/>
  <c r="P4053" i="11"/>
  <c r="P4117" i="11"/>
  <c r="P4181" i="11"/>
  <c r="P4245" i="11"/>
  <c r="P4309" i="11"/>
  <c r="P4373" i="11"/>
  <c r="P4437" i="11"/>
  <c r="P4501" i="11"/>
  <c r="P4565" i="11"/>
  <c r="P4629" i="11"/>
  <c r="P4693" i="11"/>
  <c r="P4744" i="11"/>
  <c r="P4766" i="11"/>
  <c r="P4789" i="11"/>
  <c r="P4808" i="11"/>
  <c r="P4830" i="11"/>
  <c r="P4853" i="11"/>
  <c r="P4872" i="11"/>
  <c r="P4894" i="11"/>
  <c r="P4917" i="11"/>
  <c r="P4936" i="11"/>
  <c r="P4950" i="11"/>
  <c r="P4958" i="11"/>
  <c r="P4966" i="11"/>
  <c r="P4974" i="11"/>
  <c r="P4982" i="11"/>
  <c r="P4990" i="11"/>
  <c r="P4998" i="11"/>
  <c r="P5006" i="11"/>
  <c r="P5014" i="11"/>
  <c r="P5022" i="11"/>
  <c r="P5030" i="11"/>
  <c r="P5038" i="11"/>
  <c r="P5046" i="11"/>
  <c r="P5054" i="11"/>
  <c r="P5062" i="11"/>
  <c r="P5070" i="11"/>
  <c r="P5078" i="11"/>
  <c r="P5086" i="11"/>
  <c r="P5094" i="11"/>
  <c r="P5102" i="11"/>
  <c r="P5110" i="11"/>
  <c r="P5118" i="11"/>
  <c r="P5126" i="11"/>
  <c r="P5134" i="11"/>
  <c r="P5142" i="11"/>
  <c r="P5150" i="11"/>
  <c r="P5158" i="11"/>
  <c r="P5166" i="11"/>
  <c r="P5174" i="11"/>
  <c r="P5182" i="11"/>
  <c r="P5190" i="11"/>
  <c r="P5198" i="11"/>
  <c r="P5206" i="11"/>
  <c r="P5214" i="11"/>
  <c r="P5222" i="11"/>
  <c r="P5230" i="11"/>
  <c r="P5238" i="11"/>
  <c r="P5246" i="11"/>
  <c r="P5254" i="11"/>
  <c r="P5262" i="11"/>
  <c r="P5270" i="11"/>
  <c r="P5278" i="11"/>
  <c r="P5286" i="11"/>
  <c r="P5294" i="11"/>
  <c r="P5302" i="11"/>
  <c r="P5310" i="11"/>
  <c r="P5318" i="11"/>
  <c r="P5326" i="11"/>
  <c r="P5334" i="11"/>
  <c r="P5342" i="11"/>
  <c r="P5350" i="11"/>
  <c r="P5358" i="11"/>
  <c r="P5366" i="11"/>
  <c r="P5374" i="11"/>
  <c r="P5382" i="11"/>
  <c r="P5390" i="11"/>
  <c r="P5398" i="11"/>
  <c r="P5406" i="11"/>
  <c r="P5414" i="11"/>
  <c r="P5422" i="11"/>
  <c r="P5430" i="11"/>
  <c r="P5438" i="11"/>
  <c r="P5446" i="11"/>
  <c r="P5454" i="11"/>
  <c r="P5462" i="11"/>
  <c r="P5470" i="11"/>
  <c r="P5478" i="11"/>
  <c r="P5486" i="11"/>
  <c r="P5494" i="11"/>
  <c r="P5502" i="11"/>
  <c r="P5510" i="11"/>
  <c r="P5518" i="11"/>
  <c r="P5526" i="11"/>
  <c r="P5534" i="11"/>
  <c r="P5542" i="11"/>
  <c r="P5550" i="11"/>
  <c r="P5558" i="11"/>
  <c r="P5566" i="11"/>
  <c r="P5574" i="11"/>
  <c r="P5582" i="11"/>
  <c r="P5590" i="11"/>
  <c r="P5598" i="11"/>
  <c r="P5606" i="11"/>
  <c r="P5614" i="11"/>
  <c r="P5622" i="11"/>
  <c r="P5630" i="11"/>
  <c r="P5638" i="11"/>
  <c r="P5646" i="11"/>
  <c r="P5654" i="11"/>
  <c r="P5662" i="11"/>
  <c r="P5670" i="11"/>
  <c r="P5678" i="11"/>
  <c r="P5686" i="11"/>
  <c r="P5694" i="11"/>
  <c r="P5702" i="11"/>
  <c r="P5710" i="11"/>
  <c r="P5718" i="11"/>
  <c r="P5726" i="11"/>
  <c r="P5734" i="11"/>
  <c r="P5742" i="11"/>
  <c r="P5750" i="11"/>
  <c r="P5758" i="11"/>
  <c r="P5766" i="11"/>
  <c r="P5774" i="11"/>
  <c r="P5782" i="11"/>
  <c r="P5790" i="11"/>
  <c r="P5798" i="11"/>
  <c r="P5806" i="11"/>
  <c r="P5814" i="11"/>
  <c r="P5822" i="11"/>
  <c r="P5830" i="11"/>
  <c r="P5838" i="11"/>
  <c r="P5846" i="11"/>
  <c r="P5854" i="11"/>
  <c r="P5862" i="11"/>
  <c r="P5870" i="11"/>
  <c r="P5878" i="11"/>
  <c r="P5886" i="11"/>
  <c r="P5894" i="11"/>
  <c r="P5902" i="11"/>
  <c r="P5910" i="11"/>
  <c r="P5918" i="11"/>
  <c r="P5926" i="11"/>
  <c r="P2" i="11"/>
  <c r="T10" i="11"/>
  <c r="T18" i="11"/>
  <c r="T26" i="11"/>
  <c r="T34" i="11"/>
  <c r="T42" i="11"/>
  <c r="T50" i="11"/>
  <c r="T58" i="11"/>
  <c r="T66" i="11"/>
  <c r="T74" i="11"/>
  <c r="T82" i="11"/>
  <c r="T90" i="11"/>
  <c r="T98" i="11"/>
  <c r="T106" i="11"/>
  <c r="T114" i="11"/>
  <c r="P2553" i="11"/>
  <c r="P3280" i="11"/>
  <c r="P3596" i="11"/>
  <c r="P3764" i="11"/>
  <c r="P3860" i="11"/>
  <c r="P3933" i="11"/>
  <c r="P3997" i="11"/>
  <c r="P4061" i="11"/>
  <c r="P4125" i="11"/>
  <c r="P4189" i="11"/>
  <c r="P4253" i="11"/>
  <c r="P4317" i="11"/>
  <c r="P4381" i="11"/>
  <c r="P4445" i="11"/>
  <c r="P4509" i="11"/>
  <c r="P4573" i="11"/>
  <c r="P4637" i="11"/>
  <c r="P4701" i="11"/>
  <c r="P4749" i="11"/>
  <c r="P4768" i="11"/>
  <c r="P4790" i="11"/>
  <c r="P4813" i="11"/>
  <c r="P4832" i="11"/>
  <c r="P4854" i="11"/>
  <c r="P4877" i="11"/>
  <c r="P4896" i="11"/>
  <c r="P4918" i="11"/>
  <c r="P4941" i="11"/>
  <c r="P4951" i="11"/>
  <c r="P4959" i="11"/>
  <c r="P4967" i="11"/>
  <c r="P4975" i="11"/>
  <c r="P4983" i="11"/>
  <c r="P4991" i="11"/>
  <c r="P4999" i="11"/>
  <c r="P5007" i="11"/>
  <c r="P5015" i="11"/>
  <c r="P5023" i="11"/>
  <c r="P5031" i="11"/>
  <c r="P5039" i="11"/>
  <c r="P5047" i="11"/>
  <c r="P5055" i="11"/>
  <c r="P5063" i="11"/>
  <c r="P5071" i="11"/>
  <c r="P5079" i="11"/>
  <c r="P5087" i="11"/>
  <c r="P5095" i="11"/>
  <c r="P5103" i="11"/>
  <c r="P5111" i="11"/>
  <c r="P5119" i="11"/>
  <c r="P5127" i="11"/>
  <c r="P5135" i="11"/>
  <c r="P5143" i="11"/>
  <c r="P5151" i="11"/>
  <c r="P5159" i="11"/>
  <c r="P5167" i="11"/>
  <c r="P5175" i="11"/>
  <c r="P5183" i="11"/>
  <c r="P5191" i="11"/>
  <c r="P5199" i="11"/>
  <c r="P5207" i="11"/>
  <c r="P5215" i="11"/>
  <c r="P5223" i="11"/>
  <c r="P5231" i="11"/>
  <c r="P5239" i="11"/>
  <c r="P5247" i="11"/>
  <c r="P5255" i="11"/>
  <c r="P5263" i="11"/>
  <c r="P5271" i="11"/>
  <c r="P5279" i="11"/>
  <c r="P5287" i="11"/>
  <c r="P5295" i="11"/>
  <c r="P5303" i="11"/>
  <c r="P5311" i="11"/>
  <c r="P5319" i="11"/>
  <c r="P5327" i="11"/>
  <c r="P5335" i="11"/>
  <c r="P5343" i="11"/>
  <c r="P5351" i="11"/>
  <c r="P5359" i="11"/>
  <c r="P5367" i="11"/>
  <c r="P5375" i="11"/>
  <c r="P5383" i="11"/>
  <c r="P5391" i="11"/>
  <c r="P5399" i="11"/>
  <c r="P5407" i="11"/>
  <c r="P5415" i="11"/>
  <c r="P5423" i="11"/>
  <c r="P5431" i="11"/>
  <c r="P5439" i="11"/>
  <c r="P5447" i="11"/>
  <c r="P5455" i="11"/>
  <c r="P5463" i="11"/>
  <c r="P5471" i="11"/>
  <c r="P5479" i="11"/>
  <c r="P5487" i="11"/>
  <c r="P5495" i="11"/>
  <c r="P5503" i="11"/>
  <c r="P5511" i="11"/>
  <c r="P5519" i="11"/>
  <c r="P5527" i="11"/>
  <c r="P5535" i="11"/>
  <c r="P5543" i="11"/>
  <c r="P5551" i="11"/>
  <c r="P5559" i="11"/>
  <c r="P5567" i="11"/>
  <c r="P5575" i="11"/>
  <c r="P5583" i="11"/>
  <c r="P5591" i="11"/>
  <c r="P5599" i="11"/>
  <c r="P5607" i="11"/>
  <c r="P5615" i="11"/>
  <c r="P5623" i="11"/>
  <c r="P5631" i="11"/>
  <c r="P5639" i="11"/>
  <c r="P5647" i="11"/>
  <c r="P5655" i="11"/>
  <c r="P5663" i="11"/>
  <c r="P5671" i="11"/>
  <c r="P5679" i="11"/>
  <c r="P5687" i="11"/>
  <c r="P5695" i="11"/>
  <c r="P5703" i="11"/>
  <c r="P5711" i="11"/>
  <c r="P5719" i="11"/>
  <c r="P5727" i="11"/>
  <c r="P5735" i="11"/>
  <c r="P5743" i="11"/>
  <c r="P5751" i="11"/>
  <c r="P5759" i="11"/>
  <c r="P5767" i="11"/>
  <c r="P5775" i="11"/>
  <c r="P5783" i="11"/>
  <c r="P5791" i="11"/>
  <c r="P5799" i="11"/>
  <c r="P5807" i="11"/>
  <c r="P5815" i="11"/>
  <c r="P5823" i="11"/>
  <c r="P5831" i="11"/>
  <c r="P5839" i="11"/>
  <c r="P5847" i="11"/>
  <c r="P2715" i="11"/>
  <c r="P3344" i="11"/>
  <c r="P3616" i="11"/>
  <c r="P3776" i="11"/>
  <c r="P3870" i="11"/>
  <c r="P3941" i="11"/>
  <c r="P4005" i="11"/>
  <c r="P4069" i="11"/>
  <c r="P4133" i="11"/>
  <c r="P4197" i="11"/>
  <c r="P4261" i="11"/>
  <c r="P4325" i="11"/>
  <c r="P4389" i="11"/>
  <c r="P4453" i="11"/>
  <c r="P4517" i="11"/>
  <c r="P4581" i="11"/>
  <c r="P4645" i="11"/>
  <c r="P4709" i="11"/>
  <c r="P4750" i="11"/>
  <c r="P4773" i="11"/>
  <c r="P4792" i="11"/>
  <c r="P4814" i="11"/>
  <c r="P4837" i="11"/>
  <c r="P4856" i="11"/>
  <c r="P4878" i="11"/>
  <c r="P4901" i="11"/>
  <c r="P4920" i="11"/>
  <c r="P4942" i="11"/>
  <c r="P4952" i="11"/>
  <c r="P4960" i="11"/>
  <c r="P4968" i="11"/>
  <c r="P4976" i="11"/>
  <c r="P4984" i="11"/>
  <c r="P4992" i="11"/>
  <c r="P5000" i="11"/>
  <c r="P5008" i="11"/>
  <c r="P5016" i="11"/>
  <c r="P5024" i="11"/>
  <c r="P5032" i="11"/>
  <c r="P5040" i="11"/>
  <c r="P5048" i="11"/>
  <c r="P5056" i="11"/>
  <c r="P5064" i="11"/>
  <c r="P5072" i="11"/>
  <c r="P5080" i="11"/>
  <c r="P5088" i="11"/>
  <c r="P5096" i="11"/>
  <c r="P5104" i="11"/>
  <c r="P5112" i="11"/>
  <c r="P5120" i="11"/>
  <c r="P5128" i="11"/>
  <c r="P5136" i="11"/>
  <c r="P5144" i="11"/>
  <c r="P5152" i="11"/>
  <c r="P5160" i="11"/>
  <c r="P5168" i="11"/>
  <c r="P5176" i="11"/>
  <c r="P5184" i="11"/>
  <c r="P5192" i="11"/>
  <c r="P5200" i="11"/>
  <c r="P5208" i="11"/>
  <c r="P5216" i="11"/>
  <c r="P5224" i="11"/>
  <c r="P5232" i="11"/>
  <c r="P5240" i="11"/>
  <c r="P5248" i="11"/>
  <c r="P5256" i="11"/>
  <c r="P5264" i="11"/>
  <c r="P5272" i="11"/>
  <c r="P5280" i="11"/>
  <c r="P5288" i="11"/>
  <c r="P5296" i="11"/>
  <c r="P5304" i="11"/>
  <c r="P5312" i="11"/>
  <c r="P5320" i="11"/>
  <c r="P5328" i="11"/>
  <c r="P5336" i="11"/>
  <c r="P5344" i="11"/>
  <c r="P5352" i="11"/>
  <c r="P5360" i="11"/>
  <c r="P5368" i="11"/>
  <c r="P5376" i="11"/>
  <c r="P5384" i="11"/>
  <c r="P5392" i="11"/>
  <c r="P5400" i="11"/>
  <c r="P5408" i="11"/>
  <c r="P5416" i="11"/>
  <c r="P5424" i="11"/>
  <c r="P5432" i="11"/>
  <c r="P5440" i="11"/>
  <c r="P5448" i="11"/>
  <c r="P5456" i="11"/>
  <c r="P5464" i="11"/>
  <c r="P5472" i="11"/>
  <c r="P5480" i="11"/>
  <c r="P5488" i="11"/>
  <c r="P5496" i="11"/>
  <c r="P5504" i="11"/>
  <c r="P5512" i="11"/>
  <c r="P5520" i="11"/>
  <c r="P5528" i="11"/>
  <c r="P5536" i="11"/>
  <c r="P5544" i="11"/>
  <c r="P5552" i="11"/>
  <c r="P5560" i="11"/>
  <c r="P5568" i="11"/>
  <c r="P5576" i="11"/>
  <c r="P5584" i="11"/>
  <c r="P5592" i="11"/>
  <c r="P5600" i="11"/>
  <c r="P5608" i="11"/>
  <c r="P5616" i="11"/>
  <c r="P5624" i="11"/>
  <c r="P5632" i="11"/>
  <c r="P5640" i="11"/>
  <c r="P5648" i="11"/>
  <c r="P5656" i="11"/>
  <c r="P5664" i="11"/>
  <c r="P5672" i="11"/>
  <c r="P5680" i="11"/>
  <c r="P5688" i="11"/>
  <c r="P5696" i="11"/>
  <c r="P5704" i="11"/>
  <c r="P5712" i="11"/>
  <c r="P5720" i="11"/>
  <c r="P5728" i="11"/>
  <c r="P5736" i="11"/>
  <c r="P5744" i="11"/>
  <c r="P5752" i="11"/>
  <c r="P5760" i="11"/>
  <c r="P5768" i="11"/>
  <c r="P5776" i="11"/>
  <c r="P5784" i="11"/>
  <c r="P5792" i="11"/>
  <c r="P5800" i="11"/>
  <c r="P5808" i="11"/>
  <c r="P5816" i="11"/>
  <c r="P5824" i="11"/>
  <c r="P5832" i="11"/>
  <c r="P5840" i="11"/>
  <c r="P5848" i="11"/>
  <c r="P5856" i="11"/>
  <c r="P5864" i="11"/>
  <c r="P5872" i="11"/>
  <c r="P5880" i="11"/>
  <c r="P5888" i="11"/>
  <c r="P5896" i="11"/>
  <c r="P5904" i="11"/>
  <c r="P5912" i="11"/>
  <c r="P5920" i="11"/>
  <c r="P5928" i="11"/>
  <c r="T4" i="11"/>
  <c r="T12" i="11"/>
  <c r="T20" i="11"/>
  <c r="T28" i="11"/>
  <c r="T36" i="11"/>
  <c r="T44" i="11"/>
  <c r="T52" i="11"/>
  <c r="T60" i="11"/>
  <c r="T68" i="11"/>
  <c r="T76" i="11"/>
  <c r="T84" i="11"/>
  <c r="T92" i="11"/>
  <c r="T100" i="11"/>
  <c r="T108" i="11"/>
  <c r="T116" i="11"/>
  <c r="T124" i="11"/>
  <c r="T132" i="11"/>
  <c r="T140" i="11"/>
  <c r="T148" i="11"/>
  <c r="T156" i="11"/>
  <c r="P4013" i="11"/>
  <c r="P4525" i="11"/>
  <c r="P4838" i="11"/>
  <c r="P4969" i="11"/>
  <c r="P5033" i="11"/>
  <c r="P5097" i="11"/>
  <c r="P5161" i="11"/>
  <c r="P5225" i="11"/>
  <c r="P5289" i="11"/>
  <c r="P5353" i="11"/>
  <c r="P5417" i="11"/>
  <c r="P5481" i="11"/>
  <c r="P5545" i="11"/>
  <c r="P5609" i="11"/>
  <c r="P5673" i="11"/>
  <c r="P5737" i="11"/>
  <c r="P5801" i="11"/>
  <c r="P5857" i="11"/>
  <c r="P5889" i="11"/>
  <c r="P5921" i="11"/>
  <c r="T21" i="11"/>
  <c r="T53" i="11"/>
  <c r="T85" i="11"/>
  <c r="T117" i="11"/>
  <c r="T139" i="11"/>
  <c r="T157" i="11"/>
  <c r="T167" i="11"/>
  <c r="T175" i="11"/>
  <c r="T183" i="11"/>
  <c r="T191" i="11"/>
  <c r="T199" i="11"/>
  <c r="T207" i="11"/>
  <c r="T215" i="11"/>
  <c r="T223" i="11"/>
  <c r="T231" i="11"/>
  <c r="T239" i="11"/>
  <c r="T247" i="11"/>
  <c r="T255" i="11"/>
  <c r="T263" i="11"/>
  <c r="T271" i="11"/>
  <c r="T279" i="11"/>
  <c r="T287" i="11"/>
  <c r="T295" i="11"/>
  <c r="T303" i="11"/>
  <c r="T311" i="11"/>
  <c r="T319" i="11"/>
  <c r="T327" i="11"/>
  <c r="T335" i="11"/>
  <c r="T343" i="11"/>
  <c r="T351" i="11"/>
  <c r="T359" i="11"/>
  <c r="T367" i="11"/>
  <c r="T375" i="11"/>
  <c r="T383" i="11"/>
  <c r="T391" i="11"/>
  <c r="T399" i="11"/>
  <c r="T407" i="11"/>
  <c r="T415" i="11"/>
  <c r="T423" i="11"/>
  <c r="T431" i="11"/>
  <c r="T439" i="11"/>
  <c r="T447" i="11"/>
  <c r="T455" i="11"/>
  <c r="T463" i="11"/>
  <c r="T471" i="11"/>
  <c r="T479" i="11"/>
  <c r="T487" i="11"/>
  <c r="T495" i="11"/>
  <c r="T503" i="11"/>
  <c r="T511" i="11"/>
  <c r="T519" i="11"/>
  <c r="T527" i="11"/>
  <c r="T535" i="11"/>
  <c r="T543" i="11"/>
  <c r="T551" i="11"/>
  <c r="T559" i="11"/>
  <c r="T567" i="11"/>
  <c r="T575" i="11"/>
  <c r="T583" i="11"/>
  <c r="T591" i="11"/>
  <c r="T599" i="11"/>
  <c r="T607" i="11"/>
  <c r="T615" i="11"/>
  <c r="T623" i="11"/>
  <c r="T631" i="11"/>
  <c r="T639" i="11"/>
  <c r="T647" i="11"/>
  <c r="T655" i="11"/>
  <c r="T663" i="11"/>
  <c r="T671" i="11"/>
  <c r="T679" i="11"/>
  <c r="T687" i="11"/>
  <c r="T695" i="11"/>
  <c r="T703" i="11"/>
  <c r="T711" i="11"/>
  <c r="T719" i="11"/>
  <c r="T727" i="11"/>
  <c r="T735" i="11"/>
  <c r="T743" i="11"/>
  <c r="T751" i="11"/>
  <c r="T759" i="11"/>
  <c r="T767" i="11"/>
  <c r="T775" i="11"/>
  <c r="T783" i="11"/>
  <c r="T791" i="11"/>
  <c r="T799" i="11"/>
  <c r="T807" i="11"/>
  <c r="T815" i="11"/>
  <c r="T823" i="11"/>
  <c r="T831" i="11"/>
  <c r="T839" i="11"/>
  <c r="T847" i="11"/>
  <c r="T855" i="11"/>
  <c r="T863" i="11"/>
  <c r="T871" i="11"/>
  <c r="T879" i="11"/>
  <c r="T887" i="11"/>
  <c r="T895" i="11"/>
  <c r="T903" i="11"/>
  <c r="T911" i="11"/>
  <c r="T919" i="11"/>
  <c r="T927" i="11"/>
  <c r="T935" i="11"/>
  <c r="T943" i="11"/>
  <c r="T951" i="11"/>
  <c r="T959" i="11"/>
  <c r="T967" i="11"/>
  <c r="T975" i="11"/>
  <c r="T983" i="11"/>
  <c r="T991" i="11"/>
  <c r="T999" i="11"/>
  <c r="T1007" i="11"/>
  <c r="T1015" i="11"/>
  <c r="T1023" i="11"/>
  <c r="T1031" i="11"/>
  <c r="T1039" i="11"/>
  <c r="T1047" i="11"/>
  <c r="T1055" i="11"/>
  <c r="T1063" i="11"/>
  <c r="T1071" i="11"/>
  <c r="T1079" i="11"/>
  <c r="T1087" i="11"/>
  <c r="T1095" i="11"/>
  <c r="T1103" i="11"/>
  <c r="T1111" i="11"/>
  <c r="T1119" i="11"/>
  <c r="T1127" i="11"/>
  <c r="T1135" i="11"/>
  <c r="T1143" i="11"/>
  <c r="T1151" i="11"/>
  <c r="T1159" i="11"/>
  <c r="T1167" i="11"/>
  <c r="T1175" i="11"/>
  <c r="T1183" i="11"/>
  <c r="T1191" i="11"/>
  <c r="T1199" i="11"/>
  <c r="T1207" i="11"/>
  <c r="T1215" i="11"/>
  <c r="T1223" i="11"/>
  <c r="T1231" i="11"/>
  <c r="T1239" i="11"/>
  <c r="T1247" i="11"/>
  <c r="T1255" i="11"/>
  <c r="T1263" i="11"/>
  <c r="T1271" i="11"/>
  <c r="T1279" i="11"/>
  <c r="T1287" i="11"/>
  <c r="T1295" i="11"/>
  <c r="T1303" i="11"/>
  <c r="T1311" i="11"/>
  <c r="T1319" i="11"/>
  <c r="T1327" i="11"/>
  <c r="T1335" i="11"/>
  <c r="T1343" i="11"/>
  <c r="T1351" i="11"/>
  <c r="T1359" i="11"/>
  <c r="T1367" i="11"/>
  <c r="T1375" i="11"/>
  <c r="T1383" i="11"/>
  <c r="T1391" i="11"/>
  <c r="T1399" i="11"/>
  <c r="T1407" i="11"/>
  <c r="T1415" i="11"/>
  <c r="T1423" i="11"/>
  <c r="T1431" i="11"/>
  <c r="T1439" i="11"/>
  <c r="T1447" i="11"/>
  <c r="T1455" i="11"/>
  <c r="T1463" i="11"/>
  <c r="T1471" i="11"/>
  <c r="T1479" i="11"/>
  <c r="T1487" i="11"/>
  <c r="T1495" i="11"/>
  <c r="T1503" i="11"/>
  <c r="T1511" i="11"/>
  <c r="T1519" i="11"/>
  <c r="T1527" i="11"/>
  <c r="T1535" i="11"/>
  <c r="T1543" i="11"/>
  <c r="T1551" i="11"/>
  <c r="T1559" i="11"/>
  <c r="T1567" i="11"/>
  <c r="T1575" i="11"/>
  <c r="T1583" i="11"/>
  <c r="T1591" i="11"/>
  <c r="T1599" i="11"/>
  <c r="T1607" i="11"/>
  <c r="T1615" i="11"/>
  <c r="T1623" i="11"/>
  <c r="T1631" i="11"/>
  <c r="T1639" i="11"/>
  <c r="T1647" i="11"/>
  <c r="T1655" i="11"/>
  <c r="T1663" i="11"/>
  <c r="T1671" i="11"/>
  <c r="T1679" i="11"/>
  <c r="T1687" i="11"/>
  <c r="T1695" i="11"/>
  <c r="T1703" i="11"/>
  <c r="T1711" i="11"/>
  <c r="T1719" i="11"/>
  <c r="T1727" i="11"/>
  <c r="T1735" i="11"/>
  <c r="T1743" i="11"/>
  <c r="T1751" i="11"/>
  <c r="T1759" i="11"/>
  <c r="T1767" i="11"/>
  <c r="T1775" i="11"/>
  <c r="T1783" i="11"/>
  <c r="T1791" i="11"/>
  <c r="T1799" i="11"/>
  <c r="T1807" i="11"/>
  <c r="T1815" i="11"/>
  <c r="T1823" i="11"/>
  <c r="T1831" i="11"/>
  <c r="T1839" i="11"/>
  <c r="T1847" i="11"/>
  <c r="T1855" i="11"/>
  <c r="T1863" i="11"/>
  <c r="T1871" i="11"/>
  <c r="T1879" i="11"/>
  <c r="T1887" i="11"/>
  <c r="T1895" i="11"/>
  <c r="T1903" i="11"/>
  <c r="T1911" i="11"/>
  <c r="T1919" i="11"/>
  <c r="T1927" i="11"/>
  <c r="T1935" i="11"/>
  <c r="T1943" i="11"/>
  <c r="T1951" i="11"/>
  <c r="T1959" i="11"/>
  <c r="T1967" i="11"/>
  <c r="T1975" i="11"/>
  <c r="T1983" i="11"/>
  <c r="T1991" i="11"/>
  <c r="T1999" i="11"/>
  <c r="T2007" i="11"/>
  <c r="T2015" i="11"/>
  <c r="T2023" i="11"/>
  <c r="T2031" i="11"/>
  <c r="T2039" i="11"/>
  <c r="T2047" i="11"/>
  <c r="T2055" i="11"/>
  <c r="T2063" i="11"/>
  <c r="T2071" i="11"/>
  <c r="T2079" i="11"/>
  <c r="T2087" i="11"/>
  <c r="T2095" i="11"/>
  <c r="T2103" i="11"/>
  <c r="T2111" i="11"/>
  <c r="T2119" i="11"/>
  <c r="T2127" i="11"/>
  <c r="T2135" i="11"/>
  <c r="T2143" i="11"/>
  <c r="T2151" i="11"/>
  <c r="T2159" i="11"/>
  <c r="T2167" i="11"/>
  <c r="T2175" i="11"/>
  <c r="T2183" i="11"/>
  <c r="T2191" i="11"/>
  <c r="T2199" i="11"/>
  <c r="T2207" i="11"/>
  <c r="T2215" i="11"/>
  <c r="T2223" i="11"/>
  <c r="T2231" i="11"/>
  <c r="T2239" i="11"/>
  <c r="T2247" i="11"/>
  <c r="T2255" i="11"/>
  <c r="T2263" i="11"/>
  <c r="T2271" i="11"/>
  <c r="T2279" i="11"/>
  <c r="T2287" i="11"/>
  <c r="T2295" i="11"/>
  <c r="T2303" i="11"/>
  <c r="T2311" i="11"/>
  <c r="T2319" i="11"/>
  <c r="T2327" i="11"/>
  <c r="T2335" i="11"/>
  <c r="T2343" i="11"/>
  <c r="T2351" i="11"/>
  <c r="T2359" i="11"/>
  <c r="T2367" i="11"/>
  <c r="T2375" i="11"/>
  <c r="T2383" i="11"/>
  <c r="T2391" i="11"/>
  <c r="T2399" i="11"/>
  <c r="T2407" i="11"/>
  <c r="T2415" i="11"/>
  <c r="T2423" i="11"/>
  <c r="T2431" i="11"/>
  <c r="T2439" i="11"/>
  <c r="T2447" i="11"/>
  <c r="T2455" i="11"/>
  <c r="T2463" i="11"/>
  <c r="T2471" i="11"/>
  <c r="T2479" i="11"/>
  <c r="T2487" i="11"/>
  <c r="T2495" i="11"/>
  <c r="T2503" i="11"/>
  <c r="T2511" i="11"/>
  <c r="T2519" i="11"/>
  <c r="T2527" i="11"/>
  <c r="T2535" i="11"/>
  <c r="T2543" i="11"/>
  <c r="T2551" i="11"/>
  <c r="T2559" i="11"/>
  <c r="T2567" i="11"/>
  <c r="T2575" i="11"/>
  <c r="T2583" i="11"/>
  <c r="T2591" i="11"/>
  <c r="T2599" i="11"/>
  <c r="T2607" i="11"/>
  <c r="T2615" i="11"/>
  <c r="T2623" i="11"/>
  <c r="T2631" i="11"/>
  <c r="T2639" i="11"/>
  <c r="T2647" i="11"/>
  <c r="T2655" i="11"/>
  <c r="T2663" i="11"/>
  <c r="T2671" i="11"/>
  <c r="T2679" i="11"/>
  <c r="P4077" i="11"/>
  <c r="P4589" i="11"/>
  <c r="P4861" i="11"/>
  <c r="P4977" i="11"/>
  <c r="P5041" i="11"/>
  <c r="P5105" i="11"/>
  <c r="P5169" i="11"/>
  <c r="P5233" i="11"/>
  <c r="P5297" i="11"/>
  <c r="P5361" i="11"/>
  <c r="P5425" i="11"/>
  <c r="P5489" i="11"/>
  <c r="P5553" i="11"/>
  <c r="P5617" i="11"/>
  <c r="P5681" i="11"/>
  <c r="P5745" i="11"/>
  <c r="P5809" i="11"/>
  <c r="P5863" i="11"/>
  <c r="P5895" i="11"/>
  <c r="P5927" i="11"/>
  <c r="T27" i="11"/>
  <c r="T59" i="11"/>
  <c r="T91" i="11"/>
  <c r="T122" i="11"/>
  <c r="T141" i="11"/>
  <c r="T158" i="11"/>
  <c r="T168" i="11"/>
  <c r="T176" i="11"/>
  <c r="T184" i="11"/>
  <c r="T192" i="11"/>
  <c r="T200" i="11"/>
  <c r="T208" i="11"/>
  <c r="T216" i="11"/>
  <c r="T224" i="11"/>
  <c r="T232" i="11"/>
  <c r="T240" i="11"/>
  <c r="T248" i="11"/>
  <c r="T256" i="11"/>
  <c r="T264" i="11"/>
  <c r="T272" i="11"/>
  <c r="T280" i="11"/>
  <c r="T288" i="11"/>
  <c r="T296" i="11"/>
  <c r="T304" i="11"/>
  <c r="T312" i="11"/>
  <c r="T320" i="11"/>
  <c r="T328" i="11"/>
  <c r="T336" i="11"/>
  <c r="T344" i="11"/>
  <c r="T352" i="11"/>
  <c r="T360" i="11"/>
  <c r="T368" i="11"/>
  <c r="T376" i="11"/>
  <c r="T384" i="11"/>
  <c r="T392" i="11"/>
  <c r="T400" i="11"/>
  <c r="T408" i="11"/>
  <c r="T416" i="11"/>
  <c r="T424" i="11"/>
  <c r="T432" i="11"/>
  <c r="T440" i="11"/>
  <c r="T448" i="11"/>
  <c r="T456" i="11"/>
  <c r="T464" i="11"/>
  <c r="T472" i="11"/>
  <c r="T480" i="11"/>
  <c r="T488" i="11"/>
  <c r="T496" i="11"/>
  <c r="T504" i="11"/>
  <c r="T512" i="11"/>
  <c r="T520" i="11"/>
  <c r="T528" i="11"/>
  <c r="T536" i="11"/>
  <c r="T544" i="11"/>
  <c r="T552" i="11"/>
  <c r="T560" i="11"/>
  <c r="T568" i="11"/>
  <c r="T576" i="11"/>
  <c r="T584" i="11"/>
  <c r="T592" i="11"/>
  <c r="T600" i="11"/>
  <c r="T608" i="11"/>
  <c r="T616" i="11"/>
  <c r="T624" i="11"/>
  <c r="T632" i="11"/>
  <c r="T640" i="11"/>
  <c r="T648" i="11"/>
  <c r="T656" i="11"/>
  <c r="T664" i="11"/>
  <c r="T672" i="11"/>
  <c r="T680" i="11"/>
  <c r="T688" i="11"/>
  <c r="T696" i="11"/>
  <c r="T704" i="11"/>
  <c r="T712" i="11"/>
  <c r="T720" i="11"/>
  <c r="T728" i="11"/>
  <c r="T736" i="11"/>
  <c r="T744" i="11"/>
  <c r="T752" i="11"/>
  <c r="T760" i="11"/>
  <c r="T768" i="11"/>
  <c r="T776" i="11"/>
  <c r="T784" i="11"/>
  <c r="T792" i="11"/>
  <c r="T800" i="11"/>
  <c r="T808" i="11"/>
  <c r="T816" i="11"/>
  <c r="T824" i="11"/>
  <c r="T832" i="11"/>
  <c r="T840" i="11"/>
  <c r="T848" i="11"/>
  <c r="T856" i="11"/>
  <c r="T864" i="11"/>
  <c r="T872" i="11"/>
  <c r="T880" i="11"/>
  <c r="T888" i="11"/>
  <c r="T896" i="11"/>
  <c r="T904" i="11"/>
  <c r="T912" i="11"/>
  <c r="T920" i="11"/>
  <c r="T928" i="11"/>
  <c r="T936" i="11"/>
  <c r="T944" i="11"/>
  <c r="T952" i="11"/>
  <c r="T960" i="11"/>
  <c r="T968" i="11"/>
  <c r="T976" i="11"/>
  <c r="T984" i="11"/>
  <c r="T992" i="11"/>
  <c r="T1000" i="11"/>
  <c r="T1008" i="11"/>
  <c r="T1016" i="11"/>
  <c r="T1024" i="11"/>
  <c r="T1032" i="11"/>
  <c r="T1040" i="11"/>
  <c r="T1048" i="11"/>
  <c r="T1056" i="11"/>
  <c r="T1064" i="11"/>
  <c r="T1072" i="11"/>
  <c r="T1080" i="11"/>
  <c r="T1088" i="11"/>
  <c r="T1096" i="11"/>
  <c r="T1104" i="11"/>
  <c r="T1112" i="11"/>
  <c r="T1120" i="11"/>
  <c r="T1128" i="11"/>
  <c r="T1136" i="11"/>
  <c r="T1144" i="11"/>
  <c r="T1152" i="11"/>
  <c r="T1160" i="11"/>
  <c r="T1168" i="11"/>
  <c r="T1176" i="11"/>
  <c r="T1184" i="11"/>
  <c r="T1192" i="11"/>
  <c r="T1200" i="11"/>
  <c r="T1208" i="11"/>
  <c r="T1216" i="11"/>
  <c r="T1224" i="11"/>
  <c r="T1232" i="11"/>
  <c r="T1240" i="11"/>
  <c r="T1248" i="11"/>
  <c r="T1256" i="11"/>
  <c r="T1264" i="11"/>
  <c r="T1272" i="11"/>
  <c r="T1280" i="11"/>
  <c r="T1288" i="11"/>
  <c r="T1296" i="11"/>
  <c r="T1304" i="11"/>
  <c r="T1312" i="11"/>
  <c r="T1320" i="11"/>
  <c r="T1328" i="11"/>
  <c r="T1336" i="11"/>
  <c r="T1344" i="11"/>
  <c r="T1352" i="11"/>
  <c r="T1360" i="11"/>
  <c r="T1368" i="11"/>
  <c r="T1376" i="11"/>
  <c r="T1384" i="11"/>
  <c r="T1392" i="11"/>
  <c r="T1400" i="11"/>
  <c r="T1408" i="11"/>
  <c r="T1416" i="11"/>
  <c r="T1424" i="11"/>
  <c r="T1432" i="11"/>
  <c r="T1440" i="11"/>
  <c r="T1448" i="11"/>
  <c r="T1456" i="11"/>
  <c r="T1464" i="11"/>
  <c r="T1472" i="11"/>
  <c r="T1480" i="11"/>
  <c r="T1488" i="11"/>
  <c r="T1496" i="11"/>
  <c r="T1504" i="11"/>
  <c r="T1512" i="11"/>
  <c r="T1520" i="11"/>
  <c r="T1528" i="11"/>
  <c r="T1536" i="11"/>
  <c r="T1544" i="11"/>
  <c r="T1552" i="11"/>
  <c r="T1560" i="11"/>
  <c r="T1568" i="11"/>
  <c r="T1576" i="11"/>
  <c r="T1584" i="11"/>
  <c r="T1592" i="11"/>
  <c r="T1600" i="11"/>
  <c r="T1608" i="11"/>
  <c r="T1616" i="11"/>
  <c r="T1624" i="11"/>
  <c r="T1632" i="11"/>
  <c r="T1640" i="11"/>
  <c r="T1648" i="11"/>
  <c r="T1656" i="11"/>
  <c r="T1664" i="11"/>
  <c r="T1672" i="11"/>
  <c r="T1680" i="11"/>
  <c r="T1688" i="11"/>
  <c r="T1696" i="11"/>
  <c r="T1704" i="11"/>
  <c r="T1712" i="11"/>
  <c r="T1720" i="11"/>
  <c r="T1728" i="11"/>
  <c r="T1736" i="11"/>
  <c r="T1744" i="11"/>
  <c r="T1752" i="11"/>
  <c r="T1760" i="11"/>
  <c r="T1768" i="11"/>
  <c r="T1776" i="11"/>
  <c r="T1784" i="11"/>
  <c r="T1792" i="11"/>
  <c r="T1800" i="11"/>
  <c r="T1808" i="11"/>
  <c r="T1816" i="11"/>
  <c r="T1824" i="11"/>
  <c r="T1832" i="11"/>
  <c r="T1840" i="11"/>
  <c r="T1848" i="11"/>
  <c r="T1856" i="11"/>
  <c r="T1864" i="11"/>
  <c r="T1872" i="11"/>
  <c r="T1880" i="11"/>
  <c r="T1888" i="11"/>
  <c r="T1896" i="11"/>
  <c r="T1904" i="11"/>
  <c r="T1912" i="11"/>
  <c r="T1920" i="11"/>
  <c r="T1928" i="11"/>
  <c r="T1936" i="11"/>
  <c r="T1944" i="11"/>
  <c r="T1952" i="11"/>
  <c r="T1960" i="11"/>
  <c r="T1968" i="11"/>
  <c r="T1976" i="11"/>
  <c r="T1984" i="11"/>
  <c r="T1992" i="11"/>
  <c r="T2000" i="11"/>
  <c r="T2008" i="11"/>
  <c r="T2016" i="11"/>
  <c r="T2024" i="11"/>
  <c r="T2032" i="11"/>
  <c r="T2040" i="11"/>
  <c r="T2048" i="11"/>
  <c r="T2056" i="11"/>
  <c r="T2064" i="11"/>
  <c r="T2072" i="11"/>
  <c r="T2080" i="11"/>
  <c r="T2088" i="11"/>
  <c r="T2096" i="11"/>
  <c r="T2104" i="11"/>
  <c r="T2112" i="11"/>
  <c r="T2120" i="11"/>
  <c r="T2128" i="11"/>
  <c r="T2136" i="11"/>
  <c r="T2144" i="11"/>
  <c r="T2152" i="11"/>
  <c r="T2160" i="11"/>
  <c r="T2168" i="11"/>
  <c r="T2176" i="11"/>
  <c r="T2184" i="11"/>
  <c r="T2192" i="11"/>
  <c r="T2200" i="11"/>
  <c r="T2208" i="11"/>
  <c r="T2216" i="11"/>
  <c r="T2224" i="11"/>
  <c r="T2232" i="11"/>
  <c r="T2240" i="11"/>
  <c r="T2248" i="11"/>
  <c r="T2256" i="11"/>
  <c r="T2264" i="11"/>
  <c r="T2272" i="11"/>
  <c r="T2280" i="11"/>
  <c r="T2288" i="11"/>
  <c r="T2296" i="11"/>
  <c r="T2304" i="11"/>
  <c r="T2312" i="11"/>
  <c r="T2320" i="11"/>
  <c r="T2328" i="11"/>
  <c r="T2336" i="11"/>
  <c r="T2344" i="11"/>
  <c r="T2352" i="11"/>
  <c r="T2360" i="11"/>
  <c r="T2368" i="11"/>
  <c r="T2376" i="11"/>
  <c r="T2384" i="11"/>
  <c r="T2392" i="11"/>
  <c r="T2400" i="11"/>
  <c r="T2408" i="11"/>
  <c r="T2416" i="11"/>
  <c r="T2424" i="11"/>
  <c r="T2432" i="11"/>
  <c r="T2440" i="11"/>
  <c r="T2448" i="11"/>
  <c r="T2456" i="11"/>
  <c r="T2464" i="11"/>
  <c r="T2472" i="11"/>
  <c r="T2480" i="11"/>
  <c r="T2488" i="11"/>
  <c r="T2496" i="11"/>
  <c r="T2504" i="11"/>
  <c r="T2512" i="11"/>
  <c r="T2520" i="11"/>
  <c r="T2528" i="11"/>
  <c r="T2536" i="11"/>
  <c r="T2544" i="11"/>
  <c r="T2552" i="11"/>
  <c r="T2560" i="11"/>
  <c r="T2568" i="11"/>
  <c r="T2576" i="11"/>
  <c r="T2584" i="11"/>
  <c r="T2592" i="11"/>
  <c r="T2600" i="11"/>
  <c r="T2608" i="11"/>
  <c r="T2616" i="11"/>
  <c r="T2624" i="11"/>
  <c r="T2632" i="11"/>
  <c r="T2640" i="11"/>
  <c r="T2648" i="11"/>
  <c r="T2656" i="11"/>
  <c r="T2664" i="11"/>
  <c r="T2672" i="11"/>
  <c r="T2680" i="11"/>
  <c r="P2843" i="11"/>
  <c r="P4141" i="11"/>
  <c r="P4653" i="11"/>
  <c r="P4880" i="11"/>
  <c r="P4985" i="11"/>
  <c r="P5049" i="11"/>
  <c r="P5113" i="11"/>
  <c r="P5177" i="11"/>
  <c r="P5241" i="11"/>
  <c r="P5305" i="11"/>
  <c r="P5369" i="11"/>
  <c r="P5433" i="11"/>
  <c r="P5497" i="11"/>
  <c r="P5561" i="11"/>
  <c r="P5625" i="11"/>
  <c r="P5689" i="11"/>
  <c r="P5753" i="11"/>
  <c r="P5817" i="11"/>
  <c r="P5865" i="11"/>
  <c r="P5897" i="11"/>
  <c r="P5929" i="11"/>
  <c r="T29" i="11"/>
  <c r="T61" i="11"/>
  <c r="T93" i="11"/>
  <c r="T123" i="11"/>
  <c r="T146" i="11"/>
  <c r="T160" i="11"/>
  <c r="T169" i="11"/>
  <c r="T177" i="11"/>
  <c r="T185" i="11"/>
  <c r="T193" i="11"/>
  <c r="T201" i="11"/>
  <c r="T209" i="11"/>
  <c r="T217" i="11"/>
  <c r="T225" i="11"/>
  <c r="T233" i="11"/>
  <c r="T241" i="11"/>
  <c r="T249" i="11"/>
  <c r="T257" i="11"/>
  <c r="T265" i="11"/>
  <c r="T273" i="11"/>
  <c r="T281" i="11"/>
  <c r="T289" i="11"/>
  <c r="T297" i="11"/>
  <c r="T305" i="11"/>
  <c r="T313" i="11"/>
  <c r="T321" i="11"/>
  <c r="T329" i="11"/>
  <c r="T337" i="11"/>
  <c r="T345" i="11"/>
  <c r="T353" i="11"/>
  <c r="T361" i="11"/>
  <c r="T369" i="11"/>
  <c r="T377" i="11"/>
  <c r="T385" i="11"/>
  <c r="T393" i="11"/>
  <c r="T401" i="11"/>
  <c r="T409" i="11"/>
  <c r="T417" i="11"/>
  <c r="T425" i="11"/>
  <c r="T433" i="11"/>
  <c r="T441" i="11"/>
  <c r="T449" i="11"/>
  <c r="T457" i="11"/>
  <c r="T465" i="11"/>
  <c r="T473" i="11"/>
  <c r="T481" i="11"/>
  <c r="T489" i="11"/>
  <c r="T497" i="11"/>
  <c r="T505" i="11"/>
  <c r="T513" i="11"/>
  <c r="T521" i="11"/>
  <c r="T529" i="11"/>
  <c r="T537" i="11"/>
  <c r="T545" i="11"/>
  <c r="T553" i="11"/>
  <c r="T561" i="11"/>
  <c r="T569" i="11"/>
  <c r="T577" i="11"/>
  <c r="T585" i="11"/>
  <c r="T593" i="11"/>
  <c r="T601" i="11"/>
  <c r="T609" i="11"/>
  <c r="T617" i="11"/>
  <c r="T625" i="11"/>
  <c r="T633" i="11"/>
  <c r="T641" i="11"/>
  <c r="T649" i="11"/>
  <c r="T657" i="11"/>
  <c r="T665" i="11"/>
  <c r="T673" i="11"/>
  <c r="T681" i="11"/>
  <c r="T689" i="11"/>
  <c r="T697" i="11"/>
  <c r="T705" i="11"/>
  <c r="T713" i="11"/>
  <c r="T721" i="11"/>
  <c r="T729" i="11"/>
  <c r="T737" i="11"/>
  <c r="T745" i="11"/>
  <c r="T753" i="11"/>
  <c r="T761" i="11"/>
  <c r="T769" i="11"/>
  <c r="T777" i="11"/>
  <c r="T785" i="11"/>
  <c r="T793" i="11"/>
  <c r="T801" i="11"/>
  <c r="T809" i="11"/>
  <c r="T817" i="11"/>
  <c r="T825" i="11"/>
  <c r="T833" i="11"/>
  <c r="T841" i="11"/>
  <c r="T849" i="11"/>
  <c r="T857" i="11"/>
  <c r="T865" i="11"/>
  <c r="T873" i="11"/>
  <c r="T881" i="11"/>
  <c r="T889" i="11"/>
  <c r="T897" i="11"/>
  <c r="T905" i="11"/>
  <c r="T913" i="11"/>
  <c r="T921" i="11"/>
  <c r="T929" i="11"/>
  <c r="T937" i="11"/>
  <c r="T945" i="11"/>
  <c r="T953" i="11"/>
  <c r="T961" i="11"/>
  <c r="T969" i="11"/>
  <c r="T977" i="11"/>
  <c r="T985" i="11"/>
  <c r="T993" i="11"/>
  <c r="T1001" i="11"/>
  <c r="T1009" i="11"/>
  <c r="T1017" i="11"/>
  <c r="T1025" i="11"/>
  <c r="T1033" i="11"/>
  <c r="T1041" i="11"/>
  <c r="T1049" i="11"/>
  <c r="T1057" i="11"/>
  <c r="T1065" i="11"/>
  <c r="T1073" i="11"/>
  <c r="T1081" i="11"/>
  <c r="T1089" i="11"/>
  <c r="T1097" i="11"/>
  <c r="T1105" i="11"/>
  <c r="T1113" i="11"/>
  <c r="T1121" i="11"/>
  <c r="T1129" i="11"/>
  <c r="T1137" i="11"/>
  <c r="T1145" i="11"/>
  <c r="T1153" i="11"/>
  <c r="T1161" i="11"/>
  <c r="T1169" i="11"/>
  <c r="T1177" i="11"/>
  <c r="T1185" i="11"/>
  <c r="T1193" i="11"/>
  <c r="T1201" i="11"/>
  <c r="T1209" i="11"/>
  <c r="T1217" i="11"/>
  <c r="T1225" i="11"/>
  <c r="T1233" i="11"/>
  <c r="T1241" i="11"/>
  <c r="T1249" i="11"/>
  <c r="T1257" i="11"/>
  <c r="T1265" i="11"/>
  <c r="T1273" i="11"/>
  <c r="T1281" i="11"/>
  <c r="T1289" i="11"/>
  <c r="T1297" i="11"/>
  <c r="T1305" i="11"/>
  <c r="T1313" i="11"/>
  <c r="T1321" i="11"/>
  <c r="T1329" i="11"/>
  <c r="T1337" i="11"/>
  <c r="T1345" i="11"/>
  <c r="T1353" i="11"/>
  <c r="T1361" i="11"/>
  <c r="T1369" i="11"/>
  <c r="T1377" i="11"/>
  <c r="T1385" i="11"/>
  <c r="T1393" i="11"/>
  <c r="T1401" i="11"/>
  <c r="T1409" i="11"/>
  <c r="T1417" i="11"/>
  <c r="T1425" i="11"/>
  <c r="T1433" i="11"/>
  <c r="T1441" i="11"/>
  <c r="T1449" i="11"/>
  <c r="T1457" i="11"/>
  <c r="T1465" i="11"/>
  <c r="T1473" i="11"/>
  <c r="T1481" i="11"/>
  <c r="T1489" i="11"/>
  <c r="T1497" i="11"/>
  <c r="T1505" i="11"/>
  <c r="T1513" i="11"/>
  <c r="T1521" i="11"/>
  <c r="T1529" i="11"/>
  <c r="T1537" i="11"/>
  <c r="T1545" i="11"/>
  <c r="T1553" i="11"/>
  <c r="T1561" i="11"/>
  <c r="T1569" i="11"/>
  <c r="T1577" i="11"/>
  <c r="T1585" i="11"/>
  <c r="T1593" i="11"/>
  <c r="T1601" i="11"/>
  <c r="T1609" i="11"/>
  <c r="T1617" i="11"/>
  <c r="T1625" i="11"/>
  <c r="T1633" i="11"/>
  <c r="T1641" i="11"/>
  <c r="T1649" i="11"/>
  <c r="T1657" i="11"/>
  <c r="T1665" i="11"/>
  <c r="T1673" i="11"/>
  <c r="T1681" i="11"/>
  <c r="T1689" i="11"/>
  <c r="T1697" i="11"/>
  <c r="T1705" i="11"/>
  <c r="T1713" i="11"/>
  <c r="T1721" i="11"/>
  <c r="T1729" i="11"/>
  <c r="T1737" i="11"/>
  <c r="T1745" i="11"/>
  <c r="T1753" i="11"/>
  <c r="T1761" i="11"/>
  <c r="T1769" i="11"/>
  <c r="T1777" i="11"/>
  <c r="T1785" i="11"/>
  <c r="T1793" i="11"/>
  <c r="T1801" i="11"/>
  <c r="T1809" i="11"/>
  <c r="T1817" i="11"/>
  <c r="T1825" i="11"/>
  <c r="T1833" i="11"/>
  <c r="T1841" i="11"/>
  <c r="T1849" i="11"/>
  <c r="T1857" i="11"/>
  <c r="T1865" i="11"/>
  <c r="T1873" i="11"/>
  <c r="T1881" i="11"/>
  <c r="T1889" i="11"/>
  <c r="T1897" i="11"/>
  <c r="T1905" i="11"/>
  <c r="T1913" i="11"/>
  <c r="T1921" i="11"/>
  <c r="T1929" i="11"/>
  <c r="T1937" i="11"/>
  <c r="T1945" i="11"/>
  <c r="T1953" i="11"/>
  <c r="T1961" i="11"/>
  <c r="T1969" i="11"/>
  <c r="T1977" i="11"/>
  <c r="T1985" i="11"/>
  <c r="T1993" i="11"/>
  <c r="T2001" i="11"/>
  <c r="T2009" i="11"/>
  <c r="T2017" i="11"/>
  <c r="T2025" i="11"/>
  <c r="T2033" i="11"/>
  <c r="T2041" i="11"/>
  <c r="T2049" i="11"/>
  <c r="T2057" i="11"/>
  <c r="T2065" i="11"/>
  <c r="T2073" i="11"/>
  <c r="T2081" i="11"/>
  <c r="T2089" i="11"/>
  <c r="T2097" i="11"/>
  <c r="T2105" i="11"/>
  <c r="T2113" i="11"/>
  <c r="T2121" i="11"/>
  <c r="T2129" i="11"/>
  <c r="T2137" i="11"/>
  <c r="T2145" i="11"/>
  <c r="T2153" i="11"/>
  <c r="T2161" i="11"/>
  <c r="T2169" i="11"/>
  <c r="T2177" i="11"/>
  <c r="T2185" i="11"/>
  <c r="T2193" i="11"/>
  <c r="T2201" i="11"/>
  <c r="T2209" i="11"/>
  <c r="T2217" i="11"/>
  <c r="T2225" i="11"/>
  <c r="T2233" i="11"/>
  <c r="T2241" i="11"/>
  <c r="T2249" i="11"/>
  <c r="T2257" i="11"/>
  <c r="T2265" i="11"/>
  <c r="T2273" i="11"/>
  <c r="T2281" i="11"/>
  <c r="T2289" i="11"/>
  <c r="T2297" i="11"/>
  <c r="T2305" i="11"/>
  <c r="T2313" i="11"/>
  <c r="T2321" i="11"/>
  <c r="T2329" i="11"/>
  <c r="T2337" i="11"/>
  <c r="T2345" i="11"/>
  <c r="T2353" i="11"/>
  <c r="T2361" i="11"/>
  <c r="T2369" i="11"/>
  <c r="T2377" i="11"/>
  <c r="T2385" i="11"/>
  <c r="T2393" i="11"/>
  <c r="T2401" i="11"/>
  <c r="T2409" i="11"/>
  <c r="T2417" i="11"/>
  <c r="T2425" i="11"/>
  <c r="T2433" i="11"/>
  <c r="T2441" i="11"/>
  <c r="T2449" i="11"/>
  <c r="T2457" i="11"/>
  <c r="T2465" i="11"/>
  <c r="T2473" i="11"/>
  <c r="T2481" i="11"/>
  <c r="T2489" i="11"/>
  <c r="T2497" i="11"/>
  <c r="T2505" i="11"/>
  <c r="T2513" i="11"/>
  <c r="T2521" i="11"/>
  <c r="T2529" i="11"/>
  <c r="T2537" i="11"/>
  <c r="T2545" i="11"/>
  <c r="T2553" i="11"/>
  <c r="T2561" i="11"/>
  <c r="T2569" i="11"/>
  <c r="T2577" i="11"/>
  <c r="T2585" i="11"/>
  <c r="T2593" i="11"/>
  <c r="T2601" i="11"/>
  <c r="T2609" i="11"/>
  <c r="T2617" i="11"/>
  <c r="T2625" i="11"/>
  <c r="T2633" i="11"/>
  <c r="T2641" i="11"/>
  <c r="T2649" i="11"/>
  <c r="T2657" i="11"/>
  <c r="T2665" i="11"/>
  <c r="T2673" i="11"/>
  <c r="P3408" i="11"/>
  <c r="P4205" i="11"/>
  <c r="P4717" i="11"/>
  <c r="P4902" i="11"/>
  <c r="P4993" i="11"/>
  <c r="P5057" i="11"/>
  <c r="P5121" i="11"/>
  <c r="P5185" i="11"/>
  <c r="P5249" i="11"/>
  <c r="P5313" i="11"/>
  <c r="P5377" i="11"/>
  <c r="P5441" i="11"/>
  <c r="P5505" i="11"/>
  <c r="P5569" i="11"/>
  <c r="P5633" i="11"/>
  <c r="P5697" i="11"/>
  <c r="P5761" i="11"/>
  <c r="P5825" i="11"/>
  <c r="P5871" i="11"/>
  <c r="P5903" i="11"/>
  <c r="T3" i="11"/>
  <c r="T35" i="11"/>
  <c r="T67" i="11"/>
  <c r="T99" i="11"/>
  <c r="T125" i="11"/>
  <c r="T147" i="11"/>
  <c r="T162" i="11"/>
  <c r="T170" i="11"/>
  <c r="T178" i="11"/>
  <c r="T186" i="11"/>
  <c r="T194" i="11"/>
  <c r="T202" i="11"/>
  <c r="T210" i="11"/>
  <c r="T218" i="11"/>
  <c r="T226" i="11"/>
  <c r="T234" i="11"/>
  <c r="T242" i="11"/>
  <c r="T250" i="11"/>
  <c r="T258" i="11"/>
  <c r="T266" i="11"/>
  <c r="T274" i="11"/>
  <c r="T282" i="11"/>
  <c r="T290" i="11"/>
  <c r="T298" i="11"/>
  <c r="T306" i="11"/>
  <c r="T314" i="11"/>
  <c r="T322" i="11"/>
  <c r="T330" i="11"/>
  <c r="T338" i="11"/>
  <c r="T346" i="11"/>
  <c r="T354" i="11"/>
  <c r="T362" i="11"/>
  <c r="T370" i="11"/>
  <c r="T378" i="11"/>
  <c r="T386" i="11"/>
  <c r="T394" i="11"/>
  <c r="T402" i="11"/>
  <c r="T410" i="11"/>
  <c r="T418" i="11"/>
  <c r="T426" i="11"/>
  <c r="T434" i="11"/>
  <c r="T442" i="11"/>
  <c r="T450" i="11"/>
  <c r="T458" i="11"/>
  <c r="T466" i="11"/>
  <c r="T474" i="11"/>
  <c r="T482" i="11"/>
  <c r="T490" i="11"/>
  <c r="T498" i="11"/>
  <c r="T506" i="11"/>
  <c r="T514" i="11"/>
  <c r="T522" i="11"/>
  <c r="T530" i="11"/>
  <c r="T538" i="11"/>
  <c r="T546" i="11"/>
  <c r="T554" i="11"/>
  <c r="T562" i="11"/>
  <c r="T570" i="11"/>
  <c r="T578" i="11"/>
  <c r="T586" i="11"/>
  <c r="T594" i="11"/>
  <c r="T602" i="11"/>
  <c r="T610" i="11"/>
  <c r="T618" i="11"/>
  <c r="T626" i="11"/>
  <c r="T634" i="11"/>
  <c r="T642" i="11"/>
  <c r="T650" i="11"/>
  <c r="T658" i="11"/>
  <c r="T666" i="11"/>
  <c r="T674" i="11"/>
  <c r="T682" i="11"/>
  <c r="T690" i="11"/>
  <c r="T698" i="11"/>
  <c r="T706" i="11"/>
  <c r="T714" i="11"/>
  <c r="T722" i="11"/>
  <c r="T730" i="11"/>
  <c r="T738" i="11"/>
  <c r="T746" i="11"/>
  <c r="T754" i="11"/>
  <c r="T762" i="11"/>
  <c r="T770" i="11"/>
  <c r="T778" i="11"/>
  <c r="T786" i="11"/>
  <c r="T794" i="11"/>
  <c r="T802" i="11"/>
  <c r="T810" i="11"/>
  <c r="T818" i="11"/>
  <c r="T826" i="11"/>
  <c r="T834" i="11"/>
  <c r="T842" i="11"/>
  <c r="T850" i="11"/>
  <c r="T858" i="11"/>
  <c r="T866" i="11"/>
  <c r="T874" i="11"/>
  <c r="T882" i="11"/>
  <c r="T890" i="11"/>
  <c r="T898" i="11"/>
  <c r="T906" i="11"/>
  <c r="T914" i="11"/>
  <c r="T922" i="11"/>
  <c r="T930" i="11"/>
  <c r="T938" i="11"/>
  <c r="T946" i="11"/>
  <c r="T954" i="11"/>
  <c r="T962" i="11"/>
  <c r="T970" i="11"/>
  <c r="T978" i="11"/>
  <c r="T986" i="11"/>
  <c r="T994" i="11"/>
  <c r="T1002" i="11"/>
  <c r="T1010" i="11"/>
  <c r="T1018" i="11"/>
  <c r="T1026" i="11"/>
  <c r="T1034" i="11"/>
  <c r="T1042" i="11"/>
  <c r="T1050" i="11"/>
  <c r="T1058" i="11"/>
  <c r="T1066" i="11"/>
  <c r="T1074" i="11"/>
  <c r="T1082" i="11"/>
  <c r="T1090" i="11"/>
  <c r="T1098" i="11"/>
  <c r="T1106" i="11"/>
  <c r="T1114" i="11"/>
  <c r="T1122" i="11"/>
  <c r="T1130" i="11"/>
  <c r="T1138" i="11"/>
  <c r="T1146" i="11"/>
  <c r="T1154" i="11"/>
  <c r="T1162" i="11"/>
  <c r="T1170" i="11"/>
  <c r="T1178" i="11"/>
  <c r="T1186" i="11"/>
  <c r="T1194" i="11"/>
  <c r="T1202" i="11"/>
  <c r="T1210" i="11"/>
  <c r="T1218" i="11"/>
  <c r="T1226" i="11"/>
  <c r="T1234" i="11"/>
  <c r="T1242" i="11"/>
  <c r="T1250" i="11"/>
  <c r="T1258" i="11"/>
  <c r="T1266" i="11"/>
  <c r="T1274" i="11"/>
  <c r="T1282" i="11"/>
  <c r="T1290" i="11"/>
  <c r="T1298" i="11"/>
  <c r="T1306" i="11"/>
  <c r="T1314" i="11"/>
  <c r="T1322" i="11"/>
  <c r="T1330" i="11"/>
  <c r="T1338" i="11"/>
  <c r="T1346" i="11"/>
  <c r="T1354" i="11"/>
  <c r="T1362" i="11"/>
  <c r="T1370" i="11"/>
  <c r="T1378" i="11"/>
  <c r="T1386" i="11"/>
  <c r="T1394" i="11"/>
  <c r="T1402" i="11"/>
  <c r="T1410" i="11"/>
  <c r="T1418" i="11"/>
  <c r="T1426" i="11"/>
  <c r="T1434" i="11"/>
  <c r="T1442" i="11"/>
  <c r="T1450" i="11"/>
  <c r="T1458" i="11"/>
  <c r="T1466" i="11"/>
  <c r="T1474" i="11"/>
  <c r="T1482" i="11"/>
  <c r="T1490" i="11"/>
  <c r="T1498" i="11"/>
  <c r="T1506" i="11"/>
  <c r="T1514" i="11"/>
  <c r="T1522" i="11"/>
  <c r="T1530" i="11"/>
  <c r="T1538" i="11"/>
  <c r="T1546" i="11"/>
  <c r="T1554" i="11"/>
  <c r="T1562" i="11"/>
  <c r="T1570" i="11"/>
  <c r="T1578" i="11"/>
  <c r="T1586" i="11"/>
  <c r="T1594" i="11"/>
  <c r="T1602" i="11"/>
  <c r="T1610" i="11"/>
  <c r="T1618" i="11"/>
  <c r="T1626" i="11"/>
  <c r="T1634" i="11"/>
  <c r="T1642" i="11"/>
  <c r="T1650" i="11"/>
  <c r="T1658" i="11"/>
  <c r="T1666" i="11"/>
  <c r="T1674" i="11"/>
  <c r="T1682" i="11"/>
  <c r="T1690" i="11"/>
  <c r="T1698" i="11"/>
  <c r="T1706" i="11"/>
  <c r="T1714" i="11"/>
  <c r="T1722" i="11"/>
  <c r="T1730" i="11"/>
  <c r="T1738" i="11"/>
  <c r="T1746" i="11"/>
  <c r="T1754" i="11"/>
  <c r="T1762" i="11"/>
  <c r="T1770" i="11"/>
  <c r="T1778" i="11"/>
  <c r="T1786" i="11"/>
  <c r="T1794" i="11"/>
  <c r="T1802" i="11"/>
  <c r="T1810" i="11"/>
  <c r="T1818" i="11"/>
  <c r="T1826" i="11"/>
  <c r="T1834" i="11"/>
  <c r="T1842" i="11"/>
  <c r="T1850" i="11"/>
  <c r="T1858" i="11"/>
  <c r="T1866" i="11"/>
  <c r="T1874" i="11"/>
  <c r="T1882" i="11"/>
  <c r="T1890" i="11"/>
  <c r="T1898" i="11"/>
  <c r="T1906" i="11"/>
  <c r="T1914" i="11"/>
  <c r="T1922" i="11"/>
  <c r="T1930" i="11"/>
  <c r="T1938" i="11"/>
  <c r="T1946" i="11"/>
  <c r="T1954" i="11"/>
  <c r="T1962" i="11"/>
  <c r="T1970" i="11"/>
  <c r="T1978" i="11"/>
  <c r="T1986" i="11"/>
  <c r="T1994" i="11"/>
  <c r="T2002" i="11"/>
  <c r="T2010" i="11"/>
  <c r="T2018" i="11"/>
  <c r="T2026" i="11"/>
  <c r="T2034" i="11"/>
  <c r="T2042" i="11"/>
  <c r="T2050" i="11"/>
  <c r="T2058" i="11"/>
  <c r="T2066" i="11"/>
  <c r="T2074" i="11"/>
  <c r="T2082" i="11"/>
  <c r="T2090" i="11"/>
  <c r="T2098" i="11"/>
  <c r="T2106" i="11"/>
  <c r="T2114" i="11"/>
  <c r="T2122" i="11"/>
  <c r="T2130" i="11"/>
  <c r="T2138" i="11"/>
  <c r="T2146" i="11"/>
  <c r="T2154" i="11"/>
  <c r="T2162" i="11"/>
  <c r="T2170" i="11"/>
  <c r="T2178" i="11"/>
  <c r="T2186" i="11"/>
  <c r="T2194" i="11"/>
  <c r="T2202" i="11"/>
  <c r="T2210" i="11"/>
  <c r="T2218" i="11"/>
  <c r="T2226" i="11"/>
  <c r="T2234" i="11"/>
  <c r="T2242" i="11"/>
  <c r="T2250" i="11"/>
  <c r="T2258" i="11"/>
  <c r="T2266" i="11"/>
  <c r="T2274" i="11"/>
  <c r="T2282" i="11"/>
  <c r="T2290" i="11"/>
  <c r="T2298" i="11"/>
  <c r="T2306" i="11"/>
  <c r="T2314" i="11"/>
  <c r="T2322" i="11"/>
  <c r="T2330" i="11"/>
  <c r="T2338" i="11"/>
  <c r="T2346" i="11"/>
  <c r="T2354" i="11"/>
  <c r="T2362" i="11"/>
  <c r="T2370" i="11"/>
  <c r="T2378" i="11"/>
  <c r="T2386" i="11"/>
  <c r="T2394" i="11"/>
  <c r="T2402" i="11"/>
  <c r="T2410" i="11"/>
  <c r="T2418" i="11"/>
  <c r="T2426" i="11"/>
  <c r="T2434" i="11"/>
  <c r="T2442" i="11"/>
  <c r="T2450" i="11"/>
  <c r="T2458" i="11"/>
  <c r="T2466" i="11"/>
  <c r="T2474" i="11"/>
  <c r="T2482" i="11"/>
  <c r="T2490" i="11"/>
  <c r="T2498" i="11"/>
  <c r="T2506" i="11"/>
  <c r="T2514" i="11"/>
  <c r="T2522" i="11"/>
  <c r="T2530" i="11"/>
  <c r="T2538" i="11"/>
  <c r="T2546" i="11"/>
  <c r="T2554" i="11"/>
  <c r="T2562" i="11"/>
  <c r="T2570" i="11"/>
  <c r="T2578" i="11"/>
  <c r="T2586" i="11"/>
  <c r="T2594" i="11"/>
  <c r="T2602" i="11"/>
  <c r="T2610" i="11"/>
  <c r="T2618" i="11"/>
  <c r="T2626" i="11"/>
  <c r="T2634" i="11"/>
  <c r="T2642" i="11"/>
  <c r="T2650" i="11"/>
  <c r="T2658" i="11"/>
  <c r="T2666" i="11"/>
  <c r="T2674" i="11"/>
  <c r="P3637" i="11"/>
  <c r="P4269" i="11"/>
  <c r="P4752" i="11"/>
  <c r="P4925" i="11"/>
  <c r="P5001" i="11"/>
  <c r="P5065" i="11"/>
  <c r="P5129" i="11"/>
  <c r="P5193" i="11"/>
  <c r="P5257" i="11"/>
  <c r="P5321" i="11"/>
  <c r="P5385" i="11"/>
  <c r="P5449" i="11"/>
  <c r="P5513" i="11"/>
  <c r="P5577" i="11"/>
  <c r="P5641" i="11"/>
  <c r="P5705" i="11"/>
  <c r="P5769" i="11"/>
  <c r="P5833" i="11"/>
  <c r="P5873" i="11"/>
  <c r="P5905" i="11"/>
  <c r="T5" i="11"/>
  <c r="T37" i="11"/>
  <c r="T69" i="11"/>
  <c r="T101" i="11"/>
  <c r="T130" i="11"/>
  <c r="T149" i="11"/>
  <c r="T163" i="11"/>
  <c r="T171" i="11"/>
  <c r="T179" i="11"/>
  <c r="T187" i="11"/>
  <c r="T195" i="11"/>
  <c r="T203" i="11"/>
  <c r="T211" i="11"/>
  <c r="T219" i="11"/>
  <c r="T227" i="11"/>
  <c r="T235" i="11"/>
  <c r="T243" i="11"/>
  <c r="T251" i="11"/>
  <c r="T259" i="11"/>
  <c r="T267" i="11"/>
  <c r="T275" i="11"/>
  <c r="T283" i="11"/>
  <c r="T291" i="11"/>
  <c r="T299" i="11"/>
  <c r="T307" i="11"/>
  <c r="T315" i="11"/>
  <c r="T323" i="11"/>
  <c r="T331" i="11"/>
  <c r="T339" i="11"/>
  <c r="T347" i="11"/>
  <c r="T355" i="11"/>
  <c r="T363" i="11"/>
  <c r="T371" i="11"/>
  <c r="T379" i="11"/>
  <c r="T387" i="11"/>
  <c r="T395" i="11"/>
  <c r="T403" i="11"/>
  <c r="T411" i="11"/>
  <c r="T419" i="11"/>
  <c r="T427" i="11"/>
  <c r="T435" i="11"/>
  <c r="T443" i="11"/>
  <c r="T451" i="11"/>
  <c r="T459" i="11"/>
  <c r="T467" i="11"/>
  <c r="T475" i="11"/>
  <c r="T483" i="11"/>
  <c r="T491" i="11"/>
  <c r="T499" i="11"/>
  <c r="T507" i="11"/>
  <c r="T515" i="11"/>
  <c r="T523" i="11"/>
  <c r="T531" i="11"/>
  <c r="T539" i="11"/>
  <c r="T547" i="11"/>
  <c r="T555" i="11"/>
  <c r="T563" i="11"/>
  <c r="T571" i="11"/>
  <c r="T579" i="11"/>
  <c r="T587" i="11"/>
  <c r="T595" i="11"/>
  <c r="T603" i="11"/>
  <c r="T611" i="11"/>
  <c r="T619" i="11"/>
  <c r="T627" i="11"/>
  <c r="T635" i="11"/>
  <c r="T643" i="11"/>
  <c r="T651" i="11"/>
  <c r="T659" i="11"/>
  <c r="T667" i="11"/>
  <c r="T675" i="11"/>
  <c r="T683" i="11"/>
  <c r="T691" i="11"/>
  <c r="T699" i="11"/>
  <c r="T707" i="11"/>
  <c r="T715" i="11"/>
  <c r="T723" i="11"/>
  <c r="T731" i="11"/>
  <c r="T739" i="11"/>
  <c r="T747" i="11"/>
  <c r="T755" i="11"/>
  <c r="T763" i="11"/>
  <c r="T771" i="11"/>
  <c r="T779" i="11"/>
  <c r="T787" i="11"/>
  <c r="T795" i="11"/>
  <c r="T803" i="11"/>
  <c r="T811" i="11"/>
  <c r="T819" i="11"/>
  <c r="T827" i="11"/>
  <c r="T835" i="11"/>
  <c r="T843" i="11"/>
  <c r="T851" i="11"/>
  <c r="T859" i="11"/>
  <c r="T867" i="11"/>
  <c r="T875" i="11"/>
  <c r="T883" i="11"/>
  <c r="T891" i="11"/>
  <c r="T899" i="11"/>
  <c r="T907" i="11"/>
  <c r="T915" i="11"/>
  <c r="T923" i="11"/>
  <c r="T931" i="11"/>
  <c r="T939" i="11"/>
  <c r="T947" i="11"/>
  <c r="T955" i="11"/>
  <c r="T963" i="11"/>
  <c r="T971" i="11"/>
  <c r="T979" i="11"/>
  <c r="T987" i="11"/>
  <c r="T995" i="11"/>
  <c r="T1003" i="11"/>
  <c r="T1011" i="11"/>
  <c r="T1019" i="11"/>
  <c r="T1027" i="11"/>
  <c r="T1035" i="11"/>
  <c r="T1043" i="11"/>
  <c r="T1051" i="11"/>
  <c r="T1059" i="11"/>
  <c r="T1067" i="11"/>
  <c r="T1075" i="11"/>
  <c r="T1083" i="11"/>
  <c r="T1091" i="11"/>
  <c r="T1099" i="11"/>
  <c r="T1107" i="11"/>
  <c r="T1115" i="11"/>
  <c r="T1123" i="11"/>
  <c r="T1131" i="11"/>
  <c r="T1139" i="11"/>
  <c r="T1147" i="11"/>
  <c r="T1155" i="11"/>
  <c r="T1163" i="11"/>
  <c r="T1171" i="11"/>
  <c r="T1179" i="11"/>
  <c r="T1187" i="11"/>
  <c r="T1195" i="11"/>
  <c r="T1203" i="11"/>
  <c r="T1211" i="11"/>
  <c r="T1219" i="11"/>
  <c r="T1227" i="11"/>
  <c r="T1235" i="11"/>
  <c r="T1243" i="11"/>
  <c r="T1251" i="11"/>
  <c r="T1259" i="11"/>
  <c r="T1267" i="11"/>
  <c r="T1275" i="11"/>
  <c r="T1283" i="11"/>
  <c r="T1291" i="11"/>
  <c r="T1299" i="11"/>
  <c r="T1307" i="11"/>
  <c r="T1315" i="11"/>
  <c r="T1323" i="11"/>
  <c r="T1331" i="11"/>
  <c r="T1339" i="11"/>
  <c r="T1347" i="11"/>
  <c r="T1355" i="11"/>
  <c r="T1363" i="11"/>
  <c r="T1371" i="11"/>
  <c r="T1379" i="11"/>
  <c r="T1387" i="11"/>
  <c r="T1395" i="11"/>
  <c r="T1403" i="11"/>
  <c r="T1411" i="11"/>
  <c r="T1419" i="11"/>
  <c r="T1427" i="11"/>
  <c r="T1435" i="11"/>
  <c r="T1443" i="11"/>
  <c r="T1451" i="11"/>
  <c r="T1459" i="11"/>
  <c r="T1467" i="11"/>
  <c r="T1475" i="11"/>
  <c r="T1483" i="11"/>
  <c r="T1491" i="11"/>
  <c r="T1499" i="11"/>
  <c r="T1507" i="11"/>
  <c r="T1515" i="11"/>
  <c r="T1523" i="11"/>
  <c r="T1531" i="11"/>
  <c r="T1539" i="11"/>
  <c r="T1547" i="11"/>
  <c r="T1555" i="11"/>
  <c r="T1563" i="11"/>
  <c r="T1571" i="11"/>
  <c r="T1579" i="11"/>
  <c r="T1587" i="11"/>
  <c r="T1595" i="11"/>
  <c r="T1603" i="11"/>
  <c r="T1611" i="11"/>
  <c r="T1619" i="11"/>
  <c r="T1627" i="11"/>
  <c r="T1635" i="11"/>
  <c r="T1643" i="11"/>
  <c r="T1651" i="11"/>
  <c r="T1659" i="11"/>
  <c r="T1667" i="11"/>
  <c r="T1675" i="11"/>
  <c r="T1683" i="11"/>
  <c r="T1691" i="11"/>
  <c r="T1699" i="11"/>
  <c r="T1707" i="11"/>
  <c r="T1715" i="11"/>
  <c r="T1723" i="11"/>
  <c r="T1731" i="11"/>
  <c r="T1739" i="11"/>
  <c r="T1747" i="11"/>
  <c r="T1755" i="11"/>
  <c r="T1763" i="11"/>
  <c r="T1771" i="11"/>
  <c r="T1779" i="11"/>
  <c r="T1787" i="11"/>
  <c r="T1795" i="11"/>
  <c r="T1803" i="11"/>
  <c r="T1811" i="11"/>
  <c r="T1819" i="11"/>
  <c r="T1827" i="11"/>
  <c r="T1835" i="11"/>
  <c r="T1843" i="11"/>
  <c r="T1851" i="11"/>
  <c r="T1859" i="11"/>
  <c r="T1867" i="11"/>
  <c r="T1875" i="11"/>
  <c r="T1883" i="11"/>
  <c r="T1891" i="11"/>
  <c r="T1899" i="11"/>
  <c r="T1907" i="11"/>
  <c r="T1915" i="11"/>
  <c r="T1923" i="11"/>
  <c r="T1931" i="11"/>
  <c r="T1939" i="11"/>
  <c r="T1947" i="11"/>
  <c r="T1955" i="11"/>
  <c r="T1963" i="11"/>
  <c r="T1971" i="11"/>
  <c r="T1979" i="11"/>
  <c r="T1987" i="11"/>
  <c r="T1995" i="11"/>
  <c r="T2003" i="11"/>
  <c r="T2011" i="11"/>
  <c r="T2019" i="11"/>
  <c r="T2027" i="11"/>
  <c r="T2035" i="11"/>
  <c r="T2043" i="11"/>
  <c r="T2051" i="11"/>
  <c r="T2059" i="11"/>
  <c r="T2067" i="11"/>
  <c r="T2075" i="11"/>
  <c r="T2083" i="11"/>
  <c r="T2091" i="11"/>
  <c r="T2099" i="11"/>
  <c r="T2107" i="11"/>
  <c r="T2115" i="11"/>
  <c r="T2123" i="11"/>
  <c r="T2131" i="11"/>
  <c r="T2139" i="11"/>
  <c r="T2147" i="11"/>
  <c r="T2155" i="11"/>
  <c r="T2163" i="11"/>
  <c r="T2171" i="11"/>
  <c r="T2179" i="11"/>
  <c r="T2187" i="11"/>
  <c r="T2195" i="11"/>
  <c r="T2203" i="11"/>
  <c r="T2211" i="11"/>
  <c r="T2219" i="11"/>
  <c r="T2227" i="11"/>
  <c r="T2235" i="11"/>
  <c r="T2243" i="11"/>
  <c r="T2251" i="11"/>
  <c r="T2259" i="11"/>
  <c r="T2267" i="11"/>
  <c r="T2275" i="11"/>
  <c r="T2283" i="11"/>
  <c r="T2291" i="11"/>
  <c r="T2299" i="11"/>
  <c r="T2307" i="11"/>
  <c r="T2315" i="11"/>
  <c r="T2323" i="11"/>
  <c r="T2331" i="11"/>
  <c r="T2339" i="11"/>
  <c r="T2347" i="11"/>
  <c r="T2355" i="11"/>
  <c r="T2363" i="11"/>
  <c r="T2371" i="11"/>
  <c r="T2379" i="11"/>
  <c r="T2387" i="11"/>
  <c r="T2395" i="11"/>
  <c r="T2403" i="11"/>
  <c r="T2411" i="11"/>
  <c r="T2419" i="11"/>
  <c r="T2427" i="11"/>
  <c r="T2435" i="11"/>
  <c r="T2443" i="11"/>
  <c r="T2451" i="11"/>
  <c r="T2459" i="11"/>
  <c r="T2467" i="11"/>
  <c r="T2475" i="11"/>
  <c r="T2483" i="11"/>
  <c r="T2491" i="11"/>
  <c r="T2499" i="11"/>
  <c r="T2507" i="11"/>
  <c r="T2515" i="11"/>
  <c r="T2523" i="11"/>
  <c r="T2531" i="11"/>
  <c r="T2539" i="11"/>
  <c r="T2547" i="11"/>
  <c r="T2555" i="11"/>
  <c r="T2563" i="11"/>
  <c r="T2571" i="11"/>
  <c r="T2579" i="11"/>
  <c r="T2587" i="11"/>
  <c r="T2595" i="11"/>
  <c r="T2603" i="11"/>
  <c r="T2611" i="11"/>
  <c r="T2619" i="11"/>
  <c r="T2627" i="11"/>
  <c r="T2635" i="11"/>
  <c r="T2643" i="11"/>
  <c r="T2651" i="11"/>
  <c r="T2659" i="11"/>
  <c r="T2667" i="11"/>
  <c r="T2675" i="11"/>
  <c r="P3880" i="11"/>
  <c r="P4397" i="11"/>
  <c r="P4797" i="11"/>
  <c r="P4953" i="11"/>
  <c r="P5017" i="11"/>
  <c r="P5081" i="11"/>
  <c r="P5145" i="11"/>
  <c r="P5209" i="11"/>
  <c r="P5273" i="11"/>
  <c r="P5337" i="11"/>
  <c r="P5401" i="11"/>
  <c r="P5465" i="11"/>
  <c r="P5529" i="11"/>
  <c r="P5593" i="11"/>
  <c r="P5657" i="11"/>
  <c r="P5721" i="11"/>
  <c r="P5785" i="11"/>
  <c r="P5849" i="11"/>
  <c r="P5881" i="11"/>
  <c r="P5913" i="11"/>
  <c r="T13" i="11"/>
  <c r="T45" i="11"/>
  <c r="T77" i="11"/>
  <c r="T109" i="11"/>
  <c r="T133" i="11"/>
  <c r="T154" i="11"/>
  <c r="T165" i="11"/>
  <c r="T173" i="11"/>
  <c r="T181" i="11"/>
  <c r="T189" i="11"/>
  <c r="T197" i="11"/>
  <c r="T205" i="11"/>
  <c r="T213" i="11"/>
  <c r="T221" i="11"/>
  <c r="T229" i="11"/>
  <c r="T237" i="11"/>
  <c r="T245" i="11"/>
  <c r="T253" i="11"/>
  <c r="T261" i="11"/>
  <c r="T269" i="11"/>
  <c r="T277" i="11"/>
  <c r="T285" i="11"/>
  <c r="T293" i="11"/>
  <c r="T301" i="11"/>
  <c r="T309" i="11"/>
  <c r="T317" i="11"/>
  <c r="T325" i="11"/>
  <c r="T333" i="11"/>
  <c r="T341" i="11"/>
  <c r="T349" i="11"/>
  <c r="T357" i="11"/>
  <c r="T365" i="11"/>
  <c r="T373" i="11"/>
  <c r="T381" i="11"/>
  <c r="T389" i="11"/>
  <c r="T397" i="11"/>
  <c r="T405" i="11"/>
  <c r="T413" i="11"/>
  <c r="T421" i="11"/>
  <c r="T429" i="11"/>
  <c r="T437" i="11"/>
  <c r="T445" i="11"/>
  <c r="T453" i="11"/>
  <c r="T461" i="11"/>
  <c r="T469" i="11"/>
  <c r="T477" i="11"/>
  <c r="T485" i="11"/>
  <c r="T493" i="11"/>
  <c r="T501" i="11"/>
  <c r="T509" i="11"/>
  <c r="T517" i="11"/>
  <c r="T525" i="11"/>
  <c r="T533" i="11"/>
  <c r="T541" i="11"/>
  <c r="T549" i="11"/>
  <c r="T557" i="11"/>
  <c r="T565" i="11"/>
  <c r="T573" i="11"/>
  <c r="T581" i="11"/>
  <c r="T589" i="11"/>
  <c r="T597" i="11"/>
  <c r="T605" i="11"/>
  <c r="T613" i="11"/>
  <c r="T621" i="11"/>
  <c r="T629" i="11"/>
  <c r="T637" i="11"/>
  <c r="T645" i="11"/>
  <c r="T653" i="11"/>
  <c r="T661" i="11"/>
  <c r="T669" i="11"/>
  <c r="T677" i="11"/>
  <c r="T685" i="11"/>
  <c r="T693" i="11"/>
  <c r="T701" i="11"/>
  <c r="T709" i="11"/>
  <c r="T717" i="11"/>
  <c r="T725" i="11"/>
  <c r="T733" i="11"/>
  <c r="T741" i="11"/>
  <c r="T749" i="11"/>
  <c r="T757" i="11"/>
  <c r="T765" i="11"/>
  <c r="T773" i="11"/>
  <c r="T781" i="11"/>
  <c r="T789" i="11"/>
  <c r="T797" i="11"/>
  <c r="T805" i="11"/>
  <c r="T813" i="11"/>
  <c r="T821" i="11"/>
  <c r="T829" i="11"/>
  <c r="T837" i="11"/>
  <c r="T845" i="11"/>
  <c r="T853" i="11"/>
  <c r="T861" i="11"/>
  <c r="T869" i="11"/>
  <c r="T877" i="11"/>
  <c r="T885" i="11"/>
  <c r="T893" i="11"/>
  <c r="T901" i="11"/>
  <c r="T909" i="11"/>
  <c r="T917" i="11"/>
  <c r="T925" i="11"/>
  <c r="T933" i="11"/>
  <c r="T941" i="11"/>
  <c r="T949" i="11"/>
  <c r="T957" i="11"/>
  <c r="T965" i="11"/>
  <c r="T973" i="11"/>
  <c r="T981" i="11"/>
  <c r="T989" i="11"/>
  <c r="T997" i="11"/>
  <c r="T1005" i="11"/>
  <c r="T1013" i="11"/>
  <c r="T1021" i="11"/>
  <c r="T1029" i="11"/>
  <c r="T1037" i="11"/>
  <c r="T1045" i="11"/>
  <c r="T1053" i="11"/>
  <c r="T1061" i="11"/>
  <c r="T1069" i="11"/>
  <c r="T1077" i="11"/>
  <c r="T1085" i="11"/>
  <c r="T1093" i="11"/>
  <c r="T1101" i="11"/>
  <c r="T1109" i="11"/>
  <c r="T1117" i="11"/>
  <c r="T1125" i="11"/>
  <c r="T1133" i="11"/>
  <c r="T1141" i="11"/>
  <c r="T1149" i="11"/>
  <c r="T1157" i="11"/>
  <c r="T1165" i="11"/>
  <c r="T1173" i="11"/>
  <c r="T1181" i="11"/>
  <c r="T1189" i="11"/>
  <c r="T1197" i="11"/>
  <c r="T1205" i="11"/>
  <c r="T1213" i="11"/>
  <c r="T1221" i="11"/>
  <c r="T1229" i="11"/>
  <c r="T1237" i="11"/>
  <c r="T1245" i="11"/>
  <c r="T1253" i="11"/>
  <c r="T1261" i="11"/>
  <c r="T1269" i="11"/>
  <c r="T1277" i="11"/>
  <c r="T1285" i="11"/>
  <c r="T1293" i="11"/>
  <c r="T1301" i="11"/>
  <c r="T1309" i="11"/>
  <c r="T1317" i="11"/>
  <c r="T1325" i="11"/>
  <c r="T1333" i="11"/>
  <c r="T1341" i="11"/>
  <c r="T1349" i="11"/>
  <c r="T1357" i="11"/>
  <c r="T1365" i="11"/>
  <c r="T1373" i="11"/>
  <c r="T1381" i="11"/>
  <c r="T1389" i="11"/>
  <c r="T1397" i="11"/>
  <c r="T1405" i="11"/>
  <c r="T1413" i="11"/>
  <c r="T1421" i="11"/>
  <c r="T1429" i="11"/>
  <c r="T1437" i="11"/>
  <c r="T1445" i="11"/>
  <c r="T1453" i="11"/>
  <c r="T1461" i="11"/>
  <c r="T1469" i="11"/>
  <c r="T1477" i="11"/>
  <c r="T1485" i="11"/>
  <c r="T1493" i="11"/>
  <c r="T1501" i="11"/>
  <c r="T1509" i="11"/>
  <c r="T1517" i="11"/>
  <c r="T1525" i="11"/>
  <c r="T1533" i="11"/>
  <c r="T1541" i="11"/>
  <c r="T1549" i="11"/>
  <c r="T1557" i="11"/>
  <c r="T1565" i="11"/>
  <c r="T1573" i="11"/>
  <c r="T1581" i="11"/>
  <c r="T1589" i="11"/>
  <c r="T1597" i="11"/>
  <c r="T1605" i="11"/>
  <c r="T1613" i="11"/>
  <c r="T1621" i="11"/>
  <c r="T1629" i="11"/>
  <c r="T1637" i="11"/>
  <c r="T1645" i="11"/>
  <c r="T1653" i="11"/>
  <c r="T1661" i="11"/>
  <c r="T1669" i="11"/>
  <c r="T1677" i="11"/>
  <c r="T1685" i="11"/>
  <c r="T1693" i="11"/>
  <c r="T1701" i="11"/>
  <c r="T1709" i="11"/>
  <c r="T1717" i="11"/>
  <c r="T1725" i="11"/>
  <c r="T1733" i="11"/>
  <c r="T1741" i="11"/>
  <c r="T1749" i="11"/>
  <c r="T1757" i="11"/>
  <c r="T1765" i="11"/>
  <c r="T1773" i="11"/>
  <c r="T1781" i="11"/>
  <c r="T1789" i="11"/>
  <c r="T1797" i="11"/>
  <c r="T1805" i="11"/>
  <c r="T1813" i="11"/>
  <c r="T1821" i="11"/>
  <c r="T1829" i="11"/>
  <c r="T1837" i="11"/>
  <c r="T1845" i="11"/>
  <c r="T1853" i="11"/>
  <c r="T1861" i="11"/>
  <c r="T1869" i="11"/>
  <c r="T1877" i="11"/>
  <c r="T1885" i="11"/>
  <c r="T1893" i="11"/>
  <c r="T1901" i="11"/>
  <c r="T1909" i="11"/>
  <c r="T1917" i="11"/>
  <c r="T1925" i="11"/>
  <c r="T1933" i="11"/>
  <c r="T1941" i="11"/>
  <c r="T1949" i="11"/>
  <c r="T1957" i="11"/>
  <c r="T1965" i="11"/>
  <c r="T1973" i="11"/>
  <c r="T1981" i="11"/>
  <c r="T1989" i="11"/>
  <c r="T1997" i="11"/>
  <c r="T2005" i="11"/>
  <c r="T2013" i="11"/>
  <c r="T2021" i="11"/>
  <c r="T2029" i="11"/>
  <c r="T2037" i="11"/>
  <c r="T2045" i="11"/>
  <c r="T2053" i="11"/>
  <c r="T2061" i="11"/>
  <c r="T2069" i="11"/>
  <c r="T2077" i="11"/>
  <c r="T2085" i="11"/>
  <c r="P4944" i="11"/>
  <c r="P5201" i="11"/>
  <c r="P5457" i="11"/>
  <c r="P5713" i="11"/>
  <c r="P5911" i="11"/>
  <c r="T107" i="11"/>
  <c r="T172" i="11"/>
  <c r="T204" i="11"/>
  <c r="T236" i="11"/>
  <c r="T268" i="11"/>
  <c r="T300" i="11"/>
  <c r="T332" i="11"/>
  <c r="T364" i="11"/>
  <c r="T396" i="11"/>
  <c r="T428" i="11"/>
  <c r="T460" i="11"/>
  <c r="T492" i="11"/>
  <c r="T524" i="11"/>
  <c r="T556" i="11"/>
  <c r="T588" i="11"/>
  <c r="T620" i="11"/>
  <c r="T652" i="11"/>
  <c r="T684" i="11"/>
  <c r="T716" i="11"/>
  <c r="T748" i="11"/>
  <c r="T780" i="11"/>
  <c r="T812" i="11"/>
  <c r="T844" i="11"/>
  <c r="T876" i="11"/>
  <c r="T908" i="11"/>
  <c r="T940" i="11"/>
  <c r="T972" i="11"/>
  <c r="T1004" i="11"/>
  <c r="T1036" i="11"/>
  <c r="T1068" i="11"/>
  <c r="T1100" i="11"/>
  <c r="T1132" i="11"/>
  <c r="T1164" i="11"/>
  <c r="T1196" i="11"/>
  <c r="T1228" i="11"/>
  <c r="T1260" i="11"/>
  <c r="T1292" i="11"/>
  <c r="T1324" i="11"/>
  <c r="T1356" i="11"/>
  <c r="T1388" i="11"/>
  <c r="T1420" i="11"/>
  <c r="T1452" i="11"/>
  <c r="T1484" i="11"/>
  <c r="T1516" i="11"/>
  <c r="T1548" i="11"/>
  <c r="T1580" i="11"/>
  <c r="T1612" i="11"/>
  <c r="T1644" i="11"/>
  <c r="T1676" i="11"/>
  <c r="T1708" i="11"/>
  <c r="T1740" i="11"/>
  <c r="T1772" i="11"/>
  <c r="T1804" i="11"/>
  <c r="T1836" i="11"/>
  <c r="T1868" i="11"/>
  <c r="T1900" i="11"/>
  <c r="T1932" i="11"/>
  <c r="T1964" i="11"/>
  <c r="T1996" i="11"/>
  <c r="T2028" i="11"/>
  <c r="T2060" i="11"/>
  <c r="T2092" i="11"/>
  <c r="T2110" i="11"/>
  <c r="T2133" i="11"/>
  <c r="T2156" i="11"/>
  <c r="T2174" i="11"/>
  <c r="T2197" i="11"/>
  <c r="T2220" i="11"/>
  <c r="T2238" i="11"/>
  <c r="T2261" i="11"/>
  <c r="T2284" i="11"/>
  <c r="T2302" i="11"/>
  <c r="T2325" i="11"/>
  <c r="T2348" i="11"/>
  <c r="T2366" i="11"/>
  <c r="T2389" i="11"/>
  <c r="T2412" i="11"/>
  <c r="T2430" i="11"/>
  <c r="T2453" i="11"/>
  <c r="T2476" i="11"/>
  <c r="T2494" i="11"/>
  <c r="T2517" i="11"/>
  <c r="T2540" i="11"/>
  <c r="T2558" i="11"/>
  <c r="T2581" i="11"/>
  <c r="T2604" i="11"/>
  <c r="T2622" i="11"/>
  <c r="T2645" i="11"/>
  <c r="T2668" i="11"/>
  <c r="T2683" i="11"/>
  <c r="T2691" i="11"/>
  <c r="T2699" i="11"/>
  <c r="T2707" i="11"/>
  <c r="T2715" i="11"/>
  <c r="T2723" i="11"/>
  <c r="T2731" i="11"/>
  <c r="T2739" i="11"/>
  <c r="T2747" i="11"/>
  <c r="T2755" i="11"/>
  <c r="T2763" i="11"/>
  <c r="T2771" i="11"/>
  <c r="T2779" i="11"/>
  <c r="T2787" i="11"/>
  <c r="T2795" i="11"/>
  <c r="T2803" i="11"/>
  <c r="T2811" i="11"/>
  <c r="T2819" i="11"/>
  <c r="T2827" i="11"/>
  <c r="T2835" i="11"/>
  <c r="T2843" i="11"/>
  <c r="T2851" i="11"/>
  <c r="T2859" i="11"/>
  <c r="T2867" i="11"/>
  <c r="T2875" i="11"/>
  <c r="T2883" i="11"/>
  <c r="T2891" i="11"/>
  <c r="T2899" i="11"/>
  <c r="T2907" i="11"/>
  <c r="T2915" i="11"/>
  <c r="T2923" i="11"/>
  <c r="T2931" i="11"/>
  <c r="T2939" i="11"/>
  <c r="T2947" i="11"/>
  <c r="T2955" i="11"/>
  <c r="T2963" i="11"/>
  <c r="T2971" i="11"/>
  <c r="T2979" i="11"/>
  <c r="T2987" i="11"/>
  <c r="T2995" i="11"/>
  <c r="T3003" i="11"/>
  <c r="T3011" i="11"/>
  <c r="T3019" i="11"/>
  <c r="T3027" i="11"/>
  <c r="T3035" i="11"/>
  <c r="T3043" i="11"/>
  <c r="T3051" i="11"/>
  <c r="T3059" i="11"/>
  <c r="T3067" i="11"/>
  <c r="T3075" i="11"/>
  <c r="T3083" i="11"/>
  <c r="T3091" i="11"/>
  <c r="T3099" i="11"/>
  <c r="T3107" i="11"/>
  <c r="T3115" i="11"/>
  <c r="T3123" i="11"/>
  <c r="T3131" i="11"/>
  <c r="T3139" i="11"/>
  <c r="T3147" i="11"/>
  <c r="T3155" i="11"/>
  <c r="T3163" i="11"/>
  <c r="T3171" i="11"/>
  <c r="T3179" i="11"/>
  <c r="T3187" i="11"/>
  <c r="T3195" i="11"/>
  <c r="T3203" i="11"/>
  <c r="T3211" i="11"/>
  <c r="T3219" i="11"/>
  <c r="T3227" i="11"/>
  <c r="T3235" i="11"/>
  <c r="T3243" i="11"/>
  <c r="T3251" i="11"/>
  <c r="T3259" i="11"/>
  <c r="T3267" i="11"/>
  <c r="T3275" i="11"/>
  <c r="T3283" i="11"/>
  <c r="T3291" i="11"/>
  <c r="T3299" i="11"/>
  <c r="T3307" i="11"/>
  <c r="T3315" i="11"/>
  <c r="T3323" i="11"/>
  <c r="T3331" i="11"/>
  <c r="T3339" i="11"/>
  <c r="T3347" i="11"/>
  <c r="T3355" i="11"/>
  <c r="T3363" i="11"/>
  <c r="T3371" i="11"/>
  <c r="T3379" i="11"/>
  <c r="T3387" i="11"/>
  <c r="T3395" i="11"/>
  <c r="T3403" i="11"/>
  <c r="T3411" i="11"/>
  <c r="T3419" i="11"/>
  <c r="T3427" i="11"/>
  <c r="T3435" i="11"/>
  <c r="T3443" i="11"/>
  <c r="T3451" i="11"/>
  <c r="T3459" i="11"/>
  <c r="T3467" i="11"/>
  <c r="T3475" i="11"/>
  <c r="T3483" i="11"/>
  <c r="T3491" i="11"/>
  <c r="T3499" i="11"/>
  <c r="T3507" i="11"/>
  <c r="T3515" i="11"/>
  <c r="T3523" i="11"/>
  <c r="T3531" i="11"/>
  <c r="T3539" i="11"/>
  <c r="T3547" i="11"/>
  <c r="T3555" i="11"/>
  <c r="T3563" i="11"/>
  <c r="T3571" i="11"/>
  <c r="T3579" i="11"/>
  <c r="T3587" i="11"/>
  <c r="T3595" i="11"/>
  <c r="T3603" i="11"/>
  <c r="T3611" i="11"/>
  <c r="T3619" i="11"/>
  <c r="T3627" i="11"/>
  <c r="T3635" i="11"/>
  <c r="T3643" i="11"/>
  <c r="T3651" i="11"/>
  <c r="T3659" i="11"/>
  <c r="T3667" i="11"/>
  <c r="T3675" i="11"/>
  <c r="T3683" i="11"/>
  <c r="T3691" i="11"/>
  <c r="T3699" i="11"/>
  <c r="T3707" i="11"/>
  <c r="T3715" i="11"/>
  <c r="T3723" i="11"/>
  <c r="T3731" i="11"/>
  <c r="T3739" i="11"/>
  <c r="T3747" i="11"/>
  <c r="T3755" i="11"/>
  <c r="T3763" i="11"/>
  <c r="T3771" i="11"/>
  <c r="T3779" i="11"/>
  <c r="T3787" i="11"/>
  <c r="T3795" i="11"/>
  <c r="T3803" i="11"/>
  <c r="T3811" i="11"/>
  <c r="T3819" i="11"/>
  <c r="T3827" i="11"/>
  <c r="T3835" i="11"/>
  <c r="T3843" i="11"/>
  <c r="T3851" i="11"/>
  <c r="T3859" i="11"/>
  <c r="T3867" i="11"/>
  <c r="T3875" i="11"/>
  <c r="T3883" i="11"/>
  <c r="T3891" i="11"/>
  <c r="T3899" i="11"/>
  <c r="T3907" i="11"/>
  <c r="T3915" i="11"/>
  <c r="T3923" i="11"/>
  <c r="T3931" i="11"/>
  <c r="T3939" i="11"/>
  <c r="T3947" i="11"/>
  <c r="T3955" i="11"/>
  <c r="T3963" i="11"/>
  <c r="T3971" i="11"/>
  <c r="T3979" i="11"/>
  <c r="T3987" i="11"/>
  <c r="T3995" i="11"/>
  <c r="T4003" i="11"/>
  <c r="T4011" i="11"/>
  <c r="T4019" i="11"/>
  <c r="T4027" i="11"/>
  <c r="T4035" i="11"/>
  <c r="T4043" i="11"/>
  <c r="T4051" i="11"/>
  <c r="T4059" i="11"/>
  <c r="T4067" i="11"/>
  <c r="T4075" i="11"/>
  <c r="T4083" i="11"/>
  <c r="T4091" i="11"/>
  <c r="T4099" i="11"/>
  <c r="T4107" i="11"/>
  <c r="T4115" i="11"/>
  <c r="T4123" i="11"/>
  <c r="T4131" i="11"/>
  <c r="T4139" i="11"/>
  <c r="T4147" i="11"/>
  <c r="T4155" i="11"/>
  <c r="T4163" i="11"/>
  <c r="T4171" i="11"/>
  <c r="T4179" i="11"/>
  <c r="T4187" i="11"/>
  <c r="T4195" i="11"/>
  <c r="T4203" i="11"/>
  <c r="T4211" i="11"/>
  <c r="T4219" i="11"/>
  <c r="T4227" i="11"/>
  <c r="T4235" i="11"/>
  <c r="T4243" i="11"/>
  <c r="T4251" i="11"/>
  <c r="T4259" i="11"/>
  <c r="T4267" i="11"/>
  <c r="T4275" i="11"/>
  <c r="T4283" i="11"/>
  <c r="T4291" i="11"/>
  <c r="T4299" i="11"/>
  <c r="T4307" i="11"/>
  <c r="T4315" i="11"/>
  <c r="T4323" i="11"/>
  <c r="T4331" i="11"/>
  <c r="T4339" i="11"/>
  <c r="T4347" i="11"/>
  <c r="T4355" i="11"/>
  <c r="T4363" i="11"/>
  <c r="T4371" i="11"/>
  <c r="T4379" i="11"/>
  <c r="T4387" i="11"/>
  <c r="T4395" i="11"/>
  <c r="T4403" i="11"/>
  <c r="T4411" i="11"/>
  <c r="T4419" i="11"/>
  <c r="T4427" i="11"/>
  <c r="T4435" i="11"/>
  <c r="T4443" i="11"/>
  <c r="T4451" i="11"/>
  <c r="T4459" i="11"/>
  <c r="T4467" i="11"/>
  <c r="T4475" i="11"/>
  <c r="T4483" i="11"/>
  <c r="T4491" i="11"/>
  <c r="T4499" i="11"/>
  <c r="T4507" i="11"/>
  <c r="T4515" i="11"/>
  <c r="T4523" i="11"/>
  <c r="T4531" i="11"/>
  <c r="T4539" i="11"/>
  <c r="T4547" i="11"/>
  <c r="T4555" i="11"/>
  <c r="T4563" i="11"/>
  <c r="T4571" i="11"/>
  <c r="T4579" i="11"/>
  <c r="T4587" i="11"/>
  <c r="T4595" i="11"/>
  <c r="T4603" i="11"/>
  <c r="T4611" i="11"/>
  <c r="T4619" i="11"/>
  <c r="T4627" i="11"/>
  <c r="T4635" i="11"/>
  <c r="T4643" i="11"/>
  <c r="T4651" i="11"/>
  <c r="T4659" i="11"/>
  <c r="P4961" i="11"/>
  <c r="P5217" i="11"/>
  <c r="P5473" i="11"/>
  <c r="P5729" i="11"/>
  <c r="P5919" i="11"/>
  <c r="T115" i="11"/>
  <c r="T174" i="11"/>
  <c r="T206" i="11"/>
  <c r="T238" i="11"/>
  <c r="T270" i="11"/>
  <c r="T302" i="11"/>
  <c r="T334" i="11"/>
  <c r="T366" i="11"/>
  <c r="T398" i="11"/>
  <c r="T430" i="11"/>
  <c r="T462" i="11"/>
  <c r="T494" i="11"/>
  <c r="T526" i="11"/>
  <c r="T558" i="11"/>
  <c r="T590" i="11"/>
  <c r="T622" i="11"/>
  <c r="T654" i="11"/>
  <c r="T686" i="11"/>
  <c r="T718" i="11"/>
  <c r="T750" i="11"/>
  <c r="T782" i="11"/>
  <c r="T814" i="11"/>
  <c r="T846" i="11"/>
  <c r="T878" i="11"/>
  <c r="T910" i="11"/>
  <c r="T942" i="11"/>
  <c r="T974" i="11"/>
  <c r="T1006" i="11"/>
  <c r="T1038" i="11"/>
  <c r="T1070" i="11"/>
  <c r="T1102" i="11"/>
  <c r="T1134" i="11"/>
  <c r="T1166" i="11"/>
  <c r="T1198" i="11"/>
  <c r="T1230" i="11"/>
  <c r="T1262" i="11"/>
  <c r="T1294" i="11"/>
  <c r="T1326" i="11"/>
  <c r="T1358" i="11"/>
  <c r="T1390" i="11"/>
  <c r="T1422" i="11"/>
  <c r="T1454" i="11"/>
  <c r="T1486" i="11"/>
  <c r="T1518" i="11"/>
  <c r="T1550" i="11"/>
  <c r="T1582" i="11"/>
  <c r="T1614" i="11"/>
  <c r="T1646" i="11"/>
  <c r="T1678" i="11"/>
  <c r="T1710" i="11"/>
  <c r="T1742" i="11"/>
  <c r="T1774" i="11"/>
  <c r="T1806" i="11"/>
  <c r="T1838" i="11"/>
  <c r="T1870" i="11"/>
  <c r="T1902" i="11"/>
  <c r="T1934" i="11"/>
  <c r="T1966" i="11"/>
  <c r="T1998" i="11"/>
  <c r="T2030" i="11"/>
  <c r="T2062" i="11"/>
  <c r="T2093" i="11"/>
  <c r="T2116" i="11"/>
  <c r="T2134" i="11"/>
  <c r="T2157" i="11"/>
  <c r="T2180" i="11"/>
  <c r="T2198" i="11"/>
  <c r="T2221" i="11"/>
  <c r="T2244" i="11"/>
  <c r="T2262" i="11"/>
  <c r="T2285" i="11"/>
  <c r="T2308" i="11"/>
  <c r="T2326" i="11"/>
  <c r="T2349" i="11"/>
  <c r="T2372" i="11"/>
  <c r="T2390" i="11"/>
  <c r="T2413" i="11"/>
  <c r="T2436" i="11"/>
  <c r="T2454" i="11"/>
  <c r="T2477" i="11"/>
  <c r="T2500" i="11"/>
  <c r="T2518" i="11"/>
  <c r="T2541" i="11"/>
  <c r="T2564" i="11"/>
  <c r="T2582" i="11"/>
  <c r="T2605" i="11"/>
  <c r="T2628" i="11"/>
  <c r="T2646" i="11"/>
  <c r="T2669" i="11"/>
  <c r="T2684" i="11"/>
  <c r="T2692" i="11"/>
  <c r="T2700" i="11"/>
  <c r="T2708" i="11"/>
  <c r="T2716" i="11"/>
  <c r="T2724" i="11"/>
  <c r="T2732" i="11"/>
  <c r="T2740" i="11"/>
  <c r="T2748" i="11"/>
  <c r="T2756" i="11"/>
  <c r="T2764" i="11"/>
  <c r="T2772" i="11"/>
  <c r="T2780" i="11"/>
  <c r="T2788" i="11"/>
  <c r="T2796" i="11"/>
  <c r="T2804" i="11"/>
  <c r="T2812" i="11"/>
  <c r="T2820" i="11"/>
  <c r="T2828" i="11"/>
  <c r="T2836" i="11"/>
  <c r="T2844" i="11"/>
  <c r="T2852" i="11"/>
  <c r="T2860" i="11"/>
  <c r="T2868" i="11"/>
  <c r="T2876" i="11"/>
  <c r="T2884" i="11"/>
  <c r="T2892" i="11"/>
  <c r="T2900" i="11"/>
  <c r="T2908" i="11"/>
  <c r="T2916" i="11"/>
  <c r="T2924" i="11"/>
  <c r="T2932" i="11"/>
  <c r="T2940" i="11"/>
  <c r="T2948" i="11"/>
  <c r="T2956" i="11"/>
  <c r="T2964" i="11"/>
  <c r="T2972" i="11"/>
  <c r="T2980" i="11"/>
  <c r="T2988" i="11"/>
  <c r="T2996" i="11"/>
  <c r="T3004" i="11"/>
  <c r="T3012" i="11"/>
  <c r="T3020" i="11"/>
  <c r="T3028" i="11"/>
  <c r="T3036" i="11"/>
  <c r="T3044" i="11"/>
  <c r="T3052" i="11"/>
  <c r="T3060" i="11"/>
  <c r="T3068" i="11"/>
  <c r="T3076" i="11"/>
  <c r="T3084" i="11"/>
  <c r="T3092" i="11"/>
  <c r="T3100" i="11"/>
  <c r="T3108" i="11"/>
  <c r="T3116" i="11"/>
  <c r="T3124" i="11"/>
  <c r="T3132" i="11"/>
  <c r="T3140" i="11"/>
  <c r="T3148" i="11"/>
  <c r="T3156" i="11"/>
  <c r="T3164" i="11"/>
  <c r="T3172" i="11"/>
  <c r="T3180" i="11"/>
  <c r="T3188" i="11"/>
  <c r="T3196" i="11"/>
  <c r="T3204" i="11"/>
  <c r="T3212" i="11"/>
  <c r="T3220" i="11"/>
  <c r="T3228" i="11"/>
  <c r="T3236" i="11"/>
  <c r="T3244" i="11"/>
  <c r="T3252" i="11"/>
  <c r="T3260" i="11"/>
  <c r="T3268" i="11"/>
  <c r="T3276" i="11"/>
  <c r="T3284" i="11"/>
  <c r="T3292" i="11"/>
  <c r="T3300" i="11"/>
  <c r="T3308" i="11"/>
  <c r="T3316" i="11"/>
  <c r="T3324" i="11"/>
  <c r="T3332" i="11"/>
  <c r="T3340" i="11"/>
  <c r="T3348" i="11"/>
  <c r="T3356" i="11"/>
  <c r="T3364" i="11"/>
  <c r="T3372" i="11"/>
  <c r="T3380" i="11"/>
  <c r="T3388" i="11"/>
  <c r="T3396" i="11"/>
  <c r="T3404" i="11"/>
  <c r="T3412" i="11"/>
  <c r="T3420" i="11"/>
  <c r="T3428" i="11"/>
  <c r="T3436" i="11"/>
  <c r="T3444" i="11"/>
  <c r="T3452" i="11"/>
  <c r="T3460" i="11"/>
  <c r="T3468" i="11"/>
  <c r="T3476" i="11"/>
  <c r="T3484" i="11"/>
  <c r="T3492" i="11"/>
  <c r="T3500" i="11"/>
  <c r="T3508" i="11"/>
  <c r="T3516" i="11"/>
  <c r="T3524" i="11"/>
  <c r="T3532" i="11"/>
  <c r="T3540" i="11"/>
  <c r="T3548" i="11"/>
  <c r="T3556" i="11"/>
  <c r="T3564" i="11"/>
  <c r="T3572" i="11"/>
  <c r="T3580" i="11"/>
  <c r="T3588" i="11"/>
  <c r="T3596" i="11"/>
  <c r="T3604" i="11"/>
  <c r="T3612" i="11"/>
  <c r="T3620" i="11"/>
  <c r="T3628" i="11"/>
  <c r="T3636" i="11"/>
  <c r="T3644" i="11"/>
  <c r="T3652" i="11"/>
  <c r="T3660" i="11"/>
  <c r="T3668" i="11"/>
  <c r="T3676" i="11"/>
  <c r="T3684" i="11"/>
  <c r="T3692" i="11"/>
  <c r="T3700" i="11"/>
  <c r="T3708" i="11"/>
  <c r="T3716" i="11"/>
  <c r="T3724" i="11"/>
  <c r="T3732" i="11"/>
  <c r="T3740" i="11"/>
  <c r="T3748" i="11"/>
  <c r="T3756" i="11"/>
  <c r="T3764" i="11"/>
  <c r="T3772" i="11"/>
  <c r="T3780" i="11"/>
  <c r="T3788" i="11"/>
  <c r="T3796" i="11"/>
  <c r="T3804" i="11"/>
  <c r="T3812" i="11"/>
  <c r="T3820" i="11"/>
  <c r="T3828" i="11"/>
  <c r="T3836" i="11"/>
  <c r="T3844" i="11"/>
  <c r="T3852" i="11"/>
  <c r="T3860" i="11"/>
  <c r="T3868" i="11"/>
  <c r="T3876" i="11"/>
  <c r="T3884" i="11"/>
  <c r="T3892" i="11"/>
  <c r="T3900" i="11"/>
  <c r="T3908" i="11"/>
  <c r="T3916" i="11"/>
  <c r="T3924" i="11"/>
  <c r="T3932" i="11"/>
  <c r="T3940" i="11"/>
  <c r="T3948" i="11"/>
  <c r="T3956" i="11"/>
  <c r="T3964" i="11"/>
  <c r="T3972" i="11"/>
  <c r="T3980" i="11"/>
  <c r="T3988" i="11"/>
  <c r="T3996" i="11"/>
  <c r="T4004" i="11"/>
  <c r="T4012" i="11"/>
  <c r="T4020" i="11"/>
  <c r="T4028" i="11"/>
  <c r="T4036" i="11"/>
  <c r="T4044" i="11"/>
  <c r="T4052" i="11"/>
  <c r="T4060" i="11"/>
  <c r="T4068" i="11"/>
  <c r="T4076" i="11"/>
  <c r="T4084" i="11"/>
  <c r="T4092" i="11"/>
  <c r="T4100" i="11"/>
  <c r="T4108" i="11"/>
  <c r="T4116" i="11"/>
  <c r="T4124" i="11"/>
  <c r="T4132" i="11"/>
  <c r="T4140" i="11"/>
  <c r="T4148" i="11"/>
  <c r="T4156" i="11"/>
  <c r="T4164" i="11"/>
  <c r="T4172" i="11"/>
  <c r="T4180" i="11"/>
  <c r="T4188" i="11"/>
  <c r="T4196" i="11"/>
  <c r="T4204" i="11"/>
  <c r="T4212" i="11"/>
  <c r="T4220" i="11"/>
  <c r="T4228" i="11"/>
  <c r="T4236" i="11"/>
  <c r="T4244" i="11"/>
  <c r="T4252" i="11"/>
  <c r="T4260" i="11"/>
  <c r="T4268" i="11"/>
  <c r="T4276" i="11"/>
  <c r="T4284" i="11"/>
  <c r="T4292" i="11"/>
  <c r="T4300" i="11"/>
  <c r="T4308" i="11"/>
  <c r="T4316" i="11"/>
  <c r="T4324" i="11"/>
  <c r="T4332" i="11"/>
  <c r="T4340" i="11"/>
  <c r="T4348" i="11"/>
  <c r="T4356" i="11"/>
  <c r="T4364" i="11"/>
  <c r="T4372" i="11"/>
  <c r="T4380" i="11"/>
  <c r="T4388" i="11"/>
  <c r="T4396" i="11"/>
  <c r="T4404" i="11"/>
  <c r="T4412" i="11"/>
  <c r="T4420" i="11"/>
  <c r="T4428" i="11"/>
  <c r="T4436" i="11"/>
  <c r="T4444" i="11"/>
  <c r="T4452" i="11"/>
  <c r="T4460" i="11"/>
  <c r="T4468" i="11"/>
  <c r="T4476" i="11"/>
  <c r="T4484" i="11"/>
  <c r="T4492" i="11"/>
  <c r="T4500" i="11"/>
  <c r="T4508" i="11"/>
  <c r="T4516" i="11"/>
  <c r="T4524" i="11"/>
  <c r="T4532" i="11"/>
  <c r="T4540" i="11"/>
  <c r="T4548" i="11"/>
  <c r="T4556" i="11"/>
  <c r="T4564" i="11"/>
  <c r="T4572" i="11"/>
  <c r="T4580" i="11"/>
  <c r="T4588" i="11"/>
  <c r="T4596" i="11"/>
  <c r="T4604" i="11"/>
  <c r="T4612" i="11"/>
  <c r="T4620" i="11"/>
  <c r="T4628" i="11"/>
  <c r="T4636" i="11"/>
  <c r="T4644" i="11"/>
  <c r="T4652" i="11"/>
  <c r="T4660" i="11"/>
  <c r="P3789" i="11"/>
  <c r="P5009" i="11"/>
  <c r="P5265" i="11"/>
  <c r="P5521" i="11"/>
  <c r="P5777" i="11"/>
  <c r="T11" i="11"/>
  <c r="T131" i="11"/>
  <c r="T180" i="11"/>
  <c r="T212" i="11"/>
  <c r="T244" i="11"/>
  <c r="T276" i="11"/>
  <c r="T308" i="11"/>
  <c r="T340" i="11"/>
  <c r="T372" i="11"/>
  <c r="T404" i="11"/>
  <c r="T436" i="11"/>
  <c r="T468" i="11"/>
  <c r="T500" i="11"/>
  <c r="T532" i="11"/>
  <c r="T564" i="11"/>
  <c r="T596" i="11"/>
  <c r="T628" i="11"/>
  <c r="T660" i="11"/>
  <c r="T692" i="11"/>
  <c r="T724" i="11"/>
  <c r="T756" i="11"/>
  <c r="T788" i="11"/>
  <c r="T820" i="11"/>
  <c r="T852" i="11"/>
  <c r="T884" i="11"/>
  <c r="T916" i="11"/>
  <c r="T948" i="11"/>
  <c r="T980" i="11"/>
  <c r="T1012" i="11"/>
  <c r="T1044" i="11"/>
  <c r="T1076" i="11"/>
  <c r="T1108" i="11"/>
  <c r="T1140" i="11"/>
  <c r="T1172" i="11"/>
  <c r="T1204" i="11"/>
  <c r="T1236" i="11"/>
  <c r="T1268" i="11"/>
  <c r="T1300" i="11"/>
  <c r="T1332" i="11"/>
  <c r="T1364" i="11"/>
  <c r="T1396" i="11"/>
  <c r="T1428" i="11"/>
  <c r="T1460" i="11"/>
  <c r="T1492" i="11"/>
  <c r="T1524" i="11"/>
  <c r="T1556" i="11"/>
  <c r="T1588" i="11"/>
  <c r="T1620" i="11"/>
  <c r="T1652" i="11"/>
  <c r="T1684" i="11"/>
  <c r="T1716" i="11"/>
  <c r="T1748" i="11"/>
  <c r="T1780" i="11"/>
  <c r="T1812" i="11"/>
  <c r="T1844" i="11"/>
  <c r="T1876" i="11"/>
  <c r="T1908" i="11"/>
  <c r="T1940" i="11"/>
  <c r="T1972" i="11"/>
  <c r="T2004" i="11"/>
  <c r="T2036" i="11"/>
  <c r="T2068" i="11"/>
  <c r="T2094" i="11"/>
  <c r="T2117" i="11"/>
  <c r="T2140" i="11"/>
  <c r="T2158" i="11"/>
  <c r="T2181" i="11"/>
  <c r="T2204" i="11"/>
  <c r="T2222" i="11"/>
  <c r="T2245" i="11"/>
  <c r="T2268" i="11"/>
  <c r="T2286" i="11"/>
  <c r="T2309" i="11"/>
  <c r="T2332" i="11"/>
  <c r="T2350" i="11"/>
  <c r="T2373" i="11"/>
  <c r="T2396" i="11"/>
  <c r="T2414" i="11"/>
  <c r="T2437" i="11"/>
  <c r="T2460" i="11"/>
  <c r="T2478" i="11"/>
  <c r="T2501" i="11"/>
  <c r="T2524" i="11"/>
  <c r="T2542" i="11"/>
  <c r="T2565" i="11"/>
  <c r="T2588" i="11"/>
  <c r="T2606" i="11"/>
  <c r="T2629" i="11"/>
  <c r="T2652" i="11"/>
  <c r="T2670" i="11"/>
  <c r="T2685" i="11"/>
  <c r="T2693" i="11"/>
  <c r="T2701" i="11"/>
  <c r="T2709" i="11"/>
  <c r="T2717" i="11"/>
  <c r="T2725" i="11"/>
  <c r="T2733" i="11"/>
  <c r="T2741" i="11"/>
  <c r="T2749" i="11"/>
  <c r="T2757" i="11"/>
  <c r="T2765" i="11"/>
  <c r="T2773" i="11"/>
  <c r="T2781" i="11"/>
  <c r="T2789" i="11"/>
  <c r="T2797" i="11"/>
  <c r="T2805" i="11"/>
  <c r="T2813" i="11"/>
  <c r="T2821" i="11"/>
  <c r="T2829" i="11"/>
  <c r="T2837" i="11"/>
  <c r="T2845" i="11"/>
  <c r="T2853" i="11"/>
  <c r="T2861" i="11"/>
  <c r="T2869" i="11"/>
  <c r="T2877" i="11"/>
  <c r="T2885" i="11"/>
  <c r="T2893" i="11"/>
  <c r="T2901" i="11"/>
  <c r="T2909" i="11"/>
  <c r="T2917" i="11"/>
  <c r="T2925" i="11"/>
  <c r="T2933" i="11"/>
  <c r="T2941" i="11"/>
  <c r="T2949" i="11"/>
  <c r="T2957" i="11"/>
  <c r="T2965" i="11"/>
  <c r="T2973" i="11"/>
  <c r="T2981" i="11"/>
  <c r="T2989" i="11"/>
  <c r="T2997" i="11"/>
  <c r="T3005" i="11"/>
  <c r="T3013" i="11"/>
  <c r="T3021" i="11"/>
  <c r="T3029" i="11"/>
  <c r="T3037" i="11"/>
  <c r="T3045" i="11"/>
  <c r="T3053" i="11"/>
  <c r="T3061" i="11"/>
  <c r="T3069" i="11"/>
  <c r="T3077" i="11"/>
  <c r="T3085" i="11"/>
  <c r="T3093" i="11"/>
  <c r="T3101" i="11"/>
  <c r="T3109" i="11"/>
  <c r="T3117" i="11"/>
  <c r="T3125" i="11"/>
  <c r="T3133" i="11"/>
  <c r="T3141" i="11"/>
  <c r="T3149" i="11"/>
  <c r="T3157" i="11"/>
  <c r="T3165" i="11"/>
  <c r="T3173" i="11"/>
  <c r="T3181" i="11"/>
  <c r="T3189" i="11"/>
  <c r="T3197" i="11"/>
  <c r="T3205" i="11"/>
  <c r="T3213" i="11"/>
  <c r="T3221" i="11"/>
  <c r="T3229" i="11"/>
  <c r="T3237" i="11"/>
  <c r="T3245" i="11"/>
  <c r="T3253" i="11"/>
  <c r="T3261" i="11"/>
  <c r="T3269" i="11"/>
  <c r="T3277" i="11"/>
  <c r="T3285" i="11"/>
  <c r="T3293" i="11"/>
  <c r="T3301" i="11"/>
  <c r="T3309" i="11"/>
  <c r="T3317" i="11"/>
  <c r="T3325" i="11"/>
  <c r="T3333" i="11"/>
  <c r="T3341" i="11"/>
  <c r="T3349" i="11"/>
  <c r="T3357" i="11"/>
  <c r="T3365" i="11"/>
  <c r="T3373" i="11"/>
  <c r="T3381" i="11"/>
  <c r="T3389" i="11"/>
  <c r="T3397" i="11"/>
  <c r="T3405" i="11"/>
  <c r="T3413" i="11"/>
  <c r="T3421" i="11"/>
  <c r="T3429" i="11"/>
  <c r="T3437" i="11"/>
  <c r="T3445" i="11"/>
  <c r="T3453" i="11"/>
  <c r="T3461" i="11"/>
  <c r="T3469" i="11"/>
  <c r="T3477" i="11"/>
  <c r="T3485" i="11"/>
  <c r="T3493" i="11"/>
  <c r="T3501" i="11"/>
  <c r="T3509" i="11"/>
  <c r="T3517" i="11"/>
  <c r="T3525" i="11"/>
  <c r="T3533" i="11"/>
  <c r="T3541" i="11"/>
  <c r="T3549" i="11"/>
  <c r="T3557" i="11"/>
  <c r="T3565" i="11"/>
  <c r="T3573" i="11"/>
  <c r="T3581" i="11"/>
  <c r="T3589" i="11"/>
  <c r="T3597" i="11"/>
  <c r="T3605" i="11"/>
  <c r="T3613" i="11"/>
  <c r="T3621" i="11"/>
  <c r="T3629" i="11"/>
  <c r="T3637" i="11"/>
  <c r="T3645" i="11"/>
  <c r="T3653" i="11"/>
  <c r="T3661" i="11"/>
  <c r="T3669" i="11"/>
  <c r="T3677" i="11"/>
  <c r="T3685" i="11"/>
  <c r="T3693" i="11"/>
  <c r="T3701" i="11"/>
  <c r="T3709" i="11"/>
  <c r="T3717" i="11"/>
  <c r="T3725" i="11"/>
  <c r="T3733" i="11"/>
  <c r="T3741" i="11"/>
  <c r="T3749" i="11"/>
  <c r="T3757" i="11"/>
  <c r="T3765" i="11"/>
  <c r="T3773" i="11"/>
  <c r="T3781" i="11"/>
  <c r="T3789" i="11"/>
  <c r="T3797" i="11"/>
  <c r="T3805" i="11"/>
  <c r="T3813" i="11"/>
  <c r="T3821" i="11"/>
  <c r="T3829" i="11"/>
  <c r="T3837" i="11"/>
  <c r="T3845" i="11"/>
  <c r="T3853" i="11"/>
  <c r="T3861" i="11"/>
  <c r="T3869" i="11"/>
  <c r="T3877" i="11"/>
  <c r="T3885" i="11"/>
  <c r="T3893" i="11"/>
  <c r="T3901" i="11"/>
  <c r="T3909" i="11"/>
  <c r="T3917" i="11"/>
  <c r="T3925" i="11"/>
  <c r="T3933" i="11"/>
  <c r="T3941" i="11"/>
  <c r="T3949" i="11"/>
  <c r="T3957" i="11"/>
  <c r="T3965" i="11"/>
  <c r="T3973" i="11"/>
  <c r="T3981" i="11"/>
  <c r="T3989" i="11"/>
  <c r="T3997" i="11"/>
  <c r="T4005" i="11"/>
  <c r="T4013" i="11"/>
  <c r="T4021" i="11"/>
  <c r="T4029" i="11"/>
  <c r="T4037" i="11"/>
  <c r="T4045" i="11"/>
  <c r="T4053" i="11"/>
  <c r="T4061" i="11"/>
  <c r="T4069" i="11"/>
  <c r="T4077" i="11"/>
  <c r="T4085" i="11"/>
  <c r="T4093" i="11"/>
  <c r="T4101" i="11"/>
  <c r="T4109" i="11"/>
  <c r="T4117" i="11"/>
  <c r="T4125" i="11"/>
  <c r="T4133" i="11"/>
  <c r="T4141" i="11"/>
  <c r="T4149" i="11"/>
  <c r="T4157" i="11"/>
  <c r="T4165" i="11"/>
  <c r="T4173" i="11"/>
  <c r="T4181" i="11"/>
  <c r="T4189" i="11"/>
  <c r="T4197" i="11"/>
  <c r="T4205" i="11"/>
  <c r="T4213" i="11"/>
  <c r="T4221" i="11"/>
  <c r="T4229" i="11"/>
  <c r="T4237" i="11"/>
  <c r="T4245" i="11"/>
  <c r="T4253" i="11"/>
  <c r="T4261" i="11"/>
  <c r="T4269" i="11"/>
  <c r="T4277" i="11"/>
  <c r="T4285" i="11"/>
  <c r="T4293" i="11"/>
  <c r="T4301" i="11"/>
  <c r="T4309" i="11"/>
  <c r="T4317" i="11"/>
  <c r="T4325" i="11"/>
  <c r="T4333" i="11"/>
  <c r="T4341" i="11"/>
  <c r="T4349" i="11"/>
  <c r="T4357" i="11"/>
  <c r="T4365" i="11"/>
  <c r="T4373" i="11"/>
  <c r="T4381" i="11"/>
  <c r="T4389" i="11"/>
  <c r="T4397" i="11"/>
  <c r="T4405" i="11"/>
  <c r="T4413" i="11"/>
  <c r="T4421" i="11"/>
  <c r="T4429" i="11"/>
  <c r="T4437" i="11"/>
  <c r="T4445" i="11"/>
  <c r="T4453" i="11"/>
  <c r="T4461" i="11"/>
  <c r="T4469" i="11"/>
  <c r="T4477" i="11"/>
  <c r="T4485" i="11"/>
  <c r="T4493" i="11"/>
  <c r="T4501" i="11"/>
  <c r="T4509" i="11"/>
  <c r="T4517" i="11"/>
  <c r="T4525" i="11"/>
  <c r="T4533" i="11"/>
  <c r="T4541" i="11"/>
  <c r="T4549" i="11"/>
  <c r="T4557" i="11"/>
  <c r="T4565" i="11"/>
  <c r="T4573" i="11"/>
  <c r="T4581" i="11"/>
  <c r="T4589" i="11"/>
  <c r="T4597" i="11"/>
  <c r="T4605" i="11"/>
  <c r="T4613" i="11"/>
  <c r="T4621" i="11"/>
  <c r="T4629" i="11"/>
  <c r="T4637" i="11"/>
  <c r="T4645" i="11"/>
  <c r="T4653" i="11"/>
  <c r="T4661" i="11"/>
  <c r="P3949" i="11"/>
  <c r="P5025" i="11"/>
  <c r="P5281" i="11"/>
  <c r="P5537" i="11"/>
  <c r="P5793" i="11"/>
  <c r="T19" i="11"/>
  <c r="T138" i="11"/>
  <c r="T182" i="11"/>
  <c r="T214" i="11"/>
  <c r="T246" i="11"/>
  <c r="T278" i="11"/>
  <c r="T310" i="11"/>
  <c r="T342" i="11"/>
  <c r="T374" i="11"/>
  <c r="T406" i="11"/>
  <c r="T438" i="11"/>
  <c r="T470" i="11"/>
  <c r="T502" i="11"/>
  <c r="T534" i="11"/>
  <c r="T566" i="11"/>
  <c r="T598" i="11"/>
  <c r="T630" i="11"/>
  <c r="T662" i="11"/>
  <c r="T694" i="11"/>
  <c r="T726" i="11"/>
  <c r="T758" i="11"/>
  <c r="T790" i="11"/>
  <c r="T822" i="11"/>
  <c r="T854" i="11"/>
  <c r="T886" i="11"/>
  <c r="T918" i="11"/>
  <c r="T950" i="11"/>
  <c r="T982" i="11"/>
  <c r="T1014" i="11"/>
  <c r="T1046" i="11"/>
  <c r="T1078" i="11"/>
  <c r="T1110" i="11"/>
  <c r="T1142" i="11"/>
  <c r="T1174" i="11"/>
  <c r="T1206" i="11"/>
  <c r="T1238" i="11"/>
  <c r="T1270" i="11"/>
  <c r="T1302" i="11"/>
  <c r="T1334" i="11"/>
  <c r="T1366" i="11"/>
  <c r="T1398" i="11"/>
  <c r="T1430" i="11"/>
  <c r="T1462" i="11"/>
  <c r="T1494" i="11"/>
  <c r="T1526" i="11"/>
  <c r="T1558" i="11"/>
  <c r="T1590" i="11"/>
  <c r="T1622" i="11"/>
  <c r="T1654" i="11"/>
  <c r="T1686" i="11"/>
  <c r="T1718" i="11"/>
  <c r="T1750" i="11"/>
  <c r="T1782" i="11"/>
  <c r="T1814" i="11"/>
  <c r="T1846" i="11"/>
  <c r="T1878" i="11"/>
  <c r="T1910" i="11"/>
  <c r="T1942" i="11"/>
  <c r="T1974" i="11"/>
  <c r="T2006" i="11"/>
  <c r="T2038" i="11"/>
  <c r="T2070" i="11"/>
  <c r="T2100" i="11"/>
  <c r="T2118" i="11"/>
  <c r="T2141" i="11"/>
  <c r="T2164" i="11"/>
  <c r="T2182" i="11"/>
  <c r="T2205" i="11"/>
  <c r="T2228" i="11"/>
  <c r="T2246" i="11"/>
  <c r="T2269" i="11"/>
  <c r="T2292" i="11"/>
  <c r="T2310" i="11"/>
  <c r="T2333" i="11"/>
  <c r="T2356" i="11"/>
  <c r="T2374" i="11"/>
  <c r="T2397" i="11"/>
  <c r="T2420" i="11"/>
  <c r="T2438" i="11"/>
  <c r="T2461" i="11"/>
  <c r="T2484" i="11"/>
  <c r="T2502" i="11"/>
  <c r="T2525" i="11"/>
  <c r="T2548" i="11"/>
  <c r="T2566" i="11"/>
  <c r="T2589" i="11"/>
  <c r="T2612" i="11"/>
  <c r="T2630" i="11"/>
  <c r="T2653" i="11"/>
  <c r="T2676" i="11"/>
  <c r="T2686" i="11"/>
  <c r="T2694" i="11"/>
  <c r="T2702" i="11"/>
  <c r="T2710" i="11"/>
  <c r="T2718" i="11"/>
  <c r="T2726" i="11"/>
  <c r="T2734" i="11"/>
  <c r="T2742" i="11"/>
  <c r="T2750" i="11"/>
  <c r="T2758" i="11"/>
  <c r="T2766" i="11"/>
  <c r="T2774" i="11"/>
  <c r="T2782" i="11"/>
  <c r="T2790" i="11"/>
  <c r="T2798" i="11"/>
  <c r="T2806" i="11"/>
  <c r="T2814" i="11"/>
  <c r="T2822" i="11"/>
  <c r="T2830" i="11"/>
  <c r="T2838" i="11"/>
  <c r="T2846" i="11"/>
  <c r="T2854" i="11"/>
  <c r="T2862" i="11"/>
  <c r="T2870" i="11"/>
  <c r="T2878" i="11"/>
  <c r="T2886" i="11"/>
  <c r="T2894" i="11"/>
  <c r="T2902" i="11"/>
  <c r="T2910" i="11"/>
  <c r="T2918" i="11"/>
  <c r="T2926" i="11"/>
  <c r="T2934" i="11"/>
  <c r="T2942" i="11"/>
  <c r="T2950" i="11"/>
  <c r="T2958" i="11"/>
  <c r="T2966" i="11"/>
  <c r="T2974" i="11"/>
  <c r="T2982" i="11"/>
  <c r="T2990" i="11"/>
  <c r="T2998" i="11"/>
  <c r="T3006" i="11"/>
  <c r="T3014" i="11"/>
  <c r="T3022" i="11"/>
  <c r="T3030" i="11"/>
  <c r="T3038" i="11"/>
  <c r="T3046" i="11"/>
  <c r="T3054" i="11"/>
  <c r="T3062" i="11"/>
  <c r="T3070" i="11"/>
  <c r="T3078" i="11"/>
  <c r="T3086" i="11"/>
  <c r="T3094" i="11"/>
  <c r="T3102" i="11"/>
  <c r="T3110" i="11"/>
  <c r="T3118" i="11"/>
  <c r="T3126" i="11"/>
  <c r="T3134" i="11"/>
  <c r="T3142" i="11"/>
  <c r="T3150" i="11"/>
  <c r="T3158" i="11"/>
  <c r="T3166" i="11"/>
  <c r="T3174" i="11"/>
  <c r="T3182" i="11"/>
  <c r="T3190" i="11"/>
  <c r="T3198" i="11"/>
  <c r="T3206" i="11"/>
  <c r="T3214" i="11"/>
  <c r="T3222" i="11"/>
  <c r="T3230" i="11"/>
  <c r="T3238" i="11"/>
  <c r="T3246" i="11"/>
  <c r="T3254" i="11"/>
  <c r="T3262" i="11"/>
  <c r="T3270" i="11"/>
  <c r="T3278" i="11"/>
  <c r="T3286" i="11"/>
  <c r="T3294" i="11"/>
  <c r="T3302" i="11"/>
  <c r="T3310" i="11"/>
  <c r="T3318" i="11"/>
  <c r="T3326" i="11"/>
  <c r="T3334" i="11"/>
  <c r="T3342" i="11"/>
  <c r="T3350" i="11"/>
  <c r="T3358" i="11"/>
  <c r="T3366" i="11"/>
  <c r="T3374" i="11"/>
  <c r="T3382" i="11"/>
  <c r="T3390" i="11"/>
  <c r="T3398" i="11"/>
  <c r="T3406" i="11"/>
  <c r="T3414" i="11"/>
  <c r="T3422" i="11"/>
  <c r="T3430" i="11"/>
  <c r="T3438" i="11"/>
  <c r="T3446" i="11"/>
  <c r="T3454" i="11"/>
  <c r="T3462" i="11"/>
  <c r="T3470" i="11"/>
  <c r="T3478" i="11"/>
  <c r="T3486" i="11"/>
  <c r="T3494" i="11"/>
  <c r="T3502" i="11"/>
  <c r="T3510" i="11"/>
  <c r="T3518" i="11"/>
  <c r="T3526" i="11"/>
  <c r="T3534" i="11"/>
  <c r="T3542" i="11"/>
  <c r="T3550" i="11"/>
  <c r="T3558" i="11"/>
  <c r="T3566" i="11"/>
  <c r="T3574" i="11"/>
  <c r="T3582" i="11"/>
  <c r="T3590" i="11"/>
  <c r="T3598" i="11"/>
  <c r="T3606" i="11"/>
  <c r="T3614" i="11"/>
  <c r="T3622" i="11"/>
  <c r="T3630" i="11"/>
  <c r="T3638" i="11"/>
  <c r="T3646" i="11"/>
  <c r="T3654" i="11"/>
  <c r="T3662" i="11"/>
  <c r="T3670" i="11"/>
  <c r="T3678" i="11"/>
  <c r="T3686" i="11"/>
  <c r="T3694" i="11"/>
  <c r="T3702" i="11"/>
  <c r="T3710" i="11"/>
  <c r="T3718" i="11"/>
  <c r="T3726" i="11"/>
  <c r="T3734" i="11"/>
  <c r="T3742" i="11"/>
  <c r="T3750" i="11"/>
  <c r="T3758" i="11"/>
  <c r="T3766" i="11"/>
  <c r="T3774" i="11"/>
  <c r="T3782" i="11"/>
  <c r="T3790" i="11"/>
  <c r="T3798" i="11"/>
  <c r="T3806" i="11"/>
  <c r="T3814" i="11"/>
  <c r="T3822" i="11"/>
  <c r="T3830" i="11"/>
  <c r="T3838" i="11"/>
  <c r="T3846" i="11"/>
  <c r="T3854" i="11"/>
  <c r="T3862" i="11"/>
  <c r="T3870" i="11"/>
  <c r="T3878" i="11"/>
  <c r="T3886" i="11"/>
  <c r="T3894" i="11"/>
  <c r="T3902" i="11"/>
  <c r="T3910" i="11"/>
  <c r="T3918" i="11"/>
  <c r="T3926" i="11"/>
  <c r="T3934" i="11"/>
  <c r="T3942" i="11"/>
  <c r="T3950" i="11"/>
  <c r="T3958" i="11"/>
  <c r="T3966" i="11"/>
  <c r="T3974" i="11"/>
  <c r="T3982" i="11"/>
  <c r="T3990" i="11"/>
  <c r="T3998" i="11"/>
  <c r="T4006" i="11"/>
  <c r="T4014" i="11"/>
  <c r="T4022" i="11"/>
  <c r="T4030" i="11"/>
  <c r="T4038" i="11"/>
  <c r="T4046" i="11"/>
  <c r="T4054" i="11"/>
  <c r="T4062" i="11"/>
  <c r="T4070" i="11"/>
  <c r="T4078" i="11"/>
  <c r="T4086" i="11"/>
  <c r="T4094" i="11"/>
  <c r="T4102" i="11"/>
  <c r="T4110" i="11"/>
  <c r="T4118" i="11"/>
  <c r="T4126" i="11"/>
  <c r="T4134" i="11"/>
  <c r="T4142" i="11"/>
  <c r="T4150" i="11"/>
  <c r="T4158" i="11"/>
  <c r="T4166" i="11"/>
  <c r="T4174" i="11"/>
  <c r="T4182" i="11"/>
  <c r="T4190" i="11"/>
  <c r="T4198" i="11"/>
  <c r="T4206" i="11"/>
  <c r="T4214" i="11"/>
  <c r="T4222" i="11"/>
  <c r="T4230" i="11"/>
  <c r="T4238" i="11"/>
  <c r="T4246" i="11"/>
  <c r="T4254" i="11"/>
  <c r="T4262" i="11"/>
  <c r="T4270" i="11"/>
  <c r="T4278" i="11"/>
  <c r="T4286" i="11"/>
  <c r="T4294" i="11"/>
  <c r="T4302" i="11"/>
  <c r="T4310" i="11"/>
  <c r="T4318" i="11"/>
  <c r="T4326" i="11"/>
  <c r="T4334" i="11"/>
  <c r="T4342" i="11"/>
  <c r="T4350" i="11"/>
  <c r="T4358" i="11"/>
  <c r="T4366" i="11"/>
  <c r="T4374" i="11"/>
  <c r="T4382" i="11"/>
  <c r="T4390" i="11"/>
  <c r="T4398" i="11"/>
  <c r="T4406" i="11"/>
  <c r="T4414" i="11"/>
  <c r="T4422" i="11"/>
  <c r="T4430" i="11"/>
  <c r="T4438" i="11"/>
  <c r="T4446" i="11"/>
  <c r="T4454" i="11"/>
  <c r="T4462" i="11"/>
  <c r="T4470" i="11"/>
  <c r="T4478" i="11"/>
  <c r="T4486" i="11"/>
  <c r="T4494" i="11"/>
  <c r="T4502" i="11"/>
  <c r="T4510" i="11"/>
  <c r="T4518" i="11"/>
  <c r="T4526" i="11"/>
  <c r="T4534" i="11"/>
  <c r="T4542" i="11"/>
  <c r="T4550" i="11"/>
  <c r="T4558" i="11"/>
  <c r="T4566" i="11"/>
  <c r="T4574" i="11"/>
  <c r="T4582" i="11"/>
  <c r="T4590" i="11"/>
  <c r="T4598" i="11"/>
  <c r="T4606" i="11"/>
  <c r="T4614" i="11"/>
  <c r="T4622" i="11"/>
  <c r="T4630" i="11"/>
  <c r="T4638" i="11"/>
  <c r="T4646" i="11"/>
  <c r="T4654" i="11"/>
  <c r="T4662" i="11"/>
  <c r="P4333" i="11"/>
  <c r="P5073" i="11"/>
  <c r="P5329" i="11"/>
  <c r="P5585" i="11"/>
  <c r="P5841" i="11"/>
  <c r="T43" i="11"/>
  <c r="T152" i="11"/>
  <c r="T188" i="11"/>
  <c r="T220" i="11"/>
  <c r="T252" i="11"/>
  <c r="T284" i="11"/>
  <c r="T316" i="11"/>
  <c r="T348" i="11"/>
  <c r="T380" i="11"/>
  <c r="T412" i="11"/>
  <c r="T444" i="11"/>
  <c r="T476" i="11"/>
  <c r="T508" i="11"/>
  <c r="T540" i="11"/>
  <c r="T572" i="11"/>
  <c r="T604" i="11"/>
  <c r="T636" i="11"/>
  <c r="T668" i="11"/>
  <c r="T700" i="11"/>
  <c r="T732" i="11"/>
  <c r="T764" i="11"/>
  <c r="T796" i="11"/>
  <c r="T828" i="11"/>
  <c r="T860" i="11"/>
  <c r="T892" i="11"/>
  <c r="T924" i="11"/>
  <c r="T956" i="11"/>
  <c r="T988" i="11"/>
  <c r="T1020" i="11"/>
  <c r="T1052" i="11"/>
  <c r="T1084" i="11"/>
  <c r="T1116" i="11"/>
  <c r="T1148" i="11"/>
  <c r="T1180" i="11"/>
  <c r="T1212" i="11"/>
  <c r="T1244" i="11"/>
  <c r="T1276" i="11"/>
  <c r="T1308" i="11"/>
  <c r="T1340" i="11"/>
  <c r="T1372" i="11"/>
  <c r="T1404" i="11"/>
  <c r="T1436" i="11"/>
  <c r="T1468" i="11"/>
  <c r="T1500" i="11"/>
  <c r="T1532" i="11"/>
  <c r="T1564" i="11"/>
  <c r="T1596" i="11"/>
  <c r="T1628" i="11"/>
  <c r="T1660" i="11"/>
  <c r="T1692" i="11"/>
  <c r="T1724" i="11"/>
  <c r="T1756" i="11"/>
  <c r="T1788" i="11"/>
  <c r="T1820" i="11"/>
  <c r="T1852" i="11"/>
  <c r="T1884" i="11"/>
  <c r="T1916" i="11"/>
  <c r="T1948" i="11"/>
  <c r="T1980" i="11"/>
  <c r="T2012" i="11"/>
  <c r="T2044" i="11"/>
  <c r="T2076" i="11"/>
  <c r="T2101" i="11"/>
  <c r="T2124" i="11"/>
  <c r="T2142" i="11"/>
  <c r="T2165" i="11"/>
  <c r="T2188" i="11"/>
  <c r="T2206" i="11"/>
  <c r="T2229" i="11"/>
  <c r="T2252" i="11"/>
  <c r="T2270" i="11"/>
  <c r="T2293" i="11"/>
  <c r="T2316" i="11"/>
  <c r="T2334" i="11"/>
  <c r="T2357" i="11"/>
  <c r="T2380" i="11"/>
  <c r="T2398" i="11"/>
  <c r="T2421" i="11"/>
  <c r="T2444" i="11"/>
  <c r="T2462" i="11"/>
  <c r="T2485" i="11"/>
  <c r="T2508" i="11"/>
  <c r="T2526" i="11"/>
  <c r="T2549" i="11"/>
  <c r="T2572" i="11"/>
  <c r="T2590" i="11"/>
  <c r="T2613" i="11"/>
  <c r="T2636" i="11"/>
  <c r="T2654" i="11"/>
  <c r="T2677" i="11"/>
  <c r="T2687" i="11"/>
  <c r="T2695" i="11"/>
  <c r="T2703" i="11"/>
  <c r="T2711" i="11"/>
  <c r="T2719" i="11"/>
  <c r="T2727" i="11"/>
  <c r="T2735" i="11"/>
  <c r="T2743" i="11"/>
  <c r="T2751" i="11"/>
  <c r="T2759" i="11"/>
  <c r="T2767" i="11"/>
  <c r="T2775" i="11"/>
  <c r="T2783" i="11"/>
  <c r="T2791" i="11"/>
  <c r="T2799" i="11"/>
  <c r="T2807" i="11"/>
  <c r="T2815" i="11"/>
  <c r="T2823" i="11"/>
  <c r="T2831" i="11"/>
  <c r="T2839" i="11"/>
  <c r="T2847" i="11"/>
  <c r="T2855" i="11"/>
  <c r="T2863" i="11"/>
  <c r="T2871" i="11"/>
  <c r="T2879" i="11"/>
  <c r="T2887" i="11"/>
  <c r="T2895" i="11"/>
  <c r="T2903" i="11"/>
  <c r="T2911" i="11"/>
  <c r="T2919" i="11"/>
  <c r="T2927" i="11"/>
  <c r="T2935" i="11"/>
  <c r="T2943" i="11"/>
  <c r="T2951" i="11"/>
  <c r="T2959" i="11"/>
  <c r="T2967" i="11"/>
  <c r="T2975" i="11"/>
  <c r="T2983" i="11"/>
  <c r="T2991" i="11"/>
  <c r="T2999" i="11"/>
  <c r="T3007" i="11"/>
  <c r="T3015" i="11"/>
  <c r="T3023" i="11"/>
  <c r="T3031" i="11"/>
  <c r="T3039" i="11"/>
  <c r="T3047" i="11"/>
  <c r="T3055" i="11"/>
  <c r="T3063" i="11"/>
  <c r="T3071" i="11"/>
  <c r="T3079" i="11"/>
  <c r="T3087" i="11"/>
  <c r="T3095" i="11"/>
  <c r="T3103" i="11"/>
  <c r="T3111" i="11"/>
  <c r="T3119" i="11"/>
  <c r="T3127" i="11"/>
  <c r="T3135" i="11"/>
  <c r="T3143" i="11"/>
  <c r="T3151" i="11"/>
  <c r="T3159" i="11"/>
  <c r="T3167" i="11"/>
  <c r="T3175" i="11"/>
  <c r="T3183" i="11"/>
  <c r="T3191" i="11"/>
  <c r="T3199" i="11"/>
  <c r="T3207" i="11"/>
  <c r="T3215" i="11"/>
  <c r="T3223" i="11"/>
  <c r="T3231" i="11"/>
  <c r="T3239" i="11"/>
  <c r="T3247" i="11"/>
  <c r="T3255" i="11"/>
  <c r="T3263" i="11"/>
  <c r="T3271" i="11"/>
  <c r="T3279" i="11"/>
  <c r="T3287" i="11"/>
  <c r="T3295" i="11"/>
  <c r="T3303" i="11"/>
  <c r="T3311" i="11"/>
  <c r="T3319" i="11"/>
  <c r="T3327" i="11"/>
  <c r="T3335" i="11"/>
  <c r="T3343" i="11"/>
  <c r="T3351" i="11"/>
  <c r="T3359" i="11"/>
  <c r="T3367" i="11"/>
  <c r="T3375" i="11"/>
  <c r="T3383" i="11"/>
  <c r="T3391" i="11"/>
  <c r="T3399" i="11"/>
  <c r="T3407" i="11"/>
  <c r="T3415" i="11"/>
  <c r="T3423" i="11"/>
  <c r="T3431" i="11"/>
  <c r="T3439" i="11"/>
  <c r="T3447" i="11"/>
  <c r="T3455" i="11"/>
  <c r="T3463" i="11"/>
  <c r="T3471" i="11"/>
  <c r="T3479" i="11"/>
  <c r="T3487" i="11"/>
  <c r="T3495" i="11"/>
  <c r="T3503" i="11"/>
  <c r="T3511" i="11"/>
  <c r="T3519" i="11"/>
  <c r="T3527" i="11"/>
  <c r="T3535" i="11"/>
  <c r="T3543" i="11"/>
  <c r="T3551" i="11"/>
  <c r="T3559" i="11"/>
  <c r="T3567" i="11"/>
  <c r="T3575" i="11"/>
  <c r="T3583" i="11"/>
  <c r="T3591" i="11"/>
  <c r="T3599" i="11"/>
  <c r="T3607" i="11"/>
  <c r="T3615" i="11"/>
  <c r="T3623" i="11"/>
  <c r="T3631" i="11"/>
  <c r="T3639" i="11"/>
  <c r="T3647" i="11"/>
  <c r="T3655" i="11"/>
  <c r="T3663" i="11"/>
  <c r="T3671" i="11"/>
  <c r="T3679" i="11"/>
  <c r="T3687" i="11"/>
  <c r="T3695" i="11"/>
  <c r="T3703" i="11"/>
  <c r="T3711" i="11"/>
  <c r="T3719" i="11"/>
  <c r="T3727" i="11"/>
  <c r="T3735" i="11"/>
  <c r="T3743" i="11"/>
  <c r="T3751" i="11"/>
  <c r="T3759" i="11"/>
  <c r="T3767" i="11"/>
  <c r="T3775" i="11"/>
  <c r="T3783" i="11"/>
  <c r="T3791" i="11"/>
  <c r="T3799" i="11"/>
  <c r="T3807" i="11"/>
  <c r="T3815" i="11"/>
  <c r="T3823" i="11"/>
  <c r="T3831" i="11"/>
  <c r="T3839" i="11"/>
  <c r="T3847" i="11"/>
  <c r="T3855" i="11"/>
  <c r="T3863" i="11"/>
  <c r="T3871" i="11"/>
  <c r="T3879" i="11"/>
  <c r="T3887" i="11"/>
  <c r="T3895" i="11"/>
  <c r="T3903" i="11"/>
  <c r="T3911" i="11"/>
  <c r="T3919" i="11"/>
  <c r="T3927" i="11"/>
  <c r="T3935" i="11"/>
  <c r="T3943" i="11"/>
  <c r="T3951" i="11"/>
  <c r="T3959" i="11"/>
  <c r="T3967" i="11"/>
  <c r="T3975" i="11"/>
  <c r="T3983" i="11"/>
  <c r="T3991" i="11"/>
  <c r="T3999" i="11"/>
  <c r="T4007" i="11"/>
  <c r="T4015" i="11"/>
  <c r="T4023" i="11"/>
  <c r="T4031" i="11"/>
  <c r="T4039" i="11"/>
  <c r="T4047" i="11"/>
  <c r="T4055" i="11"/>
  <c r="T4063" i="11"/>
  <c r="T4071" i="11"/>
  <c r="T4079" i="11"/>
  <c r="T4087" i="11"/>
  <c r="T4095" i="11"/>
  <c r="T4103" i="11"/>
  <c r="T4111" i="11"/>
  <c r="T4119" i="11"/>
  <c r="T4127" i="11"/>
  <c r="T4135" i="11"/>
  <c r="T4143" i="11"/>
  <c r="T4151" i="11"/>
  <c r="T4159" i="11"/>
  <c r="T4167" i="11"/>
  <c r="T4175" i="11"/>
  <c r="T4183" i="11"/>
  <c r="T4191" i="11"/>
  <c r="T4199" i="11"/>
  <c r="T4207" i="11"/>
  <c r="T4215" i="11"/>
  <c r="T4223" i="11"/>
  <c r="T4231" i="11"/>
  <c r="T4239" i="11"/>
  <c r="T4247" i="11"/>
  <c r="T4255" i="11"/>
  <c r="T4263" i="11"/>
  <c r="T4271" i="11"/>
  <c r="T4279" i="11"/>
  <c r="T4287" i="11"/>
  <c r="T4295" i="11"/>
  <c r="T4303" i="11"/>
  <c r="T4311" i="11"/>
  <c r="T4319" i="11"/>
  <c r="T4327" i="11"/>
  <c r="T4335" i="11"/>
  <c r="T4343" i="11"/>
  <c r="T4351" i="11"/>
  <c r="T4359" i="11"/>
  <c r="T4367" i="11"/>
  <c r="T4375" i="11"/>
  <c r="T4383" i="11"/>
  <c r="T4391" i="11"/>
  <c r="T4399" i="11"/>
  <c r="T4407" i="11"/>
  <c r="T4415" i="11"/>
  <c r="T4423" i="11"/>
  <c r="T4431" i="11"/>
  <c r="T4439" i="11"/>
  <c r="T4447" i="11"/>
  <c r="T4455" i="11"/>
  <c r="T4463" i="11"/>
  <c r="T4471" i="11"/>
  <c r="T4479" i="11"/>
  <c r="T4487" i="11"/>
  <c r="T4495" i="11"/>
  <c r="T4503" i="11"/>
  <c r="T4511" i="11"/>
  <c r="T4519" i="11"/>
  <c r="T4527" i="11"/>
  <c r="T4535" i="11"/>
  <c r="T4543" i="11"/>
  <c r="T4551" i="11"/>
  <c r="T4559" i="11"/>
  <c r="T4567" i="11"/>
  <c r="T4575" i="11"/>
  <c r="T4583" i="11"/>
  <c r="T4591" i="11"/>
  <c r="T4599" i="11"/>
  <c r="T4607" i="11"/>
  <c r="T4615" i="11"/>
  <c r="T4623" i="11"/>
  <c r="T4631" i="11"/>
  <c r="T4639" i="11"/>
  <c r="T4647" i="11"/>
  <c r="T4655" i="11"/>
  <c r="T4663" i="11"/>
  <c r="P4461" i="11"/>
  <c r="P5089" i="11"/>
  <c r="P5345" i="11"/>
  <c r="P5601" i="11"/>
  <c r="P5855" i="11"/>
  <c r="T51" i="11"/>
  <c r="T155" i="11"/>
  <c r="T190" i="11"/>
  <c r="T222" i="11"/>
  <c r="T254" i="11"/>
  <c r="T286" i="11"/>
  <c r="T318" i="11"/>
  <c r="T350" i="11"/>
  <c r="T382" i="11"/>
  <c r="T414" i="11"/>
  <c r="T446" i="11"/>
  <c r="T478" i="11"/>
  <c r="T510" i="11"/>
  <c r="T542" i="11"/>
  <c r="T574" i="11"/>
  <c r="T606" i="11"/>
  <c r="T638" i="11"/>
  <c r="T670" i="11"/>
  <c r="T702" i="11"/>
  <c r="T734" i="11"/>
  <c r="T766" i="11"/>
  <c r="T798" i="11"/>
  <c r="T830" i="11"/>
  <c r="T862" i="11"/>
  <c r="T894" i="11"/>
  <c r="T926" i="11"/>
  <c r="T958" i="11"/>
  <c r="T990" i="11"/>
  <c r="T1022" i="11"/>
  <c r="T1054" i="11"/>
  <c r="T1086" i="11"/>
  <c r="T1118" i="11"/>
  <c r="T1150" i="11"/>
  <c r="T1182" i="11"/>
  <c r="T1214" i="11"/>
  <c r="T1246" i="11"/>
  <c r="T1278" i="11"/>
  <c r="T1310" i="11"/>
  <c r="T1342" i="11"/>
  <c r="T1374" i="11"/>
  <c r="T1406" i="11"/>
  <c r="T1438" i="11"/>
  <c r="T1470" i="11"/>
  <c r="T1502" i="11"/>
  <c r="T1534" i="11"/>
  <c r="T1566" i="11"/>
  <c r="T1598" i="11"/>
  <c r="T1630" i="11"/>
  <c r="T1662" i="11"/>
  <c r="T1694" i="11"/>
  <c r="T1726" i="11"/>
  <c r="T1758" i="11"/>
  <c r="T1790" i="11"/>
  <c r="T1822" i="11"/>
  <c r="T1854" i="11"/>
  <c r="T1886" i="11"/>
  <c r="T1918" i="11"/>
  <c r="T1950" i="11"/>
  <c r="T1982" i="11"/>
  <c r="T2014" i="11"/>
  <c r="T2046" i="11"/>
  <c r="T2078" i="11"/>
  <c r="T2102" i="11"/>
  <c r="T2125" i="11"/>
  <c r="T2148" i="11"/>
  <c r="T2166" i="11"/>
  <c r="T2189" i="11"/>
  <c r="T2212" i="11"/>
  <c r="T2230" i="11"/>
  <c r="T2253" i="11"/>
  <c r="T2276" i="11"/>
  <c r="T2294" i="11"/>
  <c r="T2317" i="11"/>
  <c r="T2340" i="11"/>
  <c r="T2358" i="11"/>
  <c r="T2381" i="11"/>
  <c r="T2404" i="11"/>
  <c r="T2422" i="11"/>
  <c r="T2445" i="11"/>
  <c r="T2468" i="11"/>
  <c r="T2486" i="11"/>
  <c r="T2509" i="11"/>
  <c r="T2532" i="11"/>
  <c r="T2550" i="11"/>
  <c r="T2573" i="11"/>
  <c r="T2596" i="11"/>
  <c r="T2614" i="11"/>
  <c r="T2637" i="11"/>
  <c r="T2660" i="11"/>
  <c r="T2678" i="11"/>
  <c r="T2688" i="11"/>
  <c r="T2696" i="11"/>
  <c r="T2704" i="11"/>
  <c r="T2712" i="11"/>
  <c r="T2720" i="11"/>
  <c r="T2728" i="11"/>
  <c r="T2736" i="11"/>
  <c r="T2744" i="11"/>
  <c r="T2752" i="11"/>
  <c r="T2760" i="11"/>
  <c r="T2768" i="11"/>
  <c r="T2776" i="11"/>
  <c r="T2784" i="11"/>
  <c r="T2792" i="11"/>
  <c r="T2800" i="11"/>
  <c r="T2808" i="11"/>
  <c r="T2816" i="11"/>
  <c r="T2824" i="11"/>
  <c r="T2832" i="11"/>
  <c r="T2840" i="11"/>
  <c r="T2848" i="11"/>
  <c r="T2856" i="11"/>
  <c r="T2864" i="11"/>
  <c r="T2872" i="11"/>
  <c r="T2880" i="11"/>
  <c r="T2888" i="11"/>
  <c r="T2896" i="11"/>
  <c r="T2904" i="11"/>
  <c r="T2912" i="11"/>
  <c r="T2920" i="11"/>
  <c r="T2928" i="11"/>
  <c r="T2936" i="11"/>
  <c r="T2944" i="11"/>
  <c r="T2952" i="11"/>
  <c r="T2960" i="11"/>
  <c r="T2968" i="11"/>
  <c r="T2976" i="11"/>
  <c r="T2984" i="11"/>
  <c r="T2992" i="11"/>
  <c r="T3000" i="11"/>
  <c r="T3008" i="11"/>
  <c r="T3016" i="11"/>
  <c r="T3024" i="11"/>
  <c r="T3032" i="11"/>
  <c r="T3040" i="11"/>
  <c r="T3048" i="11"/>
  <c r="T3056" i="11"/>
  <c r="T3064" i="11"/>
  <c r="T3072" i="11"/>
  <c r="T3080" i="11"/>
  <c r="T3088" i="11"/>
  <c r="T3096" i="11"/>
  <c r="T3104" i="11"/>
  <c r="T3112" i="11"/>
  <c r="T3120" i="11"/>
  <c r="T3128" i="11"/>
  <c r="T3136" i="11"/>
  <c r="T3144" i="11"/>
  <c r="T3152" i="11"/>
  <c r="T3160" i="11"/>
  <c r="T3168" i="11"/>
  <c r="T3176" i="11"/>
  <c r="T3184" i="11"/>
  <c r="T3192" i="11"/>
  <c r="T3200" i="11"/>
  <c r="T3208" i="11"/>
  <c r="T3216" i="11"/>
  <c r="T3224" i="11"/>
  <c r="T3232" i="11"/>
  <c r="T3240" i="11"/>
  <c r="T3248" i="11"/>
  <c r="T3256" i="11"/>
  <c r="T3264" i="11"/>
  <c r="T3272" i="11"/>
  <c r="T3280" i="11"/>
  <c r="T3288" i="11"/>
  <c r="T3296" i="11"/>
  <c r="T3304" i="11"/>
  <c r="T3312" i="11"/>
  <c r="T3320" i="11"/>
  <c r="T3328" i="11"/>
  <c r="T3336" i="11"/>
  <c r="T3344" i="11"/>
  <c r="T3352" i="11"/>
  <c r="T3360" i="11"/>
  <c r="T3368" i="11"/>
  <c r="T3376" i="11"/>
  <c r="T3384" i="11"/>
  <c r="T3392" i="11"/>
  <c r="T3400" i="11"/>
  <c r="T3408" i="11"/>
  <c r="T3416" i="11"/>
  <c r="T3424" i="11"/>
  <c r="T3432" i="11"/>
  <c r="T3440" i="11"/>
  <c r="T3448" i="11"/>
  <c r="T3456" i="11"/>
  <c r="T3464" i="11"/>
  <c r="T3472" i="11"/>
  <c r="T3480" i="11"/>
  <c r="T3488" i="11"/>
  <c r="T3496" i="11"/>
  <c r="T3504" i="11"/>
  <c r="T3512" i="11"/>
  <c r="T3520" i="11"/>
  <c r="T3528" i="11"/>
  <c r="T3536" i="11"/>
  <c r="T3544" i="11"/>
  <c r="T3552" i="11"/>
  <c r="T3560" i="11"/>
  <c r="T3568" i="11"/>
  <c r="T3576" i="11"/>
  <c r="T3584" i="11"/>
  <c r="T3592" i="11"/>
  <c r="T3600" i="11"/>
  <c r="T3608" i="11"/>
  <c r="T3616" i="11"/>
  <c r="T3624" i="11"/>
  <c r="T3632" i="11"/>
  <c r="T3640" i="11"/>
  <c r="T3648" i="11"/>
  <c r="T3656" i="11"/>
  <c r="T3664" i="11"/>
  <c r="T3672" i="11"/>
  <c r="T3680" i="11"/>
  <c r="T3688" i="11"/>
  <c r="T3696" i="11"/>
  <c r="T3704" i="11"/>
  <c r="T3712" i="11"/>
  <c r="T3720" i="11"/>
  <c r="T3728" i="11"/>
  <c r="T3736" i="11"/>
  <c r="T3744" i="11"/>
  <c r="T3752" i="11"/>
  <c r="T3760" i="11"/>
  <c r="T3768" i="11"/>
  <c r="T3776" i="11"/>
  <c r="T3784" i="11"/>
  <c r="T3792" i="11"/>
  <c r="T3800" i="11"/>
  <c r="T3808" i="11"/>
  <c r="T3816" i="11"/>
  <c r="T3824" i="11"/>
  <c r="T3832" i="11"/>
  <c r="T3840" i="11"/>
  <c r="T3848" i="11"/>
  <c r="T3856" i="11"/>
  <c r="T3864" i="11"/>
  <c r="T3872" i="11"/>
  <c r="T3880" i="11"/>
  <c r="T3888" i="11"/>
  <c r="T3896" i="11"/>
  <c r="T3904" i="11"/>
  <c r="T3912" i="11"/>
  <c r="T3920" i="11"/>
  <c r="T3928" i="11"/>
  <c r="T3936" i="11"/>
  <c r="T3944" i="11"/>
  <c r="T3952" i="11"/>
  <c r="T3960" i="11"/>
  <c r="T3968" i="11"/>
  <c r="T3976" i="11"/>
  <c r="T3984" i="11"/>
  <c r="T3992" i="11"/>
  <c r="T4000" i="11"/>
  <c r="T4008" i="11"/>
  <c r="T4016" i="11"/>
  <c r="T4024" i="11"/>
  <c r="T4032" i="11"/>
  <c r="T4040" i="11"/>
  <c r="T4048" i="11"/>
  <c r="T4056" i="11"/>
  <c r="T4064" i="11"/>
  <c r="T4072" i="11"/>
  <c r="T4080" i="11"/>
  <c r="T4088" i="11"/>
  <c r="T4096" i="11"/>
  <c r="T4104" i="11"/>
  <c r="T4112" i="11"/>
  <c r="T4120" i="11"/>
  <c r="T4128" i="11"/>
  <c r="T4136" i="11"/>
  <c r="T4144" i="11"/>
  <c r="T4152" i="11"/>
  <c r="T4160" i="11"/>
  <c r="T4168" i="11"/>
  <c r="T4176" i="11"/>
  <c r="T4184" i="11"/>
  <c r="T4192" i="11"/>
  <c r="T4200" i="11"/>
  <c r="T4208" i="11"/>
  <c r="T4216" i="11"/>
  <c r="T4224" i="11"/>
  <c r="T4232" i="11"/>
  <c r="T4240" i="11"/>
  <c r="T4248" i="11"/>
  <c r="T4256" i="11"/>
  <c r="T4264" i="11"/>
  <c r="T4272" i="11"/>
  <c r="T4280" i="11"/>
  <c r="T4288" i="11"/>
  <c r="T4296" i="11"/>
  <c r="T4304" i="11"/>
  <c r="T4312" i="11"/>
  <c r="T4320" i="11"/>
  <c r="T4328" i="11"/>
  <c r="T4336" i="11"/>
  <c r="T4344" i="11"/>
  <c r="T4352" i="11"/>
  <c r="T4360" i="11"/>
  <c r="T4368" i="11"/>
  <c r="T4376" i="11"/>
  <c r="T4384" i="11"/>
  <c r="T4392" i="11"/>
  <c r="T4400" i="11"/>
  <c r="T4408" i="11"/>
  <c r="T4416" i="11"/>
  <c r="T4424" i="11"/>
  <c r="T4432" i="11"/>
  <c r="T4440" i="11"/>
  <c r="T4448" i="11"/>
  <c r="T4456" i="11"/>
  <c r="T4464" i="11"/>
  <c r="T4472" i="11"/>
  <c r="T4480" i="11"/>
  <c r="T4488" i="11"/>
  <c r="T4496" i="11"/>
  <c r="T4504" i="11"/>
  <c r="T4512" i="11"/>
  <c r="T4520" i="11"/>
  <c r="T4528" i="11"/>
  <c r="T4536" i="11"/>
  <c r="T4544" i="11"/>
  <c r="T4552" i="11"/>
  <c r="T4560" i="11"/>
  <c r="T4568" i="11"/>
  <c r="T4576" i="11"/>
  <c r="T4584" i="11"/>
  <c r="T4592" i="11"/>
  <c r="T4600" i="11"/>
  <c r="T4608" i="11"/>
  <c r="T4616" i="11"/>
  <c r="T4624" i="11"/>
  <c r="T4632" i="11"/>
  <c r="T4640" i="11"/>
  <c r="T4648" i="11"/>
  <c r="P4774" i="11"/>
  <c r="P5137" i="11"/>
  <c r="P5393" i="11"/>
  <c r="P5649" i="11"/>
  <c r="P5879" i="11"/>
  <c r="T75" i="11"/>
  <c r="T164" i="11"/>
  <c r="T196" i="11"/>
  <c r="T228" i="11"/>
  <c r="T260" i="11"/>
  <c r="T292" i="11"/>
  <c r="T324" i="11"/>
  <c r="T356" i="11"/>
  <c r="T388" i="11"/>
  <c r="T420" i="11"/>
  <c r="T452" i="11"/>
  <c r="T484" i="11"/>
  <c r="T516" i="11"/>
  <c r="T548" i="11"/>
  <c r="T580" i="11"/>
  <c r="T612" i="11"/>
  <c r="T644" i="11"/>
  <c r="T676" i="11"/>
  <c r="T708" i="11"/>
  <c r="T740" i="11"/>
  <c r="T772" i="11"/>
  <c r="T804" i="11"/>
  <c r="T836" i="11"/>
  <c r="T868" i="11"/>
  <c r="T900" i="11"/>
  <c r="T932" i="11"/>
  <c r="T964" i="11"/>
  <c r="T996" i="11"/>
  <c r="T1028" i="11"/>
  <c r="T1060" i="11"/>
  <c r="T1092" i="11"/>
  <c r="T1124" i="11"/>
  <c r="T1156" i="11"/>
  <c r="T1188" i="11"/>
  <c r="T1220" i="11"/>
  <c r="T1252" i="11"/>
  <c r="T1284" i="11"/>
  <c r="T1316" i="11"/>
  <c r="T1348" i="11"/>
  <c r="T1380" i="11"/>
  <c r="T1412" i="11"/>
  <c r="T1444" i="11"/>
  <c r="T1476" i="11"/>
  <c r="T1508" i="11"/>
  <c r="T1540" i="11"/>
  <c r="T1572" i="11"/>
  <c r="T1604" i="11"/>
  <c r="T1636" i="11"/>
  <c r="T1668" i="11"/>
  <c r="T1700" i="11"/>
  <c r="T1732" i="11"/>
  <c r="T1764" i="11"/>
  <c r="T1796" i="11"/>
  <c r="T1828" i="11"/>
  <c r="T1860" i="11"/>
  <c r="T1892" i="11"/>
  <c r="T1924" i="11"/>
  <c r="T1956" i="11"/>
  <c r="T1988" i="11"/>
  <c r="T2020" i="11"/>
  <c r="T2052" i="11"/>
  <c r="T2084" i="11"/>
  <c r="T2108" i="11"/>
  <c r="T2126" i="11"/>
  <c r="T2149" i="11"/>
  <c r="T2172" i="11"/>
  <c r="T2190" i="11"/>
  <c r="T2213" i="11"/>
  <c r="T2236" i="11"/>
  <c r="T2254" i="11"/>
  <c r="T2277" i="11"/>
  <c r="T2300" i="11"/>
  <c r="T2318" i="11"/>
  <c r="T2341" i="11"/>
  <c r="T2364" i="11"/>
  <c r="T2382" i="11"/>
  <c r="T2405" i="11"/>
  <c r="T2428" i="11"/>
  <c r="T2446" i="11"/>
  <c r="T2469" i="11"/>
  <c r="T2492" i="11"/>
  <c r="T2510" i="11"/>
  <c r="T2533" i="11"/>
  <c r="T2556" i="11"/>
  <c r="T2574" i="11"/>
  <c r="T2597" i="11"/>
  <c r="T2620" i="11"/>
  <c r="T2638" i="11"/>
  <c r="T2661" i="11"/>
  <c r="T2681" i="11"/>
  <c r="T2689" i="11"/>
  <c r="T2697" i="11"/>
  <c r="T2705" i="11"/>
  <c r="T2713" i="11"/>
  <c r="T2721" i="11"/>
  <c r="T2729" i="11"/>
  <c r="T2737" i="11"/>
  <c r="T2745" i="11"/>
  <c r="T2753" i="11"/>
  <c r="T2761" i="11"/>
  <c r="T2769" i="11"/>
  <c r="T2777" i="11"/>
  <c r="T2785" i="11"/>
  <c r="T2793" i="11"/>
  <c r="T2801" i="11"/>
  <c r="T2809" i="11"/>
  <c r="T2817" i="11"/>
  <c r="T2825" i="11"/>
  <c r="T2833" i="11"/>
  <c r="T2841" i="11"/>
  <c r="T2849" i="11"/>
  <c r="T2857" i="11"/>
  <c r="T2865" i="11"/>
  <c r="T2873" i="11"/>
  <c r="T2881" i="11"/>
  <c r="T2889" i="11"/>
  <c r="T2897" i="11"/>
  <c r="T2905" i="11"/>
  <c r="T2913" i="11"/>
  <c r="T2921" i="11"/>
  <c r="T2929" i="11"/>
  <c r="T2937" i="11"/>
  <c r="T2945" i="11"/>
  <c r="T2953" i="11"/>
  <c r="T2961" i="11"/>
  <c r="T2969" i="11"/>
  <c r="T2977" i="11"/>
  <c r="T2985" i="11"/>
  <c r="T2993" i="11"/>
  <c r="T3001" i="11"/>
  <c r="T3009" i="11"/>
  <c r="T3017" i="11"/>
  <c r="T3025" i="11"/>
  <c r="T3033" i="11"/>
  <c r="T3041" i="11"/>
  <c r="T3049" i="11"/>
  <c r="T3057" i="11"/>
  <c r="T3065" i="11"/>
  <c r="T3073" i="11"/>
  <c r="T3081" i="11"/>
  <c r="T3089" i="11"/>
  <c r="T3097" i="11"/>
  <c r="T3105" i="11"/>
  <c r="T3113" i="11"/>
  <c r="T3121" i="11"/>
  <c r="T3129" i="11"/>
  <c r="T3137" i="11"/>
  <c r="T3145" i="11"/>
  <c r="T3153" i="11"/>
  <c r="T3161" i="11"/>
  <c r="T3169" i="11"/>
  <c r="T3177" i="11"/>
  <c r="T3185" i="11"/>
  <c r="T3193" i="11"/>
  <c r="T3201" i="11"/>
  <c r="T3209" i="11"/>
  <c r="T3217" i="11"/>
  <c r="T3225" i="11"/>
  <c r="T3233" i="11"/>
  <c r="T3241" i="11"/>
  <c r="T3249" i="11"/>
  <c r="T3257" i="11"/>
  <c r="T3265" i="11"/>
  <c r="T3273" i="11"/>
  <c r="T3281" i="11"/>
  <c r="T3289" i="11"/>
  <c r="T3297" i="11"/>
  <c r="T3305" i="11"/>
  <c r="T3313" i="11"/>
  <c r="T3321" i="11"/>
  <c r="T3329" i="11"/>
  <c r="T3337" i="11"/>
  <c r="T3345" i="11"/>
  <c r="T3353" i="11"/>
  <c r="T3361" i="11"/>
  <c r="T3369" i="11"/>
  <c r="T3377" i="11"/>
  <c r="T3385" i="11"/>
  <c r="T3393" i="11"/>
  <c r="T3401" i="11"/>
  <c r="T3409" i="11"/>
  <c r="T3417" i="11"/>
  <c r="T3425" i="11"/>
  <c r="T3433" i="11"/>
  <c r="T3441" i="11"/>
  <c r="T3449" i="11"/>
  <c r="T3457" i="11"/>
  <c r="T3465" i="11"/>
  <c r="T3473" i="11"/>
  <c r="T3481" i="11"/>
  <c r="T3489" i="11"/>
  <c r="T3497" i="11"/>
  <c r="T3505" i="11"/>
  <c r="T3513" i="11"/>
  <c r="T3521" i="11"/>
  <c r="T3529" i="11"/>
  <c r="T3537" i="11"/>
  <c r="T3545" i="11"/>
  <c r="T3553" i="11"/>
  <c r="T3561" i="11"/>
  <c r="T3569" i="11"/>
  <c r="T3577" i="11"/>
  <c r="T3585" i="11"/>
  <c r="T3593" i="11"/>
  <c r="T3601" i="11"/>
  <c r="T3609" i="11"/>
  <c r="T3617" i="11"/>
  <c r="T3625" i="11"/>
  <c r="T3633" i="11"/>
  <c r="T3641" i="11"/>
  <c r="T3649" i="11"/>
  <c r="T3657" i="11"/>
  <c r="T3665" i="11"/>
  <c r="T3673" i="11"/>
  <c r="T3681" i="11"/>
  <c r="T3689" i="11"/>
  <c r="T3697" i="11"/>
  <c r="T3705" i="11"/>
  <c r="T3713" i="11"/>
  <c r="T3721" i="11"/>
  <c r="T3729" i="11"/>
  <c r="T3737" i="11"/>
  <c r="T3745" i="11"/>
  <c r="T3753" i="11"/>
  <c r="T3761" i="11"/>
  <c r="T3769" i="11"/>
  <c r="T3777" i="11"/>
  <c r="T3785" i="11"/>
  <c r="T3793" i="11"/>
  <c r="T3801" i="11"/>
  <c r="T3809" i="11"/>
  <c r="T3817" i="11"/>
  <c r="T3825" i="11"/>
  <c r="T3833" i="11"/>
  <c r="T3841" i="11"/>
  <c r="T3849" i="11"/>
  <c r="T3857" i="11"/>
  <c r="T3865" i="11"/>
  <c r="T3873" i="11"/>
  <c r="T3881" i="11"/>
  <c r="T3889" i="11"/>
  <c r="T3897" i="11"/>
  <c r="T3905" i="11"/>
  <c r="T3913" i="11"/>
  <c r="T3921" i="11"/>
  <c r="T3929" i="11"/>
  <c r="T3937" i="11"/>
  <c r="T3945" i="11"/>
  <c r="T3953" i="11"/>
  <c r="T3961" i="11"/>
  <c r="T3969" i="11"/>
  <c r="T3977" i="11"/>
  <c r="T3985" i="11"/>
  <c r="T3993" i="11"/>
  <c r="T4001" i="11"/>
  <c r="T4009" i="11"/>
  <c r="T4017" i="11"/>
  <c r="T4025" i="11"/>
  <c r="T4033" i="11"/>
  <c r="T4041" i="11"/>
  <c r="T4049" i="11"/>
  <c r="T4057" i="11"/>
  <c r="T4065" i="11"/>
  <c r="T4073" i="11"/>
  <c r="T4081" i="11"/>
  <c r="T4089" i="11"/>
  <c r="T4097" i="11"/>
  <c r="T4105" i="11"/>
  <c r="T4113" i="11"/>
  <c r="T4121" i="11"/>
  <c r="T4129" i="11"/>
  <c r="T4137" i="11"/>
  <c r="T4145" i="11"/>
  <c r="T4153" i="11"/>
  <c r="T4161" i="11"/>
  <c r="T4169" i="11"/>
  <c r="T4177" i="11"/>
  <c r="T4185" i="11"/>
  <c r="T4193" i="11"/>
  <c r="T4201" i="11"/>
  <c r="T4209" i="11"/>
  <c r="T4217" i="11"/>
  <c r="T4225" i="11"/>
  <c r="T4233" i="11"/>
  <c r="T4241" i="11"/>
  <c r="T4249" i="11"/>
  <c r="T4257" i="11"/>
  <c r="T4265" i="11"/>
  <c r="T4273" i="11"/>
  <c r="T4281" i="11"/>
  <c r="T4289" i="11"/>
  <c r="T4297" i="11"/>
  <c r="T4305" i="11"/>
  <c r="T4313" i="11"/>
  <c r="T4321" i="11"/>
  <c r="T4329" i="11"/>
  <c r="T4337" i="11"/>
  <c r="T4345" i="11"/>
  <c r="T4353" i="11"/>
  <c r="T4361" i="11"/>
  <c r="T4369" i="11"/>
  <c r="T4377" i="11"/>
  <c r="T4385" i="11"/>
  <c r="T4393" i="11"/>
  <c r="T4401" i="11"/>
  <c r="T4409" i="11"/>
  <c r="T4417" i="11"/>
  <c r="T4425" i="11"/>
  <c r="T4433" i="11"/>
  <c r="T4441" i="11"/>
  <c r="T4449" i="11"/>
  <c r="T4457" i="11"/>
  <c r="T4465" i="11"/>
  <c r="T4473" i="11"/>
  <c r="T4481" i="11"/>
  <c r="T4489" i="11"/>
  <c r="T4497" i="11"/>
  <c r="T4505" i="11"/>
  <c r="T4513" i="11"/>
  <c r="T4521" i="11"/>
  <c r="T4529" i="11"/>
  <c r="T4537" i="11"/>
  <c r="T4545" i="11"/>
  <c r="T4553" i="11"/>
  <c r="T4561" i="11"/>
  <c r="T4569" i="11"/>
  <c r="T4577" i="11"/>
  <c r="T4585" i="11"/>
  <c r="T4593" i="11"/>
  <c r="T4601" i="11"/>
  <c r="T4609" i="11"/>
  <c r="T4617" i="11"/>
  <c r="T4625" i="11"/>
  <c r="T4633" i="11"/>
  <c r="T4641" i="11"/>
  <c r="T4649" i="11"/>
  <c r="T166" i="11"/>
  <c r="T422" i="11"/>
  <c r="T678" i="11"/>
  <c r="T934" i="11"/>
  <c r="T1190" i="11"/>
  <c r="T1446" i="11"/>
  <c r="T1702" i="11"/>
  <c r="T1958" i="11"/>
  <c r="T2173" i="11"/>
  <c r="T2342" i="11"/>
  <c r="T2516" i="11"/>
  <c r="T2682" i="11"/>
  <c r="T2746" i="11"/>
  <c r="T2810" i="11"/>
  <c r="T2874" i="11"/>
  <c r="T2938" i="11"/>
  <c r="T3002" i="11"/>
  <c r="T3066" i="11"/>
  <c r="T3130" i="11"/>
  <c r="T3194" i="11"/>
  <c r="T3258" i="11"/>
  <c r="T3322" i="11"/>
  <c r="T3386" i="11"/>
  <c r="T3450" i="11"/>
  <c r="T3514" i="11"/>
  <c r="T3578" i="11"/>
  <c r="T3642" i="11"/>
  <c r="T3706" i="11"/>
  <c r="T3770" i="11"/>
  <c r="T3834" i="11"/>
  <c r="T3898" i="11"/>
  <c r="T3962" i="11"/>
  <c r="T4026" i="11"/>
  <c r="T4090" i="11"/>
  <c r="T4154" i="11"/>
  <c r="T4218" i="11"/>
  <c r="T4282" i="11"/>
  <c r="T4346" i="11"/>
  <c r="T4410" i="11"/>
  <c r="T4474" i="11"/>
  <c r="T4538" i="11"/>
  <c r="T4602" i="11"/>
  <c r="T4657" i="11"/>
  <c r="T4670" i="11"/>
  <c r="T4678" i="11"/>
  <c r="T4686" i="11"/>
  <c r="T4694" i="11"/>
  <c r="T4702" i="11"/>
  <c r="T4710" i="11"/>
  <c r="T4718" i="11"/>
  <c r="T4726" i="11"/>
  <c r="T4734" i="11"/>
  <c r="T4742" i="11"/>
  <c r="T4750" i="11"/>
  <c r="T4758" i="11"/>
  <c r="T4766" i="11"/>
  <c r="T4774" i="11"/>
  <c r="T4782" i="11"/>
  <c r="T4790" i="11"/>
  <c r="T4798" i="11"/>
  <c r="T4806" i="11"/>
  <c r="T4814" i="11"/>
  <c r="T4822" i="11"/>
  <c r="T4830" i="11"/>
  <c r="T4838" i="11"/>
  <c r="T4846" i="11"/>
  <c r="T4854" i="11"/>
  <c r="T4862" i="11"/>
  <c r="T4870" i="11"/>
  <c r="T4878" i="11"/>
  <c r="T4886" i="11"/>
  <c r="T4894" i="11"/>
  <c r="T4902" i="11"/>
  <c r="T4910" i="11"/>
  <c r="T4918" i="11"/>
  <c r="T4926" i="11"/>
  <c r="T4934" i="11"/>
  <c r="T4942" i="11"/>
  <c r="T4950" i="11"/>
  <c r="T4958" i="11"/>
  <c r="T4966" i="11"/>
  <c r="T4974" i="11"/>
  <c r="T4982" i="11"/>
  <c r="T4990" i="11"/>
  <c r="T4998" i="11"/>
  <c r="T5006" i="11"/>
  <c r="T5014" i="11"/>
  <c r="T5022" i="11"/>
  <c r="T5030" i="11"/>
  <c r="T5038" i="11"/>
  <c r="T5046" i="11"/>
  <c r="T5054" i="11"/>
  <c r="T5062" i="11"/>
  <c r="T5070" i="11"/>
  <c r="T5078" i="11"/>
  <c r="T5086" i="11"/>
  <c r="T5094" i="11"/>
  <c r="T5102" i="11"/>
  <c r="T5110" i="11"/>
  <c r="T5118" i="11"/>
  <c r="T5126" i="11"/>
  <c r="T5134" i="11"/>
  <c r="T5142" i="11"/>
  <c r="T5150" i="11"/>
  <c r="T5158" i="11"/>
  <c r="T5166" i="11"/>
  <c r="T5174" i="11"/>
  <c r="T5182" i="11"/>
  <c r="T5190" i="11"/>
  <c r="T5198" i="11"/>
  <c r="T5206" i="11"/>
  <c r="T5214" i="11"/>
  <c r="T5222" i="11"/>
  <c r="T5230" i="11"/>
  <c r="T5238" i="11"/>
  <c r="T5246" i="11"/>
  <c r="T5254" i="11"/>
  <c r="T5262" i="11"/>
  <c r="T5270" i="11"/>
  <c r="T5278" i="11"/>
  <c r="T5286" i="11"/>
  <c r="T5294" i="11"/>
  <c r="T5302" i="11"/>
  <c r="T5310" i="11"/>
  <c r="T5318" i="11"/>
  <c r="T5326" i="11"/>
  <c r="T5334" i="11"/>
  <c r="T5342" i="11"/>
  <c r="T5350" i="11"/>
  <c r="T5358" i="11"/>
  <c r="T5366" i="11"/>
  <c r="T5374" i="11"/>
  <c r="T5382" i="11"/>
  <c r="T5390" i="11"/>
  <c r="T5398" i="11"/>
  <c r="T5406" i="11"/>
  <c r="T5414" i="11"/>
  <c r="T5422" i="11"/>
  <c r="T5430" i="11"/>
  <c r="T5438" i="11"/>
  <c r="T5446" i="11"/>
  <c r="T5454" i="11"/>
  <c r="T5462" i="11"/>
  <c r="T5470" i="11"/>
  <c r="T5478" i="11"/>
  <c r="T5486" i="11"/>
  <c r="T5494" i="11"/>
  <c r="T5502" i="11"/>
  <c r="T5510" i="11"/>
  <c r="T5518" i="11"/>
  <c r="T5526" i="11"/>
  <c r="T5534" i="11"/>
  <c r="T5542" i="11"/>
  <c r="T5550" i="11"/>
  <c r="T5558" i="11"/>
  <c r="T5566" i="11"/>
  <c r="T5574" i="11"/>
  <c r="T5582" i="11"/>
  <c r="T5590" i="11"/>
  <c r="T5598" i="11"/>
  <c r="T5606" i="11"/>
  <c r="T5614" i="11"/>
  <c r="T5622" i="11"/>
  <c r="T5630" i="11"/>
  <c r="T5638" i="11"/>
  <c r="T5646" i="11"/>
  <c r="T5654" i="11"/>
  <c r="T5662" i="11"/>
  <c r="T5670" i="11"/>
  <c r="T5678" i="11"/>
  <c r="T5686" i="11"/>
  <c r="T5694" i="11"/>
  <c r="T5702" i="11"/>
  <c r="T5710" i="11"/>
  <c r="T5718" i="11"/>
  <c r="T5726" i="11"/>
  <c r="T5734" i="11"/>
  <c r="T5742" i="11"/>
  <c r="T5750" i="11"/>
  <c r="T5758" i="11"/>
  <c r="T5766" i="11"/>
  <c r="T5774" i="11"/>
  <c r="T5782" i="11"/>
  <c r="T5790" i="11"/>
  <c r="T5798" i="11"/>
  <c r="T5806" i="11"/>
  <c r="T5814" i="11"/>
  <c r="T5822" i="11"/>
  <c r="T5830" i="11"/>
  <c r="T5838" i="11"/>
  <c r="T5846" i="11"/>
  <c r="T5854" i="11"/>
  <c r="T5862" i="11"/>
  <c r="T5870" i="11"/>
  <c r="T5878" i="11"/>
  <c r="T5886" i="11"/>
  <c r="T5894" i="11"/>
  <c r="T5902" i="11"/>
  <c r="T5910" i="11"/>
  <c r="T5918" i="11"/>
  <c r="T5926" i="11"/>
  <c r="T2" i="11"/>
  <c r="S10" i="11"/>
  <c r="S18" i="11"/>
  <c r="S26" i="11"/>
  <c r="S34" i="11"/>
  <c r="S42" i="11"/>
  <c r="S50" i="11"/>
  <c r="S58" i="11"/>
  <c r="S66" i="11"/>
  <c r="S74" i="11"/>
  <c r="S82" i="11"/>
  <c r="S90" i="11"/>
  <c r="S98" i="11"/>
  <c r="S106" i="11"/>
  <c r="S114" i="11"/>
  <c r="S122" i="11"/>
  <c r="S130" i="11"/>
  <c r="S138" i="11"/>
  <c r="S146" i="11"/>
  <c r="S154" i="11"/>
  <c r="S162" i="11"/>
  <c r="S170" i="11"/>
  <c r="S178" i="11"/>
  <c r="S186" i="11"/>
  <c r="S194" i="11"/>
  <c r="S202" i="11"/>
  <c r="S210" i="11"/>
  <c r="S218" i="11"/>
  <c r="S226" i="11"/>
  <c r="S234" i="11"/>
  <c r="S242" i="11"/>
  <c r="S250" i="11"/>
  <c r="S258" i="11"/>
  <c r="S266" i="11"/>
  <c r="S274" i="11"/>
  <c r="S282" i="11"/>
  <c r="S290" i="11"/>
  <c r="S298" i="11"/>
  <c r="S306" i="11"/>
  <c r="S314" i="11"/>
  <c r="S322" i="11"/>
  <c r="S330" i="11"/>
  <c r="S338" i="11"/>
  <c r="S346" i="11"/>
  <c r="S354" i="11"/>
  <c r="S362" i="11"/>
  <c r="S370" i="11"/>
  <c r="S378" i="11"/>
  <c r="S386" i="11"/>
  <c r="S394" i="11"/>
  <c r="S402" i="11"/>
  <c r="S410" i="11"/>
  <c r="S418" i="11"/>
  <c r="S426" i="11"/>
  <c r="S434" i="11"/>
  <c r="S442" i="11"/>
  <c r="S450" i="11"/>
  <c r="S458" i="11"/>
  <c r="S466" i="11"/>
  <c r="S474" i="11"/>
  <c r="S482" i="11"/>
  <c r="S490" i="11"/>
  <c r="S498" i="11"/>
  <c r="S506" i="11"/>
  <c r="S514" i="11"/>
  <c r="S522" i="11"/>
  <c r="S530" i="11"/>
  <c r="S538" i="11"/>
  <c r="S546" i="11"/>
  <c r="S554" i="11"/>
  <c r="S562" i="11"/>
  <c r="S570" i="11"/>
  <c r="S578" i="11"/>
  <c r="S586" i="11"/>
  <c r="S594" i="11"/>
  <c r="S602" i="11"/>
  <c r="S610" i="11"/>
  <c r="S618" i="11"/>
  <c r="S626" i="11"/>
  <c r="S634" i="11"/>
  <c r="S642" i="11"/>
  <c r="S650" i="11"/>
  <c r="S658" i="11"/>
  <c r="S666" i="11"/>
  <c r="S674" i="11"/>
  <c r="S682" i="11"/>
  <c r="S690" i="11"/>
  <c r="S698" i="11"/>
  <c r="S706" i="11"/>
  <c r="S714" i="11"/>
  <c r="S722" i="11"/>
  <c r="S730" i="11"/>
  <c r="S738" i="11"/>
  <c r="S746" i="11"/>
  <c r="S754" i="11"/>
  <c r="S762" i="11"/>
  <c r="S770" i="11"/>
  <c r="S778" i="11"/>
  <c r="S786" i="11"/>
  <c r="S794" i="11"/>
  <c r="S802" i="11"/>
  <c r="S810" i="11"/>
  <c r="S818" i="11"/>
  <c r="S826" i="11"/>
  <c r="S834" i="11"/>
  <c r="S842" i="11"/>
  <c r="S850" i="11"/>
  <c r="S858" i="11"/>
  <c r="S866" i="11"/>
  <c r="S874" i="11"/>
  <c r="S882" i="11"/>
  <c r="S890" i="11"/>
  <c r="S898" i="11"/>
  <c r="S906" i="11"/>
  <c r="S914" i="11"/>
  <c r="S922" i="11"/>
  <c r="S930" i="11"/>
  <c r="S938" i="11"/>
  <c r="S946" i="11"/>
  <c r="S954" i="11"/>
  <c r="S962" i="11"/>
  <c r="S970" i="11"/>
  <c r="S978" i="11"/>
  <c r="S986" i="11"/>
  <c r="S994" i="11"/>
  <c r="S1002" i="11"/>
  <c r="S1010" i="11"/>
  <c r="S1018" i="11"/>
  <c r="S1026" i="11"/>
  <c r="S1034" i="11"/>
  <c r="S1042" i="11"/>
  <c r="S1050" i="11"/>
  <c r="S1058" i="11"/>
  <c r="S1066" i="11"/>
  <c r="S1074" i="11"/>
  <c r="S1082" i="11"/>
  <c r="S1090" i="11"/>
  <c r="S1098" i="11"/>
  <c r="S1106" i="11"/>
  <c r="S1114" i="11"/>
  <c r="S1122" i="11"/>
  <c r="S1130" i="11"/>
  <c r="S1138" i="11"/>
  <c r="S1146" i="11"/>
  <c r="S1154" i="11"/>
  <c r="S1162" i="11"/>
  <c r="S1170" i="11"/>
  <c r="S1178" i="11"/>
  <c r="S1186" i="11"/>
  <c r="S1194" i="11"/>
  <c r="S1202" i="11"/>
  <c r="S1210" i="11"/>
  <c r="S1218" i="11"/>
  <c r="S1226" i="11"/>
  <c r="S1234" i="11"/>
  <c r="S1242" i="11"/>
  <c r="S1250" i="11"/>
  <c r="S1258" i="11"/>
  <c r="S1266" i="11"/>
  <c r="S1274" i="11"/>
  <c r="S1282" i="11"/>
  <c r="S1290" i="11"/>
  <c r="S1298" i="11"/>
  <c r="S1306" i="11"/>
  <c r="S1314" i="11"/>
  <c r="S1322" i="11"/>
  <c r="S1330" i="11"/>
  <c r="S1338" i="11"/>
  <c r="S1346" i="11"/>
  <c r="S1354" i="11"/>
  <c r="S1362" i="11"/>
  <c r="S1370" i="11"/>
  <c r="S1378" i="11"/>
  <c r="S1386" i="11"/>
  <c r="S1394" i="11"/>
  <c r="S1402" i="11"/>
  <c r="S1410" i="11"/>
  <c r="S1418" i="11"/>
  <c r="S1426" i="11"/>
  <c r="S1434" i="11"/>
  <c r="S1442" i="11"/>
  <c r="S1450" i="11"/>
  <c r="S1458" i="11"/>
  <c r="S1466" i="11"/>
  <c r="S1474" i="11"/>
  <c r="S1482" i="11"/>
  <c r="S1490" i="11"/>
  <c r="S1498" i="11"/>
  <c r="S1506" i="11"/>
  <c r="S1514" i="11"/>
  <c r="S1522" i="11"/>
  <c r="S1530" i="11"/>
  <c r="S1538" i="11"/>
  <c r="S1546" i="11"/>
  <c r="S1554" i="11"/>
  <c r="S1562" i="11"/>
  <c r="S1570" i="11"/>
  <c r="S1578" i="11"/>
  <c r="S1586" i="11"/>
  <c r="S1594" i="11"/>
  <c r="S1602" i="11"/>
  <c r="S1610" i="11"/>
  <c r="S1618" i="11"/>
  <c r="S1626" i="11"/>
  <c r="S1634" i="11"/>
  <c r="S1642" i="11"/>
  <c r="S1650" i="11"/>
  <c r="S1658" i="11"/>
  <c r="S1666" i="11"/>
  <c r="S1674" i="11"/>
  <c r="S1682" i="11"/>
  <c r="S1690" i="11"/>
  <c r="S1698" i="11"/>
  <c r="S1706" i="11"/>
  <c r="S1714" i="11"/>
  <c r="S1722" i="11"/>
  <c r="S1730" i="11"/>
  <c r="S1738" i="11"/>
  <c r="S1746" i="11"/>
  <c r="S1754" i="11"/>
  <c r="S1762" i="11"/>
  <c r="S1770" i="11"/>
  <c r="S1778" i="11"/>
  <c r="S1786" i="11"/>
  <c r="S1794" i="11"/>
  <c r="S1802" i="11"/>
  <c r="S1810" i="11"/>
  <c r="S1818" i="11"/>
  <c r="S1826" i="11"/>
  <c r="S1834" i="11"/>
  <c r="S1842" i="11"/>
  <c r="S1850" i="11"/>
  <c r="S1858" i="11"/>
  <c r="S1866" i="11"/>
  <c r="S1874" i="11"/>
  <c r="S1882" i="11"/>
  <c r="S1890" i="11"/>
  <c r="S1898" i="11"/>
  <c r="S1906" i="11"/>
  <c r="S1914" i="11"/>
  <c r="S1922" i="11"/>
  <c r="S1930" i="11"/>
  <c r="S1938" i="11"/>
  <c r="S1946" i="11"/>
  <c r="S1954" i="11"/>
  <c r="S1962" i="11"/>
  <c r="S1970" i="11"/>
  <c r="S1978" i="11"/>
  <c r="S1986" i="11"/>
  <c r="S1994" i="11"/>
  <c r="S2002" i="11"/>
  <c r="S2010" i="11"/>
  <c r="S2018" i="11"/>
  <c r="S2026" i="11"/>
  <c r="S2034" i="11"/>
  <c r="S2042" i="11"/>
  <c r="S2050" i="11"/>
  <c r="S2058" i="11"/>
  <c r="S2066" i="11"/>
  <c r="S2074" i="11"/>
  <c r="S2082" i="11"/>
  <c r="S2090" i="11"/>
  <c r="S2098" i="11"/>
  <c r="S2106" i="11"/>
  <c r="S2114" i="11"/>
  <c r="S2122" i="11"/>
  <c r="S2130" i="11"/>
  <c r="S2138" i="11"/>
  <c r="S2146" i="11"/>
  <c r="S2154" i="11"/>
  <c r="S2162" i="11"/>
  <c r="S2170" i="11"/>
  <c r="S2178" i="11"/>
  <c r="S2186" i="11"/>
  <c r="S2194" i="11"/>
  <c r="S2202" i="11"/>
  <c r="S2210" i="11"/>
  <c r="S2218" i="11"/>
  <c r="S2226" i="11"/>
  <c r="S2234" i="11"/>
  <c r="S2242" i="11"/>
  <c r="S2250" i="11"/>
  <c r="S2258" i="11"/>
  <c r="S2266" i="11"/>
  <c r="S2274" i="11"/>
  <c r="S2282" i="11"/>
  <c r="S2290" i="11"/>
  <c r="S2298" i="11"/>
  <c r="S2306" i="11"/>
  <c r="S2314" i="11"/>
  <c r="S2322" i="11"/>
  <c r="S2330" i="11"/>
  <c r="S2338" i="11"/>
  <c r="S2346" i="11"/>
  <c r="S2354" i="11"/>
  <c r="S2362" i="11"/>
  <c r="S2370" i="11"/>
  <c r="S2378" i="11"/>
  <c r="S2386" i="11"/>
  <c r="S2394" i="11"/>
  <c r="S2402" i="11"/>
  <c r="S2410" i="11"/>
  <c r="S2418" i="11"/>
  <c r="S2426" i="11"/>
  <c r="S2434" i="11"/>
  <c r="S2442" i="11"/>
  <c r="S2450" i="11"/>
  <c r="S2458" i="11"/>
  <c r="S2466" i="11"/>
  <c r="S2474" i="11"/>
  <c r="S2482" i="11"/>
  <c r="S2490" i="11"/>
  <c r="S2498" i="11"/>
  <c r="S2506" i="11"/>
  <c r="S2514" i="11"/>
  <c r="S2522" i="11"/>
  <c r="S2530" i="11"/>
  <c r="S2538" i="11"/>
  <c r="S2546" i="11"/>
  <c r="S2554" i="11"/>
  <c r="S2562" i="11"/>
  <c r="S2570" i="11"/>
  <c r="S2578" i="11"/>
  <c r="S2586" i="11"/>
  <c r="S2594" i="11"/>
  <c r="S2602" i="11"/>
  <c r="S2610" i="11"/>
  <c r="S2618" i="11"/>
  <c r="S2626" i="11"/>
  <c r="S2634" i="11"/>
  <c r="S2642" i="11"/>
  <c r="S2650" i="11"/>
  <c r="S2658" i="11"/>
  <c r="S2666" i="11"/>
  <c r="S2674" i="11"/>
  <c r="S2682" i="11"/>
  <c r="S2690" i="11"/>
  <c r="S2698" i="11"/>
  <c r="S2706" i="11"/>
  <c r="S2714" i="11"/>
  <c r="S2722" i="11"/>
  <c r="S2730" i="11"/>
  <c r="S2738" i="11"/>
  <c r="S2746" i="11"/>
  <c r="S2754" i="11"/>
  <c r="S2762" i="11"/>
  <c r="S2770" i="11"/>
  <c r="S2778" i="11"/>
  <c r="S2786" i="11"/>
  <c r="S2794" i="11"/>
  <c r="S2802" i="11"/>
  <c r="S2810" i="11"/>
  <c r="S2818" i="11"/>
  <c r="S2826" i="11"/>
  <c r="S2834" i="11"/>
  <c r="S2842" i="11"/>
  <c r="S2850" i="11"/>
  <c r="S2858" i="11"/>
  <c r="S2866" i="11"/>
  <c r="S2874" i="11"/>
  <c r="S2882" i="11"/>
  <c r="S2890" i="11"/>
  <c r="S2898" i="11"/>
  <c r="S2906" i="11"/>
  <c r="S2914" i="11"/>
  <c r="S2922" i="11"/>
  <c r="S2930" i="11"/>
  <c r="S2938" i="11"/>
  <c r="S2946" i="11"/>
  <c r="S2954" i="11"/>
  <c r="S2962" i="11"/>
  <c r="S2970" i="11"/>
  <c r="S2978" i="11"/>
  <c r="S2986" i="11"/>
  <c r="S2994" i="11"/>
  <c r="S3002" i="11"/>
  <c r="S3010" i="11"/>
  <c r="S3018" i="11"/>
  <c r="S3026" i="11"/>
  <c r="S3034" i="11"/>
  <c r="S3042" i="11"/>
  <c r="S3050" i="11"/>
  <c r="S3058" i="11"/>
  <c r="S3066" i="11"/>
  <c r="S3074" i="11"/>
  <c r="S3082" i="11"/>
  <c r="S3090" i="11"/>
  <c r="S3098" i="11"/>
  <c r="S3106" i="11"/>
  <c r="S3114" i="11"/>
  <c r="S3122" i="11"/>
  <c r="S3130" i="11"/>
  <c r="S3138" i="11"/>
  <c r="S3146" i="11"/>
  <c r="S3154" i="11"/>
  <c r="S3162" i="11"/>
  <c r="S3170" i="11"/>
  <c r="S3178" i="11"/>
  <c r="S3186" i="11"/>
  <c r="S3194" i="11"/>
  <c r="S3202" i="11"/>
  <c r="S3210" i="11"/>
  <c r="S3218" i="11"/>
  <c r="S3226" i="11"/>
  <c r="S3234" i="11"/>
  <c r="S3242" i="11"/>
  <c r="S3250" i="11"/>
  <c r="S3258" i="11"/>
  <c r="S3266" i="11"/>
  <c r="S3274" i="11"/>
  <c r="S3282" i="11"/>
  <c r="S3290" i="11"/>
  <c r="S3298" i="11"/>
  <c r="S3306" i="11"/>
  <c r="S3314" i="11"/>
  <c r="S3322" i="11"/>
  <c r="S3330" i="11"/>
  <c r="S3338" i="11"/>
  <c r="S3346" i="11"/>
  <c r="S3354" i="11"/>
  <c r="S3362" i="11"/>
  <c r="S3370" i="11"/>
  <c r="S3378" i="11"/>
  <c r="S3386" i="11"/>
  <c r="S3394" i="11"/>
  <c r="S3402" i="11"/>
  <c r="S3410" i="11"/>
  <c r="S3418" i="11"/>
  <c r="S3426" i="11"/>
  <c r="S3434" i="11"/>
  <c r="S3442" i="11"/>
  <c r="S3450" i="11"/>
  <c r="S3458" i="11"/>
  <c r="S3466" i="11"/>
  <c r="S3474" i="11"/>
  <c r="S3482" i="11"/>
  <c r="S3490" i="11"/>
  <c r="S3498" i="11"/>
  <c r="T198" i="11"/>
  <c r="T454" i="11"/>
  <c r="T710" i="11"/>
  <c r="T966" i="11"/>
  <c r="T1222" i="11"/>
  <c r="T1478" i="11"/>
  <c r="T1734" i="11"/>
  <c r="T1990" i="11"/>
  <c r="T2196" i="11"/>
  <c r="T2365" i="11"/>
  <c r="T2534" i="11"/>
  <c r="T2690" i="11"/>
  <c r="T2754" i="11"/>
  <c r="T2818" i="11"/>
  <c r="T2882" i="11"/>
  <c r="T2946" i="11"/>
  <c r="T3010" i="11"/>
  <c r="T3074" i="11"/>
  <c r="T3138" i="11"/>
  <c r="T3202" i="11"/>
  <c r="T3266" i="11"/>
  <c r="T3330" i="11"/>
  <c r="T3394" i="11"/>
  <c r="T3458" i="11"/>
  <c r="T3522" i="11"/>
  <c r="T3586" i="11"/>
  <c r="T3650" i="11"/>
  <c r="T3714" i="11"/>
  <c r="T3778" i="11"/>
  <c r="T3842" i="11"/>
  <c r="T3906" i="11"/>
  <c r="T3970" i="11"/>
  <c r="T4034" i="11"/>
  <c r="T4098" i="11"/>
  <c r="T4162" i="11"/>
  <c r="T4226" i="11"/>
  <c r="T4290" i="11"/>
  <c r="T4354" i="11"/>
  <c r="T4418" i="11"/>
  <c r="T4482" i="11"/>
  <c r="T4546" i="11"/>
  <c r="T4610" i="11"/>
  <c r="T4658" i="11"/>
  <c r="T4671" i="11"/>
  <c r="T4679" i="11"/>
  <c r="T4687" i="11"/>
  <c r="T4695" i="11"/>
  <c r="T4703" i="11"/>
  <c r="T4711" i="11"/>
  <c r="T4719" i="11"/>
  <c r="T4727" i="11"/>
  <c r="T4735" i="11"/>
  <c r="T4743" i="11"/>
  <c r="T4751" i="11"/>
  <c r="T4759" i="11"/>
  <c r="T4767" i="11"/>
  <c r="T4775" i="11"/>
  <c r="T4783" i="11"/>
  <c r="T4791" i="11"/>
  <c r="T4799" i="11"/>
  <c r="T4807" i="11"/>
  <c r="T4815" i="11"/>
  <c r="T4823" i="11"/>
  <c r="T4831" i="11"/>
  <c r="T4839" i="11"/>
  <c r="T4847" i="11"/>
  <c r="T4855" i="11"/>
  <c r="T4863" i="11"/>
  <c r="T4871" i="11"/>
  <c r="T4879" i="11"/>
  <c r="T4887" i="11"/>
  <c r="T4895" i="11"/>
  <c r="T4903" i="11"/>
  <c r="T4911" i="11"/>
  <c r="T4919" i="11"/>
  <c r="T4927" i="11"/>
  <c r="T4935" i="11"/>
  <c r="T4943" i="11"/>
  <c r="T4951" i="11"/>
  <c r="T4959" i="11"/>
  <c r="T4967" i="11"/>
  <c r="T4975" i="11"/>
  <c r="T4983" i="11"/>
  <c r="T4991" i="11"/>
  <c r="T4999" i="11"/>
  <c r="T5007" i="11"/>
  <c r="T5015" i="11"/>
  <c r="T5023" i="11"/>
  <c r="T5031" i="11"/>
  <c r="T5039" i="11"/>
  <c r="T5047" i="11"/>
  <c r="T5055" i="11"/>
  <c r="T5063" i="11"/>
  <c r="T5071" i="11"/>
  <c r="T5079" i="11"/>
  <c r="T5087" i="11"/>
  <c r="T5095" i="11"/>
  <c r="T5103" i="11"/>
  <c r="T5111" i="11"/>
  <c r="T5119" i="11"/>
  <c r="T5127" i="11"/>
  <c r="T5135" i="11"/>
  <c r="T5143" i="11"/>
  <c r="T5151" i="11"/>
  <c r="T5159" i="11"/>
  <c r="T5167" i="11"/>
  <c r="T5175" i="11"/>
  <c r="T5183" i="11"/>
  <c r="T5191" i="11"/>
  <c r="T5199" i="11"/>
  <c r="T5207" i="11"/>
  <c r="T5215" i="11"/>
  <c r="T5223" i="11"/>
  <c r="T5231" i="11"/>
  <c r="T5239" i="11"/>
  <c r="T5247" i="11"/>
  <c r="T5255" i="11"/>
  <c r="T5263" i="11"/>
  <c r="T5271" i="11"/>
  <c r="T5279" i="11"/>
  <c r="T5287" i="11"/>
  <c r="T5295" i="11"/>
  <c r="T5303" i="11"/>
  <c r="T5311" i="11"/>
  <c r="T5319" i="11"/>
  <c r="T5327" i="11"/>
  <c r="T5335" i="11"/>
  <c r="T5343" i="11"/>
  <c r="T5351" i="11"/>
  <c r="T5359" i="11"/>
  <c r="T5367" i="11"/>
  <c r="T5375" i="11"/>
  <c r="T5383" i="11"/>
  <c r="T5391" i="11"/>
  <c r="T5399" i="11"/>
  <c r="T5407" i="11"/>
  <c r="T5415" i="11"/>
  <c r="T5423" i="11"/>
  <c r="T5431" i="11"/>
  <c r="T5439" i="11"/>
  <c r="T5447" i="11"/>
  <c r="T5455" i="11"/>
  <c r="T5463" i="11"/>
  <c r="T5471" i="11"/>
  <c r="T5479" i="11"/>
  <c r="T5487" i="11"/>
  <c r="T5495" i="11"/>
  <c r="T5503" i="11"/>
  <c r="T5511" i="11"/>
  <c r="T5519" i="11"/>
  <c r="T5527" i="11"/>
  <c r="T5535" i="11"/>
  <c r="T5543" i="11"/>
  <c r="T5551" i="11"/>
  <c r="T5559" i="11"/>
  <c r="T5567" i="11"/>
  <c r="T5575" i="11"/>
  <c r="T5583" i="11"/>
  <c r="T5591" i="11"/>
  <c r="T5599" i="11"/>
  <c r="T5607" i="11"/>
  <c r="T5615" i="11"/>
  <c r="T5623" i="11"/>
  <c r="T5631" i="11"/>
  <c r="T5639" i="11"/>
  <c r="T5647" i="11"/>
  <c r="T5655" i="11"/>
  <c r="T5663" i="11"/>
  <c r="T5671" i="11"/>
  <c r="T5679" i="11"/>
  <c r="T5687" i="11"/>
  <c r="T5695" i="11"/>
  <c r="T5703" i="11"/>
  <c r="T5711" i="11"/>
  <c r="T5719" i="11"/>
  <c r="T5727" i="11"/>
  <c r="T5735" i="11"/>
  <c r="T5743" i="11"/>
  <c r="T5751" i="11"/>
  <c r="T5759" i="11"/>
  <c r="T5767" i="11"/>
  <c r="T5775" i="11"/>
  <c r="T5783" i="11"/>
  <c r="T5791" i="11"/>
  <c r="T5799" i="11"/>
  <c r="T5807" i="11"/>
  <c r="T5815" i="11"/>
  <c r="T5823" i="11"/>
  <c r="T5831" i="11"/>
  <c r="T5839" i="11"/>
  <c r="T5847" i="11"/>
  <c r="T5855" i="11"/>
  <c r="T5863" i="11"/>
  <c r="T5871" i="11"/>
  <c r="T5879" i="11"/>
  <c r="T5887" i="11"/>
  <c r="T5895" i="11"/>
  <c r="T5903" i="11"/>
  <c r="T5911" i="11"/>
  <c r="T5919" i="11"/>
  <c r="T5927" i="11"/>
  <c r="S3" i="11"/>
  <c r="S11" i="11"/>
  <c r="S19" i="11"/>
  <c r="S27" i="11"/>
  <c r="S35" i="11"/>
  <c r="S43" i="11"/>
  <c r="S51" i="11"/>
  <c r="S59" i="11"/>
  <c r="S67" i="11"/>
  <c r="S75" i="11"/>
  <c r="S83" i="11"/>
  <c r="S91" i="11"/>
  <c r="S99" i="11"/>
  <c r="S107" i="11"/>
  <c r="S115" i="11"/>
  <c r="S123" i="11"/>
  <c r="S131" i="11"/>
  <c r="S139" i="11"/>
  <c r="S147" i="11"/>
  <c r="S155" i="11"/>
  <c r="S163" i="11"/>
  <c r="S171" i="11"/>
  <c r="S179" i="11"/>
  <c r="S187" i="11"/>
  <c r="S195" i="11"/>
  <c r="S203" i="11"/>
  <c r="S211" i="11"/>
  <c r="S219" i="11"/>
  <c r="S227" i="11"/>
  <c r="S235" i="11"/>
  <c r="S243" i="11"/>
  <c r="S251" i="11"/>
  <c r="S259" i="11"/>
  <c r="S267" i="11"/>
  <c r="S275" i="11"/>
  <c r="S283" i="11"/>
  <c r="S291" i="11"/>
  <c r="S299" i="11"/>
  <c r="S307" i="11"/>
  <c r="S315" i="11"/>
  <c r="S323" i="11"/>
  <c r="S331" i="11"/>
  <c r="S339" i="11"/>
  <c r="S347" i="11"/>
  <c r="S355" i="11"/>
  <c r="S363" i="11"/>
  <c r="S371" i="11"/>
  <c r="S379" i="11"/>
  <c r="S387" i="11"/>
  <c r="S395" i="11"/>
  <c r="S403" i="11"/>
  <c r="S411" i="11"/>
  <c r="S419" i="11"/>
  <c r="S427" i="11"/>
  <c r="S435" i="11"/>
  <c r="S443" i="11"/>
  <c r="S451" i="11"/>
  <c r="S459" i="11"/>
  <c r="S467" i="11"/>
  <c r="S475" i="11"/>
  <c r="S483" i="11"/>
  <c r="S491" i="11"/>
  <c r="S499" i="11"/>
  <c r="S507" i="11"/>
  <c r="S515" i="11"/>
  <c r="S523" i="11"/>
  <c r="S531" i="11"/>
  <c r="S539" i="11"/>
  <c r="S547" i="11"/>
  <c r="S555" i="11"/>
  <c r="S563" i="11"/>
  <c r="S571" i="11"/>
  <c r="S579" i="11"/>
  <c r="S587" i="11"/>
  <c r="S595" i="11"/>
  <c r="S603" i="11"/>
  <c r="S611" i="11"/>
  <c r="S619" i="11"/>
  <c r="S627" i="11"/>
  <c r="S635" i="11"/>
  <c r="S643" i="11"/>
  <c r="S651" i="11"/>
  <c r="S659" i="11"/>
  <c r="S667" i="11"/>
  <c r="S675" i="11"/>
  <c r="S683" i="11"/>
  <c r="S691" i="11"/>
  <c r="S699" i="11"/>
  <c r="S707" i="11"/>
  <c r="S715" i="11"/>
  <c r="S723" i="11"/>
  <c r="S731" i="11"/>
  <c r="S739" i="11"/>
  <c r="S747" i="11"/>
  <c r="S755" i="11"/>
  <c r="S763" i="11"/>
  <c r="S771" i="11"/>
  <c r="S779" i="11"/>
  <c r="S787" i="11"/>
  <c r="S795" i="11"/>
  <c r="S803" i="11"/>
  <c r="S811" i="11"/>
  <c r="S819" i="11"/>
  <c r="S827" i="11"/>
  <c r="S835" i="11"/>
  <c r="S843" i="11"/>
  <c r="S851" i="11"/>
  <c r="S859" i="11"/>
  <c r="S867" i="11"/>
  <c r="S875" i="11"/>
  <c r="S883" i="11"/>
  <c r="S891" i="11"/>
  <c r="S899" i="11"/>
  <c r="S907" i="11"/>
  <c r="S915" i="11"/>
  <c r="S923" i="11"/>
  <c r="S931" i="11"/>
  <c r="S939" i="11"/>
  <c r="S947" i="11"/>
  <c r="S955" i="11"/>
  <c r="S963" i="11"/>
  <c r="S971" i="11"/>
  <c r="S979" i="11"/>
  <c r="S987" i="11"/>
  <c r="S995" i="11"/>
  <c r="S1003" i="11"/>
  <c r="S1011" i="11"/>
  <c r="S1019" i="11"/>
  <c r="S1027" i="11"/>
  <c r="S1035" i="11"/>
  <c r="S1043" i="11"/>
  <c r="S1051" i="11"/>
  <c r="S1059" i="11"/>
  <c r="S1067" i="11"/>
  <c r="S1075" i="11"/>
  <c r="S1083" i="11"/>
  <c r="S1091" i="11"/>
  <c r="S1099" i="11"/>
  <c r="S1107" i="11"/>
  <c r="S1115" i="11"/>
  <c r="S1123" i="11"/>
  <c r="S1131" i="11"/>
  <c r="S1139" i="11"/>
  <c r="S1147" i="11"/>
  <c r="S1155" i="11"/>
  <c r="S1163" i="11"/>
  <c r="S1171" i="11"/>
  <c r="S1179" i="11"/>
  <c r="S1187" i="11"/>
  <c r="S1195" i="11"/>
  <c r="S1203" i="11"/>
  <c r="S1211" i="11"/>
  <c r="S1219" i="11"/>
  <c r="S1227" i="11"/>
  <c r="S1235" i="11"/>
  <c r="S1243" i="11"/>
  <c r="S1251" i="11"/>
  <c r="S1259" i="11"/>
  <c r="S1267" i="11"/>
  <c r="S1275" i="11"/>
  <c r="S1283" i="11"/>
  <c r="S1291" i="11"/>
  <c r="S1299" i="11"/>
  <c r="S1307" i="11"/>
  <c r="S1315" i="11"/>
  <c r="S1323" i="11"/>
  <c r="S1331" i="11"/>
  <c r="S1339" i="11"/>
  <c r="S1347" i="11"/>
  <c r="S1355" i="11"/>
  <c r="S1363" i="11"/>
  <c r="S1371" i="11"/>
  <c r="S1379" i="11"/>
  <c r="S1387" i="11"/>
  <c r="S1395" i="11"/>
  <c r="S1403" i="11"/>
  <c r="S1411" i="11"/>
  <c r="S1419" i="11"/>
  <c r="S1427" i="11"/>
  <c r="S1435" i="11"/>
  <c r="S1443" i="11"/>
  <c r="S1451" i="11"/>
  <c r="S1459" i="11"/>
  <c r="S1467" i="11"/>
  <c r="S1475" i="11"/>
  <c r="S1483" i="11"/>
  <c r="S1491" i="11"/>
  <c r="S1499" i="11"/>
  <c r="S1507" i="11"/>
  <c r="S1515" i="11"/>
  <c r="S1523" i="11"/>
  <c r="S1531" i="11"/>
  <c r="S1539" i="11"/>
  <c r="S1547" i="11"/>
  <c r="S1555" i="11"/>
  <c r="S1563" i="11"/>
  <c r="S1571" i="11"/>
  <c r="S1579" i="11"/>
  <c r="S1587" i="11"/>
  <c r="S1595" i="11"/>
  <c r="S1603" i="11"/>
  <c r="S1611" i="11"/>
  <c r="S1619" i="11"/>
  <c r="S1627" i="11"/>
  <c r="S1635" i="11"/>
  <c r="S1643" i="11"/>
  <c r="S1651" i="11"/>
  <c r="S1659" i="11"/>
  <c r="S1667" i="11"/>
  <c r="S1675" i="11"/>
  <c r="S1683" i="11"/>
  <c r="S1691" i="11"/>
  <c r="S1699" i="11"/>
  <c r="S1707" i="11"/>
  <c r="S1715" i="11"/>
  <c r="S1723" i="11"/>
  <c r="S1731" i="11"/>
  <c r="S1739" i="11"/>
  <c r="S1747" i="11"/>
  <c r="S1755" i="11"/>
  <c r="S1763" i="11"/>
  <c r="S1771" i="11"/>
  <c r="S1779" i="11"/>
  <c r="S1787" i="11"/>
  <c r="S1795" i="11"/>
  <c r="S1803" i="11"/>
  <c r="S1811" i="11"/>
  <c r="S1819" i="11"/>
  <c r="S1827" i="11"/>
  <c r="S1835" i="11"/>
  <c r="S1843" i="11"/>
  <c r="S1851" i="11"/>
  <c r="S1859" i="11"/>
  <c r="S1867" i="11"/>
  <c r="S1875" i="11"/>
  <c r="S1883" i="11"/>
  <c r="S1891" i="11"/>
  <c r="S1899" i="11"/>
  <c r="S1907" i="11"/>
  <c r="S1915" i="11"/>
  <c r="S1923" i="11"/>
  <c r="S1931" i="11"/>
  <c r="S1939" i="11"/>
  <c r="S1947" i="11"/>
  <c r="S1955" i="11"/>
  <c r="S1963" i="11"/>
  <c r="S1971" i="11"/>
  <c r="S1979" i="11"/>
  <c r="S1987" i="11"/>
  <c r="S1995" i="11"/>
  <c r="S2003" i="11"/>
  <c r="S2011" i="11"/>
  <c r="S2019" i="11"/>
  <c r="S2027" i="11"/>
  <c r="S2035" i="11"/>
  <c r="S2043" i="11"/>
  <c r="S2051" i="11"/>
  <c r="S2059" i="11"/>
  <c r="S2067" i="11"/>
  <c r="S2075" i="11"/>
  <c r="S2083" i="11"/>
  <c r="S2091" i="11"/>
  <c r="S2099" i="11"/>
  <c r="S2107" i="11"/>
  <c r="S2115" i="11"/>
  <c r="S2123" i="11"/>
  <c r="S2131" i="11"/>
  <c r="S2139" i="11"/>
  <c r="S2147" i="11"/>
  <c r="S2155" i="11"/>
  <c r="S2163" i="11"/>
  <c r="S2171" i="11"/>
  <c r="S2179" i="11"/>
  <c r="S2187" i="11"/>
  <c r="S2195" i="11"/>
  <c r="S2203" i="11"/>
  <c r="S2211" i="11"/>
  <c r="S2219" i="11"/>
  <c r="S2227" i="11"/>
  <c r="S2235" i="11"/>
  <c r="S2243" i="11"/>
  <c r="S2251" i="11"/>
  <c r="S2259" i="11"/>
  <c r="S2267" i="11"/>
  <c r="S2275" i="11"/>
  <c r="S2283" i="11"/>
  <c r="S2291" i="11"/>
  <c r="S2299" i="11"/>
  <c r="S2307" i="11"/>
  <c r="S2315" i="11"/>
  <c r="S2323" i="11"/>
  <c r="S2331" i="11"/>
  <c r="S2339" i="11"/>
  <c r="S2347" i="11"/>
  <c r="S2355" i="11"/>
  <c r="S2363" i="11"/>
  <c r="S2371" i="11"/>
  <c r="S2379" i="11"/>
  <c r="S2387" i="11"/>
  <c r="S2395" i="11"/>
  <c r="S2403" i="11"/>
  <c r="S2411" i="11"/>
  <c r="S2419" i="11"/>
  <c r="S2427" i="11"/>
  <c r="S2435" i="11"/>
  <c r="S2443" i="11"/>
  <c r="S2451" i="11"/>
  <c r="S2459" i="11"/>
  <c r="S2467" i="11"/>
  <c r="S2475" i="11"/>
  <c r="S2483" i="11"/>
  <c r="S2491" i="11"/>
  <c r="S2499" i="11"/>
  <c r="S2507" i="11"/>
  <c r="S2515" i="11"/>
  <c r="S2523" i="11"/>
  <c r="S2531" i="11"/>
  <c r="S2539" i="11"/>
  <c r="S2547" i="11"/>
  <c r="S2555" i="11"/>
  <c r="S2563" i="11"/>
  <c r="S2571" i="11"/>
  <c r="S2579" i="11"/>
  <c r="S2587" i="11"/>
  <c r="S2595" i="11"/>
  <c r="S2603" i="11"/>
  <c r="S2611" i="11"/>
  <c r="S2619" i="11"/>
  <c r="S2627" i="11"/>
  <c r="S2635" i="11"/>
  <c r="S2643" i="11"/>
  <c r="S2651" i="11"/>
  <c r="S2659" i="11"/>
  <c r="S2667" i="11"/>
  <c r="S2675" i="11"/>
  <c r="S2683" i="11"/>
  <c r="S2691" i="11"/>
  <c r="S2699" i="11"/>
  <c r="S2707" i="11"/>
  <c r="S2715" i="11"/>
  <c r="S2723" i="11"/>
  <c r="S2731" i="11"/>
  <c r="S2739" i="11"/>
  <c r="S2747" i="11"/>
  <c r="S2755" i="11"/>
  <c r="S2763" i="11"/>
  <c r="S2771" i="11"/>
  <c r="S2779" i="11"/>
  <c r="S2787" i="11"/>
  <c r="S2795" i="11"/>
  <c r="S2803" i="11"/>
  <c r="S2811" i="11"/>
  <c r="S2819" i="11"/>
  <c r="S2827" i="11"/>
  <c r="S2835" i="11"/>
  <c r="S2843" i="11"/>
  <c r="S2851" i="11"/>
  <c r="S2859" i="11"/>
  <c r="S2867" i="11"/>
  <c r="S2875" i="11"/>
  <c r="S2883" i="11"/>
  <c r="S2891" i="11"/>
  <c r="S2899" i="11"/>
  <c r="S2907" i="11"/>
  <c r="S2915" i="11"/>
  <c r="S2923" i="11"/>
  <c r="S2931" i="11"/>
  <c r="S2939" i="11"/>
  <c r="S2947" i="11"/>
  <c r="S2955" i="11"/>
  <c r="S2963" i="11"/>
  <c r="S2971" i="11"/>
  <c r="S2979" i="11"/>
  <c r="S2987" i="11"/>
  <c r="S2995" i="11"/>
  <c r="S3003" i="11"/>
  <c r="S3011" i="11"/>
  <c r="S3019" i="11"/>
  <c r="S3027" i="11"/>
  <c r="S3035" i="11"/>
  <c r="S3043" i="11"/>
  <c r="S3051" i="11"/>
  <c r="S3059" i="11"/>
  <c r="S3067" i="11"/>
  <c r="S3075" i="11"/>
  <c r="S3083" i="11"/>
  <c r="S3091" i="11"/>
  <c r="S3099" i="11"/>
  <c r="S3107" i="11"/>
  <c r="S3115" i="11"/>
  <c r="S3123" i="11"/>
  <c r="S3131" i="11"/>
  <c r="S3139" i="11"/>
  <c r="S3147" i="11"/>
  <c r="S3155" i="11"/>
  <c r="S3163" i="11"/>
  <c r="S3171" i="11"/>
  <c r="S3179" i="11"/>
  <c r="S3187" i="11"/>
  <c r="S3195" i="11"/>
  <c r="S3203" i="11"/>
  <c r="S3211" i="11"/>
  <c r="S3219" i="11"/>
  <c r="S3227" i="11"/>
  <c r="S3235" i="11"/>
  <c r="S3243" i="11"/>
  <c r="S3251" i="11"/>
  <c r="S3259" i="11"/>
  <c r="S3267" i="11"/>
  <c r="S3275" i="11"/>
  <c r="S3283" i="11"/>
  <c r="S3291" i="11"/>
  <c r="S3299" i="11"/>
  <c r="S3307" i="11"/>
  <c r="S3315" i="11"/>
  <c r="S3323" i="11"/>
  <c r="S3331" i="11"/>
  <c r="S3339" i="11"/>
  <c r="S3347" i="11"/>
  <c r="S3355" i="11"/>
  <c r="S3363" i="11"/>
  <c r="S3371" i="11"/>
  <c r="S3379" i="11"/>
  <c r="S3387" i="11"/>
  <c r="S3395" i="11"/>
  <c r="S3403" i="11"/>
  <c r="S3411" i="11"/>
  <c r="S3419" i="11"/>
  <c r="S3427" i="11"/>
  <c r="S3435" i="11"/>
  <c r="S3443" i="11"/>
  <c r="S3451" i="11"/>
  <c r="S3459" i="11"/>
  <c r="S3467" i="11"/>
  <c r="S3475" i="11"/>
  <c r="S3483" i="11"/>
  <c r="S3491" i="11"/>
  <c r="S3499" i="11"/>
  <c r="S3507" i="11"/>
  <c r="S3515" i="11"/>
  <c r="S3523" i="11"/>
  <c r="S3531" i="11"/>
  <c r="S3539" i="11"/>
  <c r="S3547" i="11"/>
  <c r="S3555" i="11"/>
  <c r="S3563" i="11"/>
  <c r="S3571" i="11"/>
  <c r="S3579" i="11"/>
  <c r="S3587" i="11"/>
  <c r="S3595" i="11"/>
  <c r="S3603" i="11"/>
  <c r="S3611" i="11"/>
  <c r="S3619" i="11"/>
  <c r="S3627" i="11"/>
  <c r="S3635" i="11"/>
  <c r="S3643" i="11"/>
  <c r="S3651" i="11"/>
  <c r="S3659" i="11"/>
  <c r="S3667" i="11"/>
  <c r="S3675" i="11"/>
  <c r="S3683" i="11"/>
  <c r="S3691" i="11"/>
  <c r="S3699" i="11"/>
  <c r="S3707" i="11"/>
  <c r="S3715" i="11"/>
  <c r="S3723" i="11"/>
  <c r="S3731" i="11"/>
  <c r="S3739" i="11"/>
  <c r="S3747" i="11"/>
  <c r="S3755" i="11"/>
  <c r="S3763" i="11"/>
  <c r="S3771" i="11"/>
  <c r="S3779" i="11"/>
  <c r="S3787" i="11"/>
  <c r="S3795" i="11"/>
  <c r="S3803" i="11"/>
  <c r="S3811" i="11"/>
  <c r="S3819" i="11"/>
  <c r="S3827" i="11"/>
  <c r="S3835" i="11"/>
  <c r="S3843" i="11"/>
  <c r="P4816" i="11"/>
  <c r="T230" i="11"/>
  <c r="T486" i="11"/>
  <c r="T742" i="11"/>
  <c r="T998" i="11"/>
  <c r="T1254" i="11"/>
  <c r="T1510" i="11"/>
  <c r="T1766" i="11"/>
  <c r="T2022" i="11"/>
  <c r="T2214" i="11"/>
  <c r="T2388" i="11"/>
  <c r="T2557" i="11"/>
  <c r="T2698" i="11"/>
  <c r="T2762" i="11"/>
  <c r="T2826" i="11"/>
  <c r="T2890" i="11"/>
  <c r="T2954" i="11"/>
  <c r="T3018" i="11"/>
  <c r="T3082" i="11"/>
  <c r="T3146" i="11"/>
  <c r="T3210" i="11"/>
  <c r="T3274" i="11"/>
  <c r="T3338" i="11"/>
  <c r="T3402" i="11"/>
  <c r="T3466" i="11"/>
  <c r="T3530" i="11"/>
  <c r="T3594" i="11"/>
  <c r="T3658" i="11"/>
  <c r="T3722" i="11"/>
  <c r="T3786" i="11"/>
  <c r="T3850" i="11"/>
  <c r="T3914" i="11"/>
  <c r="T3978" i="11"/>
  <c r="T4042" i="11"/>
  <c r="T4106" i="11"/>
  <c r="T4170" i="11"/>
  <c r="T4234" i="11"/>
  <c r="T4298" i="11"/>
  <c r="T4362" i="11"/>
  <c r="T4426" i="11"/>
  <c r="T4490" i="11"/>
  <c r="T4554" i="11"/>
  <c r="T4618" i="11"/>
  <c r="T4664" i="11"/>
  <c r="T4672" i="11"/>
  <c r="T4680" i="11"/>
  <c r="T4688" i="11"/>
  <c r="T4696" i="11"/>
  <c r="T4704" i="11"/>
  <c r="T4712" i="11"/>
  <c r="T4720" i="11"/>
  <c r="T4728" i="11"/>
  <c r="T4736" i="11"/>
  <c r="T4744" i="11"/>
  <c r="T4752" i="11"/>
  <c r="T4760" i="11"/>
  <c r="T4768" i="11"/>
  <c r="T4776" i="11"/>
  <c r="T4784" i="11"/>
  <c r="T4792" i="11"/>
  <c r="T4800" i="11"/>
  <c r="T4808" i="11"/>
  <c r="T4816" i="11"/>
  <c r="T4824" i="11"/>
  <c r="T4832" i="11"/>
  <c r="T4840" i="11"/>
  <c r="T4848" i="11"/>
  <c r="T4856" i="11"/>
  <c r="T4864" i="11"/>
  <c r="T4872" i="11"/>
  <c r="T4880" i="11"/>
  <c r="T4888" i="11"/>
  <c r="T4896" i="11"/>
  <c r="T4904" i="11"/>
  <c r="T4912" i="11"/>
  <c r="T4920" i="11"/>
  <c r="T4928" i="11"/>
  <c r="T4936" i="11"/>
  <c r="T4944" i="11"/>
  <c r="T4952" i="11"/>
  <c r="T4960" i="11"/>
  <c r="T4968" i="11"/>
  <c r="T4976" i="11"/>
  <c r="T4984" i="11"/>
  <c r="T4992" i="11"/>
  <c r="T5000" i="11"/>
  <c r="T5008" i="11"/>
  <c r="T5016" i="11"/>
  <c r="T5024" i="11"/>
  <c r="T5032" i="11"/>
  <c r="T5040" i="11"/>
  <c r="T5048" i="11"/>
  <c r="T5056" i="11"/>
  <c r="T5064" i="11"/>
  <c r="T5072" i="11"/>
  <c r="T5080" i="11"/>
  <c r="T5088" i="11"/>
  <c r="T5096" i="11"/>
  <c r="T5104" i="11"/>
  <c r="T5112" i="11"/>
  <c r="T5120" i="11"/>
  <c r="T5128" i="11"/>
  <c r="T5136" i="11"/>
  <c r="T5144" i="11"/>
  <c r="T5152" i="11"/>
  <c r="T5160" i="11"/>
  <c r="T5168" i="11"/>
  <c r="T5176" i="11"/>
  <c r="T5184" i="11"/>
  <c r="T5192" i="11"/>
  <c r="T5200" i="11"/>
  <c r="T5208" i="11"/>
  <c r="T5216" i="11"/>
  <c r="T5224" i="11"/>
  <c r="T5232" i="11"/>
  <c r="T5240" i="11"/>
  <c r="T5248" i="11"/>
  <c r="T5256" i="11"/>
  <c r="T5264" i="11"/>
  <c r="T5272" i="11"/>
  <c r="T5280" i="11"/>
  <c r="T5288" i="11"/>
  <c r="T5296" i="11"/>
  <c r="T5304" i="11"/>
  <c r="T5312" i="11"/>
  <c r="T5320" i="11"/>
  <c r="T5328" i="11"/>
  <c r="T5336" i="11"/>
  <c r="T5344" i="11"/>
  <c r="T5352" i="11"/>
  <c r="T5360" i="11"/>
  <c r="T5368" i="11"/>
  <c r="T5376" i="11"/>
  <c r="T5384" i="11"/>
  <c r="T5392" i="11"/>
  <c r="T5400" i="11"/>
  <c r="T5408" i="11"/>
  <c r="T5416" i="11"/>
  <c r="T5424" i="11"/>
  <c r="T5432" i="11"/>
  <c r="T5440" i="11"/>
  <c r="T5448" i="11"/>
  <c r="T5456" i="11"/>
  <c r="T5464" i="11"/>
  <c r="T5472" i="11"/>
  <c r="T5480" i="11"/>
  <c r="T5488" i="11"/>
  <c r="T5496" i="11"/>
  <c r="T5504" i="11"/>
  <c r="T5512" i="11"/>
  <c r="T5520" i="11"/>
  <c r="T5528" i="11"/>
  <c r="T5536" i="11"/>
  <c r="T5544" i="11"/>
  <c r="T5552" i="11"/>
  <c r="T5560" i="11"/>
  <c r="T5568" i="11"/>
  <c r="T5576" i="11"/>
  <c r="T5584" i="11"/>
  <c r="T5592" i="11"/>
  <c r="T5600" i="11"/>
  <c r="T5608" i="11"/>
  <c r="T5616" i="11"/>
  <c r="T5624" i="11"/>
  <c r="T5632" i="11"/>
  <c r="T5640" i="11"/>
  <c r="T5648" i="11"/>
  <c r="T5656" i="11"/>
  <c r="T5664" i="11"/>
  <c r="T5672" i="11"/>
  <c r="T5680" i="11"/>
  <c r="T5688" i="11"/>
  <c r="T5696" i="11"/>
  <c r="T5704" i="11"/>
  <c r="T5712" i="11"/>
  <c r="T5720" i="11"/>
  <c r="T5728" i="11"/>
  <c r="T5736" i="11"/>
  <c r="T5744" i="11"/>
  <c r="T5752" i="11"/>
  <c r="T5760" i="11"/>
  <c r="T5768" i="11"/>
  <c r="T5776" i="11"/>
  <c r="T5784" i="11"/>
  <c r="T5792" i="11"/>
  <c r="T5800" i="11"/>
  <c r="T5808" i="11"/>
  <c r="T5816" i="11"/>
  <c r="T5824" i="11"/>
  <c r="T5832" i="11"/>
  <c r="T5840" i="11"/>
  <c r="T5848" i="11"/>
  <c r="T5856" i="11"/>
  <c r="T5864" i="11"/>
  <c r="T5872" i="11"/>
  <c r="T5880" i="11"/>
  <c r="T5888" i="11"/>
  <c r="T5896" i="11"/>
  <c r="T5904" i="11"/>
  <c r="T5912" i="11"/>
  <c r="T5920" i="11"/>
  <c r="T5928" i="11"/>
  <c r="S4" i="11"/>
  <c r="S12" i="11"/>
  <c r="S20" i="11"/>
  <c r="S28" i="11"/>
  <c r="S36" i="11"/>
  <c r="S44" i="11"/>
  <c r="S52" i="11"/>
  <c r="S60" i="11"/>
  <c r="S68" i="11"/>
  <c r="S76" i="11"/>
  <c r="S84" i="11"/>
  <c r="S92" i="11"/>
  <c r="S100" i="11"/>
  <c r="S108" i="11"/>
  <c r="S116" i="11"/>
  <c r="S124" i="11"/>
  <c r="S132" i="11"/>
  <c r="S140" i="11"/>
  <c r="S148" i="11"/>
  <c r="S156" i="11"/>
  <c r="S164" i="11"/>
  <c r="S172" i="11"/>
  <c r="S180" i="11"/>
  <c r="S188" i="11"/>
  <c r="S196" i="11"/>
  <c r="S204" i="11"/>
  <c r="S212" i="11"/>
  <c r="S220" i="11"/>
  <c r="S228" i="11"/>
  <c r="S236" i="11"/>
  <c r="S244" i="11"/>
  <c r="S252" i="11"/>
  <c r="S260" i="11"/>
  <c r="S268" i="11"/>
  <c r="S276" i="11"/>
  <c r="S284" i="11"/>
  <c r="S292" i="11"/>
  <c r="S300" i="11"/>
  <c r="S308" i="11"/>
  <c r="S316" i="11"/>
  <c r="S324" i="11"/>
  <c r="S332" i="11"/>
  <c r="S340" i="11"/>
  <c r="S348" i="11"/>
  <c r="S356" i="11"/>
  <c r="S364" i="11"/>
  <c r="S372" i="11"/>
  <c r="S380" i="11"/>
  <c r="S388" i="11"/>
  <c r="S396" i="11"/>
  <c r="S404" i="11"/>
  <c r="S412" i="11"/>
  <c r="S420" i="11"/>
  <c r="S428" i="11"/>
  <c r="S436" i="11"/>
  <c r="S444" i="11"/>
  <c r="S452" i="11"/>
  <c r="S460" i="11"/>
  <c r="S468" i="11"/>
  <c r="S476" i="11"/>
  <c r="S484" i="11"/>
  <c r="S492" i="11"/>
  <c r="S500" i="11"/>
  <c r="S508" i="11"/>
  <c r="S516" i="11"/>
  <c r="S524" i="11"/>
  <c r="S532" i="11"/>
  <c r="S540" i="11"/>
  <c r="S548" i="11"/>
  <c r="S556" i="11"/>
  <c r="S564" i="11"/>
  <c r="S572" i="11"/>
  <c r="S580" i="11"/>
  <c r="S588" i="11"/>
  <c r="S596" i="11"/>
  <c r="S604" i="11"/>
  <c r="S612" i="11"/>
  <c r="S620" i="11"/>
  <c r="S628" i="11"/>
  <c r="S636" i="11"/>
  <c r="S644" i="11"/>
  <c r="S652" i="11"/>
  <c r="S660" i="11"/>
  <c r="S668" i="11"/>
  <c r="S676" i="11"/>
  <c r="S684" i="11"/>
  <c r="S692" i="11"/>
  <c r="S700" i="11"/>
  <c r="S708" i="11"/>
  <c r="S716" i="11"/>
  <c r="S724" i="11"/>
  <c r="S732" i="11"/>
  <c r="S740" i="11"/>
  <c r="S748" i="11"/>
  <c r="S756" i="11"/>
  <c r="S764" i="11"/>
  <c r="S772" i="11"/>
  <c r="S780" i="11"/>
  <c r="S788" i="11"/>
  <c r="S796" i="11"/>
  <c r="S804" i="11"/>
  <c r="S812" i="11"/>
  <c r="S820" i="11"/>
  <c r="S828" i="11"/>
  <c r="S836" i="11"/>
  <c r="S844" i="11"/>
  <c r="S852" i="11"/>
  <c r="S860" i="11"/>
  <c r="S868" i="11"/>
  <c r="S876" i="11"/>
  <c r="S884" i="11"/>
  <c r="S892" i="11"/>
  <c r="S900" i="11"/>
  <c r="S908" i="11"/>
  <c r="S916" i="11"/>
  <c r="S924" i="11"/>
  <c r="S932" i="11"/>
  <c r="S940" i="11"/>
  <c r="S948" i="11"/>
  <c r="S956" i="11"/>
  <c r="S964" i="11"/>
  <c r="S972" i="11"/>
  <c r="S980" i="11"/>
  <c r="S988" i="11"/>
  <c r="S996" i="11"/>
  <c r="S1004" i="11"/>
  <c r="S1012" i="11"/>
  <c r="S1020" i="11"/>
  <c r="S1028" i="11"/>
  <c r="S1036" i="11"/>
  <c r="S1044" i="11"/>
  <c r="S1052" i="11"/>
  <c r="S1060" i="11"/>
  <c r="S1068" i="11"/>
  <c r="S1076" i="11"/>
  <c r="S1084" i="11"/>
  <c r="S1092" i="11"/>
  <c r="S1100" i="11"/>
  <c r="S1108" i="11"/>
  <c r="S1116" i="11"/>
  <c r="S1124" i="11"/>
  <c r="S1132" i="11"/>
  <c r="S1140" i="11"/>
  <c r="S1148" i="11"/>
  <c r="S1156" i="11"/>
  <c r="S1164" i="11"/>
  <c r="S1172" i="11"/>
  <c r="S1180" i="11"/>
  <c r="S1188" i="11"/>
  <c r="S1196" i="11"/>
  <c r="S1204" i="11"/>
  <c r="S1212" i="11"/>
  <c r="S1220" i="11"/>
  <c r="S1228" i="11"/>
  <c r="S1236" i="11"/>
  <c r="S1244" i="11"/>
  <c r="S1252" i="11"/>
  <c r="S1260" i="11"/>
  <c r="S1268" i="11"/>
  <c r="S1276" i="11"/>
  <c r="S1284" i="11"/>
  <c r="S1292" i="11"/>
  <c r="S1300" i="11"/>
  <c r="S1308" i="11"/>
  <c r="S1316" i="11"/>
  <c r="S1324" i="11"/>
  <c r="S1332" i="11"/>
  <c r="S1340" i="11"/>
  <c r="S1348" i="11"/>
  <c r="S1356" i="11"/>
  <c r="S1364" i="11"/>
  <c r="S1372" i="11"/>
  <c r="S1380" i="11"/>
  <c r="S1388" i="11"/>
  <c r="S1396" i="11"/>
  <c r="S1404" i="11"/>
  <c r="S1412" i="11"/>
  <c r="S1420" i="11"/>
  <c r="S1428" i="11"/>
  <c r="S1436" i="11"/>
  <c r="S1444" i="11"/>
  <c r="S1452" i="11"/>
  <c r="S1460" i="11"/>
  <c r="S1468" i="11"/>
  <c r="S1476" i="11"/>
  <c r="S1484" i="11"/>
  <c r="S1492" i="11"/>
  <c r="S1500" i="11"/>
  <c r="S1508" i="11"/>
  <c r="S1516" i="11"/>
  <c r="S1524" i="11"/>
  <c r="S1532" i="11"/>
  <c r="S1540" i="11"/>
  <c r="S1548" i="11"/>
  <c r="S1556" i="11"/>
  <c r="S1564" i="11"/>
  <c r="S1572" i="11"/>
  <c r="S1580" i="11"/>
  <c r="S1588" i="11"/>
  <c r="S1596" i="11"/>
  <c r="S1604" i="11"/>
  <c r="S1612" i="11"/>
  <c r="S1620" i="11"/>
  <c r="S1628" i="11"/>
  <c r="S1636" i="11"/>
  <c r="S1644" i="11"/>
  <c r="S1652" i="11"/>
  <c r="S1660" i="11"/>
  <c r="S1668" i="11"/>
  <c r="S1676" i="11"/>
  <c r="S1684" i="11"/>
  <c r="S1692" i="11"/>
  <c r="S1700" i="11"/>
  <c r="S1708" i="11"/>
  <c r="S1716" i="11"/>
  <c r="S1724" i="11"/>
  <c r="S1732" i="11"/>
  <c r="S1740" i="11"/>
  <c r="S1748" i="11"/>
  <c r="S1756" i="11"/>
  <c r="S1764" i="11"/>
  <c r="S1772" i="11"/>
  <c r="S1780" i="11"/>
  <c r="S1788" i="11"/>
  <c r="S1796" i="11"/>
  <c r="S1804" i="11"/>
  <c r="S1812" i="11"/>
  <c r="S1820" i="11"/>
  <c r="S1828" i="11"/>
  <c r="S1836" i="11"/>
  <c r="S1844" i="11"/>
  <c r="S1852" i="11"/>
  <c r="S1860" i="11"/>
  <c r="S1868" i="11"/>
  <c r="S1876" i="11"/>
  <c r="S1884" i="11"/>
  <c r="S1892" i="11"/>
  <c r="S1900" i="11"/>
  <c r="S1908" i="11"/>
  <c r="S1916" i="11"/>
  <c r="S1924" i="11"/>
  <c r="S1932" i="11"/>
  <c r="S1940" i="11"/>
  <c r="S1948" i="11"/>
  <c r="S1956" i="11"/>
  <c r="S1964" i="11"/>
  <c r="S1972" i="11"/>
  <c r="S1980" i="11"/>
  <c r="S1988" i="11"/>
  <c r="S1996" i="11"/>
  <c r="S2004" i="11"/>
  <c r="S2012" i="11"/>
  <c r="S2020" i="11"/>
  <c r="S2028" i="11"/>
  <c r="S2036" i="11"/>
  <c r="S2044" i="11"/>
  <c r="S2052" i="11"/>
  <c r="S2060" i="11"/>
  <c r="S2068" i="11"/>
  <c r="S2076" i="11"/>
  <c r="S2084" i="11"/>
  <c r="S2092" i="11"/>
  <c r="S2100" i="11"/>
  <c r="S2108" i="11"/>
  <c r="S2116" i="11"/>
  <c r="S2124" i="11"/>
  <c r="S2132" i="11"/>
  <c r="S2140" i="11"/>
  <c r="S2148" i="11"/>
  <c r="S2156" i="11"/>
  <c r="S2164" i="11"/>
  <c r="S2172" i="11"/>
  <c r="S2180" i="11"/>
  <c r="S2188" i="11"/>
  <c r="S2196" i="11"/>
  <c r="S2204" i="11"/>
  <c r="S2212" i="11"/>
  <c r="S2220" i="11"/>
  <c r="S2228" i="11"/>
  <c r="S2236" i="11"/>
  <c r="S2244" i="11"/>
  <c r="S2252" i="11"/>
  <c r="S2260" i="11"/>
  <c r="S2268" i="11"/>
  <c r="S2276" i="11"/>
  <c r="S2284" i="11"/>
  <c r="S2292" i="11"/>
  <c r="S2300" i="11"/>
  <c r="S2308" i="11"/>
  <c r="S2316" i="11"/>
  <c r="S2324" i="11"/>
  <c r="S2332" i="11"/>
  <c r="S2340" i="11"/>
  <c r="S2348" i="11"/>
  <c r="S2356" i="11"/>
  <c r="S2364" i="11"/>
  <c r="S2372" i="11"/>
  <c r="S2380" i="11"/>
  <c r="S2388" i="11"/>
  <c r="S2396" i="11"/>
  <c r="S2404" i="11"/>
  <c r="S2412" i="11"/>
  <c r="S2420" i="11"/>
  <c r="S2428" i="11"/>
  <c r="S2436" i="11"/>
  <c r="S2444" i="11"/>
  <c r="S2452" i="11"/>
  <c r="S2460" i="11"/>
  <c r="S2468" i="11"/>
  <c r="S2476" i="11"/>
  <c r="S2484" i="11"/>
  <c r="S2492" i="11"/>
  <c r="S2500" i="11"/>
  <c r="S2508" i="11"/>
  <c r="S2516" i="11"/>
  <c r="S2524" i="11"/>
  <c r="S2532" i="11"/>
  <c r="S2540" i="11"/>
  <c r="S2548" i="11"/>
  <c r="S2556" i="11"/>
  <c r="S2564" i="11"/>
  <c r="S2572" i="11"/>
  <c r="S2580" i="11"/>
  <c r="S2588" i="11"/>
  <c r="S2596" i="11"/>
  <c r="S2604" i="11"/>
  <c r="S2612" i="11"/>
  <c r="S2620" i="11"/>
  <c r="S2628" i="11"/>
  <c r="S2636" i="11"/>
  <c r="S2644" i="11"/>
  <c r="S2652" i="11"/>
  <c r="S2660" i="11"/>
  <c r="S2668" i="11"/>
  <c r="S2676" i="11"/>
  <c r="S2684" i="11"/>
  <c r="S2692" i="11"/>
  <c r="S2700" i="11"/>
  <c r="S2708" i="11"/>
  <c r="S2716" i="11"/>
  <c r="S2724" i="11"/>
  <c r="S2732" i="11"/>
  <c r="S2740" i="11"/>
  <c r="S2748" i="11"/>
  <c r="S2756" i="11"/>
  <c r="S2764" i="11"/>
  <c r="S2772" i="11"/>
  <c r="S2780" i="11"/>
  <c r="S2788" i="11"/>
  <c r="S2796" i="11"/>
  <c r="S2804" i="11"/>
  <c r="S2812" i="11"/>
  <c r="S2820" i="11"/>
  <c r="S2828" i="11"/>
  <c r="S2836" i="11"/>
  <c r="S2844" i="11"/>
  <c r="S2852" i="11"/>
  <c r="S2860" i="11"/>
  <c r="S2868" i="11"/>
  <c r="S2876" i="11"/>
  <c r="S2884" i="11"/>
  <c r="S2892" i="11"/>
  <c r="S2900" i="11"/>
  <c r="S2908" i="11"/>
  <c r="S2916" i="11"/>
  <c r="S2924" i="11"/>
  <c r="S2932" i="11"/>
  <c r="S2940" i="11"/>
  <c r="S2948" i="11"/>
  <c r="S2956" i="11"/>
  <c r="S2964" i="11"/>
  <c r="S2972" i="11"/>
  <c r="S2980" i="11"/>
  <c r="S2988" i="11"/>
  <c r="S2996" i="11"/>
  <c r="S3004" i="11"/>
  <c r="S3012" i="11"/>
  <c r="S3020" i="11"/>
  <c r="S3028" i="11"/>
  <c r="S3036" i="11"/>
  <c r="S3044" i="11"/>
  <c r="S3052" i="11"/>
  <c r="S3060" i="11"/>
  <c r="S3068" i="11"/>
  <c r="S3076" i="11"/>
  <c r="S3084" i="11"/>
  <c r="S3092" i="11"/>
  <c r="S3100" i="11"/>
  <c r="S3108" i="11"/>
  <c r="S3116" i="11"/>
  <c r="S3124" i="11"/>
  <c r="S3132" i="11"/>
  <c r="S3140" i="11"/>
  <c r="S3148" i="11"/>
  <c r="S3156" i="11"/>
  <c r="S3164" i="11"/>
  <c r="S3172" i="11"/>
  <c r="S3180" i="11"/>
  <c r="S3188" i="11"/>
  <c r="S3196" i="11"/>
  <c r="S3204" i="11"/>
  <c r="S3212" i="11"/>
  <c r="S3220" i="11"/>
  <c r="S3228" i="11"/>
  <c r="S3236" i="11"/>
  <c r="S3244" i="11"/>
  <c r="S3252" i="11"/>
  <c r="S3260" i="11"/>
  <c r="S3268" i="11"/>
  <c r="S3276" i="11"/>
  <c r="S3284" i="11"/>
  <c r="S3292" i="11"/>
  <c r="S3300" i="11"/>
  <c r="S3308" i="11"/>
  <c r="S3316" i="11"/>
  <c r="S3324" i="11"/>
  <c r="S3332" i="11"/>
  <c r="S3340" i="11"/>
  <c r="S3348" i="11"/>
  <c r="S3356" i="11"/>
  <c r="S3364" i="11"/>
  <c r="S3372" i="11"/>
  <c r="S3380" i="11"/>
  <c r="S3388" i="11"/>
  <c r="S3396" i="11"/>
  <c r="S3404" i="11"/>
  <c r="S3412" i="11"/>
  <c r="S3420" i="11"/>
  <c r="S3428" i="11"/>
  <c r="S3436" i="11"/>
  <c r="S3444" i="11"/>
  <c r="S3452" i="11"/>
  <c r="S3460" i="11"/>
  <c r="S3468" i="11"/>
  <c r="S3476" i="11"/>
  <c r="S3484" i="11"/>
  <c r="S3492" i="11"/>
  <c r="S3500" i="11"/>
  <c r="S3508" i="11"/>
  <c r="S3516" i="11"/>
  <c r="S3524" i="11"/>
  <c r="S3532" i="11"/>
  <c r="S3540" i="11"/>
  <c r="S3548" i="11"/>
  <c r="S3556" i="11"/>
  <c r="S3564" i="11"/>
  <c r="S3572" i="11"/>
  <c r="S3580" i="11"/>
  <c r="S3588" i="11"/>
  <c r="S3596" i="11"/>
  <c r="S3604" i="11"/>
  <c r="S3612" i="11"/>
  <c r="S3620" i="11"/>
  <c r="S3628" i="11"/>
  <c r="S3636" i="11"/>
  <c r="S3644" i="11"/>
  <c r="S3652" i="11"/>
  <c r="S3660" i="11"/>
  <c r="S3668" i="11"/>
  <c r="S3676" i="11"/>
  <c r="S3684" i="11"/>
  <c r="S3692" i="11"/>
  <c r="S3700" i="11"/>
  <c r="S3708" i="11"/>
  <c r="S3716" i="11"/>
  <c r="S3724" i="11"/>
  <c r="S3732" i="11"/>
  <c r="S3740" i="11"/>
  <c r="S3748" i="11"/>
  <c r="S3756" i="11"/>
  <c r="S3764" i="11"/>
  <c r="S3772" i="11"/>
  <c r="S3780" i="11"/>
  <c r="S3788" i="11"/>
  <c r="P5153" i="11"/>
  <c r="T262" i="11"/>
  <c r="T518" i="11"/>
  <c r="T774" i="11"/>
  <c r="T1030" i="11"/>
  <c r="T1286" i="11"/>
  <c r="T1542" i="11"/>
  <c r="T1798" i="11"/>
  <c r="T2054" i="11"/>
  <c r="T2237" i="11"/>
  <c r="T2406" i="11"/>
  <c r="T2580" i="11"/>
  <c r="T2706" i="11"/>
  <c r="T2770" i="11"/>
  <c r="T2834" i="11"/>
  <c r="T2898" i="11"/>
  <c r="T2962" i="11"/>
  <c r="T3026" i="11"/>
  <c r="T3090" i="11"/>
  <c r="T3154" i="11"/>
  <c r="T3218" i="11"/>
  <c r="T3282" i="11"/>
  <c r="T3346" i="11"/>
  <c r="T3410" i="11"/>
  <c r="T3474" i="11"/>
  <c r="T3538" i="11"/>
  <c r="T3602" i="11"/>
  <c r="T3666" i="11"/>
  <c r="T3730" i="11"/>
  <c r="T3794" i="11"/>
  <c r="T3858" i="11"/>
  <c r="T3922" i="11"/>
  <c r="T3986" i="11"/>
  <c r="T4050" i="11"/>
  <c r="T4114" i="11"/>
  <c r="T4178" i="11"/>
  <c r="T4242" i="11"/>
  <c r="T4306" i="11"/>
  <c r="T4370" i="11"/>
  <c r="T4434" i="11"/>
  <c r="T4498" i="11"/>
  <c r="T4562" i="11"/>
  <c r="T4626" i="11"/>
  <c r="T4665" i="11"/>
  <c r="T4673" i="11"/>
  <c r="T4681" i="11"/>
  <c r="T4689" i="11"/>
  <c r="T4697" i="11"/>
  <c r="T4705" i="11"/>
  <c r="T4713" i="11"/>
  <c r="T4721" i="11"/>
  <c r="T4729" i="11"/>
  <c r="T4737" i="11"/>
  <c r="T4745" i="11"/>
  <c r="T4753" i="11"/>
  <c r="T4761" i="11"/>
  <c r="T4769" i="11"/>
  <c r="T4777" i="11"/>
  <c r="T4785" i="11"/>
  <c r="T4793" i="11"/>
  <c r="T4801" i="11"/>
  <c r="T4809" i="11"/>
  <c r="T4817" i="11"/>
  <c r="T4825" i="11"/>
  <c r="T4833" i="11"/>
  <c r="T4841" i="11"/>
  <c r="T4849" i="11"/>
  <c r="T4857" i="11"/>
  <c r="T4865" i="11"/>
  <c r="T4873" i="11"/>
  <c r="T4881" i="11"/>
  <c r="T4889" i="11"/>
  <c r="T4897" i="11"/>
  <c r="T4905" i="11"/>
  <c r="T4913" i="11"/>
  <c r="T4921" i="11"/>
  <c r="T4929" i="11"/>
  <c r="T4937" i="11"/>
  <c r="T4945" i="11"/>
  <c r="T4953" i="11"/>
  <c r="T4961" i="11"/>
  <c r="T4969" i="11"/>
  <c r="T4977" i="11"/>
  <c r="T4985" i="11"/>
  <c r="T4993" i="11"/>
  <c r="T5001" i="11"/>
  <c r="T5009" i="11"/>
  <c r="T5017" i="11"/>
  <c r="T5025" i="11"/>
  <c r="T5033" i="11"/>
  <c r="T5041" i="11"/>
  <c r="T5049" i="11"/>
  <c r="T5057" i="11"/>
  <c r="T5065" i="11"/>
  <c r="T5073" i="11"/>
  <c r="T5081" i="11"/>
  <c r="T5089" i="11"/>
  <c r="T5097" i="11"/>
  <c r="T5105" i="11"/>
  <c r="T5113" i="11"/>
  <c r="T5121" i="11"/>
  <c r="T5129" i="11"/>
  <c r="T5137" i="11"/>
  <c r="T5145" i="11"/>
  <c r="T5153" i="11"/>
  <c r="T5161" i="11"/>
  <c r="T5169" i="11"/>
  <c r="T5177" i="11"/>
  <c r="T5185" i="11"/>
  <c r="T5193" i="11"/>
  <c r="T5201" i="11"/>
  <c r="T5209" i="11"/>
  <c r="T5217" i="11"/>
  <c r="T5225" i="11"/>
  <c r="T5233" i="11"/>
  <c r="T5241" i="11"/>
  <c r="T5249" i="11"/>
  <c r="T5257" i="11"/>
  <c r="T5265" i="11"/>
  <c r="T5273" i="11"/>
  <c r="T5281" i="11"/>
  <c r="T5289" i="11"/>
  <c r="T5297" i="11"/>
  <c r="T5305" i="11"/>
  <c r="T5313" i="11"/>
  <c r="T5321" i="11"/>
  <c r="T5329" i="11"/>
  <c r="T5337" i="11"/>
  <c r="T5345" i="11"/>
  <c r="T5353" i="11"/>
  <c r="T5361" i="11"/>
  <c r="T5369" i="11"/>
  <c r="T5377" i="11"/>
  <c r="T5385" i="11"/>
  <c r="T5393" i="11"/>
  <c r="T5401" i="11"/>
  <c r="T5409" i="11"/>
  <c r="T5417" i="11"/>
  <c r="T5425" i="11"/>
  <c r="T5433" i="11"/>
  <c r="T5441" i="11"/>
  <c r="T5449" i="11"/>
  <c r="T5457" i="11"/>
  <c r="T5465" i="11"/>
  <c r="T5473" i="11"/>
  <c r="T5481" i="11"/>
  <c r="T5489" i="11"/>
  <c r="T5497" i="11"/>
  <c r="T5505" i="11"/>
  <c r="T5513" i="11"/>
  <c r="T5521" i="11"/>
  <c r="T5529" i="11"/>
  <c r="T5537" i="11"/>
  <c r="T5545" i="11"/>
  <c r="T5553" i="11"/>
  <c r="T5561" i="11"/>
  <c r="T5569" i="11"/>
  <c r="T5577" i="11"/>
  <c r="T5585" i="11"/>
  <c r="T5593" i="11"/>
  <c r="T5601" i="11"/>
  <c r="T5609" i="11"/>
  <c r="T5617" i="11"/>
  <c r="T5625" i="11"/>
  <c r="T5633" i="11"/>
  <c r="T5641" i="11"/>
  <c r="T5649" i="11"/>
  <c r="T5657" i="11"/>
  <c r="T5665" i="11"/>
  <c r="T5673" i="11"/>
  <c r="T5681" i="11"/>
  <c r="T5689" i="11"/>
  <c r="T5697" i="11"/>
  <c r="T5705" i="11"/>
  <c r="T5713" i="11"/>
  <c r="T5721" i="11"/>
  <c r="T5729" i="11"/>
  <c r="T5737" i="11"/>
  <c r="T5745" i="11"/>
  <c r="T5753" i="11"/>
  <c r="T5761" i="11"/>
  <c r="T5769" i="11"/>
  <c r="T5777" i="11"/>
  <c r="T5785" i="11"/>
  <c r="T5793" i="11"/>
  <c r="T5801" i="11"/>
  <c r="T5809" i="11"/>
  <c r="T5817" i="11"/>
  <c r="T5825" i="11"/>
  <c r="T5833" i="11"/>
  <c r="T5841" i="11"/>
  <c r="T5849" i="11"/>
  <c r="T5857" i="11"/>
  <c r="T5865" i="11"/>
  <c r="T5873" i="11"/>
  <c r="T5881" i="11"/>
  <c r="T5889" i="11"/>
  <c r="T5897" i="11"/>
  <c r="T5905" i="11"/>
  <c r="T5913" i="11"/>
  <c r="T5921" i="11"/>
  <c r="T5929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S373" i="11"/>
  <c r="S381" i="11"/>
  <c r="S389" i="11"/>
  <c r="S397" i="11"/>
  <c r="S405" i="11"/>
  <c r="S413" i="11"/>
  <c r="S421" i="11"/>
  <c r="S429" i="11"/>
  <c r="S437" i="11"/>
  <c r="S445" i="11"/>
  <c r="S453" i="11"/>
  <c r="S461" i="11"/>
  <c r="S469" i="11"/>
  <c r="S477" i="11"/>
  <c r="S485" i="11"/>
  <c r="S493" i="11"/>
  <c r="S501" i="11"/>
  <c r="S509" i="11"/>
  <c r="S517" i="11"/>
  <c r="S525" i="11"/>
  <c r="S533" i="11"/>
  <c r="S541" i="11"/>
  <c r="S549" i="11"/>
  <c r="S557" i="11"/>
  <c r="S565" i="11"/>
  <c r="S573" i="11"/>
  <c r="S581" i="11"/>
  <c r="S589" i="11"/>
  <c r="S597" i="11"/>
  <c r="S605" i="11"/>
  <c r="S613" i="11"/>
  <c r="S621" i="11"/>
  <c r="S629" i="11"/>
  <c r="S637" i="11"/>
  <c r="S645" i="11"/>
  <c r="S653" i="11"/>
  <c r="S661" i="11"/>
  <c r="S669" i="11"/>
  <c r="S677" i="11"/>
  <c r="S685" i="11"/>
  <c r="S693" i="11"/>
  <c r="S701" i="11"/>
  <c r="S709" i="11"/>
  <c r="S717" i="11"/>
  <c r="S725" i="11"/>
  <c r="S733" i="11"/>
  <c r="S741" i="11"/>
  <c r="S749" i="11"/>
  <c r="S757" i="11"/>
  <c r="S765" i="11"/>
  <c r="S773" i="11"/>
  <c r="S781" i="11"/>
  <c r="S789" i="11"/>
  <c r="S797" i="11"/>
  <c r="S805" i="11"/>
  <c r="S813" i="11"/>
  <c r="S821" i="11"/>
  <c r="S829" i="11"/>
  <c r="S837" i="11"/>
  <c r="S845" i="11"/>
  <c r="S853" i="11"/>
  <c r="S861" i="11"/>
  <c r="S869" i="11"/>
  <c r="S877" i="11"/>
  <c r="S885" i="11"/>
  <c r="S893" i="11"/>
  <c r="S901" i="11"/>
  <c r="S909" i="11"/>
  <c r="S917" i="11"/>
  <c r="S925" i="11"/>
  <c r="S933" i="11"/>
  <c r="S941" i="11"/>
  <c r="S949" i="11"/>
  <c r="S957" i="11"/>
  <c r="S965" i="11"/>
  <c r="S973" i="11"/>
  <c r="S981" i="11"/>
  <c r="S989" i="11"/>
  <c r="S997" i="11"/>
  <c r="S1005" i="11"/>
  <c r="S1013" i="11"/>
  <c r="S1021" i="11"/>
  <c r="S1029" i="11"/>
  <c r="S1037" i="11"/>
  <c r="S1045" i="11"/>
  <c r="S1053" i="11"/>
  <c r="S1061" i="11"/>
  <c r="S1069" i="11"/>
  <c r="S1077" i="11"/>
  <c r="S1085" i="11"/>
  <c r="S1093" i="11"/>
  <c r="S1101" i="11"/>
  <c r="S1109" i="11"/>
  <c r="S1117" i="11"/>
  <c r="S1125" i="11"/>
  <c r="S1133" i="11"/>
  <c r="S1141" i="11"/>
  <c r="S1149" i="11"/>
  <c r="S1157" i="11"/>
  <c r="S1165" i="11"/>
  <c r="S1173" i="11"/>
  <c r="S1181" i="11"/>
  <c r="S1189" i="11"/>
  <c r="S1197" i="11"/>
  <c r="S1205" i="11"/>
  <c r="S1213" i="11"/>
  <c r="S1221" i="11"/>
  <c r="S1229" i="11"/>
  <c r="S1237" i="11"/>
  <c r="S1245" i="11"/>
  <c r="S1253" i="11"/>
  <c r="S1261" i="11"/>
  <c r="S1269" i="11"/>
  <c r="S1277" i="11"/>
  <c r="S1285" i="11"/>
  <c r="S1293" i="11"/>
  <c r="S1301" i="11"/>
  <c r="S1309" i="11"/>
  <c r="S1317" i="11"/>
  <c r="S1325" i="11"/>
  <c r="S1333" i="11"/>
  <c r="S1341" i="11"/>
  <c r="S1349" i="11"/>
  <c r="S1357" i="11"/>
  <c r="S1365" i="11"/>
  <c r="S1373" i="11"/>
  <c r="S1381" i="11"/>
  <c r="S1389" i="11"/>
  <c r="S1397" i="11"/>
  <c r="S1405" i="11"/>
  <c r="S1413" i="11"/>
  <c r="S1421" i="11"/>
  <c r="S1429" i="11"/>
  <c r="S1437" i="11"/>
  <c r="S1445" i="11"/>
  <c r="S1453" i="11"/>
  <c r="S1461" i="11"/>
  <c r="S1469" i="11"/>
  <c r="S1477" i="11"/>
  <c r="S1485" i="11"/>
  <c r="S1493" i="11"/>
  <c r="S1501" i="11"/>
  <c r="S1509" i="11"/>
  <c r="S1517" i="11"/>
  <c r="S1525" i="11"/>
  <c r="S1533" i="11"/>
  <c r="S1541" i="11"/>
  <c r="S1549" i="11"/>
  <c r="S1557" i="11"/>
  <c r="S1565" i="11"/>
  <c r="S1573" i="11"/>
  <c r="S1581" i="11"/>
  <c r="S1589" i="11"/>
  <c r="S1597" i="11"/>
  <c r="S1605" i="11"/>
  <c r="S1613" i="11"/>
  <c r="S1621" i="11"/>
  <c r="S1629" i="11"/>
  <c r="S1637" i="11"/>
  <c r="S1645" i="11"/>
  <c r="S1653" i="11"/>
  <c r="S1661" i="11"/>
  <c r="S1669" i="11"/>
  <c r="S1677" i="11"/>
  <c r="S1685" i="11"/>
  <c r="S1693" i="11"/>
  <c r="S1701" i="11"/>
  <c r="S1709" i="11"/>
  <c r="S1717" i="11"/>
  <c r="S1725" i="11"/>
  <c r="S1733" i="11"/>
  <c r="S1741" i="11"/>
  <c r="S1749" i="11"/>
  <c r="S1757" i="11"/>
  <c r="S1765" i="11"/>
  <c r="S1773" i="11"/>
  <c r="S1781" i="11"/>
  <c r="S1789" i="11"/>
  <c r="S1797" i="11"/>
  <c r="S1805" i="11"/>
  <c r="S1813" i="11"/>
  <c r="S1821" i="11"/>
  <c r="S1829" i="11"/>
  <c r="S1837" i="11"/>
  <c r="S1845" i="11"/>
  <c r="S1853" i="11"/>
  <c r="S1861" i="11"/>
  <c r="S1869" i="11"/>
  <c r="S1877" i="11"/>
  <c r="S1885" i="11"/>
  <c r="S1893" i="11"/>
  <c r="S1901" i="11"/>
  <c r="S1909" i="11"/>
  <c r="S1917" i="11"/>
  <c r="S1925" i="11"/>
  <c r="S1933" i="11"/>
  <c r="S1941" i="11"/>
  <c r="S1949" i="11"/>
  <c r="S1957" i="11"/>
  <c r="S1965" i="11"/>
  <c r="S1973" i="11"/>
  <c r="S1981" i="11"/>
  <c r="S1989" i="11"/>
  <c r="S1997" i="11"/>
  <c r="S2005" i="11"/>
  <c r="S2013" i="11"/>
  <c r="S2021" i="11"/>
  <c r="S2029" i="11"/>
  <c r="S2037" i="11"/>
  <c r="S2045" i="11"/>
  <c r="S2053" i="11"/>
  <c r="S2061" i="11"/>
  <c r="S2069" i="11"/>
  <c r="S2077" i="11"/>
  <c r="S2085" i="11"/>
  <c r="S2093" i="11"/>
  <c r="S2101" i="11"/>
  <c r="S2109" i="11"/>
  <c r="S2117" i="11"/>
  <c r="S2125" i="11"/>
  <c r="S2133" i="11"/>
  <c r="S2141" i="11"/>
  <c r="S2149" i="11"/>
  <c r="S2157" i="11"/>
  <c r="S2165" i="11"/>
  <c r="S2173" i="11"/>
  <c r="S2181" i="11"/>
  <c r="S2189" i="11"/>
  <c r="S2197" i="11"/>
  <c r="S2205" i="11"/>
  <c r="S2213" i="11"/>
  <c r="S2221" i="11"/>
  <c r="S2229" i="11"/>
  <c r="S2237" i="11"/>
  <c r="S2245" i="11"/>
  <c r="S2253" i="11"/>
  <c r="S2261" i="11"/>
  <c r="S2269" i="11"/>
  <c r="S2277" i="11"/>
  <c r="S2285" i="11"/>
  <c r="S2293" i="11"/>
  <c r="S2301" i="11"/>
  <c r="S2309" i="11"/>
  <c r="S2317" i="11"/>
  <c r="S2325" i="11"/>
  <c r="S2333" i="11"/>
  <c r="S2341" i="11"/>
  <c r="S2349" i="11"/>
  <c r="S2357" i="11"/>
  <c r="S2365" i="11"/>
  <c r="S2373" i="11"/>
  <c r="S2381" i="11"/>
  <c r="S2389" i="11"/>
  <c r="S2397" i="11"/>
  <c r="S2405" i="11"/>
  <c r="S2413" i="11"/>
  <c r="S2421" i="11"/>
  <c r="S2429" i="11"/>
  <c r="S2437" i="11"/>
  <c r="S2445" i="11"/>
  <c r="S2453" i="11"/>
  <c r="S2461" i="11"/>
  <c r="S2469" i="11"/>
  <c r="S2477" i="11"/>
  <c r="S2485" i="11"/>
  <c r="S2493" i="11"/>
  <c r="S2501" i="11"/>
  <c r="S2509" i="11"/>
  <c r="S2517" i="11"/>
  <c r="S2525" i="11"/>
  <c r="S2533" i="11"/>
  <c r="S2541" i="11"/>
  <c r="S2549" i="11"/>
  <c r="S2557" i="11"/>
  <c r="S2565" i="11"/>
  <c r="S2573" i="11"/>
  <c r="S2581" i="11"/>
  <c r="S2589" i="11"/>
  <c r="S2597" i="11"/>
  <c r="S2605" i="11"/>
  <c r="S2613" i="11"/>
  <c r="S2621" i="11"/>
  <c r="S2629" i="11"/>
  <c r="S2637" i="11"/>
  <c r="S2645" i="11"/>
  <c r="S2653" i="11"/>
  <c r="S2661" i="11"/>
  <c r="S2669" i="11"/>
  <c r="S2677" i="11"/>
  <c r="S2685" i="11"/>
  <c r="S2693" i="11"/>
  <c r="S2701" i="11"/>
  <c r="S2709" i="11"/>
  <c r="S2717" i="11"/>
  <c r="S2725" i="11"/>
  <c r="S2733" i="11"/>
  <c r="S2741" i="11"/>
  <c r="S2749" i="11"/>
  <c r="S2757" i="11"/>
  <c r="S2765" i="11"/>
  <c r="S2773" i="11"/>
  <c r="S2781" i="11"/>
  <c r="S2789" i="11"/>
  <c r="S2797" i="11"/>
  <c r="S2805" i="11"/>
  <c r="S2813" i="11"/>
  <c r="S2821" i="11"/>
  <c r="S2829" i="11"/>
  <c r="S2837" i="11"/>
  <c r="S2845" i="11"/>
  <c r="S2853" i="11"/>
  <c r="S2861" i="11"/>
  <c r="S2869" i="11"/>
  <c r="S2877" i="11"/>
  <c r="S2885" i="11"/>
  <c r="S2893" i="11"/>
  <c r="S2901" i="11"/>
  <c r="S2909" i="11"/>
  <c r="S2917" i="11"/>
  <c r="S2925" i="11"/>
  <c r="S2933" i="11"/>
  <c r="S2941" i="11"/>
  <c r="S2949" i="11"/>
  <c r="S2957" i="11"/>
  <c r="S2965" i="11"/>
  <c r="S2973" i="11"/>
  <c r="S2981" i="11"/>
  <c r="S2989" i="11"/>
  <c r="S2997" i="11"/>
  <c r="S3005" i="11"/>
  <c r="S3013" i="11"/>
  <c r="S3021" i="11"/>
  <c r="S3029" i="11"/>
  <c r="S3037" i="11"/>
  <c r="S3045" i="11"/>
  <c r="S3053" i="11"/>
  <c r="S3061" i="11"/>
  <c r="S3069" i="11"/>
  <c r="S3077" i="11"/>
  <c r="S3085" i="11"/>
  <c r="S3093" i="11"/>
  <c r="S3101" i="11"/>
  <c r="S3109" i="11"/>
  <c r="S3117" i="11"/>
  <c r="S3125" i="11"/>
  <c r="S3133" i="11"/>
  <c r="S3141" i="11"/>
  <c r="S3149" i="11"/>
  <c r="S3157" i="11"/>
  <c r="S3165" i="11"/>
  <c r="S3173" i="11"/>
  <c r="S3181" i="11"/>
  <c r="S3189" i="11"/>
  <c r="S3197" i="11"/>
  <c r="S3205" i="11"/>
  <c r="S3213" i="11"/>
  <c r="S3221" i="11"/>
  <c r="S3229" i="11"/>
  <c r="S3237" i="11"/>
  <c r="S3245" i="11"/>
  <c r="S3253" i="11"/>
  <c r="S3261" i="11"/>
  <c r="S3269" i="11"/>
  <c r="S3277" i="11"/>
  <c r="S3285" i="11"/>
  <c r="S3293" i="11"/>
  <c r="S3301" i="11"/>
  <c r="S3309" i="11"/>
  <c r="S3317" i="11"/>
  <c r="S3325" i="11"/>
  <c r="S3333" i="11"/>
  <c r="S3341" i="11"/>
  <c r="S3349" i="11"/>
  <c r="S3357" i="11"/>
  <c r="S3365" i="11"/>
  <c r="S3373" i="11"/>
  <c r="S3381" i="11"/>
  <c r="S3389" i="11"/>
  <c r="S3397" i="11"/>
  <c r="S3405" i="11"/>
  <c r="S3413" i="11"/>
  <c r="S3421" i="11"/>
  <c r="S3429" i="11"/>
  <c r="S3437" i="11"/>
  <c r="S3445" i="11"/>
  <c r="S3453" i="11"/>
  <c r="S3461" i="11"/>
  <c r="S3469" i="11"/>
  <c r="S3477" i="11"/>
  <c r="S3485" i="11"/>
  <c r="S3493" i="11"/>
  <c r="S3501" i="11"/>
  <c r="S3509" i="11"/>
  <c r="S3517" i="11"/>
  <c r="S3525" i="11"/>
  <c r="S3533" i="11"/>
  <c r="S3541" i="11"/>
  <c r="S3549" i="11"/>
  <c r="S3557" i="11"/>
  <c r="S3565" i="11"/>
  <c r="S3573" i="11"/>
  <c r="S3581" i="11"/>
  <c r="S3589" i="11"/>
  <c r="S3597" i="11"/>
  <c r="S3605" i="11"/>
  <c r="S3613" i="11"/>
  <c r="P5409" i="11"/>
  <c r="T294" i="11"/>
  <c r="T550" i="11"/>
  <c r="T806" i="11"/>
  <c r="T1062" i="11"/>
  <c r="T1318" i="11"/>
  <c r="T1574" i="11"/>
  <c r="T1830" i="11"/>
  <c r="T2086" i="11"/>
  <c r="T2260" i="11"/>
  <c r="T2429" i="11"/>
  <c r="T2598" i="11"/>
  <c r="T2714" i="11"/>
  <c r="T2778" i="11"/>
  <c r="T2842" i="11"/>
  <c r="T2906" i="11"/>
  <c r="T2970" i="11"/>
  <c r="T3034" i="11"/>
  <c r="T3098" i="11"/>
  <c r="T3162" i="11"/>
  <c r="T3226" i="11"/>
  <c r="T3290" i="11"/>
  <c r="T3354" i="11"/>
  <c r="T3418" i="11"/>
  <c r="T3482" i="11"/>
  <c r="T3546" i="11"/>
  <c r="T3610" i="11"/>
  <c r="T3674" i="11"/>
  <c r="T3738" i="11"/>
  <c r="T3802" i="11"/>
  <c r="T3866" i="11"/>
  <c r="T3930" i="11"/>
  <c r="T3994" i="11"/>
  <c r="T4058" i="11"/>
  <c r="T4122" i="11"/>
  <c r="T4186" i="11"/>
  <c r="T4250" i="11"/>
  <c r="T4314" i="11"/>
  <c r="T4378" i="11"/>
  <c r="T4442" i="11"/>
  <c r="T4506" i="11"/>
  <c r="T4570" i="11"/>
  <c r="T4634" i="11"/>
  <c r="T4666" i="11"/>
  <c r="T4674" i="11"/>
  <c r="T4682" i="11"/>
  <c r="T4690" i="11"/>
  <c r="T4698" i="11"/>
  <c r="T4706" i="11"/>
  <c r="T4714" i="11"/>
  <c r="T4722" i="11"/>
  <c r="T4730" i="11"/>
  <c r="T4738" i="11"/>
  <c r="T4746" i="11"/>
  <c r="T4754" i="11"/>
  <c r="T4762" i="11"/>
  <c r="T4770" i="11"/>
  <c r="T4778" i="11"/>
  <c r="T4786" i="11"/>
  <c r="T4794" i="11"/>
  <c r="T4802" i="11"/>
  <c r="T4810" i="11"/>
  <c r="T4818" i="11"/>
  <c r="T4826" i="11"/>
  <c r="T4834" i="11"/>
  <c r="T4842" i="11"/>
  <c r="T4850" i="11"/>
  <c r="T4858" i="11"/>
  <c r="T4866" i="11"/>
  <c r="T4874" i="11"/>
  <c r="T4882" i="11"/>
  <c r="T4890" i="11"/>
  <c r="T4898" i="11"/>
  <c r="T4906" i="11"/>
  <c r="T4914" i="11"/>
  <c r="T4922" i="11"/>
  <c r="T4930" i="11"/>
  <c r="T4938" i="11"/>
  <c r="T4946" i="11"/>
  <c r="T4954" i="11"/>
  <c r="T4962" i="11"/>
  <c r="T4970" i="11"/>
  <c r="T4978" i="11"/>
  <c r="T4986" i="11"/>
  <c r="T4994" i="11"/>
  <c r="T5002" i="11"/>
  <c r="T5010" i="11"/>
  <c r="T5018" i="11"/>
  <c r="T5026" i="11"/>
  <c r="T5034" i="11"/>
  <c r="T5042" i="11"/>
  <c r="T5050" i="11"/>
  <c r="T5058" i="11"/>
  <c r="T5066" i="11"/>
  <c r="T5074" i="11"/>
  <c r="T5082" i="11"/>
  <c r="T5090" i="11"/>
  <c r="T5098" i="11"/>
  <c r="T5106" i="11"/>
  <c r="T5114" i="11"/>
  <c r="T5122" i="11"/>
  <c r="T5130" i="11"/>
  <c r="T5138" i="11"/>
  <c r="T5146" i="11"/>
  <c r="T5154" i="11"/>
  <c r="T5162" i="11"/>
  <c r="T5170" i="11"/>
  <c r="T5178" i="11"/>
  <c r="T5186" i="11"/>
  <c r="T5194" i="11"/>
  <c r="T5202" i="11"/>
  <c r="T5210" i="11"/>
  <c r="T5218" i="11"/>
  <c r="T5226" i="11"/>
  <c r="T5234" i="11"/>
  <c r="T5242" i="11"/>
  <c r="T5250" i="11"/>
  <c r="T5258" i="11"/>
  <c r="T5266" i="11"/>
  <c r="T5274" i="11"/>
  <c r="T5282" i="11"/>
  <c r="T5290" i="11"/>
  <c r="T5298" i="11"/>
  <c r="T5306" i="11"/>
  <c r="T5314" i="11"/>
  <c r="T5322" i="11"/>
  <c r="T5330" i="11"/>
  <c r="T5338" i="11"/>
  <c r="T5346" i="11"/>
  <c r="T5354" i="11"/>
  <c r="T5362" i="11"/>
  <c r="T5370" i="11"/>
  <c r="T5378" i="11"/>
  <c r="T5386" i="11"/>
  <c r="T5394" i="11"/>
  <c r="T5402" i="11"/>
  <c r="T5410" i="11"/>
  <c r="T5418" i="11"/>
  <c r="T5426" i="11"/>
  <c r="T5434" i="11"/>
  <c r="T5442" i="11"/>
  <c r="T5450" i="11"/>
  <c r="T5458" i="11"/>
  <c r="T5466" i="11"/>
  <c r="T5474" i="11"/>
  <c r="T5482" i="11"/>
  <c r="T5490" i="11"/>
  <c r="T5498" i="11"/>
  <c r="T5506" i="11"/>
  <c r="T5514" i="11"/>
  <c r="T5522" i="11"/>
  <c r="T5530" i="11"/>
  <c r="T5538" i="11"/>
  <c r="T5546" i="11"/>
  <c r="T5554" i="11"/>
  <c r="T5562" i="11"/>
  <c r="T5570" i="11"/>
  <c r="T5578" i="11"/>
  <c r="T5586" i="11"/>
  <c r="T5594" i="11"/>
  <c r="T5602" i="11"/>
  <c r="T5610" i="11"/>
  <c r="T5618" i="11"/>
  <c r="T5626" i="11"/>
  <c r="T5634" i="11"/>
  <c r="T5642" i="11"/>
  <c r="T5650" i="11"/>
  <c r="T5658" i="11"/>
  <c r="T5666" i="11"/>
  <c r="T5674" i="11"/>
  <c r="T5682" i="11"/>
  <c r="T5690" i="11"/>
  <c r="T5698" i="11"/>
  <c r="T5706" i="11"/>
  <c r="T5714" i="11"/>
  <c r="T5722" i="11"/>
  <c r="T5730" i="11"/>
  <c r="T5738" i="11"/>
  <c r="T5746" i="11"/>
  <c r="T5754" i="11"/>
  <c r="T5762" i="11"/>
  <c r="T5770" i="11"/>
  <c r="T5778" i="11"/>
  <c r="T5786" i="11"/>
  <c r="T5794" i="11"/>
  <c r="T5802" i="11"/>
  <c r="T5810" i="11"/>
  <c r="T5818" i="11"/>
  <c r="T5826" i="11"/>
  <c r="T5834" i="11"/>
  <c r="T5842" i="11"/>
  <c r="T5850" i="11"/>
  <c r="T5858" i="11"/>
  <c r="T5866" i="11"/>
  <c r="T5874" i="11"/>
  <c r="T5882" i="11"/>
  <c r="T5890" i="11"/>
  <c r="T5898" i="11"/>
  <c r="T5906" i="11"/>
  <c r="T5914" i="11"/>
  <c r="T5922" i="11"/>
  <c r="T5930" i="11"/>
  <c r="S6" i="11"/>
  <c r="S14" i="11"/>
  <c r="S22" i="11"/>
  <c r="S30" i="11"/>
  <c r="S38" i="11"/>
  <c r="S46" i="11"/>
  <c r="S54" i="11"/>
  <c r="S62" i="11"/>
  <c r="S70" i="11"/>
  <c r="S78" i="11"/>
  <c r="S86" i="11"/>
  <c r="S94" i="11"/>
  <c r="S102" i="11"/>
  <c r="S110" i="11"/>
  <c r="S118" i="11"/>
  <c r="S126" i="11"/>
  <c r="S134" i="11"/>
  <c r="S142" i="11"/>
  <c r="S150" i="11"/>
  <c r="S158" i="11"/>
  <c r="S166" i="11"/>
  <c r="S174" i="11"/>
  <c r="S182" i="11"/>
  <c r="S190" i="11"/>
  <c r="S198" i="11"/>
  <c r="S206" i="11"/>
  <c r="S214" i="11"/>
  <c r="S222" i="11"/>
  <c r="S230" i="11"/>
  <c r="S238" i="11"/>
  <c r="S246" i="11"/>
  <c r="S254" i="11"/>
  <c r="S262" i="11"/>
  <c r="S270" i="11"/>
  <c r="S278" i="11"/>
  <c r="S286" i="11"/>
  <c r="S294" i="11"/>
  <c r="S302" i="11"/>
  <c r="S310" i="11"/>
  <c r="S318" i="11"/>
  <c r="S326" i="11"/>
  <c r="S334" i="11"/>
  <c r="S342" i="11"/>
  <c r="S350" i="11"/>
  <c r="S358" i="11"/>
  <c r="S366" i="11"/>
  <c r="S374" i="11"/>
  <c r="S382" i="11"/>
  <c r="S390" i="11"/>
  <c r="S398" i="11"/>
  <c r="S406" i="11"/>
  <c r="S414" i="11"/>
  <c r="S422" i="11"/>
  <c r="S430" i="11"/>
  <c r="S438" i="11"/>
  <c r="S446" i="11"/>
  <c r="S454" i="11"/>
  <c r="S462" i="11"/>
  <c r="S470" i="11"/>
  <c r="S478" i="11"/>
  <c r="S486" i="11"/>
  <c r="S494" i="11"/>
  <c r="S502" i="11"/>
  <c r="S510" i="11"/>
  <c r="S518" i="11"/>
  <c r="S526" i="11"/>
  <c r="S534" i="11"/>
  <c r="S542" i="11"/>
  <c r="S550" i="11"/>
  <c r="S558" i="11"/>
  <c r="S566" i="11"/>
  <c r="S574" i="11"/>
  <c r="S582" i="11"/>
  <c r="S590" i="11"/>
  <c r="S598" i="11"/>
  <c r="S606" i="11"/>
  <c r="S614" i="11"/>
  <c r="S622" i="11"/>
  <c r="S630" i="11"/>
  <c r="S638" i="11"/>
  <c r="S646" i="11"/>
  <c r="S654" i="11"/>
  <c r="S662" i="11"/>
  <c r="S670" i="11"/>
  <c r="S678" i="11"/>
  <c r="S686" i="11"/>
  <c r="S694" i="11"/>
  <c r="S702" i="11"/>
  <c r="S710" i="11"/>
  <c r="S718" i="11"/>
  <c r="S726" i="11"/>
  <c r="S734" i="11"/>
  <c r="S742" i="11"/>
  <c r="S750" i="11"/>
  <c r="S758" i="11"/>
  <c r="S766" i="11"/>
  <c r="S774" i="11"/>
  <c r="S782" i="11"/>
  <c r="S790" i="11"/>
  <c r="S798" i="11"/>
  <c r="S806" i="11"/>
  <c r="S814" i="11"/>
  <c r="S822" i="11"/>
  <c r="S830" i="11"/>
  <c r="S838" i="11"/>
  <c r="S846" i="11"/>
  <c r="S854" i="11"/>
  <c r="S862" i="11"/>
  <c r="S870" i="11"/>
  <c r="S878" i="11"/>
  <c r="S886" i="11"/>
  <c r="S894" i="11"/>
  <c r="S902" i="11"/>
  <c r="S910" i="11"/>
  <c r="S918" i="11"/>
  <c r="S926" i="11"/>
  <c r="S934" i="11"/>
  <c r="S942" i="11"/>
  <c r="S950" i="11"/>
  <c r="S958" i="11"/>
  <c r="S966" i="11"/>
  <c r="S974" i="11"/>
  <c r="S982" i="11"/>
  <c r="S990" i="11"/>
  <c r="S998" i="11"/>
  <c r="S1006" i="11"/>
  <c r="S1014" i="11"/>
  <c r="S1022" i="11"/>
  <c r="S1030" i="11"/>
  <c r="S1038" i="11"/>
  <c r="S1046" i="11"/>
  <c r="S1054" i="11"/>
  <c r="S1062" i="11"/>
  <c r="S1070" i="11"/>
  <c r="S1078" i="11"/>
  <c r="S1086" i="11"/>
  <c r="S1094" i="11"/>
  <c r="S1102" i="11"/>
  <c r="S1110" i="11"/>
  <c r="S1118" i="11"/>
  <c r="S1126" i="11"/>
  <c r="S1134" i="11"/>
  <c r="S1142" i="11"/>
  <c r="S1150" i="11"/>
  <c r="S1158" i="11"/>
  <c r="S1166" i="11"/>
  <c r="S1174" i="11"/>
  <c r="S1182" i="11"/>
  <c r="S1190" i="11"/>
  <c r="S1198" i="11"/>
  <c r="S1206" i="11"/>
  <c r="S1214" i="11"/>
  <c r="S1222" i="11"/>
  <c r="S1230" i="11"/>
  <c r="S1238" i="11"/>
  <c r="S1246" i="11"/>
  <c r="S1254" i="11"/>
  <c r="S1262" i="11"/>
  <c r="S1270" i="11"/>
  <c r="S1278" i="11"/>
  <c r="S1286" i="11"/>
  <c r="S1294" i="11"/>
  <c r="S1302" i="11"/>
  <c r="S1310" i="11"/>
  <c r="S1318" i="11"/>
  <c r="S1326" i="11"/>
  <c r="S1334" i="11"/>
  <c r="S1342" i="11"/>
  <c r="S1350" i="11"/>
  <c r="S1358" i="11"/>
  <c r="S1366" i="11"/>
  <c r="S1374" i="11"/>
  <c r="S1382" i="11"/>
  <c r="S1390" i="11"/>
  <c r="S1398" i="11"/>
  <c r="S1406" i="11"/>
  <c r="S1414" i="11"/>
  <c r="S1422" i="11"/>
  <c r="S1430" i="11"/>
  <c r="S1438" i="11"/>
  <c r="S1446" i="11"/>
  <c r="S1454" i="11"/>
  <c r="S1462" i="11"/>
  <c r="S1470" i="11"/>
  <c r="S1478" i="11"/>
  <c r="S1486" i="11"/>
  <c r="S1494" i="11"/>
  <c r="S1502" i="11"/>
  <c r="S1510" i="11"/>
  <c r="S1518" i="11"/>
  <c r="S1526" i="11"/>
  <c r="S1534" i="11"/>
  <c r="S1542" i="11"/>
  <c r="S1550" i="11"/>
  <c r="S1558" i="11"/>
  <c r="S1566" i="11"/>
  <c r="S1574" i="11"/>
  <c r="S1582" i="11"/>
  <c r="S1590" i="11"/>
  <c r="S1598" i="11"/>
  <c r="S1606" i="11"/>
  <c r="S1614" i="11"/>
  <c r="S1622" i="11"/>
  <c r="S1630" i="11"/>
  <c r="S1638" i="11"/>
  <c r="S1646" i="11"/>
  <c r="S1654" i="11"/>
  <c r="S1662" i="11"/>
  <c r="S1670" i="11"/>
  <c r="S1678" i="11"/>
  <c r="S1686" i="11"/>
  <c r="S1694" i="11"/>
  <c r="S1702" i="11"/>
  <c r="S1710" i="11"/>
  <c r="S1718" i="11"/>
  <c r="S1726" i="11"/>
  <c r="S1734" i="11"/>
  <c r="S1742" i="11"/>
  <c r="S1750" i="11"/>
  <c r="S1758" i="11"/>
  <c r="S1766" i="11"/>
  <c r="S1774" i="11"/>
  <c r="S1782" i="11"/>
  <c r="S1790" i="11"/>
  <c r="S1798" i="11"/>
  <c r="S1806" i="11"/>
  <c r="S1814" i="11"/>
  <c r="S1822" i="11"/>
  <c r="S1830" i="11"/>
  <c r="S1838" i="11"/>
  <c r="S1846" i="11"/>
  <c r="S1854" i="11"/>
  <c r="S1862" i="11"/>
  <c r="S1870" i="11"/>
  <c r="S1878" i="11"/>
  <c r="S1886" i="11"/>
  <c r="S1894" i="11"/>
  <c r="S1902" i="11"/>
  <c r="S1910" i="11"/>
  <c r="S1918" i="11"/>
  <c r="S1926" i="11"/>
  <c r="S1934" i="11"/>
  <c r="S1942" i="11"/>
  <c r="S1950" i="11"/>
  <c r="S1958" i="11"/>
  <c r="S1966" i="11"/>
  <c r="S1974" i="11"/>
  <c r="S1982" i="11"/>
  <c r="S1990" i="11"/>
  <c r="S1998" i="11"/>
  <c r="S2006" i="11"/>
  <c r="S2014" i="11"/>
  <c r="S2022" i="11"/>
  <c r="S2030" i="11"/>
  <c r="S2038" i="11"/>
  <c r="S2046" i="11"/>
  <c r="S2054" i="11"/>
  <c r="S2062" i="11"/>
  <c r="S2070" i="11"/>
  <c r="S2078" i="11"/>
  <c r="S2086" i="11"/>
  <c r="S2094" i="11"/>
  <c r="S2102" i="11"/>
  <c r="S2110" i="11"/>
  <c r="S2118" i="11"/>
  <c r="S2126" i="11"/>
  <c r="S2134" i="11"/>
  <c r="S2142" i="11"/>
  <c r="S2150" i="11"/>
  <c r="S2158" i="11"/>
  <c r="S2166" i="11"/>
  <c r="S2174" i="11"/>
  <c r="S2182" i="11"/>
  <c r="S2190" i="11"/>
  <c r="S2198" i="11"/>
  <c r="S2206" i="11"/>
  <c r="S2214" i="11"/>
  <c r="S2222" i="11"/>
  <c r="S2230" i="11"/>
  <c r="S2238" i="11"/>
  <c r="S2246" i="11"/>
  <c r="S2254" i="11"/>
  <c r="S2262" i="11"/>
  <c r="S2270" i="11"/>
  <c r="S2278" i="11"/>
  <c r="S2286" i="11"/>
  <c r="S2294" i="11"/>
  <c r="S2302" i="11"/>
  <c r="S2310" i="11"/>
  <c r="S2318" i="11"/>
  <c r="S2326" i="11"/>
  <c r="S2334" i="11"/>
  <c r="S2342" i="11"/>
  <c r="S2350" i="11"/>
  <c r="S2358" i="11"/>
  <c r="S2366" i="11"/>
  <c r="S2374" i="11"/>
  <c r="S2382" i="11"/>
  <c r="S2390" i="11"/>
  <c r="S2398" i="11"/>
  <c r="S2406" i="11"/>
  <c r="S2414" i="11"/>
  <c r="S2422" i="11"/>
  <c r="S2430" i="11"/>
  <c r="S2438" i="11"/>
  <c r="S2446" i="11"/>
  <c r="S2454" i="11"/>
  <c r="S2462" i="11"/>
  <c r="S2470" i="11"/>
  <c r="S2478" i="11"/>
  <c r="S2486" i="11"/>
  <c r="S2494" i="11"/>
  <c r="S2502" i="11"/>
  <c r="S2510" i="11"/>
  <c r="S2518" i="11"/>
  <c r="S2526" i="11"/>
  <c r="S2534" i="11"/>
  <c r="S2542" i="11"/>
  <c r="S2550" i="11"/>
  <c r="S2558" i="11"/>
  <c r="S2566" i="11"/>
  <c r="S2574" i="11"/>
  <c r="S2582" i="11"/>
  <c r="S2590" i="11"/>
  <c r="S2598" i="11"/>
  <c r="S2606" i="11"/>
  <c r="S2614" i="11"/>
  <c r="S2622" i="11"/>
  <c r="S2630" i="11"/>
  <c r="S2638" i="11"/>
  <c r="S2646" i="11"/>
  <c r="S2654" i="11"/>
  <c r="S2662" i="11"/>
  <c r="S2670" i="11"/>
  <c r="S2678" i="11"/>
  <c r="S2686" i="11"/>
  <c r="S2694" i="11"/>
  <c r="S2702" i="11"/>
  <c r="S2710" i="11"/>
  <c r="S2718" i="11"/>
  <c r="S2726" i="11"/>
  <c r="S2734" i="11"/>
  <c r="S2742" i="11"/>
  <c r="S2750" i="11"/>
  <c r="S2758" i="11"/>
  <c r="S2766" i="11"/>
  <c r="S2774" i="11"/>
  <c r="S2782" i="11"/>
  <c r="S2790" i="11"/>
  <c r="S2798" i="11"/>
  <c r="S2806" i="11"/>
  <c r="S2814" i="11"/>
  <c r="S2822" i="11"/>
  <c r="S2830" i="11"/>
  <c r="S2838" i="11"/>
  <c r="S2846" i="11"/>
  <c r="S2854" i="11"/>
  <c r="S2862" i="11"/>
  <c r="S2870" i="11"/>
  <c r="S2878" i="11"/>
  <c r="S2886" i="11"/>
  <c r="S2894" i="11"/>
  <c r="S2902" i="11"/>
  <c r="S2910" i="11"/>
  <c r="S2918" i="11"/>
  <c r="S2926" i="11"/>
  <c r="S2934" i="11"/>
  <c r="S2942" i="11"/>
  <c r="S2950" i="11"/>
  <c r="S2958" i="11"/>
  <c r="S2966" i="11"/>
  <c r="S2974" i="11"/>
  <c r="S2982" i="11"/>
  <c r="S2990" i="11"/>
  <c r="S2998" i="11"/>
  <c r="S3006" i="11"/>
  <c r="S3014" i="11"/>
  <c r="S3022" i="11"/>
  <c r="S3030" i="11"/>
  <c r="S3038" i="11"/>
  <c r="S3046" i="11"/>
  <c r="S3054" i="11"/>
  <c r="S3062" i="11"/>
  <c r="S3070" i="11"/>
  <c r="S3078" i="11"/>
  <c r="S3086" i="11"/>
  <c r="S3094" i="11"/>
  <c r="S3102" i="11"/>
  <c r="S3110" i="11"/>
  <c r="S3118" i="11"/>
  <c r="S3126" i="11"/>
  <c r="S3134" i="11"/>
  <c r="S3142" i="11"/>
  <c r="S3150" i="11"/>
  <c r="S3158" i="11"/>
  <c r="S3166" i="11"/>
  <c r="S3174" i="11"/>
  <c r="S3182" i="11"/>
  <c r="S3190" i="11"/>
  <c r="S3198" i="11"/>
  <c r="S3206" i="11"/>
  <c r="S3214" i="11"/>
  <c r="S3222" i="11"/>
  <c r="S3230" i="11"/>
  <c r="S3238" i="11"/>
  <c r="S3246" i="11"/>
  <c r="S3254" i="11"/>
  <c r="S3262" i="11"/>
  <c r="S3270" i="11"/>
  <c r="S3278" i="11"/>
  <c r="S3286" i="11"/>
  <c r="S3294" i="11"/>
  <c r="S3302" i="11"/>
  <c r="S3310" i="11"/>
  <c r="S3318" i="11"/>
  <c r="S3326" i="11"/>
  <c r="S3334" i="11"/>
  <c r="S3342" i="11"/>
  <c r="S3350" i="11"/>
  <c r="S3358" i="11"/>
  <c r="S3366" i="11"/>
  <c r="S3374" i="11"/>
  <c r="S3382" i="11"/>
  <c r="S3390" i="11"/>
  <c r="S3398" i="11"/>
  <c r="S3406" i="11"/>
  <c r="S3414" i="11"/>
  <c r="S3422" i="11"/>
  <c r="S3430" i="11"/>
  <c r="S3438" i="11"/>
  <c r="S3446" i="11"/>
  <c r="S3454" i="11"/>
  <c r="S3462" i="11"/>
  <c r="S3470" i="11"/>
  <c r="S3478" i="11"/>
  <c r="S3486" i="11"/>
  <c r="S3494" i="11"/>
  <c r="S3502" i="11"/>
  <c r="S3510" i="11"/>
  <c r="S3518" i="11"/>
  <c r="S3526" i="11"/>
  <c r="S3534" i="11"/>
  <c r="S3542" i="11"/>
  <c r="S3550" i="11"/>
  <c r="S3558" i="11"/>
  <c r="S3566" i="11"/>
  <c r="S3574" i="11"/>
  <c r="S3582" i="11"/>
  <c r="S3590" i="11"/>
  <c r="S3598" i="11"/>
  <c r="S3606" i="11"/>
  <c r="S3614" i="11"/>
  <c r="S3622" i="11"/>
  <c r="S3630" i="11"/>
  <c r="S3638" i="11"/>
  <c r="S3646" i="11"/>
  <c r="S3654" i="11"/>
  <c r="S3662" i="11"/>
  <c r="S3670" i="11"/>
  <c r="S3678" i="11"/>
  <c r="S3686" i="11"/>
  <c r="S3694" i="11"/>
  <c r="S3702" i="11"/>
  <c r="S3710" i="11"/>
  <c r="S3718" i="11"/>
  <c r="S3726" i="11"/>
  <c r="S3734" i="11"/>
  <c r="S3742" i="11"/>
  <c r="S3750" i="11"/>
  <c r="S3758" i="11"/>
  <c r="S3766" i="11"/>
  <c r="S3774" i="11"/>
  <c r="S3782" i="11"/>
  <c r="S3790" i="11"/>
  <c r="S3798" i="11"/>
  <c r="S3806" i="11"/>
  <c r="S3814" i="11"/>
  <c r="S3822" i="11"/>
  <c r="S3830" i="11"/>
  <c r="S3838" i="11"/>
  <c r="P5665" i="11"/>
  <c r="T326" i="11"/>
  <c r="T582" i="11"/>
  <c r="T838" i="11"/>
  <c r="T1094" i="11"/>
  <c r="T1350" i="11"/>
  <c r="T1606" i="11"/>
  <c r="T1862" i="11"/>
  <c r="T2109" i="11"/>
  <c r="T2278" i="11"/>
  <c r="T2452" i="11"/>
  <c r="T2621" i="11"/>
  <c r="T2722" i="11"/>
  <c r="T2786" i="11"/>
  <c r="T2850" i="11"/>
  <c r="T2914" i="11"/>
  <c r="T2978" i="11"/>
  <c r="T3042" i="11"/>
  <c r="T3106" i="11"/>
  <c r="T3170" i="11"/>
  <c r="T3234" i="11"/>
  <c r="T3298" i="11"/>
  <c r="T3362" i="11"/>
  <c r="T3426" i="11"/>
  <c r="T3490" i="11"/>
  <c r="T3554" i="11"/>
  <c r="T3618" i="11"/>
  <c r="T3682" i="11"/>
  <c r="T3746" i="11"/>
  <c r="T3810" i="11"/>
  <c r="T3874" i="11"/>
  <c r="T3938" i="11"/>
  <c r="T4002" i="11"/>
  <c r="T4066" i="11"/>
  <c r="T4130" i="11"/>
  <c r="T4194" i="11"/>
  <c r="T4258" i="11"/>
  <c r="T4322" i="11"/>
  <c r="T4386" i="11"/>
  <c r="T4450" i="11"/>
  <c r="T4514" i="11"/>
  <c r="T4578" i="11"/>
  <c r="T4642" i="11"/>
  <c r="T4667" i="11"/>
  <c r="T4675" i="11"/>
  <c r="T4683" i="11"/>
  <c r="T4691" i="11"/>
  <c r="T4699" i="11"/>
  <c r="T4707" i="11"/>
  <c r="T4715" i="11"/>
  <c r="T4723" i="11"/>
  <c r="T4731" i="11"/>
  <c r="T4739" i="11"/>
  <c r="T4747" i="11"/>
  <c r="T4755" i="11"/>
  <c r="T4763" i="11"/>
  <c r="T4771" i="11"/>
  <c r="T4779" i="11"/>
  <c r="T4787" i="11"/>
  <c r="T4795" i="11"/>
  <c r="T4803" i="11"/>
  <c r="T4811" i="11"/>
  <c r="T4819" i="11"/>
  <c r="T4827" i="11"/>
  <c r="T4835" i="11"/>
  <c r="T4843" i="11"/>
  <c r="T4851" i="11"/>
  <c r="T4859" i="11"/>
  <c r="T4867" i="11"/>
  <c r="T4875" i="11"/>
  <c r="T4883" i="11"/>
  <c r="T4891" i="11"/>
  <c r="T4899" i="11"/>
  <c r="T4907" i="11"/>
  <c r="T4915" i="11"/>
  <c r="T4923" i="11"/>
  <c r="T4931" i="11"/>
  <c r="T4939" i="11"/>
  <c r="T4947" i="11"/>
  <c r="T4955" i="11"/>
  <c r="T4963" i="11"/>
  <c r="T4971" i="11"/>
  <c r="T4979" i="11"/>
  <c r="T4987" i="11"/>
  <c r="T4995" i="11"/>
  <c r="T5003" i="11"/>
  <c r="T5011" i="11"/>
  <c r="T5019" i="11"/>
  <c r="T5027" i="11"/>
  <c r="T5035" i="11"/>
  <c r="T5043" i="11"/>
  <c r="T5051" i="11"/>
  <c r="T5059" i="11"/>
  <c r="T5067" i="11"/>
  <c r="T5075" i="11"/>
  <c r="T5083" i="11"/>
  <c r="T5091" i="11"/>
  <c r="T5099" i="11"/>
  <c r="T5107" i="11"/>
  <c r="T5115" i="11"/>
  <c r="T5123" i="11"/>
  <c r="T5131" i="11"/>
  <c r="T5139" i="11"/>
  <c r="T5147" i="11"/>
  <c r="T5155" i="11"/>
  <c r="T5163" i="11"/>
  <c r="T5171" i="11"/>
  <c r="T5179" i="11"/>
  <c r="T5187" i="11"/>
  <c r="T5195" i="11"/>
  <c r="T5203" i="11"/>
  <c r="T5211" i="11"/>
  <c r="T5219" i="11"/>
  <c r="T5227" i="11"/>
  <c r="T5235" i="11"/>
  <c r="T5243" i="11"/>
  <c r="T5251" i="11"/>
  <c r="T5259" i="11"/>
  <c r="T5267" i="11"/>
  <c r="T5275" i="11"/>
  <c r="T5283" i="11"/>
  <c r="T5291" i="11"/>
  <c r="T5299" i="11"/>
  <c r="T5307" i="11"/>
  <c r="T5315" i="11"/>
  <c r="T5323" i="11"/>
  <c r="T5331" i="11"/>
  <c r="T5339" i="11"/>
  <c r="T5347" i="11"/>
  <c r="T5355" i="11"/>
  <c r="T5363" i="11"/>
  <c r="T5371" i="11"/>
  <c r="T5379" i="11"/>
  <c r="T5387" i="11"/>
  <c r="T5395" i="11"/>
  <c r="T5403" i="11"/>
  <c r="T5411" i="11"/>
  <c r="T5419" i="11"/>
  <c r="T5427" i="11"/>
  <c r="T5435" i="11"/>
  <c r="T5443" i="11"/>
  <c r="T5451" i="11"/>
  <c r="T5459" i="11"/>
  <c r="T5467" i="11"/>
  <c r="T5475" i="11"/>
  <c r="T5483" i="11"/>
  <c r="T5491" i="11"/>
  <c r="T5499" i="11"/>
  <c r="T5507" i="11"/>
  <c r="T5515" i="11"/>
  <c r="T5523" i="11"/>
  <c r="T5531" i="11"/>
  <c r="T5539" i="11"/>
  <c r="T5547" i="11"/>
  <c r="T5555" i="11"/>
  <c r="T5563" i="11"/>
  <c r="T5571" i="11"/>
  <c r="T5579" i="11"/>
  <c r="T5587" i="11"/>
  <c r="T5595" i="11"/>
  <c r="T5603" i="11"/>
  <c r="T5611" i="11"/>
  <c r="T5619" i="11"/>
  <c r="T5627" i="11"/>
  <c r="T5635" i="11"/>
  <c r="T5643" i="11"/>
  <c r="T5651" i="11"/>
  <c r="T5659" i="11"/>
  <c r="T5667" i="11"/>
  <c r="T5675" i="11"/>
  <c r="T5683" i="11"/>
  <c r="T5691" i="11"/>
  <c r="T5699" i="11"/>
  <c r="T5707" i="11"/>
  <c r="T5715" i="11"/>
  <c r="T5723" i="11"/>
  <c r="T5731" i="11"/>
  <c r="T5739" i="11"/>
  <c r="T5747" i="11"/>
  <c r="T5755" i="11"/>
  <c r="T5763" i="11"/>
  <c r="T5771" i="11"/>
  <c r="T5779" i="11"/>
  <c r="T5787" i="11"/>
  <c r="T5795" i="11"/>
  <c r="T5803" i="11"/>
  <c r="T5811" i="11"/>
  <c r="T5819" i="11"/>
  <c r="T5827" i="11"/>
  <c r="T5835" i="11"/>
  <c r="T5843" i="11"/>
  <c r="T5851" i="11"/>
  <c r="T5859" i="11"/>
  <c r="T5867" i="11"/>
  <c r="T5875" i="11"/>
  <c r="T5883" i="11"/>
  <c r="T5891" i="11"/>
  <c r="T5899" i="11"/>
  <c r="T5907" i="11"/>
  <c r="T5915" i="11"/>
  <c r="T5923" i="11"/>
  <c r="T5931" i="11"/>
  <c r="S7" i="11"/>
  <c r="S15" i="11"/>
  <c r="S23" i="11"/>
  <c r="S31" i="11"/>
  <c r="S39" i="11"/>
  <c r="S47" i="11"/>
  <c r="S55" i="11"/>
  <c r="S63" i="11"/>
  <c r="S71" i="11"/>
  <c r="S79" i="11"/>
  <c r="S87" i="11"/>
  <c r="S95" i="11"/>
  <c r="S103" i="11"/>
  <c r="S111" i="11"/>
  <c r="S119" i="11"/>
  <c r="S127" i="11"/>
  <c r="S135" i="11"/>
  <c r="S143" i="11"/>
  <c r="S151" i="11"/>
  <c r="S159" i="11"/>
  <c r="S167" i="11"/>
  <c r="S175" i="11"/>
  <c r="S183" i="11"/>
  <c r="S191" i="11"/>
  <c r="S199" i="11"/>
  <c r="S207" i="11"/>
  <c r="S215" i="11"/>
  <c r="S223" i="11"/>
  <c r="S231" i="11"/>
  <c r="S239" i="11"/>
  <c r="S247" i="11"/>
  <c r="S255" i="11"/>
  <c r="S263" i="11"/>
  <c r="S271" i="11"/>
  <c r="S279" i="11"/>
  <c r="S287" i="11"/>
  <c r="S295" i="11"/>
  <c r="S303" i="11"/>
  <c r="S311" i="11"/>
  <c r="S319" i="11"/>
  <c r="S327" i="11"/>
  <c r="S335" i="11"/>
  <c r="S343" i="11"/>
  <c r="S351" i="11"/>
  <c r="S359" i="11"/>
  <c r="S367" i="11"/>
  <c r="S375" i="11"/>
  <c r="S383" i="11"/>
  <c r="S391" i="11"/>
  <c r="S399" i="11"/>
  <c r="S407" i="11"/>
  <c r="S415" i="11"/>
  <c r="S423" i="11"/>
  <c r="S431" i="11"/>
  <c r="S439" i="11"/>
  <c r="S447" i="11"/>
  <c r="S455" i="11"/>
  <c r="S463" i="11"/>
  <c r="S471" i="11"/>
  <c r="S479" i="11"/>
  <c r="S487" i="11"/>
  <c r="S495" i="11"/>
  <c r="S503" i="11"/>
  <c r="S511" i="11"/>
  <c r="S519" i="11"/>
  <c r="S527" i="11"/>
  <c r="S535" i="11"/>
  <c r="S543" i="11"/>
  <c r="S551" i="11"/>
  <c r="S559" i="11"/>
  <c r="S567" i="11"/>
  <c r="S575" i="11"/>
  <c r="S583" i="11"/>
  <c r="S591" i="11"/>
  <c r="S599" i="11"/>
  <c r="S607" i="11"/>
  <c r="S615" i="11"/>
  <c r="S623" i="11"/>
  <c r="S631" i="11"/>
  <c r="S639" i="11"/>
  <c r="S647" i="11"/>
  <c r="S655" i="11"/>
  <c r="S663" i="11"/>
  <c r="S671" i="11"/>
  <c r="S679" i="11"/>
  <c r="S687" i="11"/>
  <c r="S695" i="11"/>
  <c r="S703" i="11"/>
  <c r="S711" i="11"/>
  <c r="S719" i="11"/>
  <c r="S727" i="11"/>
  <c r="S735" i="11"/>
  <c r="S743" i="11"/>
  <c r="S751" i="11"/>
  <c r="S759" i="11"/>
  <c r="S767" i="11"/>
  <c r="S775" i="11"/>
  <c r="S783" i="11"/>
  <c r="S791" i="11"/>
  <c r="S799" i="11"/>
  <c r="S807" i="11"/>
  <c r="S815" i="11"/>
  <c r="S823" i="11"/>
  <c r="S831" i="11"/>
  <c r="S839" i="11"/>
  <c r="S847" i="11"/>
  <c r="S855" i="11"/>
  <c r="S863" i="11"/>
  <c r="S871" i="11"/>
  <c r="S879" i="11"/>
  <c r="S887" i="11"/>
  <c r="S895" i="11"/>
  <c r="S903" i="11"/>
  <c r="S911" i="11"/>
  <c r="S919" i="11"/>
  <c r="S927" i="11"/>
  <c r="S935" i="11"/>
  <c r="S943" i="11"/>
  <c r="S951" i="11"/>
  <c r="S959" i="11"/>
  <c r="S967" i="11"/>
  <c r="S975" i="11"/>
  <c r="S983" i="11"/>
  <c r="S991" i="11"/>
  <c r="S999" i="11"/>
  <c r="S1007" i="11"/>
  <c r="S1015" i="11"/>
  <c r="S1023" i="11"/>
  <c r="S1031" i="11"/>
  <c r="S1039" i="11"/>
  <c r="S1047" i="11"/>
  <c r="S1055" i="11"/>
  <c r="S1063" i="11"/>
  <c r="S1071" i="11"/>
  <c r="S1079" i="11"/>
  <c r="S1087" i="11"/>
  <c r="S1095" i="11"/>
  <c r="S1103" i="11"/>
  <c r="S1111" i="11"/>
  <c r="S1119" i="11"/>
  <c r="S1127" i="11"/>
  <c r="S1135" i="11"/>
  <c r="S1143" i="11"/>
  <c r="S1151" i="11"/>
  <c r="S1159" i="11"/>
  <c r="S1167" i="11"/>
  <c r="S1175" i="11"/>
  <c r="S1183" i="11"/>
  <c r="S1191" i="11"/>
  <c r="S1199" i="11"/>
  <c r="S1207" i="11"/>
  <c r="S1215" i="11"/>
  <c r="S1223" i="11"/>
  <c r="S1231" i="11"/>
  <c r="S1239" i="11"/>
  <c r="S1247" i="11"/>
  <c r="S1255" i="11"/>
  <c r="S1263" i="11"/>
  <c r="S1271" i="11"/>
  <c r="S1279" i="11"/>
  <c r="S1287" i="11"/>
  <c r="S1295" i="11"/>
  <c r="S1303" i="11"/>
  <c r="S1311" i="11"/>
  <c r="S1319" i="11"/>
  <c r="S1327" i="11"/>
  <c r="S1335" i="11"/>
  <c r="S1343" i="11"/>
  <c r="S1351" i="11"/>
  <c r="S1359" i="11"/>
  <c r="S1367" i="11"/>
  <c r="S1375" i="11"/>
  <c r="S1383" i="11"/>
  <c r="S1391" i="11"/>
  <c r="S1399" i="11"/>
  <c r="S1407" i="11"/>
  <c r="S1415" i="11"/>
  <c r="S1423" i="11"/>
  <c r="S1431" i="11"/>
  <c r="S1439" i="11"/>
  <c r="S1447" i="11"/>
  <c r="S1455" i="11"/>
  <c r="S1463" i="11"/>
  <c r="S1471" i="11"/>
  <c r="S1479" i="11"/>
  <c r="S1487" i="11"/>
  <c r="S1495" i="11"/>
  <c r="S1503" i="11"/>
  <c r="S1511" i="11"/>
  <c r="S1519" i="11"/>
  <c r="S1527" i="11"/>
  <c r="S1535" i="11"/>
  <c r="S1543" i="11"/>
  <c r="S1551" i="11"/>
  <c r="S1559" i="11"/>
  <c r="S1567" i="11"/>
  <c r="S1575" i="11"/>
  <c r="S1583" i="11"/>
  <c r="S1591" i="11"/>
  <c r="S1599" i="11"/>
  <c r="S1607" i="11"/>
  <c r="S1615" i="11"/>
  <c r="S1623" i="11"/>
  <c r="S1631" i="11"/>
  <c r="S1639" i="11"/>
  <c r="S1647" i="11"/>
  <c r="S1655" i="11"/>
  <c r="S1663" i="11"/>
  <c r="S1671" i="11"/>
  <c r="S1679" i="11"/>
  <c r="S1687" i="11"/>
  <c r="S1695" i="11"/>
  <c r="S1703" i="11"/>
  <c r="S1711" i="11"/>
  <c r="S1719" i="11"/>
  <c r="S1727" i="11"/>
  <c r="S1735" i="11"/>
  <c r="S1743" i="11"/>
  <c r="S1751" i="11"/>
  <c r="S1759" i="11"/>
  <c r="S1767" i="11"/>
  <c r="S1775" i="11"/>
  <c r="S1783" i="11"/>
  <c r="S1791" i="11"/>
  <c r="S1799" i="11"/>
  <c r="S1807" i="11"/>
  <c r="S1815" i="11"/>
  <c r="S1823" i="11"/>
  <c r="S1831" i="11"/>
  <c r="S1839" i="11"/>
  <c r="S1847" i="11"/>
  <c r="S1855" i="11"/>
  <c r="S1863" i="11"/>
  <c r="S1871" i="11"/>
  <c r="S1879" i="11"/>
  <c r="S1887" i="11"/>
  <c r="S1895" i="11"/>
  <c r="S1903" i="11"/>
  <c r="S1911" i="11"/>
  <c r="S1919" i="11"/>
  <c r="S1927" i="11"/>
  <c r="S1935" i="11"/>
  <c r="S1943" i="11"/>
  <c r="S1951" i="11"/>
  <c r="S1959" i="11"/>
  <c r="S1967" i="11"/>
  <c r="S1975" i="11"/>
  <c r="S1983" i="11"/>
  <c r="S1991" i="11"/>
  <c r="S1999" i="11"/>
  <c r="S2007" i="11"/>
  <c r="S2015" i="11"/>
  <c r="S2023" i="11"/>
  <c r="S2031" i="11"/>
  <c r="S2039" i="11"/>
  <c r="S2047" i="11"/>
  <c r="S2055" i="11"/>
  <c r="S2063" i="11"/>
  <c r="S2071" i="11"/>
  <c r="S2079" i="11"/>
  <c r="S2087" i="11"/>
  <c r="S2095" i="11"/>
  <c r="S2103" i="11"/>
  <c r="S2111" i="11"/>
  <c r="S2119" i="11"/>
  <c r="S2127" i="11"/>
  <c r="S2135" i="11"/>
  <c r="S2143" i="11"/>
  <c r="S2151" i="11"/>
  <c r="S2159" i="11"/>
  <c r="S2167" i="11"/>
  <c r="S2175" i="11"/>
  <c r="S2183" i="11"/>
  <c r="S2191" i="11"/>
  <c r="S2199" i="11"/>
  <c r="S2207" i="11"/>
  <c r="S2215" i="11"/>
  <c r="S2223" i="11"/>
  <c r="S2231" i="11"/>
  <c r="S2239" i="11"/>
  <c r="S2247" i="11"/>
  <c r="S2255" i="11"/>
  <c r="S2263" i="11"/>
  <c r="S2271" i="11"/>
  <c r="S2279" i="11"/>
  <c r="S2287" i="11"/>
  <c r="S2295" i="11"/>
  <c r="S2303" i="11"/>
  <c r="S2311" i="11"/>
  <c r="S2319" i="11"/>
  <c r="S2327" i="11"/>
  <c r="S2335" i="11"/>
  <c r="S2343" i="11"/>
  <c r="S2351" i="11"/>
  <c r="S2359" i="11"/>
  <c r="S2367" i="11"/>
  <c r="S2375" i="11"/>
  <c r="S2383" i="11"/>
  <c r="S2391" i="11"/>
  <c r="S2399" i="11"/>
  <c r="S2407" i="11"/>
  <c r="S2415" i="11"/>
  <c r="S2423" i="11"/>
  <c r="S2431" i="11"/>
  <c r="S2439" i="11"/>
  <c r="S2447" i="11"/>
  <c r="S2455" i="11"/>
  <c r="S2463" i="11"/>
  <c r="S2471" i="11"/>
  <c r="S2479" i="11"/>
  <c r="S2487" i="11"/>
  <c r="S2495" i="11"/>
  <c r="S2503" i="11"/>
  <c r="S2511" i="11"/>
  <c r="S2519" i="11"/>
  <c r="S2527" i="11"/>
  <c r="S2535" i="11"/>
  <c r="S2543" i="11"/>
  <c r="S2551" i="11"/>
  <c r="S2559" i="11"/>
  <c r="S2567" i="11"/>
  <c r="S2575" i="11"/>
  <c r="S2583" i="11"/>
  <c r="S2591" i="11"/>
  <c r="S2599" i="11"/>
  <c r="S2607" i="11"/>
  <c r="S2615" i="11"/>
  <c r="S2623" i="11"/>
  <c r="S2631" i="11"/>
  <c r="S2639" i="11"/>
  <c r="S2647" i="11"/>
  <c r="S2655" i="11"/>
  <c r="S2663" i="11"/>
  <c r="S2671" i="11"/>
  <c r="S2679" i="11"/>
  <c r="S2687" i="11"/>
  <c r="S2695" i="11"/>
  <c r="S2703" i="11"/>
  <c r="S2711" i="11"/>
  <c r="S2719" i="11"/>
  <c r="S2727" i="11"/>
  <c r="S2735" i="11"/>
  <c r="S2743" i="11"/>
  <c r="S2751" i="11"/>
  <c r="S2759" i="11"/>
  <c r="S2767" i="11"/>
  <c r="S2775" i="11"/>
  <c r="S2783" i="11"/>
  <c r="S2791" i="11"/>
  <c r="S2799" i="11"/>
  <c r="S2807" i="11"/>
  <c r="S2815" i="11"/>
  <c r="S2823" i="11"/>
  <c r="S2831" i="11"/>
  <c r="S2839" i="11"/>
  <c r="S2847" i="11"/>
  <c r="S2855" i="11"/>
  <c r="S2863" i="11"/>
  <c r="S2871" i="11"/>
  <c r="S2879" i="11"/>
  <c r="S2887" i="11"/>
  <c r="S2895" i="11"/>
  <c r="S2903" i="11"/>
  <c r="S2911" i="11"/>
  <c r="S2919" i="11"/>
  <c r="S2927" i="11"/>
  <c r="S2935" i="11"/>
  <c r="S2943" i="11"/>
  <c r="S2951" i="11"/>
  <c r="S2959" i="11"/>
  <c r="S2967" i="11"/>
  <c r="S2975" i="11"/>
  <c r="S2983" i="11"/>
  <c r="S2991" i="11"/>
  <c r="S2999" i="11"/>
  <c r="S3007" i="11"/>
  <c r="S3015" i="11"/>
  <c r="S3023" i="11"/>
  <c r="S3031" i="11"/>
  <c r="S3039" i="11"/>
  <c r="S3047" i="11"/>
  <c r="S3055" i="11"/>
  <c r="S3063" i="11"/>
  <c r="S3071" i="11"/>
  <c r="S3079" i="11"/>
  <c r="S3087" i="11"/>
  <c r="S3095" i="11"/>
  <c r="S3103" i="11"/>
  <c r="S3111" i="11"/>
  <c r="S3119" i="11"/>
  <c r="S3127" i="11"/>
  <c r="S3135" i="11"/>
  <c r="S3143" i="11"/>
  <c r="S3151" i="11"/>
  <c r="S3159" i="11"/>
  <c r="S3167" i="11"/>
  <c r="S3175" i="11"/>
  <c r="S3183" i="11"/>
  <c r="S3191" i="11"/>
  <c r="S3199" i="11"/>
  <c r="S3207" i="11"/>
  <c r="S3215" i="11"/>
  <c r="S3223" i="11"/>
  <c r="S3231" i="11"/>
  <c r="S3239" i="11"/>
  <c r="S3247" i="11"/>
  <c r="S3255" i="11"/>
  <c r="S3263" i="11"/>
  <c r="S3271" i="11"/>
  <c r="S3279" i="11"/>
  <c r="S3287" i="11"/>
  <c r="S3295" i="11"/>
  <c r="S3303" i="11"/>
  <c r="S3311" i="11"/>
  <c r="S3319" i="11"/>
  <c r="S3327" i="11"/>
  <c r="S3335" i="11"/>
  <c r="S3343" i="11"/>
  <c r="S3351" i="11"/>
  <c r="S3359" i="11"/>
  <c r="S3367" i="11"/>
  <c r="S3375" i="11"/>
  <c r="S3383" i="11"/>
  <c r="S3391" i="11"/>
  <c r="S3399" i="11"/>
  <c r="S3407" i="11"/>
  <c r="S3415" i="11"/>
  <c r="S3423" i="11"/>
  <c r="S3431" i="11"/>
  <c r="S3439" i="11"/>
  <c r="S3447" i="11"/>
  <c r="S3455" i="11"/>
  <c r="S3463" i="11"/>
  <c r="S3471" i="11"/>
  <c r="S3479" i="11"/>
  <c r="S3487" i="11"/>
  <c r="S3495" i="11"/>
  <c r="S3503" i="11"/>
  <c r="S3511" i="11"/>
  <c r="S3519" i="11"/>
  <c r="S3527" i="11"/>
  <c r="S3535" i="11"/>
  <c r="S3543" i="11"/>
  <c r="S3551" i="11"/>
  <c r="S3559" i="11"/>
  <c r="S3567" i="11"/>
  <c r="S3575" i="11"/>
  <c r="S3583" i="11"/>
  <c r="S3591" i="11"/>
  <c r="S3599" i="11"/>
  <c r="S3607" i="11"/>
  <c r="S3615" i="11"/>
  <c r="S3623" i="11"/>
  <c r="S3631" i="11"/>
  <c r="S3639" i="11"/>
  <c r="S3647" i="11"/>
  <c r="S3655" i="11"/>
  <c r="S3663" i="11"/>
  <c r="S3671" i="11"/>
  <c r="S3679" i="11"/>
  <c r="S3687" i="11"/>
  <c r="S3695" i="11"/>
  <c r="S3703" i="11"/>
  <c r="S3711" i="11"/>
  <c r="S3719" i="11"/>
  <c r="S3727" i="11"/>
  <c r="S3735" i="11"/>
  <c r="S3743" i="11"/>
  <c r="S3751" i="11"/>
  <c r="S3759" i="11"/>
  <c r="S3767" i="11"/>
  <c r="S3775" i="11"/>
  <c r="S3783" i="11"/>
  <c r="S3791" i="11"/>
  <c r="S3799" i="11"/>
  <c r="S3807" i="11"/>
  <c r="S3815" i="11"/>
  <c r="S3823" i="11"/>
  <c r="S3831" i="11"/>
  <c r="S3839" i="11"/>
  <c r="T870" i="11"/>
  <c r="T1894" i="11"/>
  <c r="T2644" i="11"/>
  <c r="T2922" i="11"/>
  <c r="T3178" i="11"/>
  <c r="T3434" i="11"/>
  <c r="T3690" i="11"/>
  <c r="T3946" i="11"/>
  <c r="T4202" i="11"/>
  <c r="T4458" i="11"/>
  <c r="T4668" i="11"/>
  <c r="T4700" i="11"/>
  <c r="T4732" i="11"/>
  <c r="T4764" i="11"/>
  <c r="T4796" i="11"/>
  <c r="T4828" i="11"/>
  <c r="T4860" i="11"/>
  <c r="T4892" i="11"/>
  <c r="T4924" i="11"/>
  <c r="T4956" i="11"/>
  <c r="T4988" i="11"/>
  <c r="T5020" i="11"/>
  <c r="T5052" i="11"/>
  <c r="T5084" i="11"/>
  <c r="T5116" i="11"/>
  <c r="T5148" i="11"/>
  <c r="T5180" i="11"/>
  <c r="T5212" i="11"/>
  <c r="T5244" i="11"/>
  <c r="T5276" i="11"/>
  <c r="T5308" i="11"/>
  <c r="T5340" i="11"/>
  <c r="T5372" i="11"/>
  <c r="T5404" i="11"/>
  <c r="T5436" i="11"/>
  <c r="T5468" i="11"/>
  <c r="T5500" i="11"/>
  <c r="T5532" i="11"/>
  <c r="T5564" i="11"/>
  <c r="T5596" i="11"/>
  <c r="T5628" i="11"/>
  <c r="T5660" i="11"/>
  <c r="T5692" i="11"/>
  <c r="T5724" i="11"/>
  <c r="T5756" i="11"/>
  <c r="T5788" i="11"/>
  <c r="T5820" i="11"/>
  <c r="T5852" i="11"/>
  <c r="T5884" i="11"/>
  <c r="T5916" i="11"/>
  <c r="S16" i="11"/>
  <c r="S48" i="11"/>
  <c r="S80" i="11"/>
  <c r="S112" i="11"/>
  <c r="S144" i="11"/>
  <c r="S176" i="11"/>
  <c r="S208" i="11"/>
  <c r="S240" i="11"/>
  <c r="S272" i="11"/>
  <c r="S304" i="11"/>
  <c r="S336" i="11"/>
  <c r="S368" i="11"/>
  <c r="S400" i="11"/>
  <c r="S432" i="11"/>
  <c r="S464" i="11"/>
  <c r="S496" i="11"/>
  <c r="S528" i="11"/>
  <c r="S560" i="11"/>
  <c r="S592" i="11"/>
  <c r="S624" i="11"/>
  <c r="S656" i="11"/>
  <c r="S688" i="11"/>
  <c r="S720" i="11"/>
  <c r="S752" i="11"/>
  <c r="S784" i="11"/>
  <c r="S816" i="11"/>
  <c r="S848" i="11"/>
  <c r="S880" i="11"/>
  <c r="S912" i="11"/>
  <c r="S944" i="11"/>
  <c r="S976" i="11"/>
  <c r="S1008" i="11"/>
  <c r="S1040" i="11"/>
  <c r="S1072" i="11"/>
  <c r="S1104" i="11"/>
  <c r="S1136" i="11"/>
  <c r="S1168" i="11"/>
  <c r="S1200" i="11"/>
  <c r="S1232" i="11"/>
  <c r="S1264" i="11"/>
  <c r="S1296" i="11"/>
  <c r="S1328" i="11"/>
  <c r="S1360" i="11"/>
  <c r="S1392" i="11"/>
  <c r="S1424" i="11"/>
  <c r="S1456" i="11"/>
  <c r="S1488" i="11"/>
  <c r="S1520" i="11"/>
  <c r="S1552" i="11"/>
  <c r="S1584" i="11"/>
  <c r="S1616" i="11"/>
  <c r="S1648" i="11"/>
  <c r="S1680" i="11"/>
  <c r="S1712" i="11"/>
  <c r="S1744" i="11"/>
  <c r="S1776" i="11"/>
  <c r="S1808" i="11"/>
  <c r="S1840" i="11"/>
  <c r="S1872" i="11"/>
  <c r="S1904" i="11"/>
  <c r="S1936" i="11"/>
  <c r="S1968" i="11"/>
  <c r="S2000" i="11"/>
  <c r="S2032" i="11"/>
  <c r="S2064" i="11"/>
  <c r="S2096" i="11"/>
  <c r="S2128" i="11"/>
  <c r="S2160" i="11"/>
  <c r="S2192" i="11"/>
  <c r="S2224" i="11"/>
  <c r="S2256" i="11"/>
  <c r="S2288" i="11"/>
  <c r="S2320" i="11"/>
  <c r="S2352" i="11"/>
  <c r="S2384" i="11"/>
  <c r="S2416" i="11"/>
  <c r="S2448" i="11"/>
  <c r="S2480" i="11"/>
  <c r="S2512" i="11"/>
  <c r="S2544" i="11"/>
  <c r="S2576" i="11"/>
  <c r="S2608" i="11"/>
  <c r="S2640" i="11"/>
  <c r="S2672" i="11"/>
  <c r="S2704" i="11"/>
  <c r="S2736" i="11"/>
  <c r="S2768" i="11"/>
  <c r="S2800" i="11"/>
  <c r="S2832" i="11"/>
  <c r="S2864" i="11"/>
  <c r="S2896" i="11"/>
  <c r="S2928" i="11"/>
  <c r="S2960" i="11"/>
  <c r="S2992" i="11"/>
  <c r="S3024" i="11"/>
  <c r="S3056" i="11"/>
  <c r="S3088" i="11"/>
  <c r="S3120" i="11"/>
  <c r="S3152" i="11"/>
  <c r="S3184" i="11"/>
  <c r="S3216" i="11"/>
  <c r="S3248" i="11"/>
  <c r="S3280" i="11"/>
  <c r="S3312" i="11"/>
  <c r="S3344" i="11"/>
  <c r="S3376" i="11"/>
  <c r="S3408" i="11"/>
  <c r="S3440" i="11"/>
  <c r="S3472" i="11"/>
  <c r="S3504" i="11"/>
  <c r="S3522" i="11"/>
  <c r="S3545" i="11"/>
  <c r="S3568" i="11"/>
  <c r="S3586" i="11"/>
  <c r="S3609" i="11"/>
  <c r="S3626" i="11"/>
  <c r="S3642" i="11"/>
  <c r="S3658" i="11"/>
  <c r="S3674" i="11"/>
  <c r="S3690" i="11"/>
  <c r="S3706" i="11"/>
  <c r="S3722" i="11"/>
  <c r="S3738" i="11"/>
  <c r="S3754" i="11"/>
  <c r="S3770" i="11"/>
  <c r="S3786" i="11"/>
  <c r="S3801" i="11"/>
  <c r="S3813" i="11"/>
  <c r="S3826" i="11"/>
  <c r="S3840" i="11"/>
  <c r="S3849" i="11"/>
  <c r="S3857" i="11"/>
  <c r="S3865" i="11"/>
  <c r="S3873" i="11"/>
  <c r="S3881" i="11"/>
  <c r="S3889" i="11"/>
  <c r="S3897" i="11"/>
  <c r="S3905" i="11"/>
  <c r="S3913" i="11"/>
  <c r="S3921" i="11"/>
  <c r="S3929" i="11"/>
  <c r="S3937" i="11"/>
  <c r="S3945" i="11"/>
  <c r="S3953" i="11"/>
  <c r="S3961" i="11"/>
  <c r="S3969" i="11"/>
  <c r="S3977" i="11"/>
  <c r="S3985" i="11"/>
  <c r="S3993" i="11"/>
  <c r="S4001" i="11"/>
  <c r="S4009" i="11"/>
  <c r="S4017" i="11"/>
  <c r="S4025" i="11"/>
  <c r="S4033" i="11"/>
  <c r="S4041" i="11"/>
  <c r="S4049" i="11"/>
  <c r="S4057" i="11"/>
  <c r="S4065" i="11"/>
  <c r="S4073" i="11"/>
  <c r="S4081" i="11"/>
  <c r="S4089" i="11"/>
  <c r="S4097" i="11"/>
  <c r="S4105" i="11"/>
  <c r="S4113" i="11"/>
  <c r="S4121" i="11"/>
  <c r="S4129" i="11"/>
  <c r="S4137" i="11"/>
  <c r="S4145" i="11"/>
  <c r="S4153" i="11"/>
  <c r="S4161" i="11"/>
  <c r="S4169" i="11"/>
  <c r="S4177" i="11"/>
  <c r="S4185" i="11"/>
  <c r="S4193" i="11"/>
  <c r="S4201" i="11"/>
  <c r="S4209" i="11"/>
  <c r="S4217" i="11"/>
  <c r="S4225" i="11"/>
  <c r="S4233" i="11"/>
  <c r="S4241" i="11"/>
  <c r="S4249" i="11"/>
  <c r="S4257" i="11"/>
  <c r="S4265" i="11"/>
  <c r="S4273" i="11"/>
  <c r="S4281" i="11"/>
  <c r="S4289" i="11"/>
  <c r="S4297" i="11"/>
  <c r="S4305" i="11"/>
  <c r="S4313" i="11"/>
  <c r="S4321" i="11"/>
  <c r="S4329" i="11"/>
  <c r="S4337" i="11"/>
  <c r="S4345" i="11"/>
  <c r="S4353" i="11"/>
  <c r="S4361" i="11"/>
  <c r="S4369" i="11"/>
  <c r="S4377" i="11"/>
  <c r="S4385" i="11"/>
  <c r="S4393" i="11"/>
  <c r="S4401" i="11"/>
  <c r="S4409" i="11"/>
  <c r="S4417" i="11"/>
  <c r="S4425" i="11"/>
  <c r="S4433" i="11"/>
  <c r="S4441" i="11"/>
  <c r="S4449" i="11"/>
  <c r="S4457" i="11"/>
  <c r="S4465" i="11"/>
  <c r="S4473" i="11"/>
  <c r="S4481" i="11"/>
  <c r="S4489" i="11"/>
  <c r="S4497" i="11"/>
  <c r="S4505" i="11"/>
  <c r="S4513" i="11"/>
  <c r="S4521" i="11"/>
  <c r="S4529" i="11"/>
  <c r="S4537" i="11"/>
  <c r="S4545" i="11"/>
  <c r="S4553" i="11"/>
  <c r="S4561" i="11"/>
  <c r="S4569" i="11"/>
  <c r="S4577" i="11"/>
  <c r="S4585" i="11"/>
  <c r="S4593" i="11"/>
  <c r="S4601" i="11"/>
  <c r="S4609" i="11"/>
  <c r="S4617" i="11"/>
  <c r="S4625" i="11"/>
  <c r="S4633" i="11"/>
  <c r="S4641" i="11"/>
  <c r="S4649" i="11"/>
  <c r="S4657" i="11"/>
  <c r="S4665" i="11"/>
  <c r="S4673" i="11"/>
  <c r="S4681" i="11"/>
  <c r="S4689" i="11"/>
  <c r="S4697" i="11"/>
  <c r="S4705" i="11"/>
  <c r="S4713" i="11"/>
  <c r="S4721" i="11"/>
  <c r="S4729" i="11"/>
  <c r="S4737" i="11"/>
  <c r="S4745" i="11"/>
  <c r="S4753" i="11"/>
  <c r="S4761" i="11"/>
  <c r="S4769" i="11"/>
  <c r="S4777" i="11"/>
  <c r="S4785" i="11"/>
  <c r="S4793" i="11"/>
  <c r="S4801" i="11"/>
  <c r="S4809" i="11"/>
  <c r="S4817" i="11"/>
  <c r="S4825" i="11"/>
  <c r="S4833" i="11"/>
  <c r="S4841" i="11"/>
  <c r="S4849" i="11"/>
  <c r="S4857" i="11"/>
  <c r="S4865" i="11"/>
  <c r="S4873" i="11"/>
  <c r="S4881" i="11"/>
  <c r="S4889" i="11"/>
  <c r="S4897" i="11"/>
  <c r="S4905" i="11"/>
  <c r="S4913" i="11"/>
  <c r="S4921" i="11"/>
  <c r="S4929" i="11"/>
  <c r="S4937" i="11"/>
  <c r="S4945" i="11"/>
  <c r="S4953" i="11"/>
  <c r="S4961" i="11"/>
  <c r="S4969" i="11"/>
  <c r="S4977" i="11"/>
  <c r="S4985" i="11"/>
  <c r="S4993" i="11"/>
  <c r="S5001" i="11"/>
  <c r="S5009" i="11"/>
  <c r="S5017" i="11"/>
  <c r="S5025" i="11"/>
  <c r="S5033" i="11"/>
  <c r="S5041" i="11"/>
  <c r="S5049" i="11"/>
  <c r="S5057" i="11"/>
  <c r="S5065" i="11"/>
  <c r="S5073" i="11"/>
  <c r="S5081" i="11"/>
  <c r="S5089" i="11"/>
  <c r="S5097" i="11"/>
  <c r="S5105" i="11"/>
  <c r="S5113" i="11"/>
  <c r="S5121" i="11"/>
  <c r="S5129" i="11"/>
  <c r="S5137" i="11"/>
  <c r="S5145" i="11"/>
  <c r="S5153" i="11"/>
  <c r="S5161" i="11"/>
  <c r="S5169" i="11"/>
  <c r="S5177" i="11"/>
  <c r="S5185" i="11"/>
  <c r="S5193" i="11"/>
  <c r="S5201" i="11"/>
  <c r="S5209" i="11"/>
  <c r="S5217" i="11"/>
  <c r="S5225" i="11"/>
  <c r="S5233" i="11"/>
  <c r="S5241" i="11"/>
  <c r="S5249" i="11"/>
  <c r="S5257" i="11"/>
  <c r="S5265" i="11"/>
  <c r="S5273" i="11"/>
  <c r="S5281" i="11"/>
  <c r="S5289" i="11"/>
  <c r="S5297" i="11"/>
  <c r="S5305" i="11"/>
  <c r="S5313" i="11"/>
  <c r="S5321" i="11"/>
  <c r="S5329" i="11"/>
  <c r="S5337" i="11"/>
  <c r="S5345" i="11"/>
  <c r="S5353" i="11"/>
  <c r="S5361" i="11"/>
  <c r="S5369" i="11"/>
  <c r="S5377" i="11"/>
  <c r="S5385" i="11"/>
  <c r="S5393" i="11"/>
  <c r="S5401" i="11"/>
  <c r="S5409" i="11"/>
  <c r="S5417" i="11"/>
  <c r="S5425" i="11"/>
  <c r="S5433" i="11"/>
  <c r="S5441" i="11"/>
  <c r="S5449" i="11"/>
  <c r="S5457" i="11"/>
  <c r="S5465" i="11"/>
  <c r="S5473" i="11"/>
  <c r="S5481" i="11"/>
  <c r="S5489" i="11"/>
  <c r="S5497" i="11"/>
  <c r="S5505" i="11"/>
  <c r="S5513" i="11"/>
  <c r="S5521" i="11"/>
  <c r="S5529" i="11"/>
  <c r="S5537" i="11"/>
  <c r="S5545" i="11"/>
  <c r="S5553" i="11"/>
  <c r="S5561" i="11"/>
  <c r="S5569" i="11"/>
  <c r="S5577" i="11"/>
  <c r="S5585" i="11"/>
  <c r="S5593" i="11"/>
  <c r="S5601" i="11"/>
  <c r="S5609" i="11"/>
  <c r="S5617" i="11"/>
  <c r="S5625" i="11"/>
  <c r="S5633" i="11"/>
  <c r="S5641" i="11"/>
  <c r="S5649" i="11"/>
  <c r="S5657" i="11"/>
  <c r="S5665" i="11"/>
  <c r="S5673" i="11"/>
  <c r="S5681" i="11"/>
  <c r="S5689" i="11"/>
  <c r="S5697" i="11"/>
  <c r="S5705" i="11"/>
  <c r="S5713" i="11"/>
  <c r="S5721" i="11"/>
  <c r="S5729" i="11"/>
  <c r="S5737" i="11"/>
  <c r="S5745" i="11"/>
  <c r="S5753" i="11"/>
  <c r="S5761" i="11"/>
  <c r="S5769" i="11"/>
  <c r="S5777" i="11"/>
  <c r="S5785" i="11"/>
  <c r="S5793" i="11"/>
  <c r="S5801" i="11"/>
  <c r="S5809" i="11"/>
  <c r="S5817" i="11"/>
  <c r="S5825" i="11"/>
  <c r="S5833" i="11"/>
  <c r="S5841" i="11"/>
  <c r="S5849" i="11"/>
  <c r="S5857" i="11"/>
  <c r="S5865" i="11"/>
  <c r="S5873" i="11"/>
  <c r="S5881" i="11"/>
  <c r="S5889" i="11"/>
  <c r="S5897" i="11"/>
  <c r="S5905" i="11"/>
  <c r="S5913" i="11"/>
  <c r="S5921" i="11"/>
  <c r="S5929" i="11"/>
  <c r="R5" i="11"/>
  <c r="R13" i="11"/>
  <c r="R21" i="11"/>
  <c r="R29" i="11"/>
  <c r="R37" i="11"/>
  <c r="R45" i="11"/>
  <c r="R53" i="11"/>
  <c r="R61" i="11"/>
  <c r="R69" i="11"/>
  <c r="R77" i="11"/>
  <c r="R85" i="11"/>
  <c r="R93" i="11"/>
  <c r="R101" i="11"/>
  <c r="R109" i="11"/>
  <c r="R117" i="11"/>
  <c r="R125" i="11"/>
  <c r="R133" i="11"/>
  <c r="R141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397" i="11"/>
  <c r="R405" i="11"/>
  <c r="R413" i="11"/>
  <c r="R421" i="11"/>
  <c r="R429" i="11"/>
  <c r="R437" i="11"/>
  <c r="R445" i="11"/>
  <c r="R453" i="11"/>
  <c r="R461" i="11"/>
  <c r="R469" i="11"/>
  <c r="R477" i="11"/>
  <c r="R485" i="11"/>
  <c r="R493" i="11"/>
  <c r="R501" i="11"/>
  <c r="R509" i="11"/>
  <c r="R517" i="11"/>
  <c r="R525" i="11"/>
  <c r="R533" i="11"/>
  <c r="R541" i="11"/>
  <c r="R549" i="11"/>
  <c r="R557" i="11"/>
  <c r="R565" i="11"/>
  <c r="R573" i="11"/>
  <c r="R581" i="11"/>
  <c r="R589" i="11"/>
  <c r="R597" i="11"/>
  <c r="R605" i="11"/>
  <c r="R613" i="11"/>
  <c r="R621" i="11"/>
  <c r="R629" i="11"/>
  <c r="R637" i="11"/>
  <c r="R645" i="11"/>
  <c r="R653" i="11"/>
  <c r="R661" i="11"/>
  <c r="R669" i="11"/>
  <c r="R677" i="11"/>
  <c r="R685" i="11"/>
  <c r="R693" i="11"/>
  <c r="R701" i="11"/>
  <c r="R709" i="11"/>
  <c r="R717" i="11"/>
  <c r="R725" i="11"/>
  <c r="R733" i="11"/>
  <c r="R741" i="11"/>
  <c r="R749" i="11"/>
  <c r="R757" i="11"/>
  <c r="R765" i="11"/>
  <c r="R773" i="11"/>
  <c r="R781" i="11"/>
  <c r="R789" i="11"/>
  <c r="R797" i="11"/>
  <c r="R805" i="11"/>
  <c r="R813" i="11"/>
  <c r="R821" i="11"/>
  <c r="R829" i="11"/>
  <c r="R837" i="11"/>
  <c r="R845" i="11"/>
  <c r="R853" i="11"/>
  <c r="R861" i="11"/>
  <c r="R869" i="11"/>
  <c r="R877" i="11"/>
  <c r="R885" i="11"/>
  <c r="R893" i="11"/>
  <c r="R901" i="11"/>
  <c r="R909" i="11"/>
  <c r="R917" i="11"/>
  <c r="R925" i="11"/>
  <c r="R933" i="11"/>
  <c r="R941" i="11"/>
  <c r="R949" i="11"/>
  <c r="R957" i="11"/>
  <c r="R965" i="11"/>
  <c r="R973" i="11"/>
  <c r="R981" i="11"/>
  <c r="R989" i="11"/>
  <c r="R997" i="11"/>
  <c r="R1005" i="11"/>
  <c r="R1013" i="11"/>
  <c r="R1021" i="11"/>
  <c r="R1029" i="11"/>
  <c r="R1037" i="11"/>
  <c r="R1045" i="11"/>
  <c r="R1053" i="11"/>
  <c r="R1061" i="11"/>
  <c r="R1069" i="11"/>
  <c r="R1077" i="11"/>
  <c r="R1085" i="11"/>
  <c r="R1093" i="11"/>
  <c r="R1101" i="11"/>
  <c r="R1109" i="11"/>
  <c r="R1117" i="11"/>
  <c r="R1125" i="11"/>
  <c r="R1133" i="11"/>
  <c r="R1141" i="11"/>
  <c r="R1149" i="11"/>
  <c r="R1157" i="11"/>
  <c r="R1165" i="11"/>
  <c r="R1173" i="11"/>
  <c r="R1181" i="11"/>
  <c r="R1189" i="11"/>
  <c r="R1197" i="11"/>
  <c r="R1205" i="11"/>
  <c r="R1213" i="11"/>
  <c r="R1221" i="11"/>
  <c r="R1229" i="11"/>
  <c r="R1237" i="11"/>
  <c r="R1245" i="11"/>
  <c r="R1253" i="11"/>
  <c r="R1261" i="11"/>
  <c r="R1269" i="11"/>
  <c r="R1277" i="11"/>
  <c r="R1285" i="11"/>
  <c r="R1293" i="11"/>
  <c r="R1301" i="11"/>
  <c r="R1309" i="11"/>
  <c r="R1317" i="11"/>
  <c r="R1325" i="11"/>
  <c r="R1333" i="11"/>
  <c r="R1341" i="11"/>
  <c r="R1349" i="11"/>
  <c r="R1357" i="11"/>
  <c r="R1365" i="11"/>
  <c r="R1373" i="11"/>
  <c r="R1381" i="11"/>
  <c r="R1389" i="11"/>
  <c r="R1397" i="11"/>
  <c r="R1405" i="11"/>
  <c r="R1413" i="11"/>
  <c r="R1421" i="11"/>
  <c r="R1429" i="11"/>
  <c r="R1437" i="11"/>
  <c r="R1445" i="11"/>
  <c r="R1453" i="11"/>
  <c r="R1461" i="11"/>
  <c r="R1469" i="11"/>
  <c r="R1477" i="11"/>
  <c r="R1485" i="11"/>
  <c r="R1493" i="11"/>
  <c r="R1501" i="11"/>
  <c r="R1509" i="11"/>
  <c r="R1517" i="11"/>
  <c r="R1525" i="11"/>
  <c r="R1533" i="11"/>
  <c r="R1541" i="11"/>
  <c r="R1549" i="11"/>
  <c r="R1557" i="11"/>
  <c r="R1565" i="11"/>
  <c r="R1573" i="11"/>
  <c r="R1581" i="11"/>
  <c r="R1589" i="11"/>
  <c r="R1597" i="11"/>
  <c r="R1605" i="11"/>
  <c r="R1613" i="11"/>
  <c r="R1621" i="11"/>
  <c r="R1629" i="11"/>
  <c r="R1637" i="11"/>
  <c r="R1645" i="11"/>
  <c r="R1653" i="11"/>
  <c r="R1661" i="11"/>
  <c r="R1669" i="11"/>
  <c r="R1677" i="11"/>
  <c r="R1685" i="11"/>
  <c r="R1693" i="11"/>
  <c r="R1701" i="11"/>
  <c r="R1709" i="11"/>
  <c r="R1717" i="11"/>
  <c r="R1725" i="11"/>
  <c r="R1733" i="11"/>
  <c r="R1741" i="11"/>
  <c r="R1749" i="11"/>
  <c r="R1757" i="11"/>
  <c r="R1765" i="11"/>
  <c r="R1773" i="11"/>
  <c r="R1781" i="11"/>
  <c r="R1789" i="11"/>
  <c r="R1797" i="11"/>
  <c r="R1805" i="11"/>
  <c r="R1813" i="11"/>
  <c r="R1821" i="11"/>
  <c r="R1829" i="11"/>
  <c r="R1837" i="11"/>
  <c r="R1845" i="11"/>
  <c r="R1853" i="11"/>
  <c r="R1861" i="11"/>
  <c r="R1869" i="11"/>
  <c r="R1877" i="11"/>
  <c r="R1885" i="11"/>
  <c r="R1893" i="11"/>
  <c r="R1901" i="11"/>
  <c r="R1909" i="11"/>
  <c r="R1917" i="11"/>
  <c r="R1925" i="11"/>
  <c r="T902" i="11"/>
  <c r="T1926" i="11"/>
  <c r="T2662" i="11"/>
  <c r="T2930" i="11"/>
  <c r="T3186" i="11"/>
  <c r="T3442" i="11"/>
  <c r="T3698" i="11"/>
  <c r="T3954" i="11"/>
  <c r="T4210" i="11"/>
  <c r="T4466" i="11"/>
  <c r="T4669" i="11"/>
  <c r="T4701" i="11"/>
  <c r="T4733" i="11"/>
  <c r="T4765" i="11"/>
  <c r="T4797" i="11"/>
  <c r="T4829" i="11"/>
  <c r="T4861" i="11"/>
  <c r="T4893" i="11"/>
  <c r="T4925" i="11"/>
  <c r="T4957" i="11"/>
  <c r="T4989" i="11"/>
  <c r="T5021" i="11"/>
  <c r="T5053" i="11"/>
  <c r="T5085" i="11"/>
  <c r="T5117" i="11"/>
  <c r="T5149" i="11"/>
  <c r="T5181" i="11"/>
  <c r="T5213" i="11"/>
  <c r="T5245" i="11"/>
  <c r="T5277" i="11"/>
  <c r="T5309" i="11"/>
  <c r="T5341" i="11"/>
  <c r="T5373" i="11"/>
  <c r="T5405" i="11"/>
  <c r="T5437" i="11"/>
  <c r="T5469" i="11"/>
  <c r="T5501" i="11"/>
  <c r="T5533" i="11"/>
  <c r="T5565" i="11"/>
  <c r="T5597" i="11"/>
  <c r="T5629" i="11"/>
  <c r="T5661" i="11"/>
  <c r="T5693" i="11"/>
  <c r="T5725" i="11"/>
  <c r="T5757" i="11"/>
  <c r="T5789" i="11"/>
  <c r="T5821" i="11"/>
  <c r="T5853" i="11"/>
  <c r="T5885" i="11"/>
  <c r="T5917" i="11"/>
  <c r="S17" i="11"/>
  <c r="S49" i="11"/>
  <c r="S81" i="11"/>
  <c r="S113" i="11"/>
  <c r="S145" i="11"/>
  <c r="S177" i="11"/>
  <c r="S209" i="11"/>
  <c r="S241" i="11"/>
  <c r="S273" i="11"/>
  <c r="S305" i="11"/>
  <c r="S337" i="11"/>
  <c r="S369" i="11"/>
  <c r="S401" i="11"/>
  <c r="S433" i="11"/>
  <c r="S465" i="11"/>
  <c r="S497" i="11"/>
  <c r="S529" i="11"/>
  <c r="S561" i="11"/>
  <c r="S593" i="11"/>
  <c r="S625" i="11"/>
  <c r="S657" i="11"/>
  <c r="S689" i="11"/>
  <c r="S721" i="11"/>
  <c r="S753" i="11"/>
  <c r="S785" i="11"/>
  <c r="S817" i="11"/>
  <c r="S849" i="11"/>
  <c r="S881" i="11"/>
  <c r="S913" i="11"/>
  <c r="S945" i="11"/>
  <c r="S977" i="11"/>
  <c r="S1009" i="11"/>
  <c r="S1041" i="11"/>
  <c r="S1073" i="11"/>
  <c r="S1105" i="11"/>
  <c r="S1137" i="11"/>
  <c r="S1169" i="11"/>
  <c r="S1201" i="11"/>
  <c r="S1233" i="11"/>
  <c r="S1265" i="11"/>
  <c r="S1297" i="11"/>
  <c r="S1329" i="11"/>
  <c r="S1361" i="11"/>
  <c r="S1393" i="11"/>
  <c r="S1425" i="11"/>
  <c r="S1457" i="11"/>
  <c r="S1489" i="11"/>
  <c r="S1521" i="11"/>
  <c r="S1553" i="11"/>
  <c r="S1585" i="11"/>
  <c r="S1617" i="11"/>
  <c r="S1649" i="11"/>
  <c r="S1681" i="11"/>
  <c r="S1713" i="11"/>
  <c r="S1745" i="11"/>
  <c r="S1777" i="11"/>
  <c r="S1809" i="11"/>
  <c r="S1841" i="11"/>
  <c r="S1873" i="11"/>
  <c r="S1905" i="11"/>
  <c r="S1937" i="11"/>
  <c r="S1969" i="11"/>
  <c r="S2001" i="11"/>
  <c r="S2033" i="11"/>
  <c r="S2065" i="11"/>
  <c r="S2097" i="11"/>
  <c r="S2129" i="11"/>
  <c r="S2161" i="11"/>
  <c r="S2193" i="11"/>
  <c r="S2225" i="11"/>
  <c r="S2257" i="11"/>
  <c r="S2289" i="11"/>
  <c r="S2321" i="11"/>
  <c r="S2353" i="11"/>
  <c r="S2385" i="11"/>
  <c r="S2417" i="11"/>
  <c r="S2449" i="11"/>
  <c r="S2481" i="11"/>
  <c r="S2513" i="11"/>
  <c r="S2545" i="11"/>
  <c r="S2577" i="11"/>
  <c r="S2609" i="11"/>
  <c r="S2641" i="11"/>
  <c r="S2673" i="11"/>
  <c r="S2705" i="11"/>
  <c r="S2737" i="11"/>
  <c r="S2769" i="11"/>
  <c r="S2801" i="11"/>
  <c r="S2833" i="11"/>
  <c r="S2865" i="11"/>
  <c r="S2897" i="11"/>
  <c r="S2929" i="11"/>
  <c r="S2961" i="11"/>
  <c r="S2993" i="11"/>
  <c r="S3025" i="11"/>
  <c r="S3057" i="11"/>
  <c r="S3089" i="11"/>
  <c r="S3121" i="11"/>
  <c r="S3153" i="11"/>
  <c r="S3185" i="11"/>
  <c r="S3217" i="11"/>
  <c r="S3249" i="11"/>
  <c r="S3281" i="11"/>
  <c r="S3313" i="11"/>
  <c r="S3345" i="11"/>
  <c r="S3377" i="11"/>
  <c r="S3409" i="11"/>
  <c r="S3441" i="11"/>
  <c r="S3473" i="11"/>
  <c r="S3505" i="11"/>
  <c r="S3528" i="11"/>
  <c r="S3546" i="11"/>
  <c r="S3569" i="11"/>
  <c r="S3592" i="11"/>
  <c r="S3610" i="11"/>
  <c r="S3629" i="11"/>
  <c r="S3645" i="11"/>
  <c r="S3661" i="11"/>
  <c r="S3677" i="11"/>
  <c r="S3693" i="11"/>
  <c r="S3709" i="11"/>
  <c r="S3725" i="11"/>
  <c r="S3741" i="11"/>
  <c r="S3757" i="11"/>
  <c r="S3773" i="11"/>
  <c r="S3789" i="11"/>
  <c r="S3802" i="11"/>
  <c r="S3816" i="11"/>
  <c r="S3828" i="11"/>
  <c r="S3841" i="11"/>
  <c r="S3850" i="11"/>
  <c r="S3858" i="11"/>
  <c r="S3866" i="11"/>
  <c r="S3874" i="11"/>
  <c r="S3882" i="11"/>
  <c r="S3890" i="11"/>
  <c r="S3898" i="11"/>
  <c r="S3906" i="11"/>
  <c r="S3914" i="11"/>
  <c r="S3922" i="11"/>
  <c r="S3930" i="11"/>
  <c r="S3938" i="11"/>
  <c r="S3946" i="11"/>
  <c r="S3954" i="11"/>
  <c r="S3962" i="11"/>
  <c r="S3970" i="11"/>
  <c r="S3978" i="11"/>
  <c r="S3986" i="11"/>
  <c r="S3994" i="11"/>
  <c r="S4002" i="11"/>
  <c r="S4010" i="11"/>
  <c r="S4018" i="11"/>
  <c r="S4026" i="11"/>
  <c r="S4034" i="11"/>
  <c r="S4042" i="11"/>
  <c r="S4050" i="11"/>
  <c r="S4058" i="11"/>
  <c r="S4066" i="11"/>
  <c r="S4074" i="11"/>
  <c r="S4082" i="11"/>
  <c r="S4090" i="11"/>
  <c r="S4098" i="11"/>
  <c r="S4106" i="11"/>
  <c r="S4114" i="11"/>
  <c r="S4122" i="11"/>
  <c r="S4130" i="11"/>
  <c r="S4138" i="11"/>
  <c r="S4146" i="11"/>
  <c r="S4154" i="11"/>
  <c r="S4162" i="11"/>
  <c r="S4170" i="11"/>
  <c r="S4178" i="11"/>
  <c r="S4186" i="11"/>
  <c r="S4194" i="11"/>
  <c r="S4202" i="11"/>
  <c r="S4210" i="11"/>
  <c r="S4218" i="11"/>
  <c r="S4226" i="11"/>
  <c r="S4234" i="11"/>
  <c r="S4242" i="11"/>
  <c r="S4250" i="11"/>
  <c r="S4258" i="11"/>
  <c r="S4266" i="11"/>
  <c r="S4274" i="11"/>
  <c r="S4282" i="11"/>
  <c r="S4290" i="11"/>
  <c r="S4298" i="11"/>
  <c r="S4306" i="11"/>
  <c r="S4314" i="11"/>
  <c r="S4322" i="11"/>
  <c r="S4330" i="11"/>
  <c r="S4338" i="11"/>
  <c r="S4346" i="11"/>
  <c r="S4354" i="11"/>
  <c r="S4362" i="11"/>
  <c r="S4370" i="11"/>
  <c r="S4378" i="11"/>
  <c r="S4386" i="11"/>
  <c r="S4394" i="11"/>
  <c r="S4402" i="11"/>
  <c r="S4410" i="11"/>
  <c r="S4418" i="11"/>
  <c r="S4426" i="11"/>
  <c r="S4434" i="11"/>
  <c r="S4442" i="11"/>
  <c r="S4450" i="11"/>
  <c r="S4458" i="11"/>
  <c r="S4466" i="11"/>
  <c r="S4474" i="11"/>
  <c r="S4482" i="11"/>
  <c r="S4490" i="11"/>
  <c r="S4498" i="11"/>
  <c r="S4506" i="11"/>
  <c r="S4514" i="11"/>
  <c r="S4522" i="11"/>
  <c r="S4530" i="11"/>
  <c r="S4538" i="11"/>
  <c r="S4546" i="11"/>
  <c r="S4554" i="11"/>
  <c r="S4562" i="11"/>
  <c r="S4570" i="11"/>
  <c r="S4578" i="11"/>
  <c r="S4586" i="11"/>
  <c r="S4594" i="11"/>
  <c r="S4602" i="11"/>
  <c r="S4610" i="11"/>
  <c r="S4618" i="11"/>
  <c r="S4626" i="11"/>
  <c r="S4634" i="11"/>
  <c r="S4642" i="11"/>
  <c r="S4650" i="11"/>
  <c r="S4658" i="11"/>
  <c r="S4666" i="11"/>
  <c r="S4674" i="11"/>
  <c r="S4682" i="11"/>
  <c r="S4690" i="11"/>
  <c r="S4698" i="11"/>
  <c r="S4706" i="11"/>
  <c r="S4714" i="11"/>
  <c r="S4722" i="11"/>
  <c r="S4730" i="11"/>
  <c r="S4738" i="11"/>
  <c r="S4746" i="11"/>
  <c r="S4754" i="11"/>
  <c r="S4762" i="11"/>
  <c r="S4770" i="11"/>
  <c r="S4778" i="11"/>
  <c r="S4786" i="11"/>
  <c r="S4794" i="11"/>
  <c r="S4802" i="11"/>
  <c r="S4810" i="11"/>
  <c r="S4818" i="11"/>
  <c r="S4826" i="11"/>
  <c r="S4834" i="11"/>
  <c r="S4842" i="11"/>
  <c r="S4850" i="11"/>
  <c r="S4858" i="11"/>
  <c r="S4866" i="11"/>
  <c r="S4874" i="11"/>
  <c r="S4882" i="11"/>
  <c r="S4890" i="11"/>
  <c r="S4898" i="11"/>
  <c r="S4906" i="11"/>
  <c r="S4914" i="11"/>
  <c r="S4922" i="11"/>
  <c r="S4930" i="11"/>
  <c r="S4938" i="11"/>
  <c r="S4946" i="11"/>
  <c r="S4954" i="11"/>
  <c r="S4962" i="11"/>
  <c r="S4970" i="11"/>
  <c r="S4978" i="11"/>
  <c r="S4986" i="11"/>
  <c r="S4994" i="11"/>
  <c r="S5002" i="11"/>
  <c r="S5010" i="11"/>
  <c r="S5018" i="11"/>
  <c r="S5026" i="11"/>
  <c r="S5034" i="11"/>
  <c r="S5042" i="11"/>
  <c r="S5050" i="11"/>
  <c r="S5058" i="11"/>
  <c r="S5066" i="11"/>
  <c r="S5074" i="11"/>
  <c r="S5082" i="11"/>
  <c r="S5090" i="11"/>
  <c r="S5098" i="11"/>
  <c r="S5106" i="11"/>
  <c r="S5114" i="11"/>
  <c r="S5122" i="11"/>
  <c r="S5130" i="11"/>
  <c r="S5138" i="11"/>
  <c r="S5146" i="11"/>
  <c r="S5154" i="11"/>
  <c r="S5162" i="11"/>
  <c r="S5170" i="11"/>
  <c r="S5178" i="11"/>
  <c r="S5186" i="11"/>
  <c r="S5194" i="11"/>
  <c r="S5202" i="11"/>
  <c r="S5210" i="11"/>
  <c r="S5218" i="11"/>
  <c r="S5226" i="11"/>
  <c r="S5234" i="11"/>
  <c r="S5242" i="11"/>
  <c r="S5250" i="11"/>
  <c r="S5258" i="11"/>
  <c r="S5266" i="11"/>
  <c r="S5274" i="11"/>
  <c r="S5282" i="11"/>
  <c r="S5290" i="11"/>
  <c r="S5298" i="11"/>
  <c r="S5306" i="11"/>
  <c r="S5314" i="11"/>
  <c r="S5322" i="11"/>
  <c r="S5330" i="11"/>
  <c r="S5338" i="11"/>
  <c r="S5346" i="11"/>
  <c r="S5354" i="11"/>
  <c r="S5362" i="11"/>
  <c r="S5370" i="11"/>
  <c r="S5378" i="11"/>
  <c r="S5386" i="11"/>
  <c r="S5394" i="11"/>
  <c r="S5402" i="11"/>
  <c r="S5410" i="11"/>
  <c r="S5418" i="11"/>
  <c r="S5426" i="11"/>
  <c r="S5434" i="11"/>
  <c r="S5442" i="11"/>
  <c r="S5450" i="11"/>
  <c r="S5458" i="11"/>
  <c r="S5466" i="11"/>
  <c r="S5474" i="11"/>
  <c r="S5482" i="11"/>
  <c r="S5490" i="11"/>
  <c r="S5498" i="11"/>
  <c r="S5506" i="11"/>
  <c r="S5514" i="11"/>
  <c r="S5522" i="11"/>
  <c r="S5530" i="11"/>
  <c r="S5538" i="11"/>
  <c r="S5546" i="11"/>
  <c r="S5554" i="11"/>
  <c r="S5562" i="11"/>
  <c r="S5570" i="11"/>
  <c r="S5578" i="11"/>
  <c r="S5586" i="11"/>
  <c r="S5594" i="11"/>
  <c r="S5602" i="11"/>
  <c r="S5610" i="11"/>
  <c r="S5618" i="11"/>
  <c r="S5626" i="11"/>
  <c r="S5634" i="11"/>
  <c r="S5642" i="11"/>
  <c r="S5650" i="11"/>
  <c r="S5658" i="11"/>
  <c r="S5666" i="11"/>
  <c r="S5674" i="11"/>
  <c r="S5682" i="11"/>
  <c r="S5690" i="11"/>
  <c r="S5698" i="11"/>
  <c r="S5706" i="11"/>
  <c r="S5714" i="11"/>
  <c r="S5722" i="11"/>
  <c r="S5730" i="11"/>
  <c r="S5738" i="11"/>
  <c r="S5746" i="11"/>
  <c r="S5754" i="11"/>
  <c r="S5762" i="11"/>
  <c r="S5770" i="11"/>
  <c r="S5778" i="11"/>
  <c r="S5786" i="11"/>
  <c r="S5794" i="11"/>
  <c r="S5802" i="11"/>
  <c r="S5810" i="11"/>
  <c r="S5818" i="11"/>
  <c r="S5826" i="11"/>
  <c r="S5834" i="11"/>
  <c r="S5842" i="11"/>
  <c r="S5850" i="11"/>
  <c r="S5858" i="11"/>
  <c r="S5866" i="11"/>
  <c r="S5874" i="11"/>
  <c r="S5882" i="11"/>
  <c r="S5890" i="11"/>
  <c r="S5898" i="11"/>
  <c r="S5906" i="11"/>
  <c r="S5914" i="11"/>
  <c r="S5922" i="11"/>
  <c r="S5930" i="11"/>
  <c r="R6" i="11"/>
  <c r="R14" i="11"/>
  <c r="R22" i="11"/>
  <c r="R30" i="11"/>
  <c r="R38" i="11"/>
  <c r="R46" i="11"/>
  <c r="R54" i="11"/>
  <c r="R62" i="11"/>
  <c r="R70" i="11"/>
  <c r="R78" i="11"/>
  <c r="R86" i="11"/>
  <c r="R94" i="11"/>
  <c r="R102" i="11"/>
  <c r="R110" i="11"/>
  <c r="R118" i="11"/>
  <c r="R126" i="11"/>
  <c r="R134" i="11"/>
  <c r="R142" i="11"/>
  <c r="R150" i="11"/>
  <c r="R158" i="11"/>
  <c r="R166" i="11"/>
  <c r="R174" i="11"/>
  <c r="R182" i="11"/>
  <c r="R190" i="11"/>
  <c r="R198" i="11"/>
  <c r="R206" i="11"/>
  <c r="R214" i="11"/>
  <c r="R222" i="11"/>
  <c r="R230" i="11"/>
  <c r="R238" i="11"/>
  <c r="R246" i="11"/>
  <c r="R254" i="11"/>
  <c r="R262" i="11"/>
  <c r="R270" i="11"/>
  <c r="R278" i="11"/>
  <c r="R286" i="11"/>
  <c r="R294" i="11"/>
  <c r="R302" i="11"/>
  <c r="R310" i="11"/>
  <c r="R318" i="11"/>
  <c r="R326" i="11"/>
  <c r="R334" i="11"/>
  <c r="R342" i="11"/>
  <c r="R350" i="11"/>
  <c r="R358" i="11"/>
  <c r="R366" i="11"/>
  <c r="R374" i="11"/>
  <c r="R382" i="11"/>
  <c r="R390" i="11"/>
  <c r="R398" i="11"/>
  <c r="R406" i="11"/>
  <c r="R414" i="11"/>
  <c r="R422" i="11"/>
  <c r="R430" i="11"/>
  <c r="R438" i="11"/>
  <c r="R446" i="11"/>
  <c r="R454" i="11"/>
  <c r="R462" i="11"/>
  <c r="R470" i="11"/>
  <c r="R478" i="11"/>
  <c r="R486" i="11"/>
  <c r="R494" i="11"/>
  <c r="R502" i="11"/>
  <c r="R510" i="11"/>
  <c r="R518" i="11"/>
  <c r="R526" i="11"/>
  <c r="R534" i="11"/>
  <c r="R542" i="11"/>
  <c r="R550" i="11"/>
  <c r="R558" i="11"/>
  <c r="R566" i="11"/>
  <c r="R574" i="11"/>
  <c r="R582" i="11"/>
  <c r="R590" i="11"/>
  <c r="R598" i="11"/>
  <c r="R606" i="11"/>
  <c r="R614" i="11"/>
  <c r="R622" i="11"/>
  <c r="R630" i="11"/>
  <c r="R638" i="11"/>
  <c r="R646" i="11"/>
  <c r="R654" i="11"/>
  <c r="R662" i="11"/>
  <c r="R670" i="11"/>
  <c r="R678" i="11"/>
  <c r="R686" i="11"/>
  <c r="R694" i="11"/>
  <c r="R702" i="11"/>
  <c r="R710" i="11"/>
  <c r="R718" i="11"/>
  <c r="R726" i="11"/>
  <c r="R734" i="11"/>
  <c r="R742" i="11"/>
  <c r="R750" i="11"/>
  <c r="R758" i="11"/>
  <c r="R766" i="11"/>
  <c r="R774" i="11"/>
  <c r="R782" i="11"/>
  <c r="R790" i="11"/>
  <c r="R798" i="11"/>
  <c r="R806" i="11"/>
  <c r="R814" i="11"/>
  <c r="R822" i="11"/>
  <c r="R830" i="11"/>
  <c r="R838" i="11"/>
  <c r="R846" i="11"/>
  <c r="R854" i="11"/>
  <c r="R862" i="11"/>
  <c r="R870" i="11"/>
  <c r="R878" i="11"/>
  <c r="R886" i="11"/>
  <c r="R894" i="11"/>
  <c r="R902" i="11"/>
  <c r="R910" i="11"/>
  <c r="R918" i="11"/>
  <c r="R926" i="11"/>
  <c r="R934" i="11"/>
  <c r="R942" i="11"/>
  <c r="R950" i="11"/>
  <c r="R958" i="11"/>
  <c r="R966" i="11"/>
  <c r="R974" i="11"/>
  <c r="R982" i="11"/>
  <c r="R990" i="11"/>
  <c r="R998" i="11"/>
  <c r="R1006" i="11"/>
  <c r="R1014" i="11"/>
  <c r="R1022" i="11"/>
  <c r="R1030" i="11"/>
  <c r="R1038" i="11"/>
  <c r="R1046" i="11"/>
  <c r="R1054" i="11"/>
  <c r="R1062" i="11"/>
  <c r="R1070" i="11"/>
  <c r="R1078" i="11"/>
  <c r="R1086" i="11"/>
  <c r="R1094" i="11"/>
  <c r="R1102" i="11"/>
  <c r="R1110" i="11"/>
  <c r="R1118" i="11"/>
  <c r="R1126" i="11"/>
  <c r="R1134" i="11"/>
  <c r="R1142" i="11"/>
  <c r="R1150" i="11"/>
  <c r="R1158" i="11"/>
  <c r="R1166" i="11"/>
  <c r="R1174" i="11"/>
  <c r="R1182" i="11"/>
  <c r="R1190" i="11"/>
  <c r="R1198" i="11"/>
  <c r="R1206" i="11"/>
  <c r="R1214" i="11"/>
  <c r="R1222" i="11"/>
  <c r="R1230" i="11"/>
  <c r="R1238" i="11"/>
  <c r="R1246" i="11"/>
  <c r="R1254" i="11"/>
  <c r="R1262" i="11"/>
  <c r="R1270" i="11"/>
  <c r="R1278" i="11"/>
  <c r="R1286" i="11"/>
  <c r="R1294" i="11"/>
  <c r="R1302" i="11"/>
  <c r="R1310" i="11"/>
  <c r="R1318" i="11"/>
  <c r="R1326" i="11"/>
  <c r="R1334" i="11"/>
  <c r="R1342" i="11"/>
  <c r="R1350" i="11"/>
  <c r="R1358" i="11"/>
  <c r="R1366" i="11"/>
  <c r="R1374" i="11"/>
  <c r="R1382" i="11"/>
  <c r="R1390" i="11"/>
  <c r="R1398" i="11"/>
  <c r="R1406" i="11"/>
  <c r="R1414" i="11"/>
  <c r="R1422" i="11"/>
  <c r="R1430" i="11"/>
  <c r="R1438" i="11"/>
  <c r="R1446" i="11"/>
  <c r="R1454" i="11"/>
  <c r="R1462" i="11"/>
  <c r="R1470" i="11"/>
  <c r="R1478" i="11"/>
  <c r="R1486" i="11"/>
  <c r="R1494" i="11"/>
  <c r="R1502" i="11"/>
  <c r="R1510" i="11"/>
  <c r="R1518" i="11"/>
  <c r="R1526" i="11"/>
  <c r="R1534" i="11"/>
  <c r="R1542" i="11"/>
  <c r="R1550" i="11"/>
  <c r="R1558" i="11"/>
  <c r="R1566" i="11"/>
  <c r="R1574" i="11"/>
  <c r="R1582" i="11"/>
  <c r="R1590" i="11"/>
  <c r="R1598" i="11"/>
  <c r="R1606" i="11"/>
  <c r="R1614" i="11"/>
  <c r="R1622" i="11"/>
  <c r="R1630" i="11"/>
  <c r="R1638" i="11"/>
  <c r="R1646" i="11"/>
  <c r="R1654" i="11"/>
  <c r="R1662" i="11"/>
  <c r="R1670" i="11"/>
  <c r="R1678" i="11"/>
  <c r="R1686" i="11"/>
  <c r="R1694" i="11"/>
  <c r="R1702" i="11"/>
  <c r="R1710" i="11"/>
  <c r="R1718" i="11"/>
  <c r="R1726" i="11"/>
  <c r="R1734" i="11"/>
  <c r="R1742" i="11"/>
  <c r="R1750" i="11"/>
  <c r="R1758" i="11"/>
  <c r="R1766" i="11"/>
  <c r="R1774" i="11"/>
  <c r="R1782" i="11"/>
  <c r="R1790" i="11"/>
  <c r="R1798" i="11"/>
  <c r="R1806" i="11"/>
  <c r="R1814" i="11"/>
  <c r="R1822" i="11"/>
  <c r="R1830" i="11"/>
  <c r="R1838" i="11"/>
  <c r="R1846" i="11"/>
  <c r="R1854" i="11"/>
  <c r="R1862" i="11"/>
  <c r="R1870" i="11"/>
  <c r="R1878" i="11"/>
  <c r="R1886" i="11"/>
  <c r="R1894" i="11"/>
  <c r="R1902" i="11"/>
  <c r="R1910" i="11"/>
  <c r="R1918" i="11"/>
  <c r="R1926" i="11"/>
  <c r="R1934" i="11"/>
  <c r="P5887" i="11"/>
  <c r="T1126" i="11"/>
  <c r="T2132" i="11"/>
  <c r="T2730" i="11"/>
  <c r="T2986" i="11"/>
  <c r="T3242" i="11"/>
  <c r="T3498" i="11"/>
  <c r="T3754" i="11"/>
  <c r="T4010" i="11"/>
  <c r="T4266" i="11"/>
  <c r="T4522" i="11"/>
  <c r="T4676" i="11"/>
  <c r="T4708" i="11"/>
  <c r="T4740" i="11"/>
  <c r="T4772" i="11"/>
  <c r="T4804" i="11"/>
  <c r="T4836" i="11"/>
  <c r="T4868" i="11"/>
  <c r="T4900" i="11"/>
  <c r="T4932" i="11"/>
  <c r="T4964" i="11"/>
  <c r="T4996" i="11"/>
  <c r="T5028" i="11"/>
  <c r="T5060" i="11"/>
  <c r="T5092" i="11"/>
  <c r="T5124" i="11"/>
  <c r="T5156" i="11"/>
  <c r="T5188" i="11"/>
  <c r="T5220" i="11"/>
  <c r="T5252" i="11"/>
  <c r="T5284" i="11"/>
  <c r="T5316" i="11"/>
  <c r="T5348" i="11"/>
  <c r="T5380" i="11"/>
  <c r="T5412" i="11"/>
  <c r="T5444" i="11"/>
  <c r="T5476" i="11"/>
  <c r="T5508" i="11"/>
  <c r="T5540" i="11"/>
  <c r="T5572" i="11"/>
  <c r="T5604" i="11"/>
  <c r="T5636" i="11"/>
  <c r="T5668" i="11"/>
  <c r="T5700" i="11"/>
  <c r="T5732" i="11"/>
  <c r="T5764" i="11"/>
  <c r="T5796" i="11"/>
  <c r="T5828" i="11"/>
  <c r="T5860" i="11"/>
  <c r="T5892" i="11"/>
  <c r="T5924" i="11"/>
  <c r="S24" i="11"/>
  <c r="S56" i="11"/>
  <c r="S88" i="11"/>
  <c r="S120" i="11"/>
  <c r="S152" i="11"/>
  <c r="S184" i="11"/>
  <c r="S216" i="11"/>
  <c r="S248" i="11"/>
  <c r="S280" i="11"/>
  <c r="S312" i="11"/>
  <c r="S344" i="11"/>
  <c r="S376" i="11"/>
  <c r="S408" i="11"/>
  <c r="S440" i="11"/>
  <c r="S472" i="11"/>
  <c r="S504" i="11"/>
  <c r="S536" i="11"/>
  <c r="S568" i="11"/>
  <c r="S600" i="11"/>
  <c r="S632" i="11"/>
  <c r="S664" i="11"/>
  <c r="S696" i="11"/>
  <c r="S728" i="11"/>
  <c r="S760" i="11"/>
  <c r="S792" i="11"/>
  <c r="S824" i="11"/>
  <c r="S856" i="11"/>
  <c r="S888" i="11"/>
  <c r="S920" i="11"/>
  <c r="S952" i="11"/>
  <c r="S984" i="11"/>
  <c r="S1016" i="11"/>
  <c r="S1048" i="11"/>
  <c r="S1080" i="11"/>
  <c r="S1112" i="11"/>
  <c r="S1144" i="11"/>
  <c r="S1176" i="11"/>
  <c r="S1208" i="11"/>
  <c r="S1240" i="11"/>
  <c r="S1272" i="11"/>
  <c r="S1304" i="11"/>
  <c r="S1336" i="11"/>
  <c r="S1368" i="11"/>
  <c r="S1400" i="11"/>
  <c r="S1432" i="11"/>
  <c r="S1464" i="11"/>
  <c r="S1496" i="11"/>
  <c r="S1528" i="11"/>
  <c r="S1560" i="11"/>
  <c r="S1592" i="11"/>
  <c r="S1624" i="11"/>
  <c r="S1656" i="11"/>
  <c r="S1688" i="11"/>
  <c r="S1720" i="11"/>
  <c r="S1752" i="11"/>
  <c r="S1784" i="11"/>
  <c r="S1816" i="11"/>
  <c r="S1848" i="11"/>
  <c r="S1880" i="11"/>
  <c r="S1912" i="11"/>
  <c r="S1944" i="11"/>
  <c r="S1976" i="11"/>
  <c r="S2008" i="11"/>
  <c r="S2040" i="11"/>
  <c r="S2072" i="11"/>
  <c r="S2104" i="11"/>
  <c r="S2136" i="11"/>
  <c r="S2168" i="11"/>
  <c r="S2200" i="11"/>
  <c r="S2232" i="11"/>
  <c r="S2264" i="11"/>
  <c r="S2296" i="11"/>
  <c r="S2328" i="11"/>
  <c r="S2360" i="11"/>
  <c r="S2392" i="11"/>
  <c r="S2424" i="11"/>
  <c r="S2456" i="11"/>
  <c r="S2488" i="11"/>
  <c r="S2520" i="11"/>
  <c r="S2552" i="11"/>
  <c r="S2584" i="11"/>
  <c r="S2616" i="11"/>
  <c r="S2648" i="11"/>
  <c r="S2680" i="11"/>
  <c r="S2712" i="11"/>
  <c r="S2744" i="11"/>
  <c r="S2776" i="11"/>
  <c r="S2808" i="11"/>
  <c r="S2840" i="11"/>
  <c r="S2872" i="11"/>
  <c r="S2904" i="11"/>
  <c r="S2936" i="11"/>
  <c r="S2968" i="11"/>
  <c r="S3000" i="11"/>
  <c r="S3032" i="11"/>
  <c r="S3064" i="11"/>
  <c r="S3096" i="11"/>
  <c r="S3128" i="11"/>
  <c r="S3160" i="11"/>
  <c r="S3192" i="11"/>
  <c r="S3224" i="11"/>
  <c r="S3256" i="11"/>
  <c r="S3288" i="11"/>
  <c r="S3320" i="11"/>
  <c r="S3352" i="11"/>
  <c r="S3384" i="11"/>
  <c r="S3416" i="11"/>
  <c r="S3448" i="11"/>
  <c r="S3480" i="11"/>
  <c r="S3506" i="11"/>
  <c r="S3529" i="11"/>
  <c r="S3552" i="11"/>
  <c r="S3570" i="11"/>
  <c r="S3593" i="11"/>
  <c r="S3616" i="11"/>
  <c r="S3632" i="11"/>
  <c r="S3648" i="11"/>
  <c r="S3664" i="11"/>
  <c r="S3680" i="11"/>
  <c r="S3696" i="11"/>
  <c r="S3712" i="11"/>
  <c r="S3728" i="11"/>
  <c r="S3744" i="11"/>
  <c r="S3760" i="11"/>
  <c r="S3776" i="11"/>
  <c r="S3792" i="11"/>
  <c r="S3804" i="11"/>
  <c r="S3817" i="11"/>
  <c r="S3829" i="11"/>
  <c r="S3842" i="11"/>
  <c r="S3851" i="11"/>
  <c r="S3859" i="11"/>
  <c r="S3867" i="11"/>
  <c r="S3875" i="11"/>
  <c r="S3883" i="11"/>
  <c r="S3891" i="11"/>
  <c r="S3899" i="11"/>
  <c r="S3907" i="11"/>
  <c r="S3915" i="11"/>
  <c r="S3923" i="11"/>
  <c r="S3931" i="11"/>
  <c r="S3939" i="11"/>
  <c r="S3947" i="11"/>
  <c r="S3955" i="11"/>
  <c r="S3963" i="11"/>
  <c r="S3971" i="11"/>
  <c r="S3979" i="11"/>
  <c r="S3987" i="11"/>
  <c r="S3995" i="11"/>
  <c r="S4003" i="11"/>
  <c r="S4011" i="11"/>
  <c r="S4019" i="11"/>
  <c r="S4027" i="11"/>
  <c r="S4035" i="11"/>
  <c r="S4043" i="11"/>
  <c r="S4051" i="11"/>
  <c r="S4059" i="11"/>
  <c r="S4067" i="11"/>
  <c r="S4075" i="11"/>
  <c r="S4083" i="11"/>
  <c r="S4091" i="11"/>
  <c r="S4099" i="11"/>
  <c r="S4107" i="11"/>
  <c r="S4115" i="11"/>
  <c r="S4123" i="11"/>
  <c r="S4131" i="11"/>
  <c r="S4139" i="11"/>
  <c r="S4147" i="11"/>
  <c r="S4155" i="11"/>
  <c r="S4163" i="11"/>
  <c r="S4171" i="11"/>
  <c r="S4179" i="11"/>
  <c r="S4187" i="11"/>
  <c r="S4195" i="11"/>
  <c r="S4203" i="11"/>
  <c r="S4211" i="11"/>
  <c r="S4219" i="11"/>
  <c r="S4227" i="11"/>
  <c r="S4235" i="11"/>
  <c r="S4243" i="11"/>
  <c r="S4251" i="11"/>
  <c r="S4259" i="11"/>
  <c r="S4267" i="11"/>
  <c r="S4275" i="11"/>
  <c r="S4283" i="11"/>
  <c r="S4291" i="11"/>
  <c r="S4299" i="11"/>
  <c r="S4307" i="11"/>
  <c r="S4315" i="11"/>
  <c r="S4323" i="11"/>
  <c r="S4331" i="11"/>
  <c r="S4339" i="11"/>
  <c r="S4347" i="11"/>
  <c r="S4355" i="11"/>
  <c r="S4363" i="11"/>
  <c r="S4371" i="11"/>
  <c r="S4379" i="11"/>
  <c r="S4387" i="11"/>
  <c r="S4395" i="11"/>
  <c r="S4403" i="11"/>
  <c r="S4411" i="11"/>
  <c r="S4419" i="11"/>
  <c r="S4427" i="11"/>
  <c r="S4435" i="11"/>
  <c r="S4443" i="11"/>
  <c r="S4451" i="11"/>
  <c r="S4459" i="11"/>
  <c r="S4467" i="11"/>
  <c r="S4475" i="11"/>
  <c r="S4483" i="11"/>
  <c r="S4491" i="11"/>
  <c r="S4499" i="11"/>
  <c r="S4507" i="11"/>
  <c r="S4515" i="11"/>
  <c r="S4523" i="11"/>
  <c r="S4531" i="11"/>
  <c r="S4539" i="11"/>
  <c r="S4547" i="11"/>
  <c r="S4555" i="11"/>
  <c r="S4563" i="11"/>
  <c r="S4571" i="11"/>
  <c r="S4579" i="11"/>
  <c r="S4587" i="11"/>
  <c r="S4595" i="11"/>
  <c r="S4603" i="11"/>
  <c r="S4611" i="11"/>
  <c r="S4619" i="11"/>
  <c r="S4627" i="11"/>
  <c r="S4635" i="11"/>
  <c r="S4643" i="11"/>
  <c r="S4651" i="11"/>
  <c r="S4659" i="11"/>
  <c r="S4667" i="11"/>
  <c r="S4675" i="11"/>
  <c r="S4683" i="11"/>
  <c r="S4691" i="11"/>
  <c r="S4699" i="11"/>
  <c r="S4707" i="11"/>
  <c r="S4715" i="11"/>
  <c r="S4723" i="11"/>
  <c r="S4731" i="11"/>
  <c r="S4739" i="11"/>
  <c r="S4747" i="11"/>
  <c r="S4755" i="11"/>
  <c r="S4763" i="11"/>
  <c r="S4771" i="11"/>
  <c r="S4779" i="11"/>
  <c r="S4787" i="11"/>
  <c r="S4795" i="11"/>
  <c r="S4803" i="11"/>
  <c r="S4811" i="11"/>
  <c r="S4819" i="11"/>
  <c r="S4827" i="11"/>
  <c r="S4835" i="11"/>
  <c r="S4843" i="11"/>
  <c r="S4851" i="11"/>
  <c r="S4859" i="11"/>
  <c r="S4867" i="11"/>
  <c r="S4875" i="11"/>
  <c r="S4883" i="11"/>
  <c r="S4891" i="11"/>
  <c r="S4899" i="11"/>
  <c r="S4907" i="11"/>
  <c r="S4915" i="11"/>
  <c r="S4923" i="11"/>
  <c r="S4931" i="11"/>
  <c r="S4939" i="11"/>
  <c r="S4947" i="11"/>
  <c r="S4955" i="11"/>
  <c r="S4963" i="11"/>
  <c r="S4971" i="11"/>
  <c r="S4979" i="11"/>
  <c r="S4987" i="11"/>
  <c r="S4995" i="11"/>
  <c r="S5003" i="11"/>
  <c r="S5011" i="11"/>
  <c r="S5019" i="11"/>
  <c r="S5027" i="11"/>
  <c r="S5035" i="11"/>
  <c r="S5043" i="11"/>
  <c r="S5051" i="11"/>
  <c r="S5059" i="11"/>
  <c r="S5067" i="11"/>
  <c r="S5075" i="11"/>
  <c r="S5083" i="11"/>
  <c r="S5091" i="11"/>
  <c r="S5099" i="11"/>
  <c r="S5107" i="11"/>
  <c r="S5115" i="11"/>
  <c r="S5123" i="11"/>
  <c r="S5131" i="11"/>
  <c r="S5139" i="11"/>
  <c r="S5147" i="11"/>
  <c r="S5155" i="11"/>
  <c r="S5163" i="11"/>
  <c r="S5171" i="11"/>
  <c r="S5179" i="11"/>
  <c r="S5187" i="11"/>
  <c r="S5195" i="11"/>
  <c r="S5203" i="11"/>
  <c r="S5211" i="11"/>
  <c r="S5219" i="11"/>
  <c r="S5227" i="11"/>
  <c r="S5235" i="11"/>
  <c r="S5243" i="11"/>
  <c r="S5251" i="11"/>
  <c r="S5259" i="11"/>
  <c r="S5267" i="11"/>
  <c r="S5275" i="11"/>
  <c r="S5283" i="11"/>
  <c r="S5291" i="11"/>
  <c r="S5299" i="11"/>
  <c r="S5307" i="11"/>
  <c r="S5315" i="11"/>
  <c r="S5323" i="11"/>
  <c r="S5331" i="11"/>
  <c r="S5339" i="11"/>
  <c r="S5347" i="11"/>
  <c r="S5355" i="11"/>
  <c r="S5363" i="11"/>
  <c r="S5371" i="11"/>
  <c r="S5379" i="11"/>
  <c r="S5387" i="11"/>
  <c r="S5395" i="11"/>
  <c r="S5403" i="11"/>
  <c r="S5411" i="11"/>
  <c r="S5419" i="11"/>
  <c r="S5427" i="11"/>
  <c r="S5435" i="11"/>
  <c r="S5443" i="11"/>
  <c r="S5451" i="11"/>
  <c r="S5459" i="11"/>
  <c r="S5467" i="11"/>
  <c r="S5475" i="11"/>
  <c r="S5483" i="11"/>
  <c r="S5491" i="11"/>
  <c r="S5499" i="11"/>
  <c r="S5507" i="11"/>
  <c r="S5515" i="11"/>
  <c r="S5523" i="11"/>
  <c r="S5531" i="11"/>
  <c r="S5539" i="11"/>
  <c r="S5547" i="11"/>
  <c r="S5555" i="11"/>
  <c r="S5563" i="11"/>
  <c r="S5571" i="11"/>
  <c r="S5579" i="11"/>
  <c r="S5587" i="11"/>
  <c r="S5595" i="11"/>
  <c r="S5603" i="11"/>
  <c r="S5611" i="11"/>
  <c r="S5619" i="11"/>
  <c r="S5627" i="11"/>
  <c r="S5635" i="11"/>
  <c r="S5643" i="11"/>
  <c r="S5651" i="11"/>
  <c r="S5659" i="11"/>
  <c r="S5667" i="11"/>
  <c r="S5675" i="11"/>
  <c r="S5683" i="11"/>
  <c r="S5691" i="11"/>
  <c r="S5699" i="11"/>
  <c r="S5707" i="11"/>
  <c r="S5715" i="11"/>
  <c r="S5723" i="11"/>
  <c r="S5731" i="11"/>
  <c r="S5739" i="11"/>
  <c r="S5747" i="11"/>
  <c r="S5755" i="11"/>
  <c r="S5763" i="11"/>
  <c r="S5771" i="11"/>
  <c r="S5779" i="11"/>
  <c r="S5787" i="11"/>
  <c r="S5795" i="11"/>
  <c r="S5803" i="11"/>
  <c r="S5811" i="11"/>
  <c r="S5819" i="11"/>
  <c r="S5827" i="11"/>
  <c r="S5835" i="11"/>
  <c r="S5843" i="11"/>
  <c r="S5851" i="11"/>
  <c r="S5859" i="11"/>
  <c r="S5867" i="11"/>
  <c r="S5875" i="11"/>
  <c r="S5883" i="11"/>
  <c r="S5891" i="11"/>
  <c r="S5899" i="11"/>
  <c r="S5907" i="11"/>
  <c r="S5915" i="11"/>
  <c r="S5923" i="11"/>
  <c r="S5931" i="11"/>
  <c r="R7" i="11"/>
  <c r="R15" i="11"/>
  <c r="R23" i="11"/>
  <c r="R31" i="11"/>
  <c r="R39" i="11"/>
  <c r="R47" i="11"/>
  <c r="R55" i="11"/>
  <c r="R63" i="11"/>
  <c r="R71" i="11"/>
  <c r="R79" i="11"/>
  <c r="R87" i="11"/>
  <c r="R95" i="11"/>
  <c r="R103" i="11"/>
  <c r="R111" i="11"/>
  <c r="R119" i="11"/>
  <c r="R127" i="11"/>
  <c r="R135" i="11"/>
  <c r="R143" i="11"/>
  <c r="R151" i="11"/>
  <c r="R159" i="11"/>
  <c r="R167" i="11"/>
  <c r="R175" i="11"/>
  <c r="R183" i="11"/>
  <c r="R191" i="11"/>
  <c r="R199" i="11"/>
  <c r="R207" i="11"/>
  <c r="R215" i="11"/>
  <c r="R223" i="11"/>
  <c r="R231" i="11"/>
  <c r="R239" i="11"/>
  <c r="R247" i="11"/>
  <c r="R255" i="11"/>
  <c r="R263" i="11"/>
  <c r="R271" i="11"/>
  <c r="R279" i="11"/>
  <c r="R287" i="11"/>
  <c r="R295" i="11"/>
  <c r="R303" i="11"/>
  <c r="R311" i="11"/>
  <c r="R319" i="11"/>
  <c r="R327" i="11"/>
  <c r="R335" i="11"/>
  <c r="R343" i="11"/>
  <c r="R351" i="11"/>
  <c r="R359" i="11"/>
  <c r="R367" i="11"/>
  <c r="R375" i="11"/>
  <c r="R383" i="11"/>
  <c r="R391" i="11"/>
  <c r="R399" i="11"/>
  <c r="R407" i="11"/>
  <c r="R415" i="11"/>
  <c r="R423" i="11"/>
  <c r="R431" i="11"/>
  <c r="R439" i="11"/>
  <c r="R447" i="11"/>
  <c r="R455" i="11"/>
  <c r="R463" i="11"/>
  <c r="R471" i="11"/>
  <c r="R479" i="11"/>
  <c r="R487" i="11"/>
  <c r="R495" i="11"/>
  <c r="R503" i="11"/>
  <c r="R511" i="11"/>
  <c r="R519" i="11"/>
  <c r="R527" i="11"/>
  <c r="R535" i="11"/>
  <c r="R543" i="11"/>
  <c r="R551" i="11"/>
  <c r="R559" i="11"/>
  <c r="R567" i="11"/>
  <c r="R575" i="11"/>
  <c r="R583" i="11"/>
  <c r="R591" i="11"/>
  <c r="R599" i="11"/>
  <c r="R607" i="11"/>
  <c r="R615" i="11"/>
  <c r="R623" i="11"/>
  <c r="R631" i="11"/>
  <c r="R639" i="11"/>
  <c r="R647" i="11"/>
  <c r="R655" i="11"/>
  <c r="R663" i="11"/>
  <c r="R671" i="11"/>
  <c r="R679" i="11"/>
  <c r="R687" i="11"/>
  <c r="R695" i="11"/>
  <c r="R703" i="11"/>
  <c r="R711" i="11"/>
  <c r="R719" i="11"/>
  <c r="R727" i="11"/>
  <c r="R735" i="11"/>
  <c r="R743" i="11"/>
  <c r="R751" i="11"/>
  <c r="R759" i="11"/>
  <c r="R767" i="11"/>
  <c r="R775" i="11"/>
  <c r="R783" i="11"/>
  <c r="R791" i="11"/>
  <c r="R799" i="11"/>
  <c r="R807" i="11"/>
  <c r="R815" i="11"/>
  <c r="R823" i="11"/>
  <c r="R831" i="11"/>
  <c r="R839" i="11"/>
  <c r="R847" i="11"/>
  <c r="R855" i="11"/>
  <c r="R863" i="11"/>
  <c r="R871" i="11"/>
  <c r="R879" i="11"/>
  <c r="R887" i="11"/>
  <c r="R895" i="11"/>
  <c r="R903" i="11"/>
  <c r="R911" i="11"/>
  <c r="R919" i="11"/>
  <c r="R927" i="11"/>
  <c r="R935" i="11"/>
  <c r="R943" i="11"/>
  <c r="R951" i="11"/>
  <c r="R959" i="11"/>
  <c r="R967" i="11"/>
  <c r="R975" i="11"/>
  <c r="R983" i="11"/>
  <c r="R991" i="11"/>
  <c r="R999" i="11"/>
  <c r="R1007" i="11"/>
  <c r="R1015" i="11"/>
  <c r="R1023" i="11"/>
  <c r="R1031" i="11"/>
  <c r="R1039" i="11"/>
  <c r="R1047" i="11"/>
  <c r="R1055" i="11"/>
  <c r="R1063" i="11"/>
  <c r="R1071" i="11"/>
  <c r="R1079" i="11"/>
  <c r="R1087" i="11"/>
  <c r="R1095" i="11"/>
  <c r="R1103" i="11"/>
  <c r="R1111" i="11"/>
  <c r="R1119" i="11"/>
  <c r="R1127" i="11"/>
  <c r="R1135" i="11"/>
  <c r="R1143" i="11"/>
  <c r="R1151" i="11"/>
  <c r="R1159" i="11"/>
  <c r="R1167" i="11"/>
  <c r="R1175" i="11"/>
  <c r="R1183" i="11"/>
  <c r="R1191" i="11"/>
  <c r="R1199" i="11"/>
  <c r="R1207" i="11"/>
  <c r="R1215" i="11"/>
  <c r="R1223" i="11"/>
  <c r="R1231" i="11"/>
  <c r="R1239" i="11"/>
  <c r="R1247" i="11"/>
  <c r="R1255" i="11"/>
  <c r="R1263" i="11"/>
  <c r="R1271" i="11"/>
  <c r="R1279" i="11"/>
  <c r="R1287" i="11"/>
  <c r="R1295" i="11"/>
  <c r="R1303" i="11"/>
  <c r="R1311" i="11"/>
  <c r="R1319" i="11"/>
  <c r="R1327" i="11"/>
  <c r="R1335" i="11"/>
  <c r="R1343" i="11"/>
  <c r="R1351" i="11"/>
  <c r="R1359" i="11"/>
  <c r="R1367" i="11"/>
  <c r="R1375" i="11"/>
  <c r="R1383" i="11"/>
  <c r="R1391" i="11"/>
  <c r="R1399" i="11"/>
  <c r="R1407" i="11"/>
  <c r="R1415" i="11"/>
  <c r="R1423" i="11"/>
  <c r="R1431" i="11"/>
  <c r="R1439" i="11"/>
  <c r="R1447" i="11"/>
  <c r="R1455" i="11"/>
  <c r="R1463" i="11"/>
  <c r="R1471" i="11"/>
  <c r="R1479" i="11"/>
  <c r="R1487" i="11"/>
  <c r="R1495" i="11"/>
  <c r="R1503" i="11"/>
  <c r="R1511" i="11"/>
  <c r="R1519" i="11"/>
  <c r="R1527" i="11"/>
  <c r="R1535" i="11"/>
  <c r="R1543" i="11"/>
  <c r="R1551" i="11"/>
  <c r="R1559" i="11"/>
  <c r="R1567" i="11"/>
  <c r="R1575" i="11"/>
  <c r="R1583" i="11"/>
  <c r="R1591" i="11"/>
  <c r="R1599" i="11"/>
  <c r="R1607" i="11"/>
  <c r="R1615" i="11"/>
  <c r="R1623" i="11"/>
  <c r="R1631" i="11"/>
  <c r="R1639" i="11"/>
  <c r="R1647" i="11"/>
  <c r="R1655" i="11"/>
  <c r="R1663" i="11"/>
  <c r="R1671" i="11"/>
  <c r="R1679" i="11"/>
  <c r="R1687" i="11"/>
  <c r="R1695" i="11"/>
  <c r="R1703" i="11"/>
  <c r="R1711" i="11"/>
  <c r="R1719" i="11"/>
  <c r="R1727" i="11"/>
  <c r="R1735" i="11"/>
  <c r="R1743" i="11"/>
  <c r="R1751" i="11"/>
  <c r="R1759" i="11"/>
  <c r="R1767" i="11"/>
  <c r="R1775" i="11"/>
  <c r="R1783" i="11"/>
  <c r="R1791" i="11"/>
  <c r="R1799" i="11"/>
  <c r="R1807" i="11"/>
  <c r="R1815" i="11"/>
  <c r="R1823" i="11"/>
  <c r="R1831" i="11"/>
  <c r="R1839" i="11"/>
  <c r="R1847" i="11"/>
  <c r="R1855" i="11"/>
  <c r="R1863" i="11"/>
  <c r="R1871" i="11"/>
  <c r="R1879" i="11"/>
  <c r="R1887" i="11"/>
  <c r="R1895" i="11"/>
  <c r="R1903" i="11"/>
  <c r="R1911" i="11"/>
  <c r="R1919" i="11"/>
  <c r="T83" i="11"/>
  <c r="T1158" i="11"/>
  <c r="T2150" i="11"/>
  <c r="T2738" i="11"/>
  <c r="T2994" i="11"/>
  <c r="T3250" i="11"/>
  <c r="T3506" i="11"/>
  <c r="T3762" i="11"/>
  <c r="T4018" i="11"/>
  <c r="T4274" i="11"/>
  <c r="T4530" i="11"/>
  <c r="T4677" i="11"/>
  <c r="T4709" i="11"/>
  <c r="T4741" i="11"/>
  <c r="T4773" i="11"/>
  <c r="T4805" i="11"/>
  <c r="T4837" i="11"/>
  <c r="T4869" i="11"/>
  <c r="T4901" i="11"/>
  <c r="T4933" i="11"/>
  <c r="T4965" i="11"/>
  <c r="T4997" i="11"/>
  <c r="T5029" i="11"/>
  <c r="T5061" i="11"/>
  <c r="T5093" i="11"/>
  <c r="T5125" i="11"/>
  <c r="T5157" i="11"/>
  <c r="T5189" i="11"/>
  <c r="T5221" i="11"/>
  <c r="T5253" i="11"/>
  <c r="T5285" i="11"/>
  <c r="T5317" i="11"/>
  <c r="T5349" i="11"/>
  <c r="T5381" i="11"/>
  <c r="T5413" i="11"/>
  <c r="T5445" i="11"/>
  <c r="T5477" i="11"/>
  <c r="T5509" i="11"/>
  <c r="T5541" i="11"/>
  <c r="T5573" i="11"/>
  <c r="T5605" i="11"/>
  <c r="T5637" i="11"/>
  <c r="T5669" i="11"/>
  <c r="T5701" i="11"/>
  <c r="T5733" i="11"/>
  <c r="T5765" i="11"/>
  <c r="T5797" i="11"/>
  <c r="T5829" i="11"/>
  <c r="T5861" i="11"/>
  <c r="T5893" i="11"/>
  <c r="T5925" i="11"/>
  <c r="S25" i="11"/>
  <c r="S57" i="11"/>
  <c r="S89" i="11"/>
  <c r="S121" i="11"/>
  <c r="S153" i="11"/>
  <c r="S185" i="11"/>
  <c r="S217" i="11"/>
  <c r="S249" i="11"/>
  <c r="S281" i="11"/>
  <c r="S313" i="11"/>
  <c r="S345" i="11"/>
  <c r="S377" i="11"/>
  <c r="S409" i="11"/>
  <c r="S441" i="11"/>
  <c r="S473" i="11"/>
  <c r="S505" i="11"/>
  <c r="S537" i="11"/>
  <c r="S569" i="11"/>
  <c r="S601" i="11"/>
  <c r="S633" i="11"/>
  <c r="S665" i="11"/>
  <c r="S697" i="11"/>
  <c r="S729" i="11"/>
  <c r="S761" i="11"/>
  <c r="S793" i="11"/>
  <c r="S825" i="11"/>
  <c r="S857" i="11"/>
  <c r="S889" i="11"/>
  <c r="S921" i="11"/>
  <c r="S953" i="11"/>
  <c r="S985" i="11"/>
  <c r="S1017" i="11"/>
  <c r="S1049" i="11"/>
  <c r="S1081" i="11"/>
  <c r="S1113" i="11"/>
  <c r="S1145" i="11"/>
  <c r="S1177" i="11"/>
  <c r="S1209" i="11"/>
  <c r="S1241" i="11"/>
  <c r="S1273" i="11"/>
  <c r="S1305" i="11"/>
  <c r="S1337" i="11"/>
  <c r="S1369" i="11"/>
  <c r="S1401" i="11"/>
  <c r="S1433" i="11"/>
  <c r="S1465" i="11"/>
  <c r="S1497" i="11"/>
  <c r="S1529" i="11"/>
  <c r="S1561" i="11"/>
  <c r="S1593" i="11"/>
  <c r="S1625" i="11"/>
  <c r="S1657" i="11"/>
  <c r="S1689" i="11"/>
  <c r="S1721" i="11"/>
  <c r="S1753" i="11"/>
  <c r="S1785" i="11"/>
  <c r="S1817" i="11"/>
  <c r="S1849" i="11"/>
  <c r="S1881" i="11"/>
  <c r="S1913" i="11"/>
  <c r="S1945" i="11"/>
  <c r="S1977" i="11"/>
  <c r="S2009" i="11"/>
  <c r="S2041" i="11"/>
  <c r="S2073" i="11"/>
  <c r="S2105" i="11"/>
  <c r="S2137" i="11"/>
  <c r="S2169" i="11"/>
  <c r="S2201" i="11"/>
  <c r="S2233" i="11"/>
  <c r="S2265" i="11"/>
  <c r="S2297" i="11"/>
  <c r="S2329" i="11"/>
  <c r="S2361" i="11"/>
  <c r="S2393" i="11"/>
  <c r="S2425" i="11"/>
  <c r="S2457" i="11"/>
  <c r="S2489" i="11"/>
  <c r="S2521" i="11"/>
  <c r="S2553" i="11"/>
  <c r="S2585" i="11"/>
  <c r="S2617" i="11"/>
  <c r="S2649" i="11"/>
  <c r="S2681" i="11"/>
  <c r="S2713" i="11"/>
  <c r="S2745" i="11"/>
  <c r="S2777" i="11"/>
  <c r="S2809" i="11"/>
  <c r="S2841" i="11"/>
  <c r="S2873" i="11"/>
  <c r="S2905" i="11"/>
  <c r="S2937" i="11"/>
  <c r="S2969" i="11"/>
  <c r="S3001" i="11"/>
  <c r="S3033" i="11"/>
  <c r="S3065" i="11"/>
  <c r="S3097" i="11"/>
  <c r="S3129" i="11"/>
  <c r="S3161" i="11"/>
  <c r="S3193" i="11"/>
  <c r="S3225" i="11"/>
  <c r="S3257" i="11"/>
  <c r="S3289" i="11"/>
  <c r="S3321" i="11"/>
  <c r="S3353" i="11"/>
  <c r="S3385" i="11"/>
  <c r="S3417" i="11"/>
  <c r="S3449" i="11"/>
  <c r="S3481" i="11"/>
  <c r="S3512" i="11"/>
  <c r="S3530" i="11"/>
  <c r="S3553" i="11"/>
  <c r="S3576" i="11"/>
  <c r="S3594" i="11"/>
  <c r="S3617" i="11"/>
  <c r="S3633" i="11"/>
  <c r="S3649" i="11"/>
  <c r="S3665" i="11"/>
  <c r="S3681" i="11"/>
  <c r="S3697" i="11"/>
  <c r="S3713" i="11"/>
  <c r="S3729" i="11"/>
  <c r="S3745" i="11"/>
  <c r="S3761" i="11"/>
  <c r="S3777" i="11"/>
  <c r="S3793" i="11"/>
  <c r="S3805" i="11"/>
  <c r="S3818" i="11"/>
  <c r="S3832" i="11"/>
  <c r="S3844" i="11"/>
  <c r="S3852" i="11"/>
  <c r="S3860" i="11"/>
  <c r="S3868" i="11"/>
  <c r="S3876" i="11"/>
  <c r="S3884" i="11"/>
  <c r="S3892" i="11"/>
  <c r="S3900" i="11"/>
  <c r="S3908" i="11"/>
  <c r="S3916" i="11"/>
  <c r="S3924" i="11"/>
  <c r="S3932" i="11"/>
  <c r="S3940" i="11"/>
  <c r="S3948" i="11"/>
  <c r="S3956" i="11"/>
  <c r="S3964" i="11"/>
  <c r="S3972" i="11"/>
  <c r="S3980" i="11"/>
  <c r="S3988" i="11"/>
  <c r="S3996" i="11"/>
  <c r="S4004" i="11"/>
  <c r="S4012" i="11"/>
  <c r="S4020" i="11"/>
  <c r="S4028" i="11"/>
  <c r="S4036" i="11"/>
  <c r="S4044" i="11"/>
  <c r="S4052" i="11"/>
  <c r="S4060" i="11"/>
  <c r="S4068" i="11"/>
  <c r="S4076" i="11"/>
  <c r="S4084" i="11"/>
  <c r="S4092" i="11"/>
  <c r="S4100" i="11"/>
  <c r="S4108" i="11"/>
  <c r="S4116" i="11"/>
  <c r="S4124" i="11"/>
  <c r="S4132" i="11"/>
  <c r="S4140" i="11"/>
  <c r="S4148" i="11"/>
  <c r="S4156" i="11"/>
  <c r="S4164" i="11"/>
  <c r="S4172" i="11"/>
  <c r="S4180" i="11"/>
  <c r="S4188" i="11"/>
  <c r="S4196" i="11"/>
  <c r="S4204" i="11"/>
  <c r="S4212" i="11"/>
  <c r="S4220" i="11"/>
  <c r="S4228" i="11"/>
  <c r="S4236" i="11"/>
  <c r="S4244" i="11"/>
  <c r="S4252" i="11"/>
  <c r="S4260" i="11"/>
  <c r="S4268" i="11"/>
  <c r="S4276" i="11"/>
  <c r="S4284" i="11"/>
  <c r="S4292" i="11"/>
  <c r="S4300" i="11"/>
  <c r="S4308" i="11"/>
  <c r="S4316" i="11"/>
  <c r="S4324" i="11"/>
  <c r="S4332" i="11"/>
  <c r="S4340" i="11"/>
  <c r="S4348" i="11"/>
  <c r="S4356" i="11"/>
  <c r="S4364" i="11"/>
  <c r="S4372" i="11"/>
  <c r="S4380" i="11"/>
  <c r="S4388" i="11"/>
  <c r="S4396" i="11"/>
  <c r="S4404" i="11"/>
  <c r="S4412" i="11"/>
  <c r="S4420" i="11"/>
  <c r="S4428" i="11"/>
  <c r="S4436" i="11"/>
  <c r="S4444" i="11"/>
  <c r="S4452" i="11"/>
  <c r="S4460" i="11"/>
  <c r="S4468" i="11"/>
  <c r="S4476" i="11"/>
  <c r="S4484" i="11"/>
  <c r="S4492" i="11"/>
  <c r="S4500" i="11"/>
  <c r="S4508" i="11"/>
  <c r="S4516" i="11"/>
  <c r="S4524" i="11"/>
  <c r="S4532" i="11"/>
  <c r="S4540" i="11"/>
  <c r="S4548" i="11"/>
  <c r="S4556" i="11"/>
  <c r="S4564" i="11"/>
  <c r="S4572" i="11"/>
  <c r="S4580" i="11"/>
  <c r="S4588" i="11"/>
  <c r="S4596" i="11"/>
  <c r="S4604" i="11"/>
  <c r="S4612" i="11"/>
  <c r="S4620" i="11"/>
  <c r="S4628" i="11"/>
  <c r="S4636" i="11"/>
  <c r="S4644" i="11"/>
  <c r="S4652" i="11"/>
  <c r="S4660" i="11"/>
  <c r="S4668" i="11"/>
  <c r="S4676" i="11"/>
  <c r="S4684" i="11"/>
  <c r="S4692" i="11"/>
  <c r="S4700" i="11"/>
  <c r="S4708" i="11"/>
  <c r="S4716" i="11"/>
  <c r="S4724" i="11"/>
  <c r="S4732" i="11"/>
  <c r="S4740" i="11"/>
  <c r="S4748" i="11"/>
  <c r="S4756" i="11"/>
  <c r="S4764" i="11"/>
  <c r="S4772" i="11"/>
  <c r="S4780" i="11"/>
  <c r="S4788" i="11"/>
  <c r="S4796" i="11"/>
  <c r="S4804" i="11"/>
  <c r="S4812" i="11"/>
  <c r="S4820" i="11"/>
  <c r="S4828" i="11"/>
  <c r="S4836" i="11"/>
  <c r="S4844" i="11"/>
  <c r="S4852" i="11"/>
  <c r="S4860" i="11"/>
  <c r="S4868" i="11"/>
  <c r="S4876" i="11"/>
  <c r="S4884" i="11"/>
  <c r="S4892" i="11"/>
  <c r="S4900" i="11"/>
  <c r="S4908" i="11"/>
  <c r="S4916" i="11"/>
  <c r="S4924" i="11"/>
  <c r="S4932" i="11"/>
  <c r="S4940" i="11"/>
  <c r="S4948" i="11"/>
  <c r="S4956" i="11"/>
  <c r="S4964" i="11"/>
  <c r="S4972" i="11"/>
  <c r="S4980" i="11"/>
  <c r="S4988" i="11"/>
  <c r="S4996" i="11"/>
  <c r="S5004" i="11"/>
  <c r="S5012" i="11"/>
  <c r="S5020" i="11"/>
  <c r="S5028" i="11"/>
  <c r="S5036" i="11"/>
  <c r="S5044" i="11"/>
  <c r="S5052" i="11"/>
  <c r="S5060" i="11"/>
  <c r="S5068" i="11"/>
  <c r="S5076" i="11"/>
  <c r="S5084" i="11"/>
  <c r="S5092" i="11"/>
  <c r="S5100" i="11"/>
  <c r="S5108" i="11"/>
  <c r="S5116" i="11"/>
  <c r="S5124" i="11"/>
  <c r="S5132" i="11"/>
  <c r="S5140" i="11"/>
  <c r="S5148" i="11"/>
  <c r="S5156" i="11"/>
  <c r="S5164" i="11"/>
  <c r="S5172" i="11"/>
  <c r="S5180" i="11"/>
  <c r="S5188" i="11"/>
  <c r="S5196" i="11"/>
  <c r="S5204" i="11"/>
  <c r="S5212" i="11"/>
  <c r="S5220" i="11"/>
  <c r="S5228" i="11"/>
  <c r="S5236" i="11"/>
  <c r="S5244" i="11"/>
  <c r="S5252" i="11"/>
  <c r="S5260" i="11"/>
  <c r="S5268" i="11"/>
  <c r="S5276" i="11"/>
  <c r="S5284" i="11"/>
  <c r="S5292" i="11"/>
  <c r="S5300" i="11"/>
  <c r="S5308" i="11"/>
  <c r="S5316" i="11"/>
  <c r="S5324" i="11"/>
  <c r="S5332" i="11"/>
  <c r="S5340" i="11"/>
  <c r="S5348" i="11"/>
  <c r="S5356" i="11"/>
  <c r="S5364" i="11"/>
  <c r="S5372" i="11"/>
  <c r="S5380" i="11"/>
  <c r="S5388" i="11"/>
  <c r="S5396" i="11"/>
  <c r="S5404" i="11"/>
  <c r="S5412" i="11"/>
  <c r="S5420" i="11"/>
  <c r="S5428" i="11"/>
  <c r="S5436" i="11"/>
  <c r="S5444" i="11"/>
  <c r="S5452" i="11"/>
  <c r="S5460" i="11"/>
  <c r="S5468" i="11"/>
  <c r="S5476" i="11"/>
  <c r="S5484" i="11"/>
  <c r="S5492" i="11"/>
  <c r="S5500" i="11"/>
  <c r="S5508" i="11"/>
  <c r="S5516" i="11"/>
  <c r="S5524" i="11"/>
  <c r="S5532" i="11"/>
  <c r="S5540" i="11"/>
  <c r="S5548" i="11"/>
  <c r="S5556" i="11"/>
  <c r="S5564" i="11"/>
  <c r="S5572" i="11"/>
  <c r="S5580" i="11"/>
  <c r="S5588" i="11"/>
  <c r="S5596" i="11"/>
  <c r="S5604" i="11"/>
  <c r="S5612" i="11"/>
  <c r="S5620" i="11"/>
  <c r="S5628" i="11"/>
  <c r="S5636" i="11"/>
  <c r="S5644" i="11"/>
  <c r="S5652" i="11"/>
  <c r="S5660" i="11"/>
  <c r="S5668" i="11"/>
  <c r="S5676" i="11"/>
  <c r="S5684" i="11"/>
  <c r="S5692" i="11"/>
  <c r="S5700" i="11"/>
  <c r="S5708" i="11"/>
  <c r="S5716" i="11"/>
  <c r="S5724" i="11"/>
  <c r="S5732" i="11"/>
  <c r="S5740" i="11"/>
  <c r="S5748" i="11"/>
  <c r="S5756" i="11"/>
  <c r="S5764" i="11"/>
  <c r="S5772" i="11"/>
  <c r="S5780" i="11"/>
  <c r="S5788" i="11"/>
  <c r="S5796" i="11"/>
  <c r="S5804" i="11"/>
  <c r="S5812" i="11"/>
  <c r="S5820" i="11"/>
  <c r="S5828" i="11"/>
  <c r="S5836" i="11"/>
  <c r="S5844" i="11"/>
  <c r="S5852" i="11"/>
  <c r="S5860" i="11"/>
  <c r="S5868" i="11"/>
  <c r="S5876" i="11"/>
  <c r="S5884" i="11"/>
  <c r="S5892" i="11"/>
  <c r="S5900" i="11"/>
  <c r="S5908" i="11"/>
  <c r="S5916" i="11"/>
  <c r="S5924" i="11"/>
  <c r="S5932" i="11"/>
  <c r="R8" i="11"/>
  <c r="R16" i="11"/>
  <c r="R24" i="11"/>
  <c r="R32" i="11"/>
  <c r="R40" i="11"/>
  <c r="R48" i="11"/>
  <c r="R56" i="11"/>
  <c r="R64" i="11"/>
  <c r="R72" i="11"/>
  <c r="R80" i="11"/>
  <c r="R88" i="11"/>
  <c r="R96" i="11"/>
  <c r="R104" i="11"/>
  <c r="R112" i="11"/>
  <c r="R120" i="11"/>
  <c r="R128" i="11"/>
  <c r="R136" i="11"/>
  <c r="R144" i="11"/>
  <c r="R152" i="11"/>
  <c r="R160" i="11"/>
  <c r="R168" i="11"/>
  <c r="R176" i="11"/>
  <c r="R184" i="11"/>
  <c r="R192" i="11"/>
  <c r="R200" i="11"/>
  <c r="R208" i="11"/>
  <c r="R216" i="11"/>
  <c r="R224" i="11"/>
  <c r="R232" i="11"/>
  <c r="R240" i="11"/>
  <c r="R248" i="11"/>
  <c r="R256" i="11"/>
  <c r="R264" i="11"/>
  <c r="R272" i="11"/>
  <c r="R280" i="11"/>
  <c r="R288" i="11"/>
  <c r="R296" i="11"/>
  <c r="R304" i="11"/>
  <c r="R312" i="11"/>
  <c r="R320" i="11"/>
  <c r="R328" i="11"/>
  <c r="R336" i="11"/>
  <c r="R344" i="11"/>
  <c r="R352" i="11"/>
  <c r="R360" i="11"/>
  <c r="R368" i="11"/>
  <c r="R376" i="11"/>
  <c r="R384" i="11"/>
  <c r="R392" i="11"/>
  <c r="R400" i="11"/>
  <c r="R408" i="11"/>
  <c r="R416" i="11"/>
  <c r="R424" i="11"/>
  <c r="R432" i="11"/>
  <c r="R440" i="11"/>
  <c r="R448" i="11"/>
  <c r="R456" i="11"/>
  <c r="R464" i="11"/>
  <c r="R472" i="11"/>
  <c r="R480" i="11"/>
  <c r="R488" i="11"/>
  <c r="R496" i="11"/>
  <c r="R504" i="11"/>
  <c r="R512" i="11"/>
  <c r="R520" i="11"/>
  <c r="R528" i="11"/>
  <c r="R536" i="11"/>
  <c r="R544" i="11"/>
  <c r="R552" i="11"/>
  <c r="R560" i="11"/>
  <c r="R568" i="11"/>
  <c r="R576" i="11"/>
  <c r="R584" i="11"/>
  <c r="R592" i="11"/>
  <c r="R600" i="11"/>
  <c r="R608" i="11"/>
  <c r="R616" i="11"/>
  <c r="R624" i="11"/>
  <c r="R632" i="11"/>
  <c r="R640" i="11"/>
  <c r="R648" i="11"/>
  <c r="R656" i="11"/>
  <c r="R664" i="11"/>
  <c r="R672" i="11"/>
  <c r="R680" i="11"/>
  <c r="R688" i="11"/>
  <c r="R696" i="11"/>
  <c r="R704" i="11"/>
  <c r="R712" i="11"/>
  <c r="R720" i="11"/>
  <c r="R728" i="11"/>
  <c r="R736" i="11"/>
  <c r="R744" i="11"/>
  <c r="R752" i="11"/>
  <c r="R760" i="11"/>
  <c r="R768" i="11"/>
  <c r="R776" i="11"/>
  <c r="R784" i="11"/>
  <c r="R792" i="11"/>
  <c r="R800" i="11"/>
  <c r="R808" i="11"/>
  <c r="R816" i="11"/>
  <c r="R824" i="11"/>
  <c r="R832" i="11"/>
  <c r="R840" i="11"/>
  <c r="R848" i="11"/>
  <c r="R856" i="11"/>
  <c r="R864" i="11"/>
  <c r="R872" i="11"/>
  <c r="R880" i="11"/>
  <c r="R888" i="11"/>
  <c r="R896" i="11"/>
  <c r="R904" i="11"/>
  <c r="R912" i="11"/>
  <c r="R920" i="11"/>
  <c r="R928" i="11"/>
  <c r="R936" i="11"/>
  <c r="R944" i="11"/>
  <c r="R952" i="11"/>
  <c r="R960" i="11"/>
  <c r="R968" i="11"/>
  <c r="R976" i="11"/>
  <c r="R984" i="11"/>
  <c r="R992" i="11"/>
  <c r="R1000" i="11"/>
  <c r="R1008" i="11"/>
  <c r="R1016" i="11"/>
  <c r="R1024" i="11"/>
  <c r="R1032" i="11"/>
  <c r="R1040" i="11"/>
  <c r="R1048" i="11"/>
  <c r="R1056" i="11"/>
  <c r="R1064" i="11"/>
  <c r="R1072" i="11"/>
  <c r="R1080" i="11"/>
  <c r="R1088" i="11"/>
  <c r="R1096" i="11"/>
  <c r="R1104" i="11"/>
  <c r="R1112" i="11"/>
  <c r="R1120" i="11"/>
  <c r="R1128" i="11"/>
  <c r="R1136" i="11"/>
  <c r="R1144" i="11"/>
  <c r="R1152" i="11"/>
  <c r="R1160" i="11"/>
  <c r="R1168" i="11"/>
  <c r="R1176" i="11"/>
  <c r="R1184" i="11"/>
  <c r="R1192" i="11"/>
  <c r="R1200" i="11"/>
  <c r="R1208" i="11"/>
  <c r="R1216" i="11"/>
  <c r="R1224" i="11"/>
  <c r="R1232" i="11"/>
  <c r="R1240" i="11"/>
  <c r="R1248" i="11"/>
  <c r="R1256" i="11"/>
  <c r="R1264" i="11"/>
  <c r="R1272" i="11"/>
  <c r="R1280" i="11"/>
  <c r="R1288" i="11"/>
  <c r="R1296" i="11"/>
  <c r="R1304" i="11"/>
  <c r="R1312" i="11"/>
  <c r="R1320" i="11"/>
  <c r="R1328" i="11"/>
  <c r="R1336" i="11"/>
  <c r="R1344" i="11"/>
  <c r="R1352" i="11"/>
  <c r="R1360" i="11"/>
  <c r="R1368" i="11"/>
  <c r="R1376" i="11"/>
  <c r="R1384" i="11"/>
  <c r="R1392" i="11"/>
  <c r="R1400" i="11"/>
  <c r="R1408" i="11"/>
  <c r="R1416" i="11"/>
  <c r="R1424" i="11"/>
  <c r="R1432" i="11"/>
  <c r="R1440" i="11"/>
  <c r="R1448" i="11"/>
  <c r="R1456" i="11"/>
  <c r="R1464" i="11"/>
  <c r="R1472" i="11"/>
  <c r="R1480" i="11"/>
  <c r="R1488" i="11"/>
  <c r="R1496" i="11"/>
  <c r="R1504" i="11"/>
  <c r="R1512" i="11"/>
  <c r="R1520" i="11"/>
  <c r="R1528" i="11"/>
  <c r="R1536" i="11"/>
  <c r="R1544" i="11"/>
  <c r="R1552" i="11"/>
  <c r="R1560" i="11"/>
  <c r="R1568" i="11"/>
  <c r="R1576" i="11"/>
  <c r="R1584" i="11"/>
  <c r="R1592" i="11"/>
  <c r="R1600" i="11"/>
  <c r="R1608" i="11"/>
  <c r="R1616" i="11"/>
  <c r="R1624" i="11"/>
  <c r="R1632" i="11"/>
  <c r="R1640" i="11"/>
  <c r="R1648" i="11"/>
  <c r="R1656" i="11"/>
  <c r="R1664" i="11"/>
  <c r="R1672" i="11"/>
  <c r="R1680" i="11"/>
  <c r="R1688" i="11"/>
  <c r="R1696" i="11"/>
  <c r="R1704" i="11"/>
  <c r="R1712" i="11"/>
  <c r="R1720" i="11"/>
  <c r="R1728" i="11"/>
  <c r="R1736" i="11"/>
  <c r="R1744" i="11"/>
  <c r="R1752" i="11"/>
  <c r="R1760" i="11"/>
  <c r="R1768" i="11"/>
  <c r="R1776" i="11"/>
  <c r="R1784" i="11"/>
  <c r="R1792" i="11"/>
  <c r="R1800" i="11"/>
  <c r="R1808" i="11"/>
  <c r="R1816" i="11"/>
  <c r="R1824" i="11"/>
  <c r="R1832" i="11"/>
  <c r="R1840" i="11"/>
  <c r="R1848" i="11"/>
  <c r="R1856" i="11"/>
  <c r="R1864" i="11"/>
  <c r="R1872" i="11"/>
  <c r="R1880" i="11"/>
  <c r="R1888" i="11"/>
  <c r="R1896" i="11"/>
  <c r="R1904" i="11"/>
  <c r="R1912" i="11"/>
  <c r="R1920" i="11"/>
  <c r="T358" i="11"/>
  <c r="T1382" i="11"/>
  <c r="T2301" i="11"/>
  <c r="T2794" i="11"/>
  <c r="T3050" i="11"/>
  <c r="T3306" i="11"/>
  <c r="T3562" i="11"/>
  <c r="T3818" i="11"/>
  <c r="T4074" i="11"/>
  <c r="T4330" i="11"/>
  <c r="T4586" i="11"/>
  <c r="T4684" i="11"/>
  <c r="T4716" i="11"/>
  <c r="T4748" i="11"/>
  <c r="T4780" i="11"/>
  <c r="T4812" i="11"/>
  <c r="T4844" i="11"/>
  <c r="T4876" i="11"/>
  <c r="T4908" i="11"/>
  <c r="T4940" i="11"/>
  <c r="T4972" i="11"/>
  <c r="T5004" i="11"/>
  <c r="T5036" i="11"/>
  <c r="T5068" i="11"/>
  <c r="T5100" i="11"/>
  <c r="T5132" i="11"/>
  <c r="T5164" i="11"/>
  <c r="T5196" i="11"/>
  <c r="T5228" i="11"/>
  <c r="T5260" i="11"/>
  <c r="T5292" i="11"/>
  <c r="T5324" i="11"/>
  <c r="T5356" i="11"/>
  <c r="T5388" i="11"/>
  <c r="T5420" i="11"/>
  <c r="T5452" i="11"/>
  <c r="T5484" i="11"/>
  <c r="T5516" i="11"/>
  <c r="T5548" i="11"/>
  <c r="T5580" i="11"/>
  <c r="T5612" i="11"/>
  <c r="T5644" i="11"/>
  <c r="T5676" i="11"/>
  <c r="T5708" i="11"/>
  <c r="T5740" i="11"/>
  <c r="T5772" i="11"/>
  <c r="T5804" i="11"/>
  <c r="T5836" i="11"/>
  <c r="T5868" i="11"/>
  <c r="T5900" i="11"/>
  <c r="T5932" i="11"/>
  <c r="S32" i="11"/>
  <c r="S64" i="11"/>
  <c r="S96" i="11"/>
  <c r="S128" i="11"/>
  <c r="S160" i="11"/>
  <c r="S192" i="11"/>
  <c r="S224" i="11"/>
  <c r="S256" i="11"/>
  <c r="S288" i="11"/>
  <c r="S320" i="11"/>
  <c r="S352" i="11"/>
  <c r="S384" i="11"/>
  <c r="S416" i="11"/>
  <c r="S448" i="11"/>
  <c r="S480" i="11"/>
  <c r="S512" i="11"/>
  <c r="S544" i="11"/>
  <c r="S576" i="11"/>
  <c r="S608" i="11"/>
  <c r="S640" i="11"/>
  <c r="S672" i="11"/>
  <c r="S704" i="11"/>
  <c r="S736" i="11"/>
  <c r="S768" i="11"/>
  <c r="S800" i="11"/>
  <c r="S832" i="11"/>
  <c r="S864" i="11"/>
  <c r="S896" i="11"/>
  <c r="S928" i="11"/>
  <c r="S960" i="11"/>
  <c r="S992" i="11"/>
  <c r="S1024" i="11"/>
  <c r="S1056" i="11"/>
  <c r="S1088" i="11"/>
  <c r="S1120" i="11"/>
  <c r="S1152" i="11"/>
  <c r="S1184" i="11"/>
  <c r="S1216" i="11"/>
  <c r="S1248" i="11"/>
  <c r="S1280" i="11"/>
  <c r="S1312" i="11"/>
  <c r="S1344" i="11"/>
  <c r="S1376" i="11"/>
  <c r="S1408" i="11"/>
  <c r="S1440" i="11"/>
  <c r="S1472" i="11"/>
  <c r="S1504" i="11"/>
  <c r="S1536" i="11"/>
  <c r="S1568" i="11"/>
  <c r="S1600" i="11"/>
  <c r="S1632" i="11"/>
  <c r="S1664" i="11"/>
  <c r="S1696" i="11"/>
  <c r="S1728" i="11"/>
  <c r="S1760" i="11"/>
  <c r="S1792" i="11"/>
  <c r="S1824" i="11"/>
  <c r="S1856" i="11"/>
  <c r="S1888" i="11"/>
  <c r="S1920" i="11"/>
  <c r="S1952" i="11"/>
  <c r="S1984" i="11"/>
  <c r="S2016" i="11"/>
  <c r="S2048" i="11"/>
  <c r="S2080" i="11"/>
  <c r="S2112" i="11"/>
  <c r="S2144" i="11"/>
  <c r="S2176" i="11"/>
  <c r="S2208" i="11"/>
  <c r="S2240" i="11"/>
  <c r="S2272" i="11"/>
  <c r="S2304" i="11"/>
  <c r="S2336" i="11"/>
  <c r="S2368" i="11"/>
  <c r="S2400" i="11"/>
  <c r="S2432" i="11"/>
  <c r="S2464" i="11"/>
  <c r="S2496" i="11"/>
  <c r="S2528" i="11"/>
  <c r="S2560" i="11"/>
  <c r="S2592" i="11"/>
  <c r="S2624" i="11"/>
  <c r="S2656" i="11"/>
  <c r="S2688" i="11"/>
  <c r="S2720" i="11"/>
  <c r="S2752" i="11"/>
  <c r="S2784" i="11"/>
  <c r="S2816" i="11"/>
  <c r="S2848" i="11"/>
  <c r="S2880" i="11"/>
  <c r="S2912" i="11"/>
  <c r="S2944" i="11"/>
  <c r="S2976" i="11"/>
  <c r="S3008" i="11"/>
  <c r="S3040" i="11"/>
  <c r="S3072" i="11"/>
  <c r="S3104" i="11"/>
  <c r="S3136" i="11"/>
  <c r="S3168" i="11"/>
  <c r="S3200" i="11"/>
  <c r="S3232" i="11"/>
  <c r="S3264" i="11"/>
  <c r="S3296" i="11"/>
  <c r="S3328" i="11"/>
  <c r="S3360" i="11"/>
  <c r="S3392" i="11"/>
  <c r="S3424" i="11"/>
  <c r="S3456" i="11"/>
  <c r="S3488" i="11"/>
  <c r="S3513" i="11"/>
  <c r="S3536" i="11"/>
  <c r="S3554" i="11"/>
  <c r="S3577" i="11"/>
  <c r="S3600" i="11"/>
  <c r="S3618" i="11"/>
  <c r="S3634" i="11"/>
  <c r="S3650" i="11"/>
  <c r="S3666" i="11"/>
  <c r="S3682" i="11"/>
  <c r="S3698" i="11"/>
  <c r="S3714" i="11"/>
  <c r="S3730" i="11"/>
  <c r="S3746" i="11"/>
  <c r="S3762" i="11"/>
  <c r="S3778" i="11"/>
  <c r="S3794" i="11"/>
  <c r="S3808" i="11"/>
  <c r="S3820" i="11"/>
  <c r="S3833" i="11"/>
  <c r="S3845" i="11"/>
  <c r="S3853" i="11"/>
  <c r="S3861" i="11"/>
  <c r="S3869" i="11"/>
  <c r="S3877" i="11"/>
  <c r="S3885" i="11"/>
  <c r="S3893" i="11"/>
  <c r="S3901" i="11"/>
  <c r="S3909" i="11"/>
  <c r="S3917" i="11"/>
  <c r="S3925" i="11"/>
  <c r="S3933" i="11"/>
  <c r="S3941" i="11"/>
  <c r="S3949" i="11"/>
  <c r="S3957" i="11"/>
  <c r="S3965" i="11"/>
  <c r="S3973" i="11"/>
  <c r="S3981" i="11"/>
  <c r="S3989" i="11"/>
  <c r="S3997" i="11"/>
  <c r="S4005" i="11"/>
  <c r="S4013" i="11"/>
  <c r="S4021" i="11"/>
  <c r="S4029" i="11"/>
  <c r="S4037" i="11"/>
  <c r="S4045" i="11"/>
  <c r="S4053" i="11"/>
  <c r="S4061" i="11"/>
  <c r="S4069" i="11"/>
  <c r="S4077" i="11"/>
  <c r="S4085" i="11"/>
  <c r="S4093" i="11"/>
  <c r="S4101" i="11"/>
  <c r="S4109" i="11"/>
  <c r="S4117" i="11"/>
  <c r="S4125" i="11"/>
  <c r="S4133" i="11"/>
  <c r="S4141" i="11"/>
  <c r="S4149" i="11"/>
  <c r="S4157" i="11"/>
  <c r="S4165" i="11"/>
  <c r="S4173" i="11"/>
  <c r="S4181" i="11"/>
  <c r="S4189" i="11"/>
  <c r="S4197" i="11"/>
  <c r="S4205" i="11"/>
  <c r="S4213" i="11"/>
  <c r="S4221" i="11"/>
  <c r="S4229" i="11"/>
  <c r="S4237" i="11"/>
  <c r="S4245" i="11"/>
  <c r="S4253" i="11"/>
  <c r="S4261" i="11"/>
  <c r="S4269" i="11"/>
  <c r="S4277" i="11"/>
  <c r="S4285" i="11"/>
  <c r="S4293" i="11"/>
  <c r="S4301" i="11"/>
  <c r="S4309" i="11"/>
  <c r="S4317" i="11"/>
  <c r="S4325" i="11"/>
  <c r="S4333" i="11"/>
  <c r="S4341" i="11"/>
  <c r="S4349" i="11"/>
  <c r="S4357" i="11"/>
  <c r="S4365" i="11"/>
  <c r="S4373" i="11"/>
  <c r="S4381" i="11"/>
  <c r="S4389" i="11"/>
  <c r="S4397" i="11"/>
  <c r="S4405" i="11"/>
  <c r="S4413" i="11"/>
  <c r="S4421" i="11"/>
  <c r="S4429" i="11"/>
  <c r="S4437" i="11"/>
  <c r="S4445" i="11"/>
  <c r="S4453" i="11"/>
  <c r="S4461" i="11"/>
  <c r="S4469" i="11"/>
  <c r="S4477" i="11"/>
  <c r="S4485" i="11"/>
  <c r="S4493" i="11"/>
  <c r="S4501" i="11"/>
  <c r="S4509" i="11"/>
  <c r="S4517" i="11"/>
  <c r="S4525" i="11"/>
  <c r="S4533" i="11"/>
  <c r="S4541" i="11"/>
  <c r="S4549" i="11"/>
  <c r="S4557" i="11"/>
  <c r="S4565" i="11"/>
  <c r="S4573" i="11"/>
  <c r="S4581" i="11"/>
  <c r="S4589" i="11"/>
  <c r="S4597" i="11"/>
  <c r="S4605" i="11"/>
  <c r="S4613" i="11"/>
  <c r="S4621" i="11"/>
  <c r="S4629" i="11"/>
  <c r="S4637" i="11"/>
  <c r="S4645" i="11"/>
  <c r="S4653" i="11"/>
  <c r="S4661" i="11"/>
  <c r="S4669" i="11"/>
  <c r="S4677" i="11"/>
  <c r="S4685" i="11"/>
  <c r="S4693" i="11"/>
  <c r="S4701" i="11"/>
  <c r="S4709" i="11"/>
  <c r="S4717" i="11"/>
  <c r="S4725" i="11"/>
  <c r="S4733" i="11"/>
  <c r="S4741" i="11"/>
  <c r="S4749" i="11"/>
  <c r="S4757" i="11"/>
  <c r="S4765" i="11"/>
  <c r="S4773" i="11"/>
  <c r="S4781" i="11"/>
  <c r="S4789" i="11"/>
  <c r="S4797" i="11"/>
  <c r="S4805" i="11"/>
  <c r="S4813" i="11"/>
  <c r="S4821" i="11"/>
  <c r="S4829" i="11"/>
  <c r="S4837" i="11"/>
  <c r="S4845" i="11"/>
  <c r="S4853" i="11"/>
  <c r="S4861" i="11"/>
  <c r="S4869" i="11"/>
  <c r="S4877" i="11"/>
  <c r="S4885" i="11"/>
  <c r="S4893" i="11"/>
  <c r="S4901" i="11"/>
  <c r="S4909" i="11"/>
  <c r="S4917" i="11"/>
  <c r="S4925" i="11"/>
  <c r="S4933" i="11"/>
  <c r="S4941" i="11"/>
  <c r="S4949" i="11"/>
  <c r="S4957" i="11"/>
  <c r="S4965" i="11"/>
  <c r="S4973" i="11"/>
  <c r="S4981" i="11"/>
  <c r="S4989" i="11"/>
  <c r="S4997" i="11"/>
  <c r="S5005" i="11"/>
  <c r="S5013" i="11"/>
  <c r="S5021" i="11"/>
  <c r="S5029" i="11"/>
  <c r="S5037" i="11"/>
  <c r="S5045" i="11"/>
  <c r="S5053" i="11"/>
  <c r="S5061" i="11"/>
  <c r="S5069" i="11"/>
  <c r="S5077" i="11"/>
  <c r="S5085" i="11"/>
  <c r="S5093" i="11"/>
  <c r="S5101" i="11"/>
  <c r="S5109" i="11"/>
  <c r="S5117" i="11"/>
  <c r="S5125" i="11"/>
  <c r="S5133" i="11"/>
  <c r="S5141" i="11"/>
  <c r="S5149" i="11"/>
  <c r="S5157" i="11"/>
  <c r="S5165" i="11"/>
  <c r="S5173" i="11"/>
  <c r="S5181" i="11"/>
  <c r="S5189" i="11"/>
  <c r="S5197" i="11"/>
  <c r="S5205" i="11"/>
  <c r="S5213" i="11"/>
  <c r="S5221" i="11"/>
  <c r="S5229" i="11"/>
  <c r="S5237" i="11"/>
  <c r="S5245" i="11"/>
  <c r="S5253" i="11"/>
  <c r="S5261" i="11"/>
  <c r="S5269" i="11"/>
  <c r="S5277" i="11"/>
  <c r="S5285" i="11"/>
  <c r="S5293" i="11"/>
  <c r="S5301" i="11"/>
  <c r="S5309" i="11"/>
  <c r="S5317" i="11"/>
  <c r="S5325" i="11"/>
  <c r="S5333" i="11"/>
  <c r="S5341" i="11"/>
  <c r="S5349" i="11"/>
  <c r="S5357" i="11"/>
  <c r="S5365" i="11"/>
  <c r="S5373" i="11"/>
  <c r="S5381" i="11"/>
  <c r="S5389" i="11"/>
  <c r="S5397" i="11"/>
  <c r="S5405" i="11"/>
  <c r="S5413" i="11"/>
  <c r="S5421" i="11"/>
  <c r="S5429" i="11"/>
  <c r="S5437" i="11"/>
  <c r="S5445" i="11"/>
  <c r="S5453" i="11"/>
  <c r="S5461" i="11"/>
  <c r="S5469" i="11"/>
  <c r="S5477" i="11"/>
  <c r="S5485" i="11"/>
  <c r="S5493" i="11"/>
  <c r="S5501" i="11"/>
  <c r="S5509" i="11"/>
  <c r="S5517" i="11"/>
  <c r="S5525" i="11"/>
  <c r="S5533" i="11"/>
  <c r="S5541" i="11"/>
  <c r="S5549" i="11"/>
  <c r="S5557" i="11"/>
  <c r="S5565" i="11"/>
  <c r="S5573" i="11"/>
  <c r="S5581" i="11"/>
  <c r="S5589" i="11"/>
  <c r="S5597" i="11"/>
  <c r="S5605" i="11"/>
  <c r="S5613" i="11"/>
  <c r="S5621" i="11"/>
  <c r="S5629" i="11"/>
  <c r="S5637" i="11"/>
  <c r="S5645" i="11"/>
  <c r="S5653" i="11"/>
  <c r="S5661" i="11"/>
  <c r="S5669" i="11"/>
  <c r="S5677" i="11"/>
  <c r="S5685" i="11"/>
  <c r="S5693" i="11"/>
  <c r="S5701" i="11"/>
  <c r="S5709" i="11"/>
  <c r="S5717" i="11"/>
  <c r="S5725" i="11"/>
  <c r="S5733" i="11"/>
  <c r="S5741" i="11"/>
  <c r="S5749" i="11"/>
  <c r="S5757" i="11"/>
  <c r="S5765" i="11"/>
  <c r="S5773" i="11"/>
  <c r="S5781" i="11"/>
  <c r="S5789" i="11"/>
  <c r="S5797" i="11"/>
  <c r="S5805" i="11"/>
  <c r="S5813" i="11"/>
  <c r="S5821" i="11"/>
  <c r="S5829" i="11"/>
  <c r="S5837" i="11"/>
  <c r="S5845" i="11"/>
  <c r="S5853" i="11"/>
  <c r="S5861" i="11"/>
  <c r="S5869" i="11"/>
  <c r="S5877" i="11"/>
  <c r="S5885" i="11"/>
  <c r="S5893" i="11"/>
  <c r="S5901" i="11"/>
  <c r="S5909" i="11"/>
  <c r="S5917" i="11"/>
  <c r="S5925" i="11"/>
  <c r="S5933" i="11"/>
  <c r="R9" i="11"/>
  <c r="R17" i="11"/>
  <c r="R25" i="11"/>
  <c r="R33" i="11"/>
  <c r="R41" i="11"/>
  <c r="R49" i="11"/>
  <c r="R57" i="11"/>
  <c r="R65" i="11"/>
  <c r="R73" i="11"/>
  <c r="R81" i="11"/>
  <c r="R89" i="11"/>
  <c r="R97" i="11"/>
  <c r="R105" i="11"/>
  <c r="R113" i="11"/>
  <c r="R121" i="11"/>
  <c r="R129" i="11"/>
  <c r="R137" i="11"/>
  <c r="R145" i="11"/>
  <c r="R153" i="11"/>
  <c r="R161" i="11"/>
  <c r="R169" i="11"/>
  <c r="R177" i="11"/>
  <c r="R185" i="11"/>
  <c r="R193" i="11"/>
  <c r="R201" i="11"/>
  <c r="R209" i="11"/>
  <c r="R217" i="11"/>
  <c r="R225" i="11"/>
  <c r="R233" i="11"/>
  <c r="R241" i="11"/>
  <c r="R249" i="11"/>
  <c r="R257" i="11"/>
  <c r="R265" i="11"/>
  <c r="R273" i="11"/>
  <c r="R281" i="11"/>
  <c r="R289" i="11"/>
  <c r="R297" i="11"/>
  <c r="R305" i="11"/>
  <c r="R313" i="11"/>
  <c r="R321" i="11"/>
  <c r="R329" i="11"/>
  <c r="R337" i="11"/>
  <c r="R345" i="11"/>
  <c r="R353" i="11"/>
  <c r="R361" i="11"/>
  <c r="R369" i="11"/>
  <c r="R377" i="11"/>
  <c r="R385" i="11"/>
  <c r="R393" i="11"/>
  <c r="R401" i="11"/>
  <c r="R409" i="11"/>
  <c r="R417" i="11"/>
  <c r="R425" i="11"/>
  <c r="R433" i="11"/>
  <c r="R441" i="11"/>
  <c r="R449" i="11"/>
  <c r="R457" i="11"/>
  <c r="R465" i="11"/>
  <c r="R473" i="11"/>
  <c r="R481" i="11"/>
  <c r="R489" i="11"/>
  <c r="R497" i="11"/>
  <c r="R505" i="11"/>
  <c r="R513" i="11"/>
  <c r="R521" i="11"/>
  <c r="R529" i="11"/>
  <c r="R537" i="11"/>
  <c r="R545" i="11"/>
  <c r="R553" i="11"/>
  <c r="R561" i="11"/>
  <c r="R569" i="11"/>
  <c r="R577" i="11"/>
  <c r="R585" i="11"/>
  <c r="R593" i="11"/>
  <c r="R601" i="11"/>
  <c r="R609" i="11"/>
  <c r="R617" i="11"/>
  <c r="R625" i="11"/>
  <c r="R633" i="11"/>
  <c r="R641" i="11"/>
  <c r="R649" i="11"/>
  <c r="R657" i="11"/>
  <c r="R665" i="11"/>
  <c r="R673" i="11"/>
  <c r="R681" i="11"/>
  <c r="R689" i="11"/>
  <c r="R697" i="11"/>
  <c r="R705" i="11"/>
  <c r="R713" i="11"/>
  <c r="R721" i="11"/>
  <c r="R729" i="11"/>
  <c r="R737" i="11"/>
  <c r="R745" i="11"/>
  <c r="R753" i="11"/>
  <c r="R761" i="11"/>
  <c r="R769" i="11"/>
  <c r="R777" i="11"/>
  <c r="R785" i="11"/>
  <c r="R793" i="11"/>
  <c r="R801" i="11"/>
  <c r="R809" i="11"/>
  <c r="R817" i="11"/>
  <c r="R825" i="11"/>
  <c r="R833" i="11"/>
  <c r="R841" i="11"/>
  <c r="R849" i="11"/>
  <c r="R857" i="11"/>
  <c r="R865" i="11"/>
  <c r="R873" i="11"/>
  <c r="R881" i="11"/>
  <c r="R889" i="11"/>
  <c r="R897" i="11"/>
  <c r="R905" i="11"/>
  <c r="R913" i="11"/>
  <c r="R921" i="11"/>
  <c r="R929" i="11"/>
  <c r="R937" i="11"/>
  <c r="R945" i="11"/>
  <c r="R953" i="11"/>
  <c r="R961" i="11"/>
  <c r="R969" i="11"/>
  <c r="R977" i="11"/>
  <c r="R985" i="11"/>
  <c r="R993" i="11"/>
  <c r="R1001" i="11"/>
  <c r="R1009" i="11"/>
  <c r="R1017" i="11"/>
  <c r="R1025" i="11"/>
  <c r="R1033" i="11"/>
  <c r="R1041" i="11"/>
  <c r="R1049" i="11"/>
  <c r="R1057" i="11"/>
  <c r="R1065" i="11"/>
  <c r="R1073" i="11"/>
  <c r="R1081" i="11"/>
  <c r="R1089" i="11"/>
  <c r="R1097" i="11"/>
  <c r="R1105" i="11"/>
  <c r="R1113" i="11"/>
  <c r="R1121" i="11"/>
  <c r="R1129" i="11"/>
  <c r="R1137" i="11"/>
  <c r="R1145" i="11"/>
  <c r="R1153" i="11"/>
  <c r="R1161" i="11"/>
  <c r="R1169" i="11"/>
  <c r="R1177" i="11"/>
  <c r="R1185" i="11"/>
  <c r="R1193" i="11"/>
  <c r="R1201" i="11"/>
  <c r="R1209" i="11"/>
  <c r="R1217" i="11"/>
  <c r="R1225" i="11"/>
  <c r="R1233" i="11"/>
  <c r="R1241" i="11"/>
  <c r="R1249" i="11"/>
  <c r="R1257" i="11"/>
  <c r="R1265" i="11"/>
  <c r="R1273" i="11"/>
  <c r="R1281" i="11"/>
  <c r="R1289" i="11"/>
  <c r="R1297" i="11"/>
  <c r="R1305" i="11"/>
  <c r="R1313" i="11"/>
  <c r="R1321" i="11"/>
  <c r="R1329" i="11"/>
  <c r="R1337" i="11"/>
  <c r="R1345" i="11"/>
  <c r="R1353" i="11"/>
  <c r="R1361" i="11"/>
  <c r="R1369" i="11"/>
  <c r="R1377" i="11"/>
  <c r="R1385" i="11"/>
  <c r="R1393" i="11"/>
  <c r="R1401" i="11"/>
  <c r="R1409" i="11"/>
  <c r="R1417" i="11"/>
  <c r="R1425" i="11"/>
  <c r="R1433" i="11"/>
  <c r="R1441" i="11"/>
  <c r="R1449" i="11"/>
  <c r="R1457" i="11"/>
  <c r="R1465" i="11"/>
  <c r="R1473" i="11"/>
  <c r="R1481" i="11"/>
  <c r="R1489" i="11"/>
  <c r="R1497" i="11"/>
  <c r="R1505" i="11"/>
  <c r="R1513" i="11"/>
  <c r="R1521" i="11"/>
  <c r="R1529" i="11"/>
  <c r="R1537" i="11"/>
  <c r="R1545" i="11"/>
  <c r="R1553" i="11"/>
  <c r="R1561" i="11"/>
  <c r="R1569" i="11"/>
  <c r="R1577" i="11"/>
  <c r="R1585" i="11"/>
  <c r="R1593" i="11"/>
  <c r="R1601" i="11"/>
  <c r="R1609" i="11"/>
  <c r="R1617" i="11"/>
  <c r="R1625" i="11"/>
  <c r="R1633" i="11"/>
  <c r="R1641" i="11"/>
  <c r="R1649" i="11"/>
  <c r="R1657" i="11"/>
  <c r="R1665" i="11"/>
  <c r="R1673" i="11"/>
  <c r="R1681" i="11"/>
  <c r="R1689" i="11"/>
  <c r="R1697" i="11"/>
  <c r="R1705" i="11"/>
  <c r="R1713" i="11"/>
  <c r="R1721" i="11"/>
  <c r="R1729" i="11"/>
  <c r="R1737" i="11"/>
  <c r="R1745" i="11"/>
  <c r="R1753" i="11"/>
  <c r="R1761" i="11"/>
  <c r="R1769" i="11"/>
  <c r="R1777" i="11"/>
  <c r="R1785" i="11"/>
  <c r="R1793" i="11"/>
  <c r="R1801" i="11"/>
  <c r="R1809" i="11"/>
  <c r="R1817" i="11"/>
  <c r="R1825" i="11"/>
  <c r="R1833" i="11"/>
  <c r="R1841" i="11"/>
  <c r="R1849" i="11"/>
  <c r="R1857" i="11"/>
  <c r="R1865" i="11"/>
  <c r="R1873" i="11"/>
  <c r="R1881" i="11"/>
  <c r="R1889" i="11"/>
  <c r="R1897" i="11"/>
  <c r="R1905" i="11"/>
  <c r="R1913" i="11"/>
  <c r="R1921" i="11"/>
  <c r="R1929" i="11"/>
  <c r="R1937" i="11"/>
  <c r="T390" i="11"/>
  <c r="T1414" i="11"/>
  <c r="T2324" i="11"/>
  <c r="T2802" i="11"/>
  <c r="T3058" i="11"/>
  <c r="T3314" i="11"/>
  <c r="T3570" i="11"/>
  <c r="T3826" i="11"/>
  <c r="T4082" i="11"/>
  <c r="T4338" i="11"/>
  <c r="T4594" i="11"/>
  <c r="T4685" i="11"/>
  <c r="T4717" i="11"/>
  <c r="T4749" i="11"/>
  <c r="T4781" i="11"/>
  <c r="T4813" i="11"/>
  <c r="T4845" i="11"/>
  <c r="T4877" i="11"/>
  <c r="T4909" i="11"/>
  <c r="T4941" i="11"/>
  <c r="T4973" i="11"/>
  <c r="T5005" i="11"/>
  <c r="T5037" i="11"/>
  <c r="T5069" i="11"/>
  <c r="T5101" i="11"/>
  <c r="T5133" i="11"/>
  <c r="T5165" i="11"/>
  <c r="T5197" i="11"/>
  <c r="T5229" i="11"/>
  <c r="T5261" i="11"/>
  <c r="T5293" i="11"/>
  <c r="T5325" i="11"/>
  <c r="T5357" i="11"/>
  <c r="T5389" i="11"/>
  <c r="T5421" i="11"/>
  <c r="T5453" i="11"/>
  <c r="T5485" i="11"/>
  <c r="T5517" i="11"/>
  <c r="T5549" i="11"/>
  <c r="T5581" i="11"/>
  <c r="T5613" i="11"/>
  <c r="T5645" i="11"/>
  <c r="T5677" i="11"/>
  <c r="T5709" i="11"/>
  <c r="T5741" i="11"/>
  <c r="T5773" i="11"/>
  <c r="T5805" i="11"/>
  <c r="T5837" i="11"/>
  <c r="T5869" i="11"/>
  <c r="T5901" i="11"/>
  <c r="T5933" i="11"/>
  <c r="S33" i="11"/>
  <c r="S65" i="11"/>
  <c r="S97" i="11"/>
  <c r="S129" i="11"/>
  <c r="S161" i="11"/>
  <c r="S193" i="11"/>
  <c r="S225" i="11"/>
  <c r="S257" i="11"/>
  <c r="S289" i="11"/>
  <c r="S321" i="11"/>
  <c r="S353" i="11"/>
  <c r="S385" i="11"/>
  <c r="S417" i="11"/>
  <c r="S449" i="11"/>
  <c r="S481" i="11"/>
  <c r="S513" i="11"/>
  <c r="S545" i="11"/>
  <c r="S577" i="11"/>
  <c r="S609" i="11"/>
  <c r="S641" i="11"/>
  <c r="S673" i="11"/>
  <c r="S705" i="11"/>
  <c r="S737" i="11"/>
  <c r="S769" i="11"/>
  <c r="S801" i="11"/>
  <c r="S833" i="11"/>
  <c r="S865" i="11"/>
  <c r="S897" i="11"/>
  <c r="S929" i="11"/>
  <c r="S961" i="11"/>
  <c r="S993" i="11"/>
  <c r="S1025" i="11"/>
  <c r="S1057" i="11"/>
  <c r="S1089" i="11"/>
  <c r="S1121" i="11"/>
  <c r="S1153" i="11"/>
  <c r="S1185" i="11"/>
  <c r="S1217" i="11"/>
  <c r="S1249" i="11"/>
  <c r="S1281" i="11"/>
  <c r="S1313" i="11"/>
  <c r="S1345" i="11"/>
  <c r="S1377" i="11"/>
  <c r="S1409" i="11"/>
  <c r="S1441" i="11"/>
  <c r="S1473" i="11"/>
  <c r="S1505" i="11"/>
  <c r="S1537" i="11"/>
  <c r="S1569" i="11"/>
  <c r="S1601" i="11"/>
  <c r="S1633" i="11"/>
  <c r="S1665" i="11"/>
  <c r="S1697" i="11"/>
  <c r="S1729" i="11"/>
  <c r="S1761" i="11"/>
  <c r="S1793" i="11"/>
  <c r="S1825" i="11"/>
  <c r="S1857" i="11"/>
  <c r="S1889" i="11"/>
  <c r="S1921" i="11"/>
  <c r="S1953" i="11"/>
  <c r="S1985" i="11"/>
  <c r="S2017" i="11"/>
  <c r="S2049" i="11"/>
  <c r="S2081" i="11"/>
  <c r="S2113" i="11"/>
  <c r="S2145" i="11"/>
  <c r="S2177" i="11"/>
  <c r="S2209" i="11"/>
  <c r="S2241" i="11"/>
  <c r="S2273" i="11"/>
  <c r="S2305" i="11"/>
  <c r="S2337" i="11"/>
  <c r="S2369" i="11"/>
  <c r="S2401" i="11"/>
  <c r="S2433" i="11"/>
  <c r="S2465" i="11"/>
  <c r="S2497" i="11"/>
  <c r="S2529" i="11"/>
  <c r="S2561" i="11"/>
  <c r="S2593" i="11"/>
  <c r="S2625" i="11"/>
  <c r="S2657" i="11"/>
  <c r="S2689" i="11"/>
  <c r="S2721" i="11"/>
  <c r="S2753" i="11"/>
  <c r="S2785" i="11"/>
  <c r="S2817" i="11"/>
  <c r="S2849" i="11"/>
  <c r="S2881" i="11"/>
  <c r="S2913" i="11"/>
  <c r="S2945" i="11"/>
  <c r="S2977" i="11"/>
  <c r="S3009" i="11"/>
  <c r="S3041" i="11"/>
  <c r="S3073" i="11"/>
  <c r="S3105" i="11"/>
  <c r="S3137" i="11"/>
  <c r="S3169" i="11"/>
  <c r="S3201" i="11"/>
  <c r="S3233" i="11"/>
  <c r="S3265" i="11"/>
  <c r="S3297" i="11"/>
  <c r="S3329" i="11"/>
  <c r="S3361" i="11"/>
  <c r="S3393" i="11"/>
  <c r="S3425" i="11"/>
  <c r="S3457" i="11"/>
  <c r="S3489" i="11"/>
  <c r="S3514" i="11"/>
  <c r="S3537" i="11"/>
  <c r="S3560" i="11"/>
  <c r="S3578" i="11"/>
  <c r="S3601" i="11"/>
  <c r="S3621" i="11"/>
  <c r="S3637" i="11"/>
  <c r="S3653" i="11"/>
  <c r="S3669" i="11"/>
  <c r="S3685" i="11"/>
  <c r="S3701" i="11"/>
  <c r="S3717" i="11"/>
  <c r="S3733" i="11"/>
  <c r="S3749" i="11"/>
  <c r="S3765" i="11"/>
  <c r="S3781" i="11"/>
  <c r="S3796" i="11"/>
  <c r="S3809" i="11"/>
  <c r="S3821" i="11"/>
  <c r="S3834" i="11"/>
  <c r="S3846" i="11"/>
  <c r="S3854" i="11"/>
  <c r="S3862" i="11"/>
  <c r="S3870" i="11"/>
  <c r="S3878" i="11"/>
  <c r="S3886" i="11"/>
  <c r="S3894" i="11"/>
  <c r="S3902" i="11"/>
  <c r="S3910" i="11"/>
  <c r="S3918" i="11"/>
  <c r="S3926" i="11"/>
  <c r="S3934" i="11"/>
  <c r="S3942" i="11"/>
  <c r="S3950" i="11"/>
  <c r="S3958" i="11"/>
  <c r="S3966" i="11"/>
  <c r="S3974" i="11"/>
  <c r="S3982" i="11"/>
  <c r="S3990" i="11"/>
  <c r="S3998" i="11"/>
  <c r="S4006" i="11"/>
  <c r="S4014" i="11"/>
  <c r="S4022" i="11"/>
  <c r="S4030" i="11"/>
  <c r="S4038" i="11"/>
  <c r="S4046" i="11"/>
  <c r="S4054" i="11"/>
  <c r="S4062" i="11"/>
  <c r="S4070" i="11"/>
  <c r="S4078" i="11"/>
  <c r="S4086" i="11"/>
  <c r="S4094" i="11"/>
  <c r="S4102" i="11"/>
  <c r="S4110" i="11"/>
  <c r="S4118" i="11"/>
  <c r="S4126" i="11"/>
  <c r="S4134" i="11"/>
  <c r="S4142" i="11"/>
  <c r="S4150" i="11"/>
  <c r="S4158" i="11"/>
  <c r="S4166" i="11"/>
  <c r="S4174" i="11"/>
  <c r="S4182" i="11"/>
  <c r="S4190" i="11"/>
  <c r="S4198" i="11"/>
  <c r="S4206" i="11"/>
  <c r="S4214" i="11"/>
  <c r="S4222" i="11"/>
  <c r="S4230" i="11"/>
  <c r="S4238" i="11"/>
  <c r="S4246" i="11"/>
  <c r="S4254" i="11"/>
  <c r="S4262" i="11"/>
  <c r="S4270" i="11"/>
  <c r="S4278" i="11"/>
  <c r="S4286" i="11"/>
  <c r="S4294" i="11"/>
  <c r="S4302" i="11"/>
  <c r="S4310" i="11"/>
  <c r="S4318" i="11"/>
  <c r="S4326" i="11"/>
  <c r="S4334" i="11"/>
  <c r="S4342" i="11"/>
  <c r="S4350" i="11"/>
  <c r="S4358" i="11"/>
  <c r="S4366" i="11"/>
  <c r="S4374" i="11"/>
  <c r="S4382" i="11"/>
  <c r="S4390" i="11"/>
  <c r="S4398" i="11"/>
  <c r="S4406" i="11"/>
  <c r="S4414" i="11"/>
  <c r="S4422" i="11"/>
  <c r="S4430" i="11"/>
  <c r="S4438" i="11"/>
  <c r="S4446" i="11"/>
  <c r="S4454" i="11"/>
  <c r="S4462" i="11"/>
  <c r="S4470" i="11"/>
  <c r="S4478" i="11"/>
  <c r="S4486" i="11"/>
  <c r="S4494" i="11"/>
  <c r="S4502" i="11"/>
  <c r="S4510" i="11"/>
  <c r="S4518" i="11"/>
  <c r="S4526" i="11"/>
  <c r="S4534" i="11"/>
  <c r="S4542" i="11"/>
  <c r="S4550" i="11"/>
  <c r="S4558" i="11"/>
  <c r="S4566" i="11"/>
  <c r="S4574" i="11"/>
  <c r="S4582" i="11"/>
  <c r="S4590" i="11"/>
  <c r="S4598" i="11"/>
  <c r="S4606" i="11"/>
  <c r="S4614" i="11"/>
  <c r="S4622" i="11"/>
  <c r="S4630" i="11"/>
  <c r="S4638" i="11"/>
  <c r="S4646" i="11"/>
  <c r="S4654" i="11"/>
  <c r="S4662" i="11"/>
  <c r="S4670" i="11"/>
  <c r="S4678" i="11"/>
  <c r="S4686" i="11"/>
  <c r="S4694" i="11"/>
  <c r="S4702" i="11"/>
  <c r="S4710" i="11"/>
  <c r="S4718" i="11"/>
  <c r="S4726" i="11"/>
  <c r="S4734" i="11"/>
  <c r="S4742" i="11"/>
  <c r="S4750" i="11"/>
  <c r="S4758" i="11"/>
  <c r="S4766" i="11"/>
  <c r="S4774" i="11"/>
  <c r="S4782" i="11"/>
  <c r="S4790" i="11"/>
  <c r="S4798" i="11"/>
  <c r="S4806" i="11"/>
  <c r="S4814" i="11"/>
  <c r="S4822" i="11"/>
  <c r="S4830" i="11"/>
  <c r="S4838" i="11"/>
  <c r="S4846" i="11"/>
  <c r="S4854" i="11"/>
  <c r="S4862" i="11"/>
  <c r="S4870" i="11"/>
  <c r="S4878" i="11"/>
  <c r="S4886" i="11"/>
  <c r="S4894" i="11"/>
  <c r="S4902" i="11"/>
  <c r="S4910" i="11"/>
  <c r="S4918" i="11"/>
  <c r="S4926" i="11"/>
  <c r="S4934" i="11"/>
  <c r="S4942" i="11"/>
  <c r="S4950" i="11"/>
  <c r="S4958" i="11"/>
  <c r="S4966" i="11"/>
  <c r="S4974" i="11"/>
  <c r="S4982" i="11"/>
  <c r="S4990" i="11"/>
  <c r="S4998" i="11"/>
  <c r="S5006" i="11"/>
  <c r="S5014" i="11"/>
  <c r="S5022" i="11"/>
  <c r="S5030" i="11"/>
  <c r="S5038" i="11"/>
  <c r="S5046" i="11"/>
  <c r="S5054" i="11"/>
  <c r="S5062" i="11"/>
  <c r="S5070" i="11"/>
  <c r="S5078" i="11"/>
  <c r="S5086" i="11"/>
  <c r="S5094" i="11"/>
  <c r="S5102" i="11"/>
  <c r="S5110" i="11"/>
  <c r="S5118" i="11"/>
  <c r="S5126" i="11"/>
  <c r="S5134" i="11"/>
  <c r="S5142" i="11"/>
  <c r="S5150" i="11"/>
  <c r="S5158" i="11"/>
  <c r="S5166" i="11"/>
  <c r="S5174" i="11"/>
  <c r="S5182" i="11"/>
  <c r="S5190" i="11"/>
  <c r="S5198" i="11"/>
  <c r="S5206" i="11"/>
  <c r="S5214" i="11"/>
  <c r="S5222" i="11"/>
  <c r="S5230" i="11"/>
  <c r="S5238" i="11"/>
  <c r="S5246" i="11"/>
  <c r="S5254" i="11"/>
  <c r="S5262" i="11"/>
  <c r="S5270" i="11"/>
  <c r="S5278" i="11"/>
  <c r="S5286" i="11"/>
  <c r="S5294" i="11"/>
  <c r="S5302" i="11"/>
  <c r="S5310" i="11"/>
  <c r="S5318" i="11"/>
  <c r="S5326" i="11"/>
  <c r="S5334" i="11"/>
  <c r="S5342" i="11"/>
  <c r="S5350" i="11"/>
  <c r="S5358" i="11"/>
  <c r="S5366" i="11"/>
  <c r="S5374" i="11"/>
  <c r="S5382" i="11"/>
  <c r="S5390" i="11"/>
  <c r="S5398" i="11"/>
  <c r="S5406" i="11"/>
  <c r="S5414" i="11"/>
  <c r="S5422" i="11"/>
  <c r="S5430" i="11"/>
  <c r="S5438" i="11"/>
  <c r="S5446" i="11"/>
  <c r="S5454" i="11"/>
  <c r="S5462" i="11"/>
  <c r="S5470" i="11"/>
  <c r="S5478" i="11"/>
  <c r="S5486" i="11"/>
  <c r="S5494" i="11"/>
  <c r="S5502" i="11"/>
  <c r="S5510" i="11"/>
  <c r="S5518" i="11"/>
  <c r="S5526" i="11"/>
  <c r="S5534" i="11"/>
  <c r="S5542" i="11"/>
  <c r="S5550" i="11"/>
  <c r="S5558" i="11"/>
  <c r="S5566" i="11"/>
  <c r="S5574" i="11"/>
  <c r="S5582" i="11"/>
  <c r="S5590" i="11"/>
  <c r="S5598" i="11"/>
  <c r="S5606" i="11"/>
  <c r="S5614" i="11"/>
  <c r="S5622" i="11"/>
  <c r="S5630" i="11"/>
  <c r="S5638" i="11"/>
  <c r="S5646" i="11"/>
  <c r="S5654" i="11"/>
  <c r="S5662" i="11"/>
  <c r="S5670" i="11"/>
  <c r="S5678" i="11"/>
  <c r="S5686" i="11"/>
  <c r="S5694" i="11"/>
  <c r="S5702" i="11"/>
  <c r="S5710" i="11"/>
  <c r="S5718" i="11"/>
  <c r="S5726" i="11"/>
  <c r="S5734" i="11"/>
  <c r="S5742" i="11"/>
  <c r="S5750" i="11"/>
  <c r="S5758" i="11"/>
  <c r="S5766" i="11"/>
  <c r="S5774" i="11"/>
  <c r="S5782" i="11"/>
  <c r="S5790" i="11"/>
  <c r="S5798" i="11"/>
  <c r="S5806" i="11"/>
  <c r="S5814" i="11"/>
  <c r="S5822" i="11"/>
  <c r="S5830" i="11"/>
  <c r="S5838" i="11"/>
  <c r="S5846" i="11"/>
  <c r="S5854" i="11"/>
  <c r="S5862" i="11"/>
  <c r="S5870" i="11"/>
  <c r="S5878" i="11"/>
  <c r="S5886" i="11"/>
  <c r="S5894" i="11"/>
  <c r="S5902" i="11"/>
  <c r="S5910" i="11"/>
  <c r="S5918" i="11"/>
  <c r="S5926" i="11"/>
  <c r="S2" i="11"/>
  <c r="R10" i="11"/>
  <c r="R18" i="11"/>
  <c r="R26" i="11"/>
  <c r="R34" i="11"/>
  <c r="R42" i="11"/>
  <c r="R50" i="11"/>
  <c r="R58" i="11"/>
  <c r="R66" i="11"/>
  <c r="R74" i="11"/>
  <c r="R82" i="11"/>
  <c r="R90" i="11"/>
  <c r="R98" i="11"/>
  <c r="R106" i="11"/>
  <c r="R114" i="11"/>
  <c r="R122" i="11"/>
  <c r="R130" i="11"/>
  <c r="R138" i="11"/>
  <c r="R146" i="11"/>
  <c r="R154" i="11"/>
  <c r="R162" i="11"/>
  <c r="R170" i="11"/>
  <c r="R178" i="11"/>
  <c r="R186" i="11"/>
  <c r="R194" i="11"/>
  <c r="R202" i="11"/>
  <c r="R210" i="11"/>
  <c r="R218" i="11"/>
  <c r="R226" i="11"/>
  <c r="R234" i="11"/>
  <c r="R242" i="11"/>
  <c r="R250" i="11"/>
  <c r="R258" i="11"/>
  <c r="R266" i="11"/>
  <c r="R274" i="11"/>
  <c r="R282" i="11"/>
  <c r="R290" i="11"/>
  <c r="R298" i="11"/>
  <c r="R306" i="11"/>
  <c r="R314" i="11"/>
  <c r="R322" i="11"/>
  <c r="R330" i="11"/>
  <c r="R338" i="11"/>
  <c r="R346" i="11"/>
  <c r="R354" i="11"/>
  <c r="R362" i="11"/>
  <c r="R370" i="11"/>
  <c r="R378" i="11"/>
  <c r="R386" i="11"/>
  <c r="R394" i="11"/>
  <c r="R402" i="11"/>
  <c r="R410" i="11"/>
  <c r="R418" i="11"/>
  <c r="R426" i="11"/>
  <c r="R434" i="11"/>
  <c r="R442" i="11"/>
  <c r="R450" i="11"/>
  <c r="R458" i="11"/>
  <c r="R466" i="11"/>
  <c r="R474" i="11"/>
  <c r="R482" i="11"/>
  <c r="R490" i="11"/>
  <c r="R498" i="11"/>
  <c r="R506" i="11"/>
  <c r="R514" i="11"/>
  <c r="R522" i="11"/>
  <c r="R530" i="11"/>
  <c r="R538" i="11"/>
  <c r="R546" i="11"/>
  <c r="R554" i="11"/>
  <c r="R562" i="11"/>
  <c r="R570" i="11"/>
  <c r="R578" i="11"/>
  <c r="R586" i="11"/>
  <c r="R594" i="11"/>
  <c r="R602" i="11"/>
  <c r="R610" i="11"/>
  <c r="R618" i="11"/>
  <c r="R626" i="11"/>
  <c r="R634" i="11"/>
  <c r="R642" i="11"/>
  <c r="R650" i="11"/>
  <c r="R658" i="11"/>
  <c r="R666" i="11"/>
  <c r="R674" i="11"/>
  <c r="R682" i="11"/>
  <c r="R690" i="11"/>
  <c r="R698" i="11"/>
  <c r="R706" i="11"/>
  <c r="R714" i="11"/>
  <c r="R722" i="11"/>
  <c r="R730" i="11"/>
  <c r="R738" i="11"/>
  <c r="R746" i="11"/>
  <c r="R754" i="11"/>
  <c r="R762" i="11"/>
  <c r="R770" i="11"/>
  <c r="R778" i="11"/>
  <c r="R786" i="11"/>
  <c r="R794" i="11"/>
  <c r="R802" i="11"/>
  <c r="R810" i="11"/>
  <c r="R818" i="11"/>
  <c r="R826" i="11"/>
  <c r="R834" i="11"/>
  <c r="R842" i="11"/>
  <c r="R850" i="11"/>
  <c r="R858" i="11"/>
  <c r="R866" i="11"/>
  <c r="R874" i="11"/>
  <c r="R882" i="11"/>
  <c r="R890" i="11"/>
  <c r="R898" i="11"/>
  <c r="R906" i="11"/>
  <c r="R914" i="11"/>
  <c r="R922" i="11"/>
  <c r="R930" i="11"/>
  <c r="R938" i="11"/>
  <c r="R946" i="11"/>
  <c r="R954" i="11"/>
  <c r="R962" i="11"/>
  <c r="R970" i="11"/>
  <c r="R978" i="11"/>
  <c r="R986" i="11"/>
  <c r="R994" i="11"/>
  <c r="R1002" i="11"/>
  <c r="R1010" i="11"/>
  <c r="R1018" i="11"/>
  <c r="R1026" i="11"/>
  <c r="R1034" i="11"/>
  <c r="R1042" i="11"/>
  <c r="R1050" i="11"/>
  <c r="R1058" i="11"/>
  <c r="R1066" i="11"/>
  <c r="R1074" i="11"/>
  <c r="R1082" i="11"/>
  <c r="R1090" i="11"/>
  <c r="R1098" i="11"/>
  <c r="R1106" i="11"/>
  <c r="R1114" i="11"/>
  <c r="R1122" i="11"/>
  <c r="R1130" i="11"/>
  <c r="R1138" i="11"/>
  <c r="R1146" i="11"/>
  <c r="R1154" i="11"/>
  <c r="R1162" i="11"/>
  <c r="R1170" i="11"/>
  <c r="R1178" i="11"/>
  <c r="R1186" i="11"/>
  <c r="R1194" i="11"/>
  <c r="R1202" i="11"/>
  <c r="R1210" i="11"/>
  <c r="R1218" i="11"/>
  <c r="R1226" i="11"/>
  <c r="R1234" i="11"/>
  <c r="R1242" i="11"/>
  <c r="R1250" i="11"/>
  <c r="R1258" i="11"/>
  <c r="R1266" i="11"/>
  <c r="R1274" i="11"/>
  <c r="R1282" i="11"/>
  <c r="R1290" i="11"/>
  <c r="R1298" i="11"/>
  <c r="R1306" i="11"/>
  <c r="R1314" i="11"/>
  <c r="R1322" i="11"/>
  <c r="R1330" i="11"/>
  <c r="R1338" i="11"/>
  <c r="R1346" i="11"/>
  <c r="R1354" i="11"/>
  <c r="R1362" i="11"/>
  <c r="R1370" i="11"/>
  <c r="R1378" i="11"/>
  <c r="R1386" i="11"/>
  <c r="R1394" i="11"/>
  <c r="R1402" i="11"/>
  <c r="R1410" i="11"/>
  <c r="R1418" i="11"/>
  <c r="R1426" i="11"/>
  <c r="R1434" i="11"/>
  <c r="R1442" i="11"/>
  <c r="R1450" i="11"/>
  <c r="R1458" i="11"/>
  <c r="R1466" i="11"/>
  <c r="R1474" i="11"/>
  <c r="R1482" i="11"/>
  <c r="R1490" i="11"/>
  <c r="R1498" i="11"/>
  <c r="R1506" i="11"/>
  <c r="R1514" i="11"/>
  <c r="R1522" i="11"/>
  <c r="R1530" i="11"/>
  <c r="R1538" i="11"/>
  <c r="R1546" i="11"/>
  <c r="R1554" i="11"/>
  <c r="R1562" i="11"/>
  <c r="R1570" i="11"/>
  <c r="R1578" i="11"/>
  <c r="R1586" i="11"/>
  <c r="R1594" i="11"/>
  <c r="R1602" i="11"/>
  <c r="R1610" i="11"/>
  <c r="R1618" i="11"/>
  <c r="R1626" i="11"/>
  <c r="R1634" i="11"/>
  <c r="R1642" i="11"/>
  <c r="R1650" i="11"/>
  <c r="R1658" i="11"/>
  <c r="R1666" i="11"/>
  <c r="R1674" i="11"/>
  <c r="R1682" i="11"/>
  <c r="R1690" i="11"/>
  <c r="R1698" i="11"/>
  <c r="R1706" i="11"/>
  <c r="R1714" i="11"/>
  <c r="R1722" i="11"/>
  <c r="R1730" i="11"/>
  <c r="R1738" i="11"/>
  <c r="R1746" i="11"/>
  <c r="R1754" i="11"/>
  <c r="R1762" i="11"/>
  <c r="R1770" i="11"/>
  <c r="R1778" i="11"/>
  <c r="R1786" i="11"/>
  <c r="R1794" i="11"/>
  <c r="R1802" i="11"/>
  <c r="R1810" i="11"/>
  <c r="R1818" i="11"/>
  <c r="R1826" i="11"/>
  <c r="R1834" i="11"/>
  <c r="R1842" i="11"/>
  <c r="R1850" i="11"/>
  <c r="R1858" i="11"/>
  <c r="R1866" i="11"/>
  <c r="R1874" i="11"/>
  <c r="R1882" i="11"/>
  <c r="R1890" i="11"/>
  <c r="R1898" i="11"/>
  <c r="R1906" i="11"/>
  <c r="R1914" i="11"/>
  <c r="R1922" i="11"/>
  <c r="R1930" i="11"/>
  <c r="R1938" i="11"/>
  <c r="T614" i="11"/>
  <c r="T1638" i="11"/>
  <c r="T2470" i="11"/>
  <c r="T2858" i="11"/>
  <c r="T3114" i="11"/>
  <c r="T3370" i="11"/>
  <c r="T3626" i="11"/>
  <c r="T3882" i="11"/>
  <c r="T4138" i="11"/>
  <c r="T4394" i="11"/>
  <c r="T4650" i="11"/>
  <c r="T4692" i="11"/>
  <c r="T4724" i="11"/>
  <c r="T4756" i="11"/>
  <c r="T4788" i="11"/>
  <c r="T4820" i="11"/>
  <c r="T4852" i="11"/>
  <c r="T4884" i="11"/>
  <c r="T4916" i="11"/>
  <c r="T4948" i="11"/>
  <c r="T4980" i="11"/>
  <c r="T5012" i="11"/>
  <c r="T5044" i="11"/>
  <c r="T5076" i="11"/>
  <c r="T5108" i="11"/>
  <c r="T5140" i="11"/>
  <c r="T5172" i="11"/>
  <c r="T5204" i="11"/>
  <c r="T5236" i="11"/>
  <c r="T5268" i="11"/>
  <c r="T5300" i="11"/>
  <c r="T5332" i="11"/>
  <c r="T5364" i="11"/>
  <c r="T5396" i="11"/>
  <c r="T5428" i="11"/>
  <c r="T5460" i="11"/>
  <c r="T5492" i="11"/>
  <c r="T5524" i="11"/>
  <c r="T5556" i="11"/>
  <c r="T5588" i="11"/>
  <c r="T5620" i="11"/>
  <c r="T5652" i="11"/>
  <c r="T5684" i="11"/>
  <c r="T5716" i="11"/>
  <c r="T5748" i="11"/>
  <c r="T5780" i="11"/>
  <c r="T5812" i="11"/>
  <c r="T5844" i="11"/>
  <c r="T5876" i="11"/>
  <c r="T5908" i="11"/>
  <c r="S8" i="11"/>
  <c r="S40" i="11"/>
  <c r="S72" i="11"/>
  <c r="S104" i="11"/>
  <c r="S136" i="11"/>
  <c r="S168" i="11"/>
  <c r="S200" i="11"/>
  <c r="S232" i="11"/>
  <c r="S264" i="11"/>
  <c r="S296" i="11"/>
  <c r="S328" i="11"/>
  <c r="S360" i="11"/>
  <c r="S392" i="11"/>
  <c r="S424" i="11"/>
  <c r="S456" i="11"/>
  <c r="S488" i="11"/>
  <c r="S520" i="11"/>
  <c r="S552" i="11"/>
  <c r="S584" i="11"/>
  <c r="S616" i="11"/>
  <c r="S648" i="11"/>
  <c r="S680" i="11"/>
  <c r="S712" i="11"/>
  <c r="S744" i="11"/>
  <c r="S776" i="11"/>
  <c r="S808" i="11"/>
  <c r="S840" i="11"/>
  <c r="S872" i="11"/>
  <c r="S904" i="11"/>
  <c r="S936" i="11"/>
  <c r="S968" i="11"/>
  <c r="S1000" i="11"/>
  <c r="S1032" i="11"/>
  <c r="S1064" i="11"/>
  <c r="S1096" i="11"/>
  <c r="S1128" i="11"/>
  <c r="S1160" i="11"/>
  <c r="S1192" i="11"/>
  <c r="S1224" i="11"/>
  <c r="S1256" i="11"/>
  <c r="S1288" i="11"/>
  <c r="S1320" i="11"/>
  <c r="S1352" i="11"/>
  <c r="S1384" i="11"/>
  <c r="S1416" i="11"/>
  <c r="S1448" i="11"/>
  <c r="S1480" i="11"/>
  <c r="S1512" i="11"/>
  <c r="S1544" i="11"/>
  <c r="S1576" i="11"/>
  <c r="S1608" i="11"/>
  <c r="S1640" i="11"/>
  <c r="S1672" i="11"/>
  <c r="S1704" i="11"/>
  <c r="S1736" i="11"/>
  <c r="S1768" i="11"/>
  <c r="S1800" i="11"/>
  <c r="S1832" i="11"/>
  <c r="S1864" i="11"/>
  <c r="S1896" i="11"/>
  <c r="S1928" i="11"/>
  <c r="S1960" i="11"/>
  <c r="S1992" i="11"/>
  <c r="S2024" i="11"/>
  <c r="S2056" i="11"/>
  <c r="S2088" i="11"/>
  <c r="S2120" i="11"/>
  <c r="S2152" i="11"/>
  <c r="S2184" i="11"/>
  <c r="S2216" i="11"/>
  <c r="S2248" i="11"/>
  <c r="S2280" i="11"/>
  <c r="S2312" i="11"/>
  <c r="S2344" i="11"/>
  <c r="S2376" i="11"/>
  <c r="S2408" i="11"/>
  <c r="S2440" i="11"/>
  <c r="S2472" i="11"/>
  <c r="S2504" i="11"/>
  <c r="S2536" i="11"/>
  <c r="S2568" i="11"/>
  <c r="S2600" i="11"/>
  <c r="S2632" i="11"/>
  <c r="S2664" i="11"/>
  <c r="S2696" i="11"/>
  <c r="S2728" i="11"/>
  <c r="S2760" i="11"/>
  <c r="S2792" i="11"/>
  <c r="S2824" i="11"/>
  <c r="S2856" i="11"/>
  <c r="S2888" i="11"/>
  <c r="S2920" i="11"/>
  <c r="S2952" i="11"/>
  <c r="S2984" i="11"/>
  <c r="S3016" i="11"/>
  <c r="S3048" i="11"/>
  <c r="S3080" i="11"/>
  <c r="S3112" i="11"/>
  <c r="S3144" i="11"/>
  <c r="S3176" i="11"/>
  <c r="S3208" i="11"/>
  <c r="S3240" i="11"/>
  <c r="S3272" i="11"/>
  <c r="S3304" i="11"/>
  <c r="S3336" i="11"/>
  <c r="S3368" i="11"/>
  <c r="S3400" i="11"/>
  <c r="S3432" i="11"/>
  <c r="S3464" i="11"/>
  <c r="S3496" i="11"/>
  <c r="S3520" i="11"/>
  <c r="S3538" i="11"/>
  <c r="S3561" i="11"/>
  <c r="S3584" i="11"/>
  <c r="S3602" i="11"/>
  <c r="S3624" i="11"/>
  <c r="S3640" i="11"/>
  <c r="S3656" i="11"/>
  <c r="S3672" i="11"/>
  <c r="S3688" i="11"/>
  <c r="S3704" i="11"/>
  <c r="S3720" i="11"/>
  <c r="S3736" i="11"/>
  <c r="S3752" i="11"/>
  <c r="S3768" i="11"/>
  <c r="S3784" i="11"/>
  <c r="S3797" i="11"/>
  <c r="S3810" i="11"/>
  <c r="S3824" i="11"/>
  <c r="S3836" i="11"/>
  <c r="S3847" i="11"/>
  <c r="S3855" i="11"/>
  <c r="S3863" i="11"/>
  <c r="S3871" i="11"/>
  <c r="S3879" i="11"/>
  <c r="S3887" i="11"/>
  <c r="S3895" i="11"/>
  <c r="S3903" i="11"/>
  <c r="S3911" i="11"/>
  <c r="S3919" i="11"/>
  <c r="S3927" i="11"/>
  <c r="S3935" i="11"/>
  <c r="S3943" i="11"/>
  <c r="S3951" i="11"/>
  <c r="S3959" i="11"/>
  <c r="S3967" i="11"/>
  <c r="S3975" i="11"/>
  <c r="S3983" i="11"/>
  <c r="S3991" i="11"/>
  <c r="S3999" i="11"/>
  <c r="S4007" i="11"/>
  <c r="S4015" i="11"/>
  <c r="S4023" i="11"/>
  <c r="S4031" i="11"/>
  <c r="S4039" i="11"/>
  <c r="S4047" i="11"/>
  <c r="S4055" i="11"/>
  <c r="S4063" i="11"/>
  <c r="S4071" i="11"/>
  <c r="S4079" i="11"/>
  <c r="S4087" i="11"/>
  <c r="S4095" i="11"/>
  <c r="S4103" i="11"/>
  <c r="S4111" i="11"/>
  <c r="S4119" i="11"/>
  <c r="S4127" i="11"/>
  <c r="S4135" i="11"/>
  <c r="S4143" i="11"/>
  <c r="S4151" i="11"/>
  <c r="S4159" i="11"/>
  <c r="S4167" i="11"/>
  <c r="S4175" i="11"/>
  <c r="S4183" i="11"/>
  <c r="S4191" i="11"/>
  <c r="S4199" i="11"/>
  <c r="S4207" i="11"/>
  <c r="S4215" i="11"/>
  <c r="S4223" i="11"/>
  <c r="S4231" i="11"/>
  <c r="S4239" i="11"/>
  <c r="S4247" i="11"/>
  <c r="S4255" i="11"/>
  <c r="S4263" i="11"/>
  <c r="S4271" i="11"/>
  <c r="S4279" i="11"/>
  <c r="S4287" i="11"/>
  <c r="S4295" i="11"/>
  <c r="S4303" i="11"/>
  <c r="S4311" i="11"/>
  <c r="S4319" i="11"/>
  <c r="S4327" i="11"/>
  <c r="S4335" i="11"/>
  <c r="S4343" i="11"/>
  <c r="S4351" i="11"/>
  <c r="S4359" i="11"/>
  <c r="S4367" i="11"/>
  <c r="S4375" i="11"/>
  <c r="S4383" i="11"/>
  <c r="S4391" i="11"/>
  <c r="S4399" i="11"/>
  <c r="S4407" i="11"/>
  <c r="S4415" i="11"/>
  <c r="S4423" i="11"/>
  <c r="S4431" i="11"/>
  <c r="S4439" i="11"/>
  <c r="S4447" i="11"/>
  <c r="S4455" i="11"/>
  <c r="S4463" i="11"/>
  <c r="S4471" i="11"/>
  <c r="S4479" i="11"/>
  <c r="S4487" i="11"/>
  <c r="S4495" i="11"/>
  <c r="S4503" i="11"/>
  <c r="S4511" i="11"/>
  <c r="S4519" i="11"/>
  <c r="S4527" i="11"/>
  <c r="S4535" i="11"/>
  <c r="S4543" i="11"/>
  <c r="S4551" i="11"/>
  <c r="S4559" i="11"/>
  <c r="S4567" i="11"/>
  <c r="S4575" i="11"/>
  <c r="S4583" i="11"/>
  <c r="S4591" i="11"/>
  <c r="S4599" i="11"/>
  <c r="S4607" i="11"/>
  <c r="S4615" i="11"/>
  <c r="S4623" i="11"/>
  <c r="S4631" i="11"/>
  <c r="S4639" i="11"/>
  <c r="S4647" i="11"/>
  <c r="S4655" i="11"/>
  <c r="S4663" i="11"/>
  <c r="S4671" i="11"/>
  <c r="S4679" i="11"/>
  <c r="S4687" i="11"/>
  <c r="S4695" i="11"/>
  <c r="S4703" i="11"/>
  <c r="S4711" i="11"/>
  <c r="S4719" i="11"/>
  <c r="S4727" i="11"/>
  <c r="S4735" i="11"/>
  <c r="S4743" i="11"/>
  <c r="S4751" i="11"/>
  <c r="S4759" i="11"/>
  <c r="S4767" i="11"/>
  <c r="S4775" i="11"/>
  <c r="S4783" i="11"/>
  <c r="S4791" i="11"/>
  <c r="S4799" i="11"/>
  <c r="S4807" i="11"/>
  <c r="S4815" i="11"/>
  <c r="S4823" i="11"/>
  <c r="S4831" i="11"/>
  <c r="S4839" i="11"/>
  <c r="S4847" i="11"/>
  <c r="S4855" i="11"/>
  <c r="S4863" i="11"/>
  <c r="S4871" i="11"/>
  <c r="S4879" i="11"/>
  <c r="S4887" i="11"/>
  <c r="S4895" i="11"/>
  <c r="S4903" i="11"/>
  <c r="S4911" i="11"/>
  <c r="S4919" i="11"/>
  <c r="S4927" i="11"/>
  <c r="S4935" i="11"/>
  <c r="S4943" i="11"/>
  <c r="S4951" i="11"/>
  <c r="S4959" i="11"/>
  <c r="S4967" i="11"/>
  <c r="S4975" i="11"/>
  <c r="S4983" i="11"/>
  <c r="S4991" i="11"/>
  <c r="S4999" i="11"/>
  <c r="S5007" i="11"/>
  <c r="S5015" i="11"/>
  <c r="S5023" i="11"/>
  <c r="S5031" i="11"/>
  <c r="S5039" i="11"/>
  <c r="S5047" i="11"/>
  <c r="S5055" i="11"/>
  <c r="S5063" i="11"/>
  <c r="S5071" i="11"/>
  <c r="S5079" i="11"/>
  <c r="S5087" i="11"/>
  <c r="S5095" i="11"/>
  <c r="S5103" i="11"/>
  <c r="S5111" i="11"/>
  <c r="S5119" i="11"/>
  <c r="S5127" i="11"/>
  <c r="S5135" i="11"/>
  <c r="S5143" i="11"/>
  <c r="S5151" i="11"/>
  <c r="S5159" i="11"/>
  <c r="S5167" i="11"/>
  <c r="S5175" i="11"/>
  <c r="S5183" i="11"/>
  <c r="S5191" i="11"/>
  <c r="S5199" i="11"/>
  <c r="S5207" i="11"/>
  <c r="S5215" i="11"/>
  <c r="S5223" i="11"/>
  <c r="S5231" i="11"/>
  <c r="S5239" i="11"/>
  <c r="S5247" i="11"/>
  <c r="S5255" i="11"/>
  <c r="S5263" i="11"/>
  <c r="S5271" i="11"/>
  <c r="S5279" i="11"/>
  <c r="S5287" i="11"/>
  <c r="S5295" i="11"/>
  <c r="S5303" i="11"/>
  <c r="S5311" i="11"/>
  <c r="S5319" i="11"/>
  <c r="S5327" i="11"/>
  <c r="S5335" i="11"/>
  <c r="S5343" i="11"/>
  <c r="S5351" i="11"/>
  <c r="S5359" i="11"/>
  <c r="S5367" i="11"/>
  <c r="S5375" i="11"/>
  <c r="S5383" i="11"/>
  <c r="S5391" i="11"/>
  <c r="S5399" i="11"/>
  <c r="S5407" i="11"/>
  <c r="S5415" i="11"/>
  <c r="S5423" i="11"/>
  <c r="S5431" i="11"/>
  <c r="S5439" i="11"/>
  <c r="S5447" i="11"/>
  <c r="S5455" i="11"/>
  <c r="S5463" i="11"/>
  <c r="S5471" i="11"/>
  <c r="S5479" i="11"/>
  <c r="S5487" i="11"/>
  <c r="S5495" i="11"/>
  <c r="S5503" i="11"/>
  <c r="S5511" i="11"/>
  <c r="S5519" i="11"/>
  <c r="S5527" i="11"/>
  <c r="S5535" i="11"/>
  <c r="S5543" i="11"/>
  <c r="S5551" i="11"/>
  <c r="S5559" i="11"/>
  <c r="S5567" i="11"/>
  <c r="S5575" i="11"/>
  <c r="S5583" i="11"/>
  <c r="S5591" i="11"/>
  <c r="S5599" i="11"/>
  <c r="S5607" i="11"/>
  <c r="S5615" i="11"/>
  <c r="S5623" i="11"/>
  <c r="S5631" i="11"/>
  <c r="S5639" i="11"/>
  <c r="S5647" i="11"/>
  <c r="S5655" i="11"/>
  <c r="S5663" i="11"/>
  <c r="S5671" i="11"/>
  <c r="S5679" i="11"/>
  <c r="S5687" i="11"/>
  <c r="S5695" i="11"/>
  <c r="S5703" i="11"/>
  <c r="S5711" i="11"/>
  <c r="S5719" i="11"/>
  <c r="S5727" i="11"/>
  <c r="S5735" i="11"/>
  <c r="S5743" i="11"/>
  <c r="S5751" i="11"/>
  <c r="S5759" i="11"/>
  <c r="S5767" i="11"/>
  <c r="S5775" i="11"/>
  <c r="S5783" i="11"/>
  <c r="S5791" i="11"/>
  <c r="S5799" i="11"/>
  <c r="S5807" i="11"/>
  <c r="S5815" i="11"/>
  <c r="S5823" i="11"/>
  <c r="S5831" i="11"/>
  <c r="S5839" i="11"/>
  <c r="S5847" i="11"/>
  <c r="S5855" i="11"/>
  <c r="S5863" i="11"/>
  <c r="S5871" i="11"/>
  <c r="S5879" i="11"/>
  <c r="S5887" i="11"/>
  <c r="S5895" i="11"/>
  <c r="S5903" i="11"/>
  <c r="S5911" i="11"/>
  <c r="S5919" i="11"/>
  <c r="S5927" i="11"/>
  <c r="R3" i="11"/>
  <c r="R11" i="11"/>
  <c r="R19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55" i="11"/>
  <c r="R163" i="11"/>
  <c r="R171" i="11"/>
  <c r="R179" i="11"/>
  <c r="R187" i="11"/>
  <c r="R195" i="11"/>
  <c r="R203" i="11"/>
  <c r="R211" i="11"/>
  <c r="R219" i="11"/>
  <c r="R227" i="11"/>
  <c r="R235" i="11"/>
  <c r="R243" i="11"/>
  <c r="R251" i="11"/>
  <c r="R259" i="11"/>
  <c r="R267" i="11"/>
  <c r="R275" i="11"/>
  <c r="R283" i="11"/>
  <c r="R291" i="11"/>
  <c r="R299" i="11"/>
  <c r="R307" i="11"/>
  <c r="R315" i="11"/>
  <c r="R323" i="11"/>
  <c r="R331" i="11"/>
  <c r="R339" i="11"/>
  <c r="R347" i="11"/>
  <c r="R355" i="11"/>
  <c r="R363" i="11"/>
  <c r="R371" i="11"/>
  <c r="R379" i="11"/>
  <c r="R387" i="11"/>
  <c r="R395" i="11"/>
  <c r="R403" i="11"/>
  <c r="R411" i="11"/>
  <c r="R419" i="11"/>
  <c r="R427" i="11"/>
  <c r="R435" i="11"/>
  <c r="R443" i="11"/>
  <c r="R451" i="11"/>
  <c r="R459" i="11"/>
  <c r="R467" i="11"/>
  <c r="R475" i="11"/>
  <c r="R483" i="11"/>
  <c r="R491" i="11"/>
  <c r="R499" i="11"/>
  <c r="R507" i="11"/>
  <c r="R515" i="11"/>
  <c r="R523" i="11"/>
  <c r="R531" i="11"/>
  <c r="R539" i="11"/>
  <c r="R547" i="11"/>
  <c r="R555" i="11"/>
  <c r="R563" i="11"/>
  <c r="R571" i="11"/>
  <c r="R579" i="11"/>
  <c r="R587" i="11"/>
  <c r="R595" i="11"/>
  <c r="R603" i="11"/>
  <c r="R611" i="11"/>
  <c r="R619" i="11"/>
  <c r="R627" i="11"/>
  <c r="R635" i="11"/>
  <c r="R643" i="11"/>
  <c r="R651" i="11"/>
  <c r="R659" i="11"/>
  <c r="R667" i="11"/>
  <c r="R675" i="11"/>
  <c r="R683" i="11"/>
  <c r="R691" i="11"/>
  <c r="R699" i="11"/>
  <c r="R707" i="11"/>
  <c r="R715" i="11"/>
  <c r="R723" i="11"/>
  <c r="R731" i="11"/>
  <c r="R739" i="11"/>
  <c r="R747" i="11"/>
  <c r="R755" i="11"/>
  <c r="R763" i="11"/>
  <c r="R771" i="11"/>
  <c r="R779" i="11"/>
  <c r="R787" i="11"/>
  <c r="R795" i="11"/>
  <c r="R803" i="11"/>
  <c r="R811" i="11"/>
  <c r="R819" i="11"/>
  <c r="R827" i="11"/>
  <c r="R835" i="11"/>
  <c r="R843" i="11"/>
  <c r="R851" i="11"/>
  <c r="R859" i="11"/>
  <c r="R867" i="11"/>
  <c r="R875" i="11"/>
  <c r="R883" i="11"/>
  <c r="R891" i="11"/>
  <c r="R899" i="11"/>
  <c r="R907" i="11"/>
  <c r="R915" i="11"/>
  <c r="R923" i="11"/>
  <c r="R931" i="11"/>
  <c r="R939" i="11"/>
  <c r="R947" i="11"/>
  <c r="R955" i="11"/>
  <c r="R963" i="11"/>
  <c r="R971" i="11"/>
  <c r="R979" i="11"/>
  <c r="R987" i="11"/>
  <c r="R995" i="11"/>
  <c r="R1003" i="11"/>
  <c r="R1011" i="11"/>
  <c r="R1019" i="11"/>
  <c r="R1027" i="11"/>
  <c r="R1035" i="11"/>
  <c r="R1043" i="11"/>
  <c r="R1051" i="11"/>
  <c r="R1059" i="11"/>
  <c r="R1067" i="11"/>
  <c r="R1075" i="11"/>
  <c r="R1083" i="11"/>
  <c r="R1091" i="11"/>
  <c r="R1099" i="11"/>
  <c r="R1107" i="11"/>
  <c r="R1115" i="11"/>
  <c r="R1123" i="11"/>
  <c r="R1131" i="11"/>
  <c r="R1139" i="11"/>
  <c r="R1147" i="11"/>
  <c r="R1155" i="11"/>
  <c r="R1163" i="11"/>
  <c r="R1171" i="11"/>
  <c r="R1179" i="11"/>
  <c r="R1187" i="11"/>
  <c r="R1195" i="11"/>
  <c r="R1203" i="11"/>
  <c r="R1211" i="11"/>
  <c r="R1219" i="11"/>
  <c r="R1227" i="11"/>
  <c r="R1235" i="11"/>
  <c r="R1243" i="11"/>
  <c r="R1251" i="11"/>
  <c r="R1259" i="11"/>
  <c r="R1267" i="11"/>
  <c r="R1275" i="11"/>
  <c r="R1283" i="11"/>
  <c r="R1291" i="11"/>
  <c r="R1299" i="11"/>
  <c r="R1307" i="11"/>
  <c r="R1315" i="11"/>
  <c r="R1323" i="11"/>
  <c r="R1331" i="11"/>
  <c r="R1339" i="11"/>
  <c r="R1347" i="11"/>
  <c r="R1355" i="11"/>
  <c r="R1363" i="11"/>
  <c r="R1371" i="11"/>
  <c r="R1379" i="11"/>
  <c r="R1387" i="11"/>
  <c r="R1395" i="11"/>
  <c r="R1403" i="11"/>
  <c r="R1411" i="11"/>
  <c r="R1419" i="11"/>
  <c r="R1427" i="11"/>
  <c r="R1435" i="11"/>
  <c r="R1443" i="11"/>
  <c r="R1451" i="11"/>
  <c r="R1459" i="11"/>
  <c r="R1467" i="11"/>
  <c r="R1475" i="11"/>
  <c r="R1483" i="11"/>
  <c r="R1491" i="11"/>
  <c r="R1499" i="11"/>
  <c r="R1507" i="11"/>
  <c r="R1515" i="11"/>
  <c r="R1523" i="11"/>
  <c r="R1531" i="11"/>
  <c r="R1539" i="11"/>
  <c r="R1547" i="11"/>
  <c r="R1555" i="11"/>
  <c r="R1563" i="11"/>
  <c r="R1571" i="11"/>
  <c r="R1579" i="11"/>
  <c r="R1587" i="11"/>
  <c r="R1595" i="11"/>
  <c r="R1603" i="11"/>
  <c r="R1611" i="11"/>
  <c r="R1619" i="11"/>
  <c r="R1627" i="11"/>
  <c r="R1635" i="11"/>
  <c r="R1643" i="11"/>
  <c r="R1651" i="11"/>
  <c r="R1659" i="11"/>
  <c r="R1667" i="11"/>
  <c r="R1675" i="11"/>
  <c r="R1683" i="11"/>
  <c r="R1691" i="11"/>
  <c r="R1699" i="11"/>
  <c r="R1707" i="11"/>
  <c r="R1715" i="11"/>
  <c r="R1723" i="11"/>
  <c r="R1731" i="11"/>
  <c r="R1739" i="11"/>
  <c r="R1747" i="11"/>
  <c r="R1755" i="11"/>
  <c r="R1763" i="11"/>
  <c r="R1771" i="11"/>
  <c r="R1779" i="11"/>
  <c r="R1787" i="11"/>
  <c r="R1795" i="11"/>
  <c r="R1803" i="11"/>
  <c r="R1811" i="11"/>
  <c r="R1819" i="11"/>
  <c r="R1827" i="11"/>
  <c r="R1835" i="11"/>
  <c r="R1843" i="11"/>
  <c r="R1851" i="11"/>
  <c r="R1859" i="11"/>
  <c r="R1867" i="11"/>
  <c r="R1875" i="11"/>
  <c r="R1883" i="11"/>
  <c r="R1891" i="11"/>
  <c r="R1899" i="11"/>
  <c r="R1907" i="11"/>
  <c r="R1915" i="11"/>
  <c r="R1923" i="11"/>
  <c r="T3634" i="11"/>
  <c r="T4789" i="11"/>
  <c r="T5045" i="11"/>
  <c r="T5301" i="11"/>
  <c r="T5557" i="11"/>
  <c r="T5813" i="11"/>
  <c r="S137" i="11"/>
  <c r="S393" i="11"/>
  <c r="S649" i="11"/>
  <c r="S905" i="11"/>
  <c r="S1161" i="11"/>
  <c r="S1417" i="11"/>
  <c r="S1673" i="11"/>
  <c r="S1929" i="11"/>
  <c r="S2185" i="11"/>
  <c r="S2441" i="11"/>
  <c r="S2697" i="11"/>
  <c r="S2953" i="11"/>
  <c r="S3209" i="11"/>
  <c r="S3465" i="11"/>
  <c r="S3641" i="11"/>
  <c r="S3769" i="11"/>
  <c r="S3864" i="11"/>
  <c r="S3928" i="11"/>
  <c r="S3992" i="11"/>
  <c r="S4056" i="11"/>
  <c r="S4120" i="11"/>
  <c r="S4184" i="11"/>
  <c r="S4248" i="11"/>
  <c r="S4312" i="11"/>
  <c r="S4376" i="11"/>
  <c r="S4440" i="11"/>
  <c r="S4504" i="11"/>
  <c r="S4568" i="11"/>
  <c r="S4632" i="11"/>
  <c r="S4696" i="11"/>
  <c r="S4760" i="11"/>
  <c r="S4824" i="11"/>
  <c r="S4888" i="11"/>
  <c r="S4952" i="11"/>
  <c r="S5016" i="11"/>
  <c r="S5080" i="11"/>
  <c r="S5144" i="11"/>
  <c r="S5208" i="11"/>
  <c r="S5272" i="11"/>
  <c r="S5336" i="11"/>
  <c r="S5400" i="11"/>
  <c r="S5464" i="11"/>
  <c r="S5528" i="11"/>
  <c r="S5592" i="11"/>
  <c r="S5656" i="11"/>
  <c r="S5720" i="11"/>
  <c r="S5784" i="11"/>
  <c r="S5848" i="11"/>
  <c r="S5912" i="11"/>
  <c r="R44" i="11"/>
  <c r="R108" i="11"/>
  <c r="R172" i="11"/>
  <c r="R236" i="11"/>
  <c r="R300" i="11"/>
  <c r="R364" i="11"/>
  <c r="R428" i="11"/>
  <c r="R492" i="11"/>
  <c r="R556" i="11"/>
  <c r="R620" i="11"/>
  <c r="R684" i="11"/>
  <c r="R748" i="11"/>
  <c r="R812" i="11"/>
  <c r="R876" i="11"/>
  <c r="R940" i="11"/>
  <c r="R1004" i="11"/>
  <c r="R1068" i="11"/>
  <c r="R1132" i="11"/>
  <c r="R1196" i="11"/>
  <c r="R1260" i="11"/>
  <c r="R1324" i="11"/>
  <c r="R1388" i="11"/>
  <c r="R1452" i="11"/>
  <c r="R1516" i="11"/>
  <c r="R1580" i="11"/>
  <c r="R1644" i="11"/>
  <c r="R1708" i="11"/>
  <c r="R1772" i="11"/>
  <c r="R1836" i="11"/>
  <c r="R1900" i="11"/>
  <c r="R1933" i="11"/>
  <c r="R1944" i="11"/>
  <c r="R1952" i="11"/>
  <c r="R1960" i="11"/>
  <c r="R1968" i="11"/>
  <c r="R1976" i="11"/>
  <c r="R1984" i="11"/>
  <c r="R1992" i="11"/>
  <c r="R2000" i="11"/>
  <c r="R2008" i="11"/>
  <c r="R2016" i="11"/>
  <c r="R2024" i="11"/>
  <c r="R2032" i="11"/>
  <c r="R2040" i="11"/>
  <c r="R2048" i="11"/>
  <c r="R2056" i="11"/>
  <c r="R2064" i="11"/>
  <c r="R2072" i="11"/>
  <c r="R2080" i="11"/>
  <c r="R2088" i="11"/>
  <c r="R2096" i="11"/>
  <c r="R2104" i="11"/>
  <c r="R2112" i="11"/>
  <c r="R2120" i="11"/>
  <c r="R2128" i="11"/>
  <c r="R2136" i="11"/>
  <c r="R2144" i="11"/>
  <c r="R2152" i="11"/>
  <c r="R2160" i="11"/>
  <c r="R2168" i="11"/>
  <c r="R2176" i="11"/>
  <c r="R2184" i="11"/>
  <c r="R2192" i="11"/>
  <c r="R2200" i="11"/>
  <c r="R2208" i="11"/>
  <c r="R2216" i="11"/>
  <c r="R2224" i="11"/>
  <c r="R2232" i="11"/>
  <c r="R2240" i="11"/>
  <c r="R2248" i="11"/>
  <c r="R2256" i="11"/>
  <c r="R2264" i="11"/>
  <c r="R2272" i="11"/>
  <c r="R2280" i="11"/>
  <c r="R2288" i="11"/>
  <c r="R2296" i="11"/>
  <c r="R2304" i="11"/>
  <c r="R2312" i="11"/>
  <c r="R2320" i="11"/>
  <c r="R2328" i="11"/>
  <c r="R2336" i="11"/>
  <c r="R2344" i="11"/>
  <c r="R2352" i="11"/>
  <c r="R2360" i="11"/>
  <c r="R2368" i="11"/>
  <c r="R2376" i="11"/>
  <c r="R2384" i="11"/>
  <c r="R2392" i="11"/>
  <c r="R2400" i="11"/>
  <c r="R2408" i="11"/>
  <c r="R2416" i="11"/>
  <c r="R2424" i="11"/>
  <c r="R2432" i="11"/>
  <c r="R2440" i="11"/>
  <c r="R2448" i="11"/>
  <c r="R2456" i="11"/>
  <c r="R2464" i="11"/>
  <c r="R2472" i="11"/>
  <c r="R2480" i="11"/>
  <c r="R2488" i="11"/>
  <c r="R2496" i="11"/>
  <c r="R2504" i="11"/>
  <c r="R2512" i="11"/>
  <c r="R2520" i="11"/>
  <c r="R2528" i="11"/>
  <c r="R2536" i="11"/>
  <c r="R2544" i="11"/>
  <c r="R2552" i="11"/>
  <c r="R2560" i="11"/>
  <c r="R2568" i="11"/>
  <c r="R2576" i="11"/>
  <c r="R2584" i="11"/>
  <c r="R2592" i="11"/>
  <c r="R2600" i="11"/>
  <c r="R2608" i="11"/>
  <c r="R2616" i="11"/>
  <c r="R2624" i="11"/>
  <c r="R2632" i="11"/>
  <c r="R2640" i="11"/>
  <c r="R2648" i="11"/>
  <c r="R2656" i="11"/>
  <c r="R2664" i="11"/>
  <c r="R2672" i="11"/>
  <c r="R2680" i="11"/>
  <c r="R2688" i="11"/>
  <c r="R2696" i="11"/>
  <c r="R2704" i="11"/>
  <c r="R2712" i="11"/>
  <c r="R2720" i="11"/>
  <c r="R2728" i="11"/>
  <c r="R2736" i="11"/>
  <c r="R2744" i="11"/>
  <c r="R2752" i="11"/>
  <c r="R2760" i="11"/>
  <c r="R2768" i="11"/>
  <c r="R2776" i="11"/>
  <c r="R2784" i="11"/>
  <c r="R2792" i="11"/>
  <c r="R2800" i="11"/>
  <c r="R2808" i="11"/>
  <c r="R2816" i="11"/>
  <c r="R2824" i="11"/>
  <c r="R2832" i="11"/>
  <c r="R2840" i="11"/>
  <c r="R2848" i="11"/>
  <c r="R2856" i="11"/>
  <c r="R2864" i="11"/>
  <c r="R2872" i="11"/>
  <c r="R2880" i="11"/>
  <c r="R2888" i="11"/>
  <c r="R2896" i="11"/>
  <c r="R2904" i="11"/>
  <c r="R2912" i="11"/>
  <c r="R2920" i="11"/>
  <c r="R2928" i="11"/>
  <c r="R2936" i="11"/>
  <c r="R2944" i="11"/>
  <c r="R2952" i="11"/>
  <c r="R2960" i="11"/>
  <c r="R2968" i="11"/>
  <c r="R2976" i="11"/>
  <c r="R2984" i="11"/>
  <c r="R2992" i="11"/>
  <c r="R3000" i="11"/>
  <c r="R3008" i="11"/>
  <c r="R3016" i="11"/>
  <c r="R3024" i="11"/>
  <c r="R3032" i="11"/>
  <c r="R3040" i="11"/>
  <c r="R3048" i="11"/>
  <c r="R3056" i="11"/>
  <c r="R3064" i="11"/>
  <c r="R3072" i="11"/>
  <c r="R3080" i="11"/>
  <c r="R3088" i="11"/>
  <c r="R3096" i="11"/>
  <c r="R3104" i="11"/>
  <c r="R3112" i="11"/>
  <c r="R3120" i="11"/>
  <c r="R3128" i="11"/>
  <c r="R3136" i="11"/>
  <c r="R3144" i="11"/>
  <c r="R3152" i="11"/>
  <c r="R3160" i="11"/>
  <c r="R3168" i="11"/>
  <c r="R3176" i="11"/>
  <c r="R3184" i="11"/>
  <c r="R3192" i="11"/>
  <c r="R3200" i="11"/>
  <c r="R3208" i="11"/>
  <c r="R3216" i="11"/>
  <c r="R3224" i="11"/>
  <c r="R3232" i="11"/>
  <c r="R3240" i="11"/>
  <c r="R3248" i="11"/>
  <c r="R3256" i="11"/>
  <c r="R3264" i="11"/>
  <c r="R3272" i="11"/>
  <c r="R3280" i="11"/>
  <c r="R3288" i="11"/>
  <c r="R3296" i="11"/>
  <c r="R3304" i="11"/>
  <c r="R3312" i="11"/>
  <c r="R3320" i="11"/>
  <c r="R3328" i="11"/>
  <c r="R3336" i="11"/>
  <c r="R3344" i="11"/>
  <c r="R3352" i="11"/>
  <c r="R3360" i="11"/>
  <c r="R3368" i="11"/>
  <c r="R3376" i="11"/>
  <c r="R3384" i="11"/>
  <c r="R3392" i="11"/>
  <c r="R3400" i="11"/>
  <c r="R3408" i="11"/>
  <c r="R3416" i="11"/>
  <c r="R3424" i="11"/>
  <c r="R3432" i="11"/>
  <c r="R3440" i="11"/>
  <c r="R3448" i="11"/>
  <c r="R3456" i="11"/>
  <c r="R3464" i="11"/>
  <c r="R3472" i="11"/>
  <c r="R3480" i="11"/>
  <c r="R3488" i="11"/>
  <c r="R3496" i="11"/>
  <c r="R3504" i="11"/>
  <c r="R3512" i="11"/>
  <c r="R3520" i="11"/>
  <c r="R3528" i="11"/>
  <c r="R3536" i="11"/>
  <c r="R3544" i="11"/>
  <c r="R3552" i="11"/>
  <c r="R3560" i="11"/>
  <c r="R3568" i="11"/>
  <c r="R3576" i="11"/>
  <c r="R3584" i="11"/>
  <c r="R3592" i="11"/>
  <c r="R3600" i="11"/>
  <c r="R3608" i="11"/>
  <c r="R3616" i="11"/>
  <c r="R3624" i="11"/>
  <c r="R3632" i="11"/>
  <c r="R3640" i="11"/>
  <c r="R3648" i="11"/>
  <c r="R3656" i="11"/>
  <c r="R3664" i="11"/>
  <c r="R3672" i="11"/>
  <c r="R3680" i="11"/>
  <c r="R3688" i="11"/>
  <c r="R3696" i="11"/>
  <c r="R3704" i="11"/>
  <c r="R3712" i="11"/>
  <c r="R3720" i="11"/>
  <c r="R3728" i="11"/>
  <c r="R3736" i="11"/>
  <c r="R3744" i="11"/>
  <c r="R3752" i="11"/>
  <c r="R3760" i="11"/>
  <c r="R3768" i="11"/>
  <c r="R3776" i="11"/>
  <c r="R3784" i="11"/>
  <c r="R3792" i="11"/>
  <c r="R3800" i="11"/>
  <c r="R3808" i="11"/>
  <c r="R3816" i="11"/>
  <c r="R3824" i="11"/>
  <c r="R3832" i="11"/>
  <c r="R3840" i="11"/>
  <c r="R3848" i="11"/>
  <c r="R3856" i="11"/>
  <c r="R3864" i="11"/>
  <c r="R3872" i="11"/>
  <c r="R3880" i="11"/>
  <c r="R3888" i="11"/>
  <c r="R3896" i="11"/>
  <c r="R3904" i="11"/>
  <c r="R3912" i="11"/>
  <c r="R3920" i="11"/>
  <c r="R3928" i="11"/>
  <c r="R3936" i="11"/>
  <c r="R3944" i="11"/>
  <c r="R3952" i="11"/>
  <c r="R3960" i="11"/>
  <c r="R3968" i="11"/>
  <c r="R3976" i="11"/>
  <c r="R3984" i="11"/>
  <c r="R3992" i="11"/>
  <c r="T3890" i="11"/>
  <c r="T4821" i="11"/>
  <c r="T5077" i="11"/>
  <c r="T5333" i="11"/>
  <c r="T5589" i="11"/>
  <c r="T5845" i="11"/>
  <c r="S169" i="11"/>
  <c r="S425" i="11"/>
  <c r="S681" i="11"/>
  <c r="S937" i="11"/>
  <c r="S1193" i="11"/>
  <c r="S1449" i="11"/>
  <c r="S1705" i="11"/>
  <c r="S1961" i="11"/>
  <c r="S2217" i="11"/>
  <c r="S2473" i="11"/>
  <c r="S2729" i="11"/>
  <c r="S2985" i="11"/>
  <c r="S3241" i="11"/>
  <c r="S3497" i="11"/>
  <c r="S3657" i="11"/>
  <c r="S3785" i="11"/>
  <c r="S3872" i="11"/>
  <c r="S3936" i="11"/>
  <c r="S4000" i="11"/>
  <c r="S4064" i="11"/>
  <c r="S4128" i="11"/>
  <c r="S4192" i="11"/>
  <c r="S4256" i="11"/>
  <c r="S4320" i="11"/>
  <c r="S4384" i="11"/>
  <c r="S4448" i="11"/>
  <c r="S4512" i="11"/>
  <c r="S4576" i="11"/>
  <c r="S4640" i="11"/>
  <c r="S4704" i="11"/>
  <c r="S4768" i="11"/>
  <c r="S4832" i="11"/>
  <c r="S4896" i="11"/>
  <c r="S4960" i="11"/>
  <c r="S5024" i="11"/>
  <c r="S5088" i="11"/>
  <c r="S5152" i="11"/>
  <c r="S5216" i="11"/>
  <c r="S5280" i="11"/>
  <c r="S5344" i="11"/>
  <c r="S5408" i="11"/>
  <c r="S5472" i="11"/>
  <c r="S5536" i="11"/>
  <c r="S5600" i="11"/>
  <c r="S5664" i="11"/>
  <c r="S5728" i="11"/>
  <c r="S5792" i="11"/>
  <c r="S5856" i="11"/>
  <c r="S5920" i="11"/>
  <c r="R52" i="11"/>
  <c r="R116" i="11"/>
  <c r="R180" i="11"/>
  <c r="R244" i="11"/>
  <c r="R308" i="11"/>
  <c r="R372" i="11"/>
  <c r="R436" i="11"/>
  <c r="R500" i="11"/>
  <c r="R564" i="11"/>
  <c r="R628" i="11"/>
  <c r="R692" i="11"/>
  <c r="R756" i="11"/>
  <c r="R820" i="11"/>
  <c r="R884" i="11"/>
  <c r="R948" i="11"/>
  <c r="R1012" i="11"/>
  <c r="R1076" i="11"/>
  <c r="R1140" i="11"/>
  <c r="R1204" i="11"/>
  <c r="R1268" i="11"/>
  <c r="R1332" i="11"/>
  <c r="R1396" i="11"/>
  <c r="R1460" i="11"/>
  <c r="R1524" i="11"/>
  <c r="R1588" i="11"/>
  <c r="R1652" i="11"/>
  <c r="R1716" i="11"/>
  <c r="R1780" i="11"/>
  <c r="R1844" i="11"/>
  <c r="R1908" i="11"/>
  <c r="R1935" i="11"/>
  <c r="R1945" i="11"/>
  <c r="R1953" i="11"/>
  <c r="R1961" i="11"/>
  <c r="R1969" i="11"/>
  <c r="R1977" i="11"/>
  <c r="R1985" i="11"/>
  <c r="R1993" i="11"/>
  <c r="R2001" i="11"/>
  <c r="R2009" i="11"/>
  <c r="R2017" i="11"/>
  <c r="R2025" i="11"/>
  <c r="R2033" i="11"/>
  <c r="R2041" i="11"/>
  <c r="R2049" i="11"/>
  <c r="R2057" i="11"/>
  <c r="R2065" i="11"/>
  <c r="R2073" i="11"/>
  <c r="R2081" i="11"/>
  <c r="R2089" i="11"/>
  <c r="R2097" i="11"/>
  <c r="R2105" i="11"/>
  <c r="R2113" i="11"/>
  <c r="R2121" i="11"/>
  <c r="R2129" i="11"/>
  <c r="R2137" i="11"/>
  <c r="R2145" i="11"/>
  <c r="R2153" i="11"/>
  <c r="R2161" i="11"/>
  <c r="R2169" i="11"/>
  <c r="R2177" i="11"/>
  <c r="R2185" i="11"/>
  <c r="R2193" i="11"/>
  <c r="R2201" i="11"/>
  <c r="R2209" i="11"/>
  <c r="R2217" i="11"/>
  <c r="R2225" i="11"/>
  <c r="R2233" i="11"/>
  <c r="R2241" i="11"/>
  <c r="R2249" i="11"/>
  <c r="R2257" i="11"/>
  <c r="R2265" i="11"/>
  <c r="R2273" i="11"/>
  <c r="R2281" i="11"/>
  <c r="R2289" i="11"/>
  <c r="R2297" i="11"/>
  <c r="R2305" i="11"/>
  <c r="R2313" i="11"/>
  <c r="R2321" i="11"/>
  <c r="R2329" i="11"/>
  <c r="R2337" i="11"/>
  <c r="R2345" i="11"/>
  <c r="R2353" i="11"/>
  <c r="R2361" i="11"/>
  <c r="R2369" i="11"/>
  <c r="R2377" i="11"/>
  <c r="R2385" i="11"/>
  <c r="R2393" i="11"/>
  <c r="R2401" i="11"/>
  <c r="R2409" i="11"/>
  <c r="R2417" i="11"/>
  <c r="R2425" i="11"/>
  <c r="R2433" i="11"/>
  <c r="R2441" i="11"/>
  <c r="R2449" i="11"/>
  <c r="R2457" i="11"/>
  <c r="R2465" i="11"/>
  <c r="R2473" i="11"/>
  <c r="R2481" i="11"/>
  <c r="R2489" i="11"/>
  <c r="R2497" i="11"/>
  <c r="R2505" i="11"/>
  <c r="R2513" i="11"/>
  <c r="R2521" i="11"/>
  <c r="R2529" i="11"/>
  <c r="R2537" i="11"/>
  <c r="R2545" i="11"/>
  <c r="R2553" i="11"/>
  <c r="R2561" i="11"/>
  <c r="R2569" i="11"/>
  <c r="R2577" i="11"/>
  <c r="R2585" i="11"/>
  <c r="R2593" i="11"/>
  <c r="R2601" i="11"/>
  <c r="R2609" i="11"/>
  <c r="R2617" i="11"/>
  <c r="R2625" i="11"/>
  <c r="R2633" i="11"/>
  <c r="R2641" i="11"/>
  <c r="R2649" i="11"/>
  <c r="R2657" i="11"/>
  <c r="R2665" i="11"/>
  <c r="R2673" i="11"/>
  <c r="R2681" i="11"/>
  <c r="R2689" i="11"/>
  <c r="R2697" i="11"/>
  <c r="R2705" i="11"/>
  <c r="R2713" i="11"/>
  <c r="R2721" i="11"/>
  <c r="R2729" i="11"/>
  <c r="R2737" i="11"/>
  <c r="R2745" i="11"/>
  <c r="R2753" i="11"/>
  <c r="R2761" i="11"/>
  <c r="R2769" i="11"/>
  <c r="R2777" i="11"/>
  <c r="R2785" i="11"/>
  <c r="R2793" i="11"/>
  <c r="R2801" i="11"/>
  <c r="R2809" i="11"/>
  <c r="R2817" i="11"/>
  <c r="R2825" i="11"/>
  <c r="R2833" i="11"/>
  <c r="R2841" i="11"/>
  <c r="R2849" i="11"/>
  <c r="R2857" i="11"/>
  <c r="R2865" i="11"/>
  <c r="R2873" i="11"/>
  <c r="R2881" i="11"/>
  <c r="R2889" i="11"/>
  <c r="R2897" i="11"/>
  <c r="R2905" i="11"/>
  <c r="R2913" i="11"/>
  <c r="R2921" i="11"/>
  <c r="R2929" i="11"/>
  <c r="R2937" i="11"/>
  <c r="R2945" i="11"/>
  <c r="R2953" i="11"/>
  <c r="R2961" i="11"/>
  <c r="R2969" i="11"/>
  <c r="R2977" i="11"/>
  <c r="R2985" i="11"/>
  <c r="R2993" i="11"/>
  <c r="R3001" i="11"/>
  <c r="R3009" i="11"/>
  <c r="R3017" i="11"/>
  <c r="R3025" i="11"/>
  <c r="R3033" i="11"/>
  <c r="R3041" i="11"/>
  <c r="R3049" i="11"/>
  <c r="R3057" i="11"/>
  <c r="R3065" i="11"/>
  <c r="R3073" i="11"/>
  <c r="R3081" i="11"/>
  <c r="R3089" i="11"/>
  <c r="R3097" i="11"/>
  <c r="R3105" i="11"/>
  <c r="R3113" i="11"/>
  <c r="R3121" i="11"/>
  <c r="R3129" i="11"/>
  <c r="R3137" i="11"/>
  <c r="R3145" i="11"/>
  <c r="R3153" i="11"/>
  <c r="R3161" i="11"/>
  <c r="R3169" i="11"/>
  <c r="R3177" i="11"/>
  <c r="R3185" i="11"/>
  <c r="R3193" i="11"/>
  <c r="R3201" i="11"/>
  <c r="R3209" i="11"/>
  <c r="R3217" i="11"/>
  <c r="R3225" i="11"/>
  <c r="R3233" i="11"/>
  <c r="R3241" i="11"/>
  <c r="R3249" i="11"/>
  <c r="R3257" i="11"/>
  <c r="R3265" i="11"/>
  <c r="R3273" i="11"/>
  <c r="R3281" i="11"/>
  <c r="R3289" i="11"/>
  <c r="R3297" i="11"/>
  <c r="R3305" i="11"/>
  <c r="R3313" i="11"/>
  <c r="R3321" i="11"/>
  <c r="R3329" i="11"/>
  <c r="R3337" i="11"/>
  <c r="R3345" i="11"/>
  <c r="R3353" i="11"/>
  <c r="R3361" i="11"/>
  <c r="R3369" i="11"/>
  <c r="R3377" i="11"/>
  <c r="R3385" i="11"/>
  <c r="R3393" i="11"/>
  <c r="R3401" i="11"/>
  <c r="R3409" i="11"/>
  <c r="R3417" i="11"/>
  <c r="R3425" i="11"/>
  <c r="R3433" i="11"/>
  <c r="R3441" i="11"/>
  <c r="R3449" i="11"/>
  <c r="R3457" i="11"/>
  <c r="R3465" i="11"/>
  <c r="R3473" i="11"/>
  <c r="R3481" i="11"/>
  <c r="R3489" i="11"/>
  <c r="R3497" i="11"/>
  <c r="R3505" i="11"/>
  <c r="R3513" i="11"/>
  <c r="R3521" i="11"/>
  <c r="R3529" i="11"/>
  <c r="R3537" i="11"/>
  <c r="R3545" i="11"/>
  <c r="R3553" i="11"/>
  <c r="R3561" i="11"/>
  <c r="R3569" i="11"/>
  <c r="R3577" i="11"/>
  <c r="R3585" i="11"/>
  <c r="R3593" i="11"/>
  <c r="R3601" i="11"/>
  <c r="R3609" i="11"/>
  <c r="R3617" i="11"/>
  <c r="R3625" i="11"/>
  <c r="R3633" i="11"/>
  <c r="R3641" i="11"/>
  <c r="R3649" i="11"/>
  <c r="R3657" i="11"/>
  <c r="R3665" i="11"/>
  <c r="R3673" i="11"/>
  <c r="R3681" i="11"/>
  <c r="R3689" i="11"/>
  <c r="R3697" i="11"/>
  <c r="R3705" i="11"/>
  <c r="R3713" i="11"/>
  <c r="R3721" i="11"/>
  <c r="R3729" i="11"/>
  <c r="R3737" i="11"/>
  <c r="R3745" i="11"/>
  <c r="R3753" i="11"/>
  <c r="R3761" i="11"/>
  <c r="R3769" i="11"/>
  <c r="R3777" i="11"/>
  <c r="R3785" i="11"/>
  <c r="R3793" i="11"/>
  <c r="R3801" i="11"/>
  <c r="R3809" i="11"/>
  <c r="R3817" i="11"/>
  <c r="R3825" i="11"/>
  <c r="R3833" i="11"/>
  <c r="R3841" i="11"/>
  <c r="R3849" i="11"/>
  <c r="R3857" i="11"/>
  <c r="R3865" i="11"/>
  <c r="R3873" i="11"/>
  <c r="R3881" i="11"/>
  <c r="R3889" i="11"/>
  <c r="R3897" i="11"/>
  <c r="R3905" i="11"/>
  <c r="R3913" i="11"/>
  <c r="R3921" i="11"/>
  <c r="R3929" i="11"/>
  <c r="R3937" i="11"/>
  <c r="R3945" i="11"/>
  <c r="R3953" i="11"/>
  <c r="R3961" i="11"/>
  <c r="R3969" i="11"/>
  <c r="R3977" i="11"/>
  <c r="R3985" i="11"/>
  <c r="R3993" i="11"/>
  <c r="T646" i="11"/>
  <c r="T4146" i="11"/>
  <c r="T4853" i="11"/>
  <c r="T5109" i="11"/>
  <c r="T5365" i="11"/>
  <c r="T5621" i="11"/>
  <c r="T5877" i="11"/>
  <c r="S201" i="11"/>
  <c r="S457" i="11"/>
  <c r="S713" i="11"/>
  <c r="S969" i="11"/>
  <c r="S1225" i="11"/>
  <c r="S1481" i="11"/>
  <c r="S1737" i="11"/>
  <c r="S1993" i="11"/>
  <c r="S2249" i="11"/>
  <c r="S2505" i="11"/>
  <c r="S2761" i="11"/>
  <c r="S3017" i="11"/>
  <c r="S3273" i="11"/>
  <c r="S3521" i="11"/>
  <c r="S3673" i="11"/>
  <c r="S3800" i="11"/>
  <c r="S3880" i="11"/>
  <c r="S3944" i="11"/>
  <c r="S4008" i="11"/>
  <c r="S4072" i="11"/>
  <c r="S4136" i="11"/>
  <c r="S4200" i="11"/>
  <c r="S4264" i="11"/>
  <c r="S4328" i="11"/>
  <c r="S4392" i="11"/>
  <c r="S4456" i="11"/>
  <c r="S4520" i="11"/>
  <c r="S4584" i="11"/>
  <c r="S4648" i="11"/>
  <c r="S4712" i="11"/>
  <c r="S4776" i="11"/>
  <c r="S4840" i="11"/>
  <c r="S4904" i="11"/>
  <c r="S4968" i="11"/>
  <c r="S5032" i="11"/>
  <c r="S5096" i="11"/>
  <c r="S5160" i="11"/>
  <c r="S5224" i="11"/>
  <c r="S5288" i="11"/>
  <c r="S5352" i="11"/>
  <c r="S5416" i="11"/>
  <c r="S5480" i="11"/>
  <c r="S5544" i="11"/>
  <c r="S5608" i="11"/>
  <c r="S5672" i="11"/>
  <c r="S5736" i="11"/>
  <c r="S5800" i="11"/>
  <c r="S5864" i="11"/>
  <c r="S5928" i="11"/>
  <c r="R60" i="11"/>
  <c r="R124" i="11"/>
  <c r="R188" i="11"/>
  <c r="R252" i="11"/>
  <c r="R316" i="11"/>
  <c r="R380" i="11"/>
  <c r="R444" i="11"/>
  <c r="R508" i="11"/>
  <c r="R572" i="11"/>
  <c r="R636" i="11"/>
  <c r="R700" i="11"/>
  <c r="R764" i="11"/>
  <c r="R828" i="11"/>
  <c r="R892" i="11"/>
  <c r="R956" i="11"/>
  <c r="R1020" i="11"/>
  <c r="R1084" i="11"/>
  <c r="R1148" i="11"/>
  <c r="R1212" i="11"/>
  <c r="R1276" i="11"/>
  <c r="R1340" i="11"/>
  <c r="R1404" i="11"/>
  <c r="R1468" i="11"/>
  <c r="R1532" i="11"/>
  <c r="R1596" i="11"/>
  <c r="R1660" i="11"/>
  <c r="R1724" i="11"/>
  <c r="R1788" i="11"/>
  <c r="R1852" i="11"/>
  <c r="R1916" i="11"/>
  <c r="R1936" i="11"/>
  <c r="R1946" i="11"/>
  <c r="R1954" i="11"/>
  <c r="R1962" i="11"/>
  <c r="R1970" i="11"/>
  <c r="R1978" i="11"/>
  <c r="R1986" i="11"/>
  <c r="R1994" i="11"/>
  <c r="R2002" i="11"/>
  <c r="R2010" i="11"/>
  <c r="R2018" i="11"/>
  <c r="R2026" i="11"/>
  <c r="R2034" i="11"/>
  <c r="R2042" i="11"/>
  <c r="R2050" i="11"/>
  <c r="R2058" i="11"/>
  <c r="R2066" i="11"/>
  <c r="R2074" i="11"/>
  <c r="R2082" i="11"/>
  <c r="R2090" i="11"/>
  <c r="R2098" i="11"/>
  <c r="R2106" i="11"/>
  <c r="R2114" i="11"/>
  <c r="R2122" i="11"/>
  <c r="R2130" i="11"/>
  <c r="R2138" i="11"/>
  <c r="R2146" i="11"/>
  <c r="R2154" i="11"/>
  <c r="R2162" i="11"/>
  <c r="R2170" i="11"/>
  <c r="R2178" i="11"/>
  <c r="R2186" i="11"/>
  <c r="R2194" i="11"/>
  <c r="R2202" i="11"/>
  <c r="R2210" i="11"/>
  <c r="R2218" i="11"/>
  <c r="R2226" i="11"/>
  <c r="R2234" i="11"/>
  <c r="R2242" i="11"/>
  <c r="R2250" i="11"/>
  <c r="R2258" i="11"/>
  <c r="R2266" i="11"/>
  <c r="R2274" i="11"/>
  <c r="R2282" i="11"/>
  <c r="R2290" i="11"/>
  <c r="R2298" i="11"/>
  <c r="R2306" i="11"/>
  <c r="R2314" i="11"/>
  <c r="R2322" i="11"/>
  <c r="R2330" i="11"/>
  <c r="R2338" i="11"/>
  <c r="R2346" i="11"/>
  <c r="R2354" i="11"/>
  <c r="R2362" i="11"/>
  <c r="R2370" i="11"/>
  <c r="R2378" i="11"/>
  <c r="R2386" i="11"/>
  <c r="R2394" i="11"/>
  <c r="R2402" i="11"/>
  <c r="R2410" i="11"/>
  <c r="R2418" i="11"/>
  <c r="R2426" i="11"/>
  <c r="R2434" i="11"/>
  <c r="R2442" i="11"/>
  <c r="R2450" i="11"/>
  <c r="R2458" i="11"/>
  <c r="R2466" i="11"/>
  <c r="R2474" i="11"/>
  <c r="R2482" i="11"/>
  <c r="R2490" i="11"/>
  <c r="R2498" i="11"/>
  <c r="R2506" i="11"/>
  <c r="R2514" i="11"/>
  <c r="R2522" i="11"/>
  <c r="R2530" i="11"/>
  <c r="R2538" i="11"/>
  <c r="R2546" i="11"/>
  <c r="R2554" i="11"/>
  <c r="R2562" i="11"/>
  <c r="R2570" i="11"/>
  <c r="R2578" i="11"/>
  <c r="R2586" i="11"/>
  <c r="R2594" i="11"/>
  <c r="R2602" i="11"/>
  <c r="R2610" i="11"/>
  <c r="R2618" i="11"/>
  <c r="R2626" i="11"/>
  <c r="R2634" i="11"/>
  <c r="R2642" i="11"/>
  <c r="R2650" i="11"/>
  <c r="R2658" i="11"/>
  <c r="R2666" i="11"/>
  <c r="R2674" i="11"/>
  <c r="R2682" i="11"/>
  <c r="R2690" i="11"/>
  <c r="R2698" i="11"/>
  <c r="R2706" i="11"/>
  <c r="R2714" i="11"/>
  <c r="R2722" i="11"/>
  <c r="R2730" i="11"/>
  <c r="R2738" i="11"/>
  <c r="R2746" i="11"/>
  <c r="R2754" i="11"/>
  <c r="R2762" i="11"/>
  <c r="R2770" i="11"/>
  <c r="R2778" i="11"/>
  <c r="R2786" i="11"/>
  <c r="R2794" i="11"/>
  <c r="R2802" i="11"/>
  <c r="R2810" i="11"/>
  <c r="R2818" i="11"/>
  <c r="R2826" i="11"/>
  <c r="R2834" i="11"/>
  <c r="R2842" i="11"/>
  <c r="R2850" i="11"/>
  <c r="R2858" i="11"/>
  <c r="R2866" i="11"/>
  <c r="R2874" i="11"/>
  <c r="R2882" i="11"/>
  <c r="R2890" i="11"/>
  <c r="R2898" i="11"/>
  <c r="R2906" i="11"/>
  <c r="R2914" i="11"/>
  <c r="R2922" i="11"/>
  <c r="R2930" i="11"/>
  <c r="R2938" i="11"/>
  <c r="R2946" i="11"/>
  <c r="R2954" i="11"/>
  <c r="R2962" i="11"/>
  <c r="R2970" i="11"/>
  <c r="R2978" i="11"/>
  <c r="R2986" i="11"/>
  <c r="R2994" i="11"/>
  <c r="R3002" i="11"/>
  <c r="R3010" i="11"/>
  <c r="R3018" i="11"/>
  <c r="R3026" i="11"/>
  <c r="R3034" i="11"/>
  <c r="R3042" i="11"/>
  <c r="R3050" i="11"/>
  <c r="R3058" i="11"/>
  <c r="R3066" i="11"/>
  <c r="R3074" i="11"/>
  <c r="R3082" i="11"/>
  <c r="R3090" i="11"/>
  <c r="R3098" i="11"/>
  <c r="R3106" i="11"/>
  <c r="R3114" i="11"/>
  <c r="R3122" i="11"/>
  <c r="R3130" i="11"/>
  <c r="R3138" i="11"/>
  <c r="R3146" i="11"/>
  <c r="R3154" i="11"/>
  <c r="R3162" i="11"/>
  <c r="R3170" i="11"/>
  <c r="R3178" i="11"/>
  <c r="R3186" i="11"/>
  <c r="R3194" i="11"/>
  <c r="R3202" i="11"/>
  <c r="R3210" i="11"/>
  <c r="R3218" i="11"/>
  <c r="R3226" i="11"/>
  <c r="R3234" i="11"/>
  <c r="R3242" i="11"/>
  <c r="R3250" i="11"/>
  <c r="R3258" i="11"/>
  <c r="R3266" i="11"/>
  <c r="R3274" i="11"/>
  <c r="R3282" i="11"/>
  <c r="R3290" i="11"/>
  <c r="R3298" i="11"/>
  <c r="R3306" i="11"/>
  <c r="R3314" i="11"/>
  <c r="R3322" i="11"/>
  <c r="R3330" i="11"/>
  <c r="R3338" i="11"/>
  <c r="R3346" i="11"/>
  <c r="R3354" i="11"/>
  <c r="R3362" i="11"/>
  <c r="R3370" i="11"/>
  <c r="R3378" i="11"/>
  <c r="R3386" i="11"/>
  <c r="R3394" i="11"/>
  <c r="R3402" i="11"/>
  <c r="R3410" i="11"/>
  <c r="R3418" i="11"/>
  <c r="R3426" i="11"/>
  <c r="R3434" i="11"/>
  <c r="R3442" i="11"/>
  <c r="R3450" i="11"/>
  <c r="R3458" i="11"/>
  <c r="R3466" i="11"/>
  <c r="R3474" i="11"/>
  <c r="R3482" i="11"/>
  <c r="R3490" i="11"/>
  <c r="R3498" i="11"/>
  <c r="R3506" i="11"/>
  <c r="R3514" i="11"/>
  <c r="R3522" i="11"/>
  <c r="R3530" i="11"/>
  <c r="R3538" i="11"/>
  <c r="R3546" i="11"/>
  <c r="R3554" i="11"/>
  <c r="R3562" i="11"/>
  <c r="R3570" i="11"/>
  <c r="R3578" i="11"/>
  <c r="R3586" i="11"/>
  <c r="R3594" i="11"/>
  <c r="R3602" i="11"/>
  <c r="R3610" i="11"/>
  <c r="R3618" i="11"/>
  <c r="R3626" i="11"/>
  <c r="R3634" i="11"/>
  <c r="R3642" i="11"/>
  <c r="R3650" i="11"/>
  <c r="R3658" i="11"/>
  <c r="R3666" i="11"/>
  <c r="R3674" i="11"/>
  <c r="R3682" i="11"/>
  <c r="R3690" i="11"/>
  <c r="R3698" i="11"/>
  <c r="R3706" i="11"/>
  <c r="R3714" i="11"/>
  <c r="R3722" i="11"/>
  <c r="R3730" i="11"/>
  <c r="R3738" i="11"/>
  <c r="R3746" i="11"/>
  <c r="R3754" i="11"/>
  <c r="R3762" i="11"/>
  <c r="R3770" i="11"/>
  <c r="R3778" i="11"/>
  <c r="R3786" i="11"/>
  <c r="R3794" i="11"/>
  <c r="R3802" i="11"/>
  <c r="R3810" i="11"/>
  <c r="R3818" i="11"/>
  <c r="R3826" i="11"/>
  <c r="R3834" i="11"/>
  <c r="R3842" i="11"/>
  <c r="R3850" i="11"/>
  <c r="R3858" i="11"/>
  <c r="R3866" i="11"/>
  <c r="R3874" i="11"/>
  <c r="R3882" i="11"/>
  <c r="R3890" i="11"/>
  <c r="R3898" i="11"/>
  <c r="R3906" i="11"/>
  <c r="R3914" i="11"/>
  <c r="R3922" i="11"/>
  <c r="R3930" i="11"/>
  <c r="R3938" i="11"/>
  <c r="R3946" i="11"/>
  <c r="R3954" i="11"/>
  <c r="R3962" i="11"/>
  <c r="R3970" i="11"/>
  <c r="T1670" i="11"/>
  <c r="T4402" i="11"/>
  <c r="T4885" i="11"/>
  <c r="T5141" i="11"/>
  <c r="T5397" i="11"/>
  <c r="T5653" i="11"/>
  <c r="T5909" i="11"/>
  <c r="S233" i="11"/>
  <c r="S489" i="11"/>
  <c r="S745" i="11"/>
  <c r="S1001" i="11"/>
  <c r="S1257" i="11"/>
  <c r="S1513" i="11"/>
  <c r="S1769" i="11"/>
  <c r="S2025" i="11"/>
  <c r="S2281" i="11"/>
  <c r="S2537" i="11"/>
  <c r="S2793" i="11"/>
  <c r="S3049" i="11"/>
  <c r="S3305" i="11"/>
  <c r="S3544" i="11"/>
  <c r="S3689" i="11"/>
  <c r="S3812" i="11"/>
  <c r="S3888" i="11"/>
  <c r="S3952" i="11"/>
  <c r="S4016" i="11"/>
  <c r="S4080" i="11"/>
  <c r="S4144" i="11"/>
  <c r="S4208" i="11"/>
  <c r="S4272" i="11"/>
  <c r="S4336" i="11"/>
  <c r="S4400" i="11"/>
  <c r="S4464" i="11"/>
  <c r="S4528" i="11"/>
  <c r="S4592" i="11"/>
  <c r="S4656" i="11"/>
  <c r="S4720" i="11"/>
  <c r="S4784" i="11"/>
  <c r="S4848" i="11"/>
  <c r="S4912" i="11"/>
  <c r="S4976" i="11"/>
  <c r="S5040" i="11"/>
  <c r="S5104" i="11"/>
  <c r="S5168" i="11"/>
  <c r="S5232" i="11"/>
  <c r="S5296" i="11"/>
  <c r="S5360" i="11"/>
  <c r="S5424" i="11"/>
  <c r="S5488" i="11"/>
  <c r="S5552" i="11"/>
  <c r="S5616" i="11"/>
  <c r="S5680" i="11"/>
  <c r="S5744" i="11"/>
  <c r="S5808" i="11"/>
  <c r="S5872" i="11"/>
  <c r="R4" i="11"/>
  <c r="R68" i="11"/>
  <c r="R132" i="11"/>
  <c r="R196" i="11"/>
  <c r="R260" i="11"/>
  <c r="R324" i="11"/>
  <c r="R388" i="11"/>
  <c r="R452" i="11"/>
  <c r="R516" i="11"/>
  <c r="R580" i="11"/>
  <c r="R644" i="11"/>
  <c r="R708" i="11"/>
  <c r="R772" i="11"/>
  <c r="R836" i="11"/>
  <c r="R900" i="11"/>
  <c r="R964" i="11"/>
  <c r="R1028" i="11"/>
  <c r="R1092" i="11"/>
  <c r="R1156" i="11"/>
  <c r="R1220" i="11"/>
  <c r="R1284" i="11"/>
  <c r="R1348" i="11"/>
  <c r="R1412" i="11"/>
  <c r="R1476" i="11"/>
  <c r="R1540" i="11"/>
  <c r="R1604" i="11"/>
  <c r="R1668" i="11"/>
  <c r="R1732" i="11"/>
  <c r="R1796" i="11"/>
  <c r="R1860" i="11"/>
  <c r="R1924" i="11"/>
  <c r="R1939" i="11"/>
  <c r="R1947" i="11"/>
  <c r="R1955" i="11"/>
  <c r="R1963" i="11"/>
  <c r="R1971" i="11"/>
  <c r="R1979" i="11"/>
  <c r="R1987" i="11"/>
  <c r="R1995" i="11"/>
  <c r="R2003" i="11"/>
  <c r="R2011" i="11"/>
  <c r="R2019" i="11"/>
  <c r="R2027" i="11"/>
  <c r="R2035" i="11"/>
  <c r="R2043" i="11"/>
  <c r="R2051" i="11"/>
  <c r="R2059" i="11"/>
  <c r="R2067" i="11"/>
  <c r="R2075" i="11"/>
  <c r="R2083" i="11"/>
  <c r="R2091" i="11"/>
  <c r="R2099" i="11"/>
  <c r="R2107" i="11"/>
  <c r="R2115" i="11"/>
  <c r="R2123" i="11"/>
  <c r="R2131" i="11"/>
  <c r="R2139" i="11"/>
  <c r="R2147" i="11"/>
  <c r="R2155" i="11"/>
  <c r="R2163" i="11"/>
  <c r="R2171" i="11"/>
  <c r="R2179" i="11"/>
  <c r="R2187" i="11"/>
  <c r="R2195" i="11"/>
  <c r="R2203" i="11"/>
  <c r="R2211" i="11"/>
  <c r="R2219" i="11"/>
  <c r="R2227" i="11"/>
  <c r="R2235" i="11"/>
  <c r="R2243" i="11"/>
  <c r="R2251" i="11"/>
  <c r="R2259" i="11"/>
  <c r="R2267" i="11"/>
  <c r="R2275" i="11"/>
  <c r="R2283" i="11"/>
  <c r="R2291" i="11"/>
  <c r="R2299" i="11"/>
  <c r="R2307" i="11"/>
  <c r="R2315" i="11"/>
  <c r="R2323" i="11"/>
  <c r="R2331" i="11"/>
  <c r="R2339" i="11"/>
  <c r="R2347" i="11"/>
  <c r="R2355" i="11"/>
  <c r="R2363" i="11"/>
  <c r="R2371" i="11"/>
  <c r="R2379" i="11"/>
  <c r="R2387" i="11"/>
  <c r="R2395" i="11"/>
  <c r="R2403" i="11"/>
  <c r="R2411" i="11"/>
  <c r="R2419" i="11"/>
  <c r="R2427" i="11"/>
  <c r="R2435" i="11"/>
  <c r="R2443" i="11"/>
  <c r="R2451" i="11"/>
  <c r="R2459" i="11"/>
  <c r="R2467" i="11"/>
  <c r="R2475" i="11"/>
  <c r="R2483" i="11"/>
  <c r="R2491" i="11"/>
  <c r="R2499" i="11"/>
  <c r="R2507" i="11"/>
  <c r="R2515" i="11"/>
  <c r="R2523" i="11"/>
  <c r="R2531" i="11"/>
  <c r="R2539" i="11"/>
  <c r="R2547" i="11"/>
  <c r="R2555" i="11"/>
  <c r="R2563" i="11"/>
  <c r="R2571" i="11"/>
  <c r="R2579" i="11"/>
  <c r="R2587" i="11"/>
  <c r="R2595" i="11"/>
  <c r="R2603" i="11"/>
  <c r="R2611" i="11"/>
  <c r="R2619" i="11"/>
  <c r="R2627" i="11"/>
  <c r="R2635" i="11"/>
  <c r="R2643" i="11"/>
  <c r="R2651" i="11"/>
  <c r="R2659" i="11"/>
  <c r="R2667" i="11"/>
  <c r="R2675" i="11"/>
  <c r="R2683" i="11"/>
  <c r="R2691" i="11"/>
  <c r="R2699" i="11"/>
  <c r="R2707" i="11"/>
  <c r="R2715" i="11"/>
  <c r="R2723" i="11"/>
  <c r="R2731" i="11"/>
  <c r="R2739" i="11"/>
  <c r="R2747" i="11"/>
  <c r="R2755" i="11"/>
  <c r="R2763" i="11"/>
  <c r="R2771" i="11"/>
  <c r="R2779" i="11"/>
  <c r="R2787" i="11"/>
  <c r="R2795" i="11"/>
  <c r="R2803" i="11"/>
  <c r="R2811" i="11"/>
  <c r="R2819" i="11"/>
  <c r="R2827" i="11"/>
  <c r="R2835" i="11"/>
  <c r="R2843" i="11"/>
  <c r="R2851" i="11"/>
  <c r="R2859" i="11"/>
  <c r="R2867" i="11"/>
  <c r="R2875" i="11"/>
  <c r="R2883" i="11"/>
  <c r="R2891" i="11"/>
  <c r="R2899" i="11"/>
  <c r="R2907" i="11"/>
  <c r="R2915" i="11"/>
  <c r="R2923" i="11"/>
  <c r="R2931" i="11"/>
  <c r="R2939" i="11"/>
  <c r="R2947" i="11"/>
  <c r="R2955" i="11"/>
  <c r="R2963" i="11"/>
  <c r="R2971" i="11"/>
  <c r="R2979" i="11"/>
  <c r="R2987" i="11"/>
  <c r="R2995" i="11"/>
  <c r="R3003" i="11"/>
  <c r="R3011" i="11"/>
  <c r="R3019" i="11"/>
  <c r="R3027" i="11"/>
  <c r="R3035" i="11"/>
  <c r="R3043" i="11"/>
  <c r="R3051" i="11"/>
  <c r="R3059" i="11"/>
  <c r="R3067" i="11"/>
  <c r="R3075" i="11"/>
  <c r="R3083" i="11"/>
  <c r="R3091" i="11"/>
  <c r="R3099" i="11"/>
  <c r="R3107" i="11"/>
  <c r="R3115" i="11"/>
  <c r="R3123" i="11"/>
  <c r="R3131" i="11"/>
  <c r="R3139" i="11"/>
  <c r="R3147" i="11"/>
  <c r="R3155" i="11"/>
  <c r="R3163" i="11"/>
  <c r="R3171" i="11"/>
  <c r="R3179" i="11"/>
  <c r="R3187" i="11"/>
  <c r="R3195" i="11"/>
  <c r="R3203" i="11"/>
  <c r="R3211" i="11"/>
  <c r="R3219" i="11"/>
  <c r="R3227" i="11"/>
  <c r="R3235" i="11"/>
  <c r="R3243" i="11"/>
  <c r="R3251" i="11"/>
  <c r="R3259" i="11"/>
  <c r="R3267" i="11"/>
  <c r="R3275" i="11"/>
  <c r="R3283" i="11"/>
  <c r="R3291" i="11"/>
  <c r="R3299" i="11"/>
  <c r="R3307" i="11"/>
  <c r="R3315" i="11"/>
  <c r="R3323" i="11"/>
  <c r="R3331" i="11"/>
  <c r="R3339" i="11"/>
  <c r="R3347" i="11"/>
  <c r="R3355" i="11"/>
  <c r="R3363" i="11"/>
  <c r="R3371" i="11"/>
  <c r="R3379" i="11"/>
  <c r="R3387" i="11"/>
  <c r="R3395" i="11"/>
  <c r="R3403" i="11"/>
  <c r="R3411" i="11"/>
  <c r="R3419" i="11"/>
  <c r="R3427" i="11"/>
  <c r="R3435" i="11"/>
  <c r="R3443" i="11"/>
  <c r="R3451" i="11"/>
  <c r="R3459" i="11"/>
  <c r="R3467" i="11"/>
  <c r="R3475" i="11"/>
  <c r="R3483" i="11"/>
  <c r="R3491" i="11"/>
  <c r="R3499" i="11"/>
  <c r="R3507" i="11"/>
  <c r="R3515" i="11"/>
  <c r="R3523" i="11"/>
  <c r="R3531" i="11"/>
  <c r="R3539" i="11"/>
  <c r="R3547" i="11"/>
  <c r="R3555" i="11"/>
  <c r="R3563" i="11"/>
  <c r="R3571" i="11"/>
  <c r="R3579" i="11"/>
  <c r="R3587" i="11"/>
  <c r="R3595" i="11"/>
  <c r="R3603" i="11"/>
  <c r="R3611" i="11"/>
  <c r="R3619" i="11"/>
  <c r="R3627" i="11"/>
  <c r="R3635" i="11"/>
  <c r="R3643" i="11"/>
  <c r="R3651" i="11"/>
  <c r="R3659" i="11"/>
  <c r="R3667" i="11"/>
  <c r="R3675" i="11"/>
  <c r="R3683" i="11"/>
  <c r="R3691" i="11"/>
  <c r="R3699" i="11"/>
  <c r="R3707" i="11"/>
  <c r="R3715" i="11"/>
  <c r="R3723" i="11"/>
  <c r="R3731" i="11"/>
  <c r="R3739" i="11"/>
  <c r="R3747" i="11"/>
  <c r="R3755" i="11"/>
  <c r="R3763" i="11"/>
  <c r="R3771" i="11"/>
  <c r="R3779" i="11"/>
  <c r="R3787" i="11"/>
  <c r="R3795" i="11"/>
  <c r="R3803" i="11"/>
  <c r="R3811" i="11"/>
  <c r="R3819" i="11"/>
  <c r="R3827" i="11"/>
  <c r="R3835" i="11"/>
  <c r="R3843" i="11"/>
  <c r="R3851" i="11"/>
  <c r="R3859" i="11"/>
  <c r="R3867" i="11"/>
  <c r="R3875" i="11"/>
  <c r="R3883" i="11"/>
  <c r="R3891" i="11"/>
  <c r="R3899" i="11"/>
  <c r="R3907" i="11"/>
  <c r="R3915" i="11"/>
  <c r="R3923" i="11"/>
  <c r="R3931" i="11"/>
  <c r="R3939" i="11"/>
  <c r="R3947" i="11"/>
  <c r="R3955" i="11"/>
  <c r="R3963" i="11"/>
  <c r="R3971" i="11"/>
  <c r="R3979" i="11"/>
  <c r="R3987" i="11"/>
  <c r="R3995" i="11"/>
  <c r="T2493" i="11"/>
  <c r="T4656" i="11"/>
  <c r="T4917" i="11"/>
  <c r="T5173" i="11"/>
  <c r="T5429" i="11"/>
  <c r="T5685" i="11"/>
  <c r="S9" i="11"/>
  <c r="S265" i="11"/>
  <c r="S521" i="11"/>
  <c r="S777" i="11"/>
  <c r="S1033" i="11"/>
  <c r="S1289" i="11"/>
  <c r="S1545" i="11"/>
  <c r="S1801" i="11"/>
  <c r="S2057" i="11"/>
  <c r="S2313" i="11"/>
  <c r="S2569" i="11"/>
  <c r="S2825" i="11"/>
  <c r="S3081" i="11"/>
  <c r="S3337" i="11"/>
  <c r="S3562" i="11"/>
  <c r="S3705" i="11"/>
  <c r="S3825" i="11"/>
  <c r="S3896" i="11"/>
  <c r="S3960" i="11"/>
  <c r="S4024" i="11"/>
  <c r="S4088" i="11"/>
  <c r="S4152" i="11"/>
  <c r="S4216" i="11"/>
  <c r="S4280" i="11"/>
  <c r="S4344" i="11"/>
  <c r="S4408" i="11"/>
  <c r="S4472" i="11"/>
  <c r="S4536" i="11"/>
  <c r="S4600" i="11"/>
  <c r="S4664" i="11"/>
  <c r="S4728" i="11"/>
  <c r="S4792" i="11"/>
  <c r="S4856" i="11"/>
  <c r="S4920" i="11"/>
  <c r="S4984" i="11"/>
  <c r="S5048" i="11"/>
  <c r="S5112" i="11"/>
  <c r="S5176" i="11"/>
  <c r="S5240" i="11"/>
  <c r="S5304" i="11"/>
  <c r="S5368" i="11"/>
  <c r="S5432" i="11"/>
  <c r="S5496" i="11"/>
  <c r="S5560" i="11"/>
  <c r="S5624" i="11"/>
  <c r="S5688" i="11"/>
  <c r="S5752" i="11"/>
  <c r="S5816" i="11"/>
  <c r="S5880" i="11"/>
  <c r="R12" i="11"/>
  <c r="R76" i="11"/>
  <c r="R140" i="11"/>
  <c r="R204" i="11"/>
  <c r="R268" i="11"/>
  <c r="R332" i="11"/>
  <c r="R396" i="11"/>
  <c r="R460" i="11"/>
  <c r="R524" i="11"/>
  <c r="R588" i="11"/>
  <c r="R652" i="11"/>
  <c r="R716" i="11"/>
  <c r="R780" i="11"/>
  <c r="R844" i="11"/>
  <c r="R908" i="11"/>
  <c r="R972" i="11"/>
  <c r="R1036" i="11"/>
  <c r="R1100" i="11"/>
  <c r="R1164" i="11"/>
  <c r="R1228" i="11"/>
  <c r="R1292" i="11"/>
  <c r="R1356" i="11"/>
  <c r="R1420" i="11"/>
  <c r="R1484" i="11"/>
  <c r="R1548" i="11"/>
  <c r="R1612" i="11"/>
  <c r="R1676" i="11"/>
  <c r="R1740" i="11"/>
  <c r="R1804" i="11"/>
  <c r="R1868" i="11"/>
  <c r="R1927" i="11"/>
  <c r="R1940" i="11"/>
  <c r="R1948" i="11"/>
  <c r="R1956" i="11"/>
  <c r="R1964" i="11"/>
  <c r="R1972" i="11"/>
  <c r="R1980" i="11"/>
  <c r="R1988" i="11"/>
  <c r="R1996" i="11"/>
  <c r="R2004" i="11"/>
  <c r="R2012" i="11"/>
  <c r="R2020" i="11"/>
  <c r="R2028" i="11"/>
  <c r="R2036" i="11"/>
  <c r="R2044" i="11"/>
  <c r="R2052" i="11"/>
  <c r="R2060" i="11"/>
  <c r="R2068" i="11"/>
  <c r="R2076" i="11"/>
  <c r="R2084" i="11"/>
  <c r="R2092" i="11"/>
  <c r="R2100" i="11"/>
  <c r="R2108" i="11"/>
  <c r="R2116" i="11"/>
  <c r="R2124" i="11"/>
  <c r="R2132" i="11"/>
  <c r="R2140" i="11"/>
  <c r="R2148" i="11"/>
  <c r="R2156" i="11"/>
  <c r="R2164" i="11"/>
  <c r="R2172" i="11"/>
  <c r="R2180" i="11"/>
  <c r="R2188" i="11"/>
  <c r="R2196" i="11"/>
  <c r="R2204" i="11"/>
  <c r="R2212" i="11"/>
  <c r="R2220" i="11"/>
  <c r="R2228" i="11"/>
  <c r="R2236" i="11"/>
  <c r="R2244" i="11"/>
  <c r="R2252" i="11"/>
  <c r="R2260" i="11"/>
  <c r="R2268" i="11"/>
  <c r="R2276" i="11"/>
  <c r="R2284" i="11"/>
  <c r="R2292" i="11"/>
  <c r="R2300" i="11"/>
  <c r="R2308" i="11"/>
  <c r="R2316" i="11"/>
  <c r="R2324" i="11"/>
  <c r="R2332" i="11"/>
  <c r="R2340" i="11"/>
  <c r="R2348" i="11"/>
  <c r="R2356" i="11"/>
  <c r="R2364" i="11"/>
  <c r="R2372" i="11"/>
  <c r="R2380" i="11"/>
  <c r="R2388" i="11"/>
  <c r="R2396" i="11"/>
  <c r="R2404" i="11"/>
  <c r="R2412" i="11"/>
  <c r="R2420" i="11"/>
  <c r="R2428" i="11"/>
  <c r="R2436" i="11"/>
  <c r="R2444" i="11"/>
  <c r="R2452" i="11"/>
  <c r="R2460" i="11"/>
  <c r="R2468" i="11"/>
  <c r="R2476" i="11"/>
  <c r="R2484" i="11"/>
  <c r="R2492" i="11"/>
  <c r="R2500" i="11"/>
  <c r="R2508" i="11"/>
  <c r="R2516" i="11"/>
  <c r="R2524" i="11"/>
  <c r="R2532" i="11"/>
  <c r="R2540" i="11"/>
  <c r="R2548" i="11"/>
  <c r="R2556" i="11"/>
  <c r="R2564" i="11"/>
  <c r="R2572" i="11"/>
  <c r="R2580" i="11"/>
  <c r="R2588" i="11"/>
  <c r="R2596" i="11"/>
  <c r="R2604" i="11"/>
  <c r="R2612" i="11"/>
  <c r="R2620" i="11"/>
  <c r="R2628" i="11"/>
  <c r="R2636" i="11"/>
  <c r="R2644" i="11"/>
  <c r="R2652" i="11"/>
  <c r="R2660" i="11"/>
  <c r="R2668" i="11"/>
  <c r="R2676" i="11"/>
  <c r="R2684" i="11"/>
  <c r="R2692" i="11"/>
  <c r="R2700" i="11"/>
  <c r="R2708" i="11"/>
  <c r="R2716" i="11"/>
  <c r="R2724" i="11"/>
  <c r="R2732" i="11"/>
  <c r="R2740" i="11"/>
  <c r="R2748" i="11"/>
  <c r="R2756" i="11"/>
  <c r="R2764" i="11"/>
  <c r="R2772" i="11"/>
  <c r="R2780" i="11"/>
  <c r="R2788" i="11"/>
  <c r="R2796" i="11"/>
  <c r="R2804" i="11"/>
  <c r="R2812" i="11"/>
  <c r="R2820" i="11"/>
  <c r="R2828" i="11"/>
  <c r="R2836" i="11"/>
  <c r="R2844" i="11"/>
  <c r="R2852" i="11"/>
  <c r="R2860" i="11"/>
  <c r="R2868" i="11"/>
  <c r="R2876" i="11"/>
  <c r="R2884" i="11"/>
  <c r="R2892" i="11"/>
  <c r="R2900" i="11"/>
  <c r="R2908" i="11"/>
  <c r="R2916" i="11"/>
  <c r="R2924" i="11"/>
  <c r="R2932" i="11"/>
  <c r="R2940" i="11"/>
  <c r="R2948" i="11"/>
  <c r="R2956" i="11"/>
  <c r="R2964" i="11"/>
  <c r="R2972" i="11"/>
  <c r="R2980" i="11"/>
  <c r="R2988" i="11"/>
  <c r="R2996" i="11"/>
  <c r="R3004" i="11"/>
  <c r="R3012" i="11"/>
  <c r="R3020" i="11"/>
  <c r="R3028" i="11"/>
  <c r="R3036" i="11"/>
  <c r="R3044" i="11"/>
  <c r="R3052" i="11"/>
  <c r="R3060" i="11"/>
  <c r="R3068" i="11"/>
  <c r="R3076" i="11"/>
  <c r="R3084" i="11"/>
  <c r="R3092" i="11"/>
  <c r="R3100" i="11"/>
  <c r="R3108" i="11"/>
  <c r="R3116" i="11"/>
  <c r="R3124" i="11"/>
  <c r="R3132" i="11"/>
  <c r="R3140" i="11"/>
  <c r="R3148" i="11"/>
  <c r="R3156" i="11"/>
  <c r="R3164" i="11"/>
  <c r="R3172" i="11"/>
  <c r="R3180" i="11"/>
  <c r="R3188" i="11"/>
  <c r="R3196" i="11"/>
  <c r="R3204" i="11"/>
  <c r="R3212" i="11"/>
  <c r="R3220" i="11"/>
  <c r="R3228" i="11"/>
  <c r="R3236" i="11"/>
  <c r="R3244" i="11"/>
  <c r="R3252" i="11"/>
  <c r="R3260" i="11"/>
  <c r="R3268" i="11"/>
  <c r="R3276" i="11"/>
  <c r="R3284" i="11"/>
  <c r="R3292" i="11"/>
  <c r="R3300" i="11"/>
  <c r="R3308" i="11"/>
  <c r="R3316" i="11"/>
  <c r="R3324" i="11"/>
  <c r="R3332" i="11"/>
  <c r="R3340" i="11"/>
  <c r="R3348" i="11"/>
  <c r="R3356" i="11"/>
  <c r="R3364" i="11"/>
  <c r="R3372" i="11"/>
  <c r="R3380" i="11"/>
  <c r="R3388" i="11"/>
  <c r="R3396" i="11"/>
  <c r="R3404" i="11"/>
  <c r="R3412" i="11"/>
  <c r="R3420" i="11"/>
  <c r="R3428" i="11"/>
  <c r="R3436" i="11"/>
  <c r="R3444" i="11"/>
  <c r="R3452" i="11"/>
  <c r="R3460" i="11"/>
  <c r="R3468" i="11"/>
  <c r="R3476" i="11"/>
  <c r="R3484" i="11"/>
  <c r="R3492" i="11"/>
  <c r="R3500" i="11"/>
  <c r="R3508" i="11"/>
  <c r="R3516" i="11"/>
  <c r="R3524" i="11"/>
  <c r="R3532" i="11"/>
  <c r="R3540" i="11"/>
  <c r="R3548" i="11"/>
  <c r="R3556" i="11"/>
  <c r="R3564" i="11"/>
  <c r="R3572" i="11"/>
  <c r="R3580" i="11"/>
  <c r="R3588" i="11"/>
  <c r="R3596" i="11"/>
  <c r="R3604" i="11"/>
  <c r="R3612" i="11"/>
  <c r="R3620" i="11"/>
  <c r="R3628" i="11"/>
  <c r="R3636" i="11"/>
  <c r="R3644" i="11"/>
  <c r="R3652" i="11"/>
  <c r="R3660" i="11"/>
  <c r="R3668" i="11"/>
  <c r="R3676" i="11"/>
  <c r="R3684" i="11"/>
  <c r="R3692" i="11"/>
  <c r="R3700" i="11"/>
  <c r="R3708" i="11"/>
  <c r="R3716" i="11"/>
  <c r="R3724" i="11"/>
  <c r="R3732" i="11"/>
  <c r="R3740" i="11"/>
  <c r="R3748" i="11"/>
  <c r="R3756" i="11"/>
  <c r="R3764" i="11"/>
  <c r="R3772" i="11"/>
  <c r="R3780" i="11"/>
  <c r="R3788" i="11"/>
  <c r="R3796" i="11"/>
  <c r="R3804" i="11"/>
  <c r="R3812" i="11"/>
  <c r="R3820" i="11"/>
  <c r="R3828" i="11"/>
  <c r="R3836" i="11"/>
  <c r="R3844" i="11"/>
  <c r="R3852" i="11"/>
  <c r="R3860" i="11"/>
  <c r="R3868" i="11"/>
  <c r="R3876" i="11"/>
  <c r="R3884" i="11"/>
  <c r="R3892" i="11"/>
  <c r="R3900" i="11"/>
  <c r="R3908" i="11"/>
  <c r="R3916" i="11"/>
  <c r="R3924" i="11"/>
  <c r="R3932" i="11"/>
  <c r="R3940" i="11"/>
  <c r="R3948" i="11"/>
  <c r="R3956" i="11"/>
  <c r="R3964" i="11"/>
  <c r="R3972" i="11"/>
  <c r="R3980" i="11"/>
  <c r="R3988" i="11"/>
  <c r="T3122" i="11"/>
  <c r="T4725" i="11"/>
  <c r="T4981" i="11"/>
  <c r="T5237" i="11"/>
  <c r="T5493" i="11"/>
  <c r="T5749" i="11"/>
  <c r="S73" i="11"/>
  <c r="S329" i="11"/>
  <c r="S585" i="11"/>
  <c r="S841" i="11"/>
  <c r="S1097" i="11"/>
  <c r="S1353" i="11"/>
  <c r="S1609" i="11"/>
  <c r="S1865" i="11"/>
  <c r="S2121" i="11"/>
  <c r="S2377" i="11"/>
  <c r="S2633" i="11"/>
  <c r="S2889" i="11"/>
  <c r="S3145" i="11"/>
  <c r="S3401" i="11"/>
  <c r="S3608" i="11"/>
  <c r="S3737" i="11"/>
  <c r="S3848" i="11"/>
  <c r="S3912" i="11"/>
  <c r="S3976" i="11"/>
  <c r="S4040" i="11"/>
  <c r="S4104" i="11"/>
  <c r="S4168" i="11"/>
  <c r="S4232" i="11"/>
  <c r="S4296" i="11"/>
  <c r="S4360" i="11"/>
  <c r="S4424" i="11"/>
  <c r="S4488" i="11"/>
  <c r="S4552" i="11"/>
  <c r="S4616" i="11"/>
  <c r="S4680" i="11"/>
  <c r="S4744" i="11"/>
  <c r="S4808" i="11"/>
  <c r="S4872" i="11"/>
  <c r="S4936" i="11"/>
  <c r="S5000" i="11"/>
  <c r="S5064" i="11"/>
  <c r="S5128" i="11"/>
  <c r="S5192" i="11"/>
  <c r="S5256" i="11"/>
  <c r="S5320" i="11"/>
  <c r="S5384" i="11"/>
  <c r="S5448" i="11"/>
  <c r="S5512" i="11"/>
  <c r="S5576" i="11"/>
  <c r="S5640" i="11"/>
  <c r="S5704" i="11"/>
  <c r="S5768" i="11"/>
  <c r="S5832" i="11"/>
  <c r="S5896" i="11"/>
  <c r="R28" i="11"/>
  <c r="R92" i="11"/>
  <c r="R156" i="11"/>
  <c r="R220" i="11"/>
  <c r="R284" i="11"/>
  <c r="R348" i="11"/>
  <c r="R412" i="11"/>
  <c r="R476" i="11"/>
  <c r="R540" i="11"/>
  <c r="R604" i="11"/>
  <c r="R668" i="11"/>
  <c r="R732" i="11"/>
  <c r="R796" i="11"/>
  <c r="R860" i="11"/>
  <c r="R924" i="11"/>
  <c r="R988" i="11"/>
  <c r="R1052" i="11"/>
  <c r="R1116" i="11"/>
  <c r="R1180" i="11"/>
  <c r="R1244" i="11"/>
  <c r="R1308" i="11"/>
  <c r="R1372" i="11"/>
  <c r="R1436" i="11"/>
  <c r="R1500" i="11"/>
  <c r="R1564" i="11"/>
  <c r="R1628" i="11"/>
  <c r="R1692" i="11"/>
  <c r="R1756" i="11"/>
  <c r="R1820" i="11"/>
  <c r="R1884" i="11"/>
  <c r="R1931" i="11"/>
  <c r="R1942" i="11"/>
  <c r="R1950" i="11"/>
  <c r="R1958" i="11"/>
  <c r="R1966" i="11"/>
  <c r="R1974" i="11"/>
  <c r="R1982" i="11"/>
  <c r="R1990" i="11"/>
  <c r="R1998" i="11"/>
  <c r="R2006" i="11"/>
  <c r="R2014" i="11"/>
  <c r="R2022" i="11"/>
  <c r="R2030" i="11"/>
  <c r="R2038" i="11"/>
  <c r="R2046" i="11"/>
  <c r="R2054" i="11"/>
  <c r="R2062" i="11"/>
  <c r="R2070" i="11"/>
  <c r="R2078" i="11"/>
  <c r="R2086" i="11"/>
  <c r="R2094" i="11"/>
  <c r="R2102" i="11"/>
  <c r="R2110" i="11"/>
  <c r="R2118" i="11"/>
  <c r="R2126" i="11"/>
  <c r="R2134" i="11"/>
  <c r="R2142" i="11"/>
  <c r="R2150" i="11"/>
  <c r="R2158" i="11"/>
  <c r="R2166" i="11"/>
  <c r="R2174" i="11"/>
  <c r="R2182" i="11"/>
  <c r="R2190" i="11"/>
  <c r="R2198" i="11"/>
  <c r="R2206" i="11"/>
  <c r="R2214" i="11"/>
  <c r="R2222" i="11"/>
  <c r="R2230" i="11"/>
  <c r="R2238" i="11"/>
  <c r="R2246" i="11"/>
  <c r="R2254" i="11"/>
  <c r="R2262" i="11"/>
  <c r="R2270" i="11"/>
  <c r="R2278" i="11"/>
  <c r="R2286" i="11"/>
  <c r="R2294" i="11"/>
  <c r="R2302" i="11"/>
  <c r="R2310" i="11"/>
  <c r="R2318" i="11"/>
  <c r="R2326" i="11"/>
  <c r="R2334" i="11"/>
  <c r="R2342" i="11"/>
  <c r="R2350" i="11"/>
  <c r="R2358" i="11"/>
  <c r="R2366" i="11"/>
  <c r="R2374" i="11"/>
  <c r="R2382" i="11"/>
  <c r="R2390" i="11"/>
  <c r="R2398" i="11"/>
  <c r="R2406" i="11"/>
  <c r="R2414" i="11"/>
  <c r="R2422" i="11"/>
  <c r="R2430" i="11"/>
  <c r="R2438" i="11"/>
  <c r="R2446" i="11"/>
  <c r="R2454" i="11"/>
  <c r="R2462" i="11"/>
  <c r="R2470" i="11"/>
  <c r="R2478" i="11"/>
  <c r="R2486" i="11"/>
  <c r="R2494" i="11"/>
  <c r="R2502" i="11"/>
  <c r="R2510" i="11"/>
  <c r="R2518" i="11"/>
  <c r="R2526" i="11"/>
  <c r="R2534" i="11"/>
  <c r="R2542" i="11"/>
  <c r="R2550" i="11"/>
  <c r="R2558" i="11"/>
  <c r="R2566" i="11"/>
  <c r="R2574" i="11"/>
  <c r="R2582" i="11"/>
  <c r="R2590" i="11"/>
  <c r="R2598" i="11"/>
  <c r="R2606" i="11"/>
  <c r="R2614" i="11"/>
  <c r="R2622" i="11"/>
  <c r="R2630" i="11"/>
  <c r="R2638" i="11"/>
  <c r="R2646" i="11"/>
  <c r="R2654" i="11"/>
  <c r="R2662" i="11"/>
  <c r="R2670" i="11"/>
  <c r="R2678" i="11"/>
  <c r="R2686" i="11"/>
  <c r="R2694" i="11"/>
  <c r="R2702" i="11"/>
  <c r="R2710" i="11"/>
  <c r="R2718" i="11"/>
  <c r="R2726" i="11"/>
  <c r="R2734" i="11"/>
  <c r="R2742" i="11"/>
  <c r="R2750" i="11"/>
  <c r="R2758" i="11"/>
  <c r="R2766" i="11"/>
  <c r="R2774" i="11"/>
  <c r="R2782" i="11"/>
  <c r="R2790" i="11"/>
  <c r="R2798" i="11"/>
  <c r="R2806" i="11"/>
  <c r="R2814" i="11"/>
  <c r="R2822" i="11"/>
  <c r="R2830" i="11"/>
  <c r="R2838" i="11"/>
  <c r="R2846" i="11"/>
  <c r="R2854" i="11"/>
  <c r="R2862" i="11"/>
  <c r="R2870" i="11"/>
  <c r="R2878" i="11"/>
  <c r="R2886" i="11"/>
  <c r="R2894" i="11"/>
  <c r="R2902" i="11"/>
  <c r="R2910" i="11"/>
  <c r="R2918" i="11"/>
  <c r="R2926" i="11"/>
  <c r="R2934" i="11"/>
  <c r="R2942" i="11"/>
  <c r="R2950" i="11"/>
  <c r="R2958" i="11"/>
  <c r="R2966" i="11"/>
  <c r="R2974" i="11"/>
  <c r="R2982" i="11"/>
  <c r="R2990" i="11"/>
  <c r="R2998" i="11"/>
  <c r="R3006" i="11"/>
  <c r="R3014" i="11"/>
  <c r="R3022" i="11"/>
  <c r="R3030" i="11"/>
  <c r="R3038" i="11"/>
  <c r="R3046" i="11"/>
  <c r="R3054" i="11"/>
  <c r="R3062" i="11"/>
  <c r="R3070" i="11"/>
  <c r="R3078" i="11"/>
  <c r="R3086" i="11"/>
  <c r="R3094" i="11"/>
  <c r="R3102" i="11"/>
  <c r="R3110" i="11"/>
  <c r="R3118" i="11"/>
  <c r="R3126" i="11"/>
  <c r="R3134" i="11"/>
  <c r="R3142" i="11"/>
  <c r="R3150" i="11"/>
  <c r="R3158" i="11"/>
  <c r="R3166" i="11"/>
  <c r="R3174" i="11"/>
  <c r="R3182" i="11"/>
  <c r="R3190" i="11"/>
  <c r="R3198" i="11"/>
  <c r="R3206" i="11"/>
  <c r="R3214" i="11"/>
  <c r="R3222" i="11"/>
  <c r="R3230" i="11"/>
  <c r="R3238" i="11"/>
  <c r="R3246" i="11"/>
  <c r="R3254" i="11"/>
  <c r="R3262" i="11"/>
  <c r="R3270" i="11"/>
  <c r="R3278" i="11"/>
  <c r="R3286" i="11"/>
  <c r="R3294" i="11"/>
  <c r="R3302" i="11"/>
  <c r="R3310" i="11"/>
  <c r="R3318" i="11"/>
  <c r="R3326" i="11"/>
  <c r="R3334" i="11"/>
  <c r="R3342" i="11"/>
  <c r="R3350" i="11"/>
  <c r="R3358" i="11"/>
  <c r="R3366" i="11"/>
  <c r="R3374" i="11"/>
  <c r="R3382" i="11"/>
  <c r="R3390" i="11"/>
  <c r="R3398" i="11"/>
  <c r="R3406" i="11"/>
  <c r="R3414" i="11"/>
  <c r="R3422" i="11"/>
  <c r="R3430" i="11"/>
  <c r="R3438" i="11"/>
  <c r="R3446" i="11"/>
  <c r="R3454" i="11"/>
  <c r="R3462" i="11"/>
  <c r="R3470" i="11"/>
  <c r="R3478" i="11"/>
  <c r="R3486" i="11"/>
  <c r="R3494" i="11"/>
  <c r="R3502" i="11"/>
  <c r="R3510" i="11"/>
  <c r="R3518" i="11"/>
  <c r="R3526" i="11"/>
  <c r="R3534" i="11"/>
  <c r="R3542" i="11"/>
  <c r="R3550" i="11"/>
  <c r="R3558" i="11"/>
  <c r="R3566" i="11"/>
  <c r="R3574" i="11"/>
  <c r="R3582" i="11"/>
  <c r="R3590" i="11"/>
  <c r="R3598" i="11"/>
  <c r="R3606" i="11"/>
  <c r="R3614" i="11"/>
  <c r="R3622" i="11"/>
  <c r="R3630" i="11"/>
  <c r="R3638" i="11"/>
  <c r="R3646" i="11"/>
  <c r="R3654" i="11"/>
  <c r="R3662" i="11"/>
  <c r="R3670" i="11"/>
  <c r="R3678" i="11"/>
  <c r="R3686" i="11"/>
  <c r="R3694" i="11"/>
  <c r="R3702" i="11"/>
  <c r="R3710" i="11"/>
  <c r="R3718" i="11"/>
  <c r="R3726" i="11"/>
  <c r="R3734" i="11"/>
  <c r="R3742" i="11"/>
  <c r="R3750" i="11"/>
  <c r="R3758" i="11"/>
  <c r="R3766" i="11"/>
  <c r="R3774" i="11"/>
  <c r="R3782" i="11"/>
  <c r="R3790" i="11"/>
  <c r="R3798" i="11"/>
  <c r="R3806" i="11"/>
  <c r="R3814" i="11"/>
  <c r="R3822" i="11"/>
  <c r="R3830" i="11"/>
  <c r="R3838" i="11"/>
  <c r="R3846" i="11"/>
  <c r="R3854" i="11"/>
  <c r="R3862" i="11"/>
  <c r="R3870" i="11"/>
  <c r="R3878" i="11"/>
  <c r="R3886" i="11"/>
  <c r="R3894" i="11"/>
  <c r="R3902" i="11"/>
  <c r="R3910" i="11"/>
  <c r="R3918" i="11"/>
  <c r="R3926" i="11"/>
  <c r="R3934" i="11"/>
  <c r="R3942" i="11"/>
  <c r="R3950" i="11"/>
  <c r="R3958" i="11"/>
  <c r="R3966" i="11"/>
  <c r="R3974" i="11"/>
  <c r="R3982" i="11"/>
  <c r="R3990" i="11"/>
  <c r="T3378" i="11"/>
  <c r="T4757" i="11"/>
  <c r="T5013" i="11"/>
  <c r="T5269" i="11"/>
  <c r="T5525" i="11"/>
  <c r="T5781" i="11"/>
  <c r="S105" i="11"/>
  <c r="S361" i="11"/>
  <c r="S617" i="11"/>
  <c r="S873" i="11"/>
  <c r="S1129" i="11"/>
  <c r="S1385" i="11"/>
  <c r="S1641" i="11"/>
  <c r="S1897" i="11"/>
  <c r="S2153" i="11"/>
  <c r="S2409" i="11"/>
  <c r="S2665" i="11"/>
  <c r="S2921" i="11"/>
  <c r="S3177" i="11"/>
  <c r="S3433" i="11"/>
  <c r="S3625" i="11"/>
  <c r="S3753" i="11"/>
  <c r="S3856" i="11"/>
  <c r="S3920" i="11"/>
  <c r="S3984" i="11"/>
  <c r="S4048" i="11"/>
  <c r="S4112" i="11"/>
  <c r="S4176" i="11"/>
  <c r="S4240" i="11"/>
  <c r="S4304" i="11"/>
  <c r="S4368" i="11"/>
  <c r="S4432" i="11"/>
  <c r="S4496" i="11"/>
  <c r="S4560" i="11"/>
  <c r="S4624" i="11"/>
  <c r="S4688" i="11"/>
  <c r="S4752" i="11"/>
  <c r="S4816" i="11"/>
  <c r="S4880" i="11"/>
  <c r="S4944" i="11"/>
  <c r="S5008" i="11"/>
  <c r="S5072" i="11"/>
  <c r="S5136" i="11"/>
  <c r="S5200" i="11"/>
  <c r="S5264" i="11"/>
  <c r="S5328" i="11"/>
  <c r="S5392" i="11"/>
  <c r="S5456" i="11"/>
  <c r="S5520" i="11"/>
  <c r="S5584" i="11"/>
  <c r="S5648" i="11"/>
  <c r="S5712" i="11"/>
  <c r="S5776" i="11"/>
  <c r="S5840" i="11"/>
  <c r="S5904" i="11"/>
  <c r="R36" i="11"/>
  <c r="R100" i="11"/>
  <c r="R164" i="11"/>
  <c r="R228" i="11"/>
  <c r="R292" i="11"/>
  <c r="R356" i="11"/>
  <c r="R420" i="11"/>
  <c r="R484" i="11"/>
  <c r="R548" i="11"/>
  <c r="R612" i="11"/>
  <c r="R676" i="11"/>
  <c r="R740" i="11"/>
  <c r="R804" i="11"/>
  <c r="R868" i="11"/>
  <c r="R932" i="11"/>
  <c r="R996" i="11"/>
  <c r="R1060" i="11"/>
  <c r="R1124" i="11"/>
  <c r="R1188" i="11"/>
  <c r="R1252" i="11"/>
  <c r="R1316" i="11"/>
  <c r="R1380" i="11"/>
  <c r="R1444" i="11"/>
  <c r="R1508" i="11"/>
  <c r="R1572" i="11"/>
  <c r="R1636" i="11"/>
  <c r="R1700" i="11"/>
  <c r="R1764" i="11"/>
  <c r="R1828" i="11"/>
  <c r="R1892" i="11"/>
  <c r="R1932" i="11"/>
  <c r="R1943" i="11"/>
  <c r="R1951" i="11"/>
  <c r="R1959" i="11"/>
  <c r="R1967" i="11"/>
  <c r="R1975" i="11"/>
  <c r="R1983" i="11"/>
  <c r="R1991" i="11"/>
  <c r="R1999" i="11"/>
  <c r="R2007" i="11"/>
  <c r="R2015" i="11"/>
  <c r="R2023" i="11"/>
  <c r="R2031" i="11"/>
  <c r="R2039" i="11"/>
  <c r="R2047" i="11"/>
  <c r="R2055" i="11"/>
  <c r="R2063" i="11"/>
  <c r="R2071" i="11"/>
  <c r="R2079" i="11"/>
  <c r="R2087" i="11"/>
  <c r="R2095" i="11"/>
  <c r="R2103" i="11"/>
  <c r="R2111" i="11"/>
  <c r="R2119" i="11"/>
  <c r="R2127" i="11"/>
  <c r="R2135" i="11"/>
  <c r="R2143" i="11"/>
  <c r="R2151" i="11"/>
  <c r="R2159" i="11"/>
  <c r="R2167" i="11"/>
  <c r="R2175" i="11"/>
  <c r="R2183" i="11"/>
  <c r="R2191" i="11"/>
  <c r="R2199" i="11"/>
  <c r="R2207" i="11"/>
  <c r="R2215" i="11"/>
  <c r="R2223" i="11"/>
  <c r="R2231" i="11"/>
  <c r="R2239" i="11"/>
  <c r="R2247" i="11"/>
  <c r="R2255" i="11"/>
  <c r="R2263" i="11"/>
  <c r="R2271" i="11"/>
  <c r="R2279" i="11"/>
  <c r="R2287" i="11"/>
  <c r="R2295" i="11"/>
  <c r="R2303" i="11"/>
  <c r="R2311" i="11"/>
  <c r="R2319" i="11"/>
  <c r="R2327" i="11"/>
  <c r="R2335" i="11"/>
  <c r="R2343" i="11"/>
  <c r="R2351" i="11"/>
  <c r="R2359" i="11"/>
  <c r="R2367" i="11"/>
  <c r="R2375" i="11"/>
  <c r="R2383" i="11"/>
  <c r="R2391" i="11"/>
  <c r="R2399" i="11"/>
  <c r="R2407" i="11"/>
  <c r="R2415" i="11"/>
  <c r="R2423" i="11"/>
  <c r="R2431" i="11"/>
  <c r="R2439" i="11"/>
  <c r="R2447" i="11"/>
  <c r="R2455" i="11"/>
  <c r="R2463" i="11"/>
  <c r="R2471" i="11"/>
  <c r="R2479" i="11"/>
  <c r="R2487" i="11"/>
  <c r="R2495" i="11"/>
  <c r="R2503" i="11"/>
  <c r="R2511" i="11"/>
  <c r="R2519" i="11"/>
  <c r="R2527" i="11"/>
  <c r="R2535" i="11"/>
  <c r="R2543" i="11"/>
  <c r="R2551" i="11"/>
  <c r="R2559" i="11"/>
  <c r="R2567" i="11"/>
  <c r="R2575" i="11"/>
  <c r="R2583" i="11"/>
  <c r="R2591" i="11"/>
  <c r="R2599" i="11"/>
  <c r="R2607" i="11"/>
  <c r="R2615" i="11"/>
  <c r="R2623" i="11"/>
  <c r="R2631" i="11"/>
  <c r="R2639" i="11"/>
  <c r="R2647" i="11"/>
  <c r="R2655" i="11"/>
  <c r="R2663" i="11"/>
  <c r="R2671" i="11"/>
  <c r="R2679" i="11"/>
  <c r="R2687" i="11"/>
  <c r="R2695" i="11"/>
  <c r="R2703" i="11"/>
  <c r="R2711" i="11"/>
  <c r="R2719" i="11"/>
  <c r="R2727" i="11"/>
  <c r="R2735" i="11"/>
  <c r="R2743" i="11"/>
  <c r="R2751" i="11"/>
  <c r="R2759" i="11"/>
  <c r="R2767" i="11"/>
  <c r="R2775" i="11"/>
  <c r="R2783" i="11"/>
  <c r="R2791" i="11"/>
  <c r="R2799" i="11"/>
  <c r="R2807" i="11"/>
  <c r="R2815" i="11"/>
  <c r="R2823" i="11"/>
  <c r="R2831" i="11"/>
  <c r="R2839" i="11"/>
  <c r="R2847" i="11"/>
  <c r="R2855" i="11"/>
  <c r="R2863" i="11"/>
  <c r="R2871" i="11"/>
  <c r="R2879" i="11"/>
  <c r="R2887" i="11"/>
  <c r="R2895" i="11"/>
  <c r="R2903" i="11"/>
  <c r="R2911" i="11"/>
  <c r="R2919" i="11"/>
  <c r="R2927" i="11"/>
  <c r="R2935" i="11"/>
  <c r="R2943" i="11"/>
  <c r="R2951" i="11"/>
  <c r="R2959" i="11"/>
  <c r="R2967" i="11"/>
  <c r="R2975" i="11"/>
  <c r="R2983" i="11"/>
  <c r="R2991" i="11"/>
  <c r="R2999" i="11"/>
  <c r="R3007" i="11"/>
  <c r="R3015" i="11"/>
  <c r="R3023" i="11"/>
  <c r="R3031" i="11"/>
  <c r="R3039" i="11"/>
  <c r="R3047" i="11"/>
  <c r="R3055" i="11"/>
  <c r="R3063" i="11"/>
  <c r="R3071" i="11"/>
  <c r="R3079" i="11"/>
  <c r="R3087" i="11"/>
  <c r="R3095" i="11"/>
  <c r="R3103" i="11"/>
  <c r="R3111" i="11"/>
  <c r="R3119" i="11"/>
  <c r="R3127" i="11"/>
  <c r="R3135" i="11"/>
  <c r="R3143" i="11"/>
  <c r="R3151" i="11"/>
  <c r="R3159" i="11"/>
  <c r="R3167" i="11"/>
  <c r="R3175" i="11"/>
  <c r="R3183" i="11"/>
  <c r="R3191" i="11"/>
  <c r="R3199" i="11"/>
  <c r="R3207" i="11"/>
  <c r="R3215" i="11"/>
  <c r="R3223" i="11"/>
  <c r="R3231" i="11"/>
  <c r="R3239" i="11"/>
  <c r="R3247" i="11"/>
  <c r="R3255" i="11"/>
  <c r="R3263" i="11"/>
  <c r="R3271" i="11"/>
  <c r="R3279" i="11"/>
  <c r="R3287" i="11"/>
  <c r="R3295" i="11"/>
  <c r="R3303" i="11"/>
  <c r="R3311" i="11"/>
  <c r="R3319" i="11"/>
  <c r="R3327" i="11"/>
  <c r="R3335" i="11"/>
  <c r="R3343" i="11"/>
  <c r="R3351" i="11"/>
  <c r="R3359" i="11"/>
  <c r="R3367" i="11"/>
  <c r="R3375" i="11"/>
  <c r="R3383" i="11"/>
  <c r="R3391" i="11"/>
  <c r="R3399" i="11"/>
  <c r="R3407" i="11"/>
  <c r="R3415" i="11"/>
  <c r="R3423" i="11"/>
  <c r="R3431" i="11"/>
  <c r="R3439" i="11"/>
  <c r="R3447" i="11"/>
  <c r="R3455" i="11"/>
  <c r="R3463" i="11"/>
  <c r="R3471" i="11"/>
  <c r="R3479" i="11"/>
  <c r="R3487" i="11"/>
  <c r="R3495" i="11"/>
  <c r="R3503" i="11"/>
  <c r="R3511" i="11"/>
  <c r="R3519" i="11"/>
  <c r="R3527" i="11"/>
  <c r="R3535" i="11"/>
  <c r="R3543" i="11"/>
  <c r="R3551" i="11"/>
  <c r="R3559" i="11"/>
  <c r="R3567" i="11"/>
  <c r="R3575" i="11"/>
  <c r="R3583" i="11"/>
  <c r="R3591" i="11"/>
  <c r="R3599" i="11"/>
  <c r="R3607" i="11"/>
  <c r="R3615" i="11"/>
  <c r="R3623" i="11"/>
  <c r="R3631" i="11"/>
  <c r="R3639" i="11"/>
  <c r="R3647" i="11"/>
  <c r="R3655" i="11"/>
  <c r="R3663" i="11"/>
  <c r="R3671" i="11"/>
  <c r="R3679" i="11"/>
  <c r="R3687" i="11"/>
  <c r="R3695" i="11"/>
  <c r="R3703" i="11"/>
  <c r="R3711" i="11"/>
  <c r="R3719" i="11"/>
  <c r="R3727" i="11"/>
  <c r="R3735" i="11"/>
  <c r="R3743" i="11"/>
  <c r="R3751" i="11"/>
  <c r="R3759" i="11"/>
  <c r="R3767" i="11"/>
  <c r="R3775" i="11"/>
  <c r="R3783" i="11"/>
  <c r="R3791" i="11"/>
  <c r="R3799" i="11"/>
  <c r="R3807" i="11"/>
  <c r="R3815" i="11"/>
  <c r="R3823" i="11"/>
  <c r="R3831" i="11"/>
  <c r="R3839" i="11"/>
  <c r="R3847" i="11"/>
  <c r="R3855" i="11"/>
  <c r="R3863" i="11"/>
  <c r="R3871" i="11"/>
  <c r="R3879" i="11"/>
  <c r="R3887" i="11"/>
  <c r="R3895" i="11"/>
  <c r="R3903" i="11"/>
  <c r="R3911" i="11"/>
  <c r="R3919" i="11"/>
  <c r="R3927" i="11"/>
  <c r="R3935" i="11"/>
  <c r="R3943" i="11"/>
  <c r="R3951" i="11"/>
  <c r="R3959" i="11"/>
  <c r="R3967" i="11"/>
  <c r="R3975" i="11"/>
  <c r="S41" i="11"/>
  <c r="S2089" i="11"/>
  <c r="S3837" i="11"/>
  <c r="S4352" i="11"/>
  <c r="S4864" i="11"/>
  <c r="S5376" i="11"/>
  <c r="S5888" i="11"/>
  <c r="R468" i="11"/>
  <c r="R980" i="11"/>
  <c r="R1492" i="11"/>
  <c r="R1941" i="11"/>
  <c r="R2005" i="11"/>
  <c r="R2069" i="11"/>
  <c r="R2133" i="11"/>
  <c r="R2197" i="11"/>
  <c r="R2261" i="11"/>
  <c r="R2325" i="11"/>
  <c r="R2389" i="11"/>
  <c r="R2453" i="11"/>
  <c r="R2517" i="11"/>
  <c r="R2581" i="11"/>
  <c r="R2645" i="11"/>
  <c r="R2709" i="11"/>
  <c r="R2773" i="11"/>
  <c r="R2837" i="11"/>
  <c r="R2901" i="11"/>
  <c r="R2965" i="11"/>
  <c r="R3029" i="11"/>
  <c r="R3093" i="11"/>
  <c r="R3157" i="11"/>
  <c r="R3221" i="11"/>
  <c r="R3285" i="11"/>
  <c r="R3349" i="11"/>
  <c r="R3413" i="11"/>
  <c r="R3477" i="11"/>
  <c r="R3541" i="11"/>
  <c r="R3605" i="11"/>
  <c r="R3669" i="11"/>
  <c r="R3733" i="11"/>
  <c r="R3797" i="11"/>
  <c r="R3861" i="11"/>
  <c r="R3925" i="11"/>
  <c r="R3981" i="11"/>
  <c r="R3998" i="11"/>
  <c r="R4006" i="11"/>
  <c r="R4014" i="11"/>
  <c r="R4022" i="11"/>
  <c r="R4030" i="11"/>
  <c r="R4038" i="11"/>
  <c r="R4046" i="11"/>
  <c r="R4054" i="11"/>
  <c r="R4062" i="11"/>
  <c r="R4070" i="11"/>
  <c r="R4078" i="11"/>
  <c r="R4086" i="11"/>
  <c r="R4094" i="11"/>
  <c r="R4102" i="11"/>
  <c r="R4110" i="11"/>
  <c r="R4118" i="11"/>
  <c r="R4126" i="11"/>
  <c r="R4134" i="11"/>
  <c r="R4142" i="11"/>
  <c r="R4150" i="11"/>
  <c r="R4158" i="11"/>
  <c r="R4166" i="11"/>
  <c r="R4174" i="11"/>
  <c r="R4182" i="11"/>
  <c r="R4190" i="11"/>
  <c r="R4198" i="11"/>
  <c r="R4206" i="11"/>
  <c r="R4214" i="11"/>
  <c r="R4222" i="11"/>
  <c r="R4230" i="11"/>
  <c r="R4238" i="11"/>
  <c r="R4246" i="11"/>
  <c r="R4254" i="11"/>
  <c r="R4262" i="11"/>
  <c r="R4270" i="11"/>
  <c r="R4278" i="11"/>
  <c r="R4286" i="11"/>
  <c r="R4294" i="11"/>
  <c r="R4302" i="11"/>
  <c r="R4310" i="11"/>
  <c r="R4318" i="11"/>
  <c r="R4326" i="11"/>
  <c r="R4334" i="11"/>
  <c r="R4342" i="11"/>
  <c r="R4350" i="11"/>
  <c r="R4358" i="11"/>
  <c r="R4366" i="11"/>
  <c r="R4374" i="11"/>
  <c r="R4382" i="11"/>
  <c r="R4390" i="11"/>
  <c r="R4398" i="11"/>
  <c r="R4406" i="11"/>
  <c r="R4414" i="11"/>
  <c r="R4422" i="11"/>
  <c r="R4430" i="11"/>
  <c r="R4438" i="11"/>
  <c r="R4446" i="11"/>
  <c r="R4454" i="11"/>
  <c r="R4462" i="11"/>
  <c r="R4470" i="11"/>
  <c r="R4478" i="11"/>
  <c r="R4486" i="11"/>
  <c r="R4494" i="11"/>
  <c r="R4502" i="11"/>
  <c r="R4510" i="11"/>
  <c r="R4518" i="11"/>
  <c r="R4526" i="11"/>
  <c r="R4534" i="11"/>
  <c r="R4542" i="11"/>
  <c r="R4550" i="11"/>
  <c r="R4558" i="11"/>
  <c r="R4566" i="11"/>
  <c r="R4574" i="11"/>
  <c r="R4582" i="11"/>
  <c r="R4590" i="11"/>
  <c r="R4598" i="11"/>
  <c r="R4606" i="11"/>
  <c r="R4614" i="11"/>
  <c r="R4622" i="11"/>
  <c r="R4630" i="11"/>
  <c r="R4638" i="11"/>
  <c r="R4646" i="11"/>
  <c r="R4654" i="11"/>
  <c r="R4662" i="11"/>
  <c r="R4670" i="11"/>
  <c r="R4678" i="11"/>
  <c r="R4686" i="11"/>
  <c r="R4694" i="11"/>
  <c r="R4702" i="11"/>
  <c r="R4710" i="11"/>
  <c r="R4718" i="11"/>
  <c r="R4726" i="11"/>
  <c r="R4734" i="11"/>
  <c r="R4742" i="11"/>
  <c r="R4750" i="11"/>
  <c r="R4758" i="11"/>
  <c r="R4766" i="11"/>
  <c r="R4774" i="11"/>
  <c r="R4782" i="11"/>
  <c r="R4790" i="11"/>
  <c r="R4798" i="11"/>
  <c r="R4806" i="11"/>
  <c r="R4814" i="11"/>
  <c r="R4822" i="11"/>
  <c r="R4830" i="11"/>
  <c r="R4838" i="11"/>
  <c r="R4846" i="11"/>
  <c r="R4854" i="11"/>
  <c r="R4862" i="11"/>
  <c r="R4870" i="11"/>
  <c r="R4878" i="11"/>
  <c r="R4886" i="11"/>
  <c r="R4894" i="11"/>
  <c r="R4902" i="11"/>
  <c r="R4910" i="11"/>
  <c r="R4918" i="11"/>
  <c r="R4926" i="11"/>
  <c r="R4934" i="11"/>
  <c r="R4942" i="11"/>
  <c r="R4950" i="11"/>
  <c r="R4958" i="11"/>
  <c r="R4966" i="11"/>
  <c r="R4974" i="11"/>
  <c r="R4982" i="11"/>
  <c r="R4990" i="11"/>
  <c r="R4998" i="11"/>
  <c r="R5006" i="11"/>
  <c r="R5014" i="11"/>
  <c r="R5022" i="11"/>
  <c r="R5030" i="11"/>
  <c r="R5038" i="11"/>
  <c r="R5046" i="11"/>
  <c r="R5054" i="11"/>
  <c r="R5062" i="11"/>
  <c r="R5070" i="11"/>
  <c r="R5078" i="11"/>
  <c r="R5086" i="11"/>
  <c r="R5094" i="11"/>
  <c r="R5102" i="11"/>
  <c r="R5110" i="11"/>
  <c r="R5118" i="11"/>
  <c r="R5126" i="11"/>
  <c r="R5134" i="11"/>
  <c r="R5142" i="11"/>
  <c r="R5150" i="11"/>
  <c r="R5158" i="11"/>
  <c r="R5166" i="11"/>
  <c r="R5174" i="11"/>
  <c r="R5182" i="11"/>
  <c r="R5190" i="11"/>
  <c r="R5198" i="11"/>
  <c r="R5206" i="11"/>
  <c r="R5214" i="11"/>
  <c r="R5222" i="11"/>
  <c r="R5230" i="11"/>
  <c r="R5238" i="11"/>
  <c r="R5246" i="11"/>
  <c r="R5254" i="11"/>
  <c r="R5262" i="11"/>
  <c r="R5270" i="11"/>
  <c r="R5278" i="11"/>
  <c r="R5286" i="11"/>
  <c r="R5294" i="11"/>
  <c r="R5302" i="11"/>
  <c r="R5310" i="11"/>
  <c r="R5318" i="11"/>
  <c r="R5326" i="11"/>
  <c r="R5334" i="11"/>
  <c r="R5342" i="11"/>
  <c r="R5350" i="11"/>
  <c r="R5358" i="11"/>
  <c r="R5366" i="11"/>
  <c r="R5374" i="11"/>
  <c r="R5382" i="11"/>
  <c r="R5390" i="11"/>
  <c r="R5398" i="11"/>
  <c r="R5406" i="11"/>
  <c r="R5414" i="11"/>
  <c r="R5422" i="11"/>
  <c r="R5430" i="11"/>
  <c r="R5438" i="11"/>
  <c r="R5446" i="11"/>
  <c r="R5454" i="11"/>
  <c r="R5462" i="11"/>
  <c r="R5470" i="11"/>
  <c r="R5478" i="11"/>
  <c r="R5486" i="11"/>
  <c r="R5494" i="11"/>
  <c r="R5502" i="11"/>
  <c r="R5510" i="11"/>
  <c r="R5518" i="11"/>
  <c r="R5526" i="11"/>
  <c r="R5534" i="11"/>
  <c r="R5542" i="11"/>
  <c r="R5550" i="11"/>
  <c r="R5558" i="11"/>
  <c r="R5566" i="11"/>
  <c r="R5574" i="11"/>
  <c r="R5582" i="11"/>
  <c r="R5590" i="11"/>
  <c r="R5598" i="11"/>
  <c r="R5606" i="11"/>
  <c r="R5614" i="11"/>
  <c r="R5622" i="11"/>
  <c r="R5630" i="11"/>
  <c r="R5638" i="11"/>
  <c r="R5646" i="11"/>
  <c r="R5654" i="11"/>
  <c r="R5662" i="11"/>
  <c r="R5670" i="11"/>
  <c r="R5678" i="11"/>
  <c r="R5686" i="11"/>
  <c r="R5694" i="11"/>
  <c r="R5702" i="11"/>
  <c r="R5710" i="11"/>
  <c r="R5718" i="11"/>
  <c r="R5726" i="11"/>
  <c r="R5734" i="11"/>
  <c r="R5742" i="11"/>
  <c r="R5750" i="11"/>
  <c r="R5758" i="11"/>
  <c r="R5766" i="11"/>
  <c r="R5774" i="11"/>
  <c r="R5782" i="11"/>
  <c r="R5790" i="11"/>
  <c r="R5798" i="11"/>
  <c r="R5806" i="11"/>
  <c r="R5814" i="11"/>
  <c r="R5822" i="11"/>
  <c r="R5830" i="11"/>
  <c r="R5838" i="11"/>
  <c r="R5846" i="11"/>
  <c r="R5854" i="11"/>
  <c r="R5862" i="11"/>
  <c r="R5870" i="11"/>
  <c r="R5878" i="11"/>
  <c r="R5886" i="11"/>
  <c r="R5894" i="11"/>
  <c r="R5902" i="11"/>
  <c r="R5910" i="11"/>
  <c r="R5918" i="11"/>
  <c r="R5926" i="11"/>
  <c r="R2" i="11"/>
  <c r="Q10" i="11"/>
  <c r="Q18" i="11"/>
  <c r="Q26" i="11"/>
  <c r="Q34" i="11"/>
  <c r="Q42" i="11"/>
  <c r="Q50" i="11"/>
  <c r="Q58" i="11"/>
  <c r="Q66" i="11"/>
  <c r="Q74" i="11"/>
  <c r="Q82" i="11"/>
  <c r="Q90" i="11"/>
  <c r="Q98" i="11"/>
  <c r="Q106" i="11"/>
  <c r="Q114" i="11"/>
  <c r="Q122" i="11"/>
  <c r="Q130" i="11"/>
  <c r="Q138" i="11"/>
  <c r="Q146" i="11"/>
  <c r="Q154" i="11"/>
  <c r="Q162" i="11"/>
  <c r="Q170" i="11"/>
  <c r="Q178" i="11"/>
  <c r="Q186" i="11"/>
  <c r="Q194" i="11"/>
  <c r="Q202" i="11"/>
  <c r="Q210" i="11"/>
  <c r="Q218" i="11"/>
  <c r="Q226" i="11"/>
  <c r="Q234" i="11"/>
  <c r="Q242" i="11"/>
  <c r="Q250" i="11"/>
  <c r="Q258" i="11"/>
  <c r="Q266" i="11"/>
  <c r="Q274" i="11"/>
  <c r="Q282" i="11"/>
  <c r="Q290" i="11"/>
  <c r="Q298" i="11"/>
  <c r="Q306" i="11"/>
  <c r="Q314" i="11"/>
  <c r="Q322" i="11"/>
  <c r="Q330" i="11"/>
  <c r="Q338" i="11"/>
  <c r="Q346" i="11"/>
  <c r="Q354" i="11"/>
  <c r="Q362" i="11"/>
  <c r="Q370" i="11"/>
  <c r="Q378" i="11"/>
  <c r="Q386" i="11"/>
  <c r="Q394" i="11"/>
  <c r="Q402" i="11"/>
  <c r="Q410" i="11"/>
  <c r="Q418" i="11"/>
  <c r="Q426" i="11"/>
  <c r="Q434" i="11"/>
  <c r="Q442" i="11"/>
  <c r="Q450" i="11"/>
  <c r="Q458" i="11"/>
  <c r="Q466" i="11"/>
  <c r="Q474" i="11"/>
  <c r="Q482" i="11"/>
  <c r="Q490" i="11"/>
  <c r="Q498" i="11"/>
  <c r="Q506" i="11"/>
  <c r="Q514" i="11"/>
  <c r="Q522" i="11"/>
  <c r="Q530" i="11"/>
  <c r="Q538" i="11"/>
  <c r="Q546" i="11"/>
  <c r="Q554" i="11"/>
  <c r="Q562" i="11"/>
  <c r="Q570" i="11"/>
  <c r="Q578" i="11"/>
  <c r="Q586" i="11"/>
  <c r="Q594" i="11"/>
  <c r="Q602" i="11"/>
  <c r="Q610" i="11"/>
  <c r="Q618" i="11"/>
  <c r="Q626" i="11"/>
  <c r="Q634" i="11"/>
  <c r="Q642" i="11"/>
  <c r="Q650" i="11"/>
  <c r="Q658" i="11"/>
  <c r="Q666" i="11"/>
  <c r="Q674" i="11"/>
  <c r="Q682" i="11"/>
  <c r="Q690" i="11"/>
  <c r="Q698" i="11"/>
  <c r="Q706" i="11"/>
  <c r="Q714" i="11"/>
  <c r="Q722" i="11"/>
  <c r="Q730" i="11"/>
  <c r="Q738" i="11"/>
  <c r="Q746" i="11"/>
  <c r="Q754" i="11"/>
  <c r="Q762" i="11"/>
  <c r="Q770" i="11"/>
  <c r="Q778" i="11"/>
  <c r="Q786" i="11"/>
  <c r="Q794" i="11"/>
  <c r="Q802" i="11"/>
  <c r="Q810" i="11"/>
  <c r="Q818" i="11"/>
  <c r="Q826" i="11"/>
  <c r="Q834" i="11"/>
  <c r="Q842" i="11"/>
  <c r="Q850" i="11"/>
  <c r="Q858" i="11"/>
  <c r="Q866" i="11"/>
  <c r="Q874" i="11"/>
  <c r="Q882" i="11"/>
  <c r="Q890" i="11"/>
  <c r="Q898" i="11"/>
  <c r="Q906" i="11"/>
  <c r="Q914" i="11"/>
  <c r="Q922" i="11"/>
  <c r="Q930" i="11"/>
  <c r="Q938" i="11"/>
  <c r="Q946" i="11"/>
  <c r="Q954" i="11"/>
  <c r="Q962" i="11"/>
  <c r="Q970" i="11"/>
  <c r="Q978" i="11"/>
  <c r="Q986" i="11"/>
  <c r="Q994" i="11"/>
  <c r="Q1002" i="11"/>
  <c r="Q1010" i="11"/>
  <c r="Q1018" i="11"/>
  <c r="Q1026" i="11"/>
  <c r="Q1034" i="11"/>
  <c r="Q1042" i="11"/>
  <c r="Q1050" i="11"/>
  <c r="Q1058" i="11"/>
  <c r="Q1066" i="11"/>
  <c r="Q1074" i="11"/>
  <c r="Q1082" i="11"/>
  <c r="Q1090" i="11"/>
  <c r="Q1098" i="11"/>
  <c r="Q1106" i="11"/>
  <c r="Q1114" i="11"/>
  <c r="Q1122" i="11"/>
  <c r="Q1130" i="11"/>
  <c r="Q1138" i="11"/>
  <c r="Q1146" i="11"/>
  <c r="Q1154" i="11"/>
  <c r="Q1162" i="11"/>
  <c r="Q1170" i="11"/>
  <c r="Q1178" i="11"/>
  <c r="Q1186" i="11"/>
  <c r="Q1194" i="11"/>
  <c r="Q1202" i="11"/>
  <c r="Q1210" i="11"/>
  <c r="Q1218" i="11"/>
  <c r="Q1226" i="11"/>
  <c r="Q1234" i="11"/>
  <c r="Q1242" i="11"/>
  <c r="Q1250" i="11"/>
  <c r="Q1258" i="11"/>
  <c r="Q1266" i="11"/>
  <c r="Q1274" i="11"/>
  <c r="Q1282" i="11"/>
  <c r="Q1290" i="11"/>
  <c r="Q1298" i="11"/>
  <c r="Q1306" i="11"/>
  <c r="Q1314" i="11"/>
  <c r="Q1322" i="11"/>
  <c r="Q1330" i="11"/>
  <c r="Q1338" i="11"/>
  <c r="Q1346" i="11"/>
  <c r="Q1354" i="11"/>
  <c r="Q1362" i="11"/>
  <c r="Q1370" i="11"/>
  <c r="Q1378" i="11"/>
  <c r="Q1386" i="11"/>
  <c r="Q1394" i="11"/>
  <c r="Q1402" i="11"/>
  <c r="Q1410" i="11"/>
  <c r="Q1418" i="11"/>
  <c r="Q1426" i="11"/>
  <c r="Q1434" i="11"/>
  <c r="Q1442" i="11"/>
  <c r="Q1450" i="11"/>
  <c r="Q1458" i="11"/>
  <c r="Q1466" i="11"/>
  <c r="Q1474" i="11"/>
  <c r="Q1482" i="11"/>
  <c r="Q1490" i="11"/>
  <c r="Q1498" i="11"/>
  <c r="Q1506" i="11"/>
  <c r="Q1514" i="11"/>
  <c r="Q1522" i="11"/>
  <c r="Q1530" i="11"/>
  <c r="Q1538" i="11"/>
  <c r="Q1546" i="11"/>
  <c r="Q1554" i="11"/>
  <c r="Q1562" i="11"/>
  <c r="Q1570" i="11"/>
  <c r="Q1578" i="11"/>
  <c r="Q1586" i="11"/>
  <c r="Q1594" i="11"/>
  <c r="Q1602" i="11"/>
  <c r="Q1610" i="11"/>
  <c r="Q1618" i="11"/>
  <c r="Q1626" i="11"/>
  <c r="Q1634" i="11"/>
  <c r="Q1642" i="11"/>
  <c r="Q1650" i="11"/>
  <c r="Q1658" i="11"/>
  <c r="Q1666" i="11"/>
  <c r="Q1674" i="11"/>
  <c r="Q1682" i="11"/>
  <c r="Q1690" i="11"/>
  <c r="Q1698" i="11"/>
  <c r="Q1706" i="11"/>
  <c r="Q1714" i="11"/>
  <c r="Q1722" i="11"/>
  <c r="Q1730" i="11"/>
  <c r="Q1738" i="11"/>
  <c r="Q1746" i="11"/>
  <c r="Q1754" i="11"/>
  <c r="Q1762" i="11"/>
  <c r="Q1770" i="11"/>
  <c r="Q1778" i="11"/>
  <c r="Q1786" i="11"/>
  <c r="Q1794" i="11"/>
  <c r="Q1802" i="11"/>
  <c r="Q1810" i="11"/>
  <c r="Q1818" i="11"/>
  <c r="Q1826" i="11"/>
  <c r="Q1834" i="11"/>
  <c r="Q1842" i="11"/>
  <c r="Q1850" i="11"/>
  <c r="Q1858" i="11"/>
  <c r="Q1866" i="11"/>
  <c r="Q1874" i="11"/>
  <c r="Q1882" i="11"/>
  <c r="Q1890" i="11"/>
  <c r="Q1898" i="11"/>
  <c r="Q1906" i="11"/>
  <c r="Q1914" i="11"/>
  <c r="Q1922" i="11"/>
  <c r="Q1930" i="11"/>
  <c r="Q1938" i="11"/>
  <c r="Q1946" i="11"/>
  <c r="Q1954" i="11"/>
  <c r="Q1962" i="11"/>
  <c r="Q1970" i="11"/>
  <c r="Q1978" i="11"/>
  <c r="Q1986" i="11"/>
  <c r="Q1994" i="11"/>
  <c r="Q2002" i="11"/>
  <c r="Q2010" i="11"/>
  <c r="Q2018" i="11"/>
  <c r="Q2026" i="11"/>
  <c r="Q2034" i="11"/>
  <c r="Q2042" i="11"/>
  <c r="Q2050" i="11"/>
  <c r="Q2058" i="11"/>
  <c r="Q2066" i="11"/>
  <c r="Q2074" i="11"/>
  <c r="Q2082" i="11"/>
  <c r="Q2090" i="11"/>
  <c r="Q2098" i="11"/>
  <c r="Q2106" i="11"/>
  <c r="Q2114" i="11"/>
  <c r="Q2122" i="11"/>
  <c r="Q2130" i="11"/>
  <c r="Q2138" i="11"/>
  <c r="Q2146" i="11"/>
  <c r="Q2154" i="11"/>
  <c r="Q2162" i="11"/>
  <c r="Q2170" i="11"/>
  <c r="Q2178" i="11"/>
  <c r="Q2186" i="11"/>
  <c r="Q2194" i="11"/>
  <c r="Q2202" i="11"/>
  <c r="Q2210" i="11"/>
  <c r="Q2218" i="11"/>
  <c r="Q2226" i="11"/>
  <c r="Q2234" i="11"/>
  <c r="Q2242" i="11"/>
  <c r="Q2250" i="11"/>
  <c r="Q2258" i="11"/>
  <c r="Q2266" i="11"/>
  <c r="Q2274" i="11"/>
  <c r="Q2282" i="11"/>
  <c r="Q2290" i="11"/>
  <c r="Q2298" i="11"/>
  <c r="Q2306" i="11"/>
  <c r="Q2314" i="11"/>
  <c r="Q2322" i="11"/>
  <c r="Q2330" i="11"/>
  <c r="Q2338" i="11"/>
  <c r="Q2346" i="11"/>
  <c r="Q2354" i="11"/>
  <c r="Q2362" i="11"/>
  <c r="Q2370" i="11"/>
  <c r="Q2378" i="11"/>
  <c r="Q2386" i="11"/>
  <c r="Q2394" i="11"/>
  <c r="Q2402" i="11"/>
  <c r="Q2410" i="11"/>
  <c r="Q2418" i="11"/>
  <c r="Q2426" i="11"/>
  <c r="Q2434" i="11"/>
  <c r="Q2442" i="11"/>
  <c r="Q2450" i="11"/>
  <c r="Q2458" i="11"/>
  <c r="Q2466" i="11"/>
  <c r="Q2474" i="11"/>
  <c r="Q2482" i="11"/>
  <c r="Q2490" i="11"/>
  <c r="Q2498" i="11"/>
  <c r="Q2506" i="11"/>
  <c r="Q2514" i="11"/>
  <c r="Q2522" i="11"/>
  <c r="Q2530" i="11"/>
  <c r="Q2538" i="11"/>
  <c r="Q2546" i="11"/>
  <c r="Q2554" i="11"/>
  <c r="Q2562" i="11"/>
  <c r="Q2570" i="11"/>
  <c r="Q2578" i="11"/>
  <c r="Q2586" i="11"/>
  <c r="Q2594" i="11"/>
  <c r="Q2602" i="11"/>
  <c r="Q2610" i="11"/>
  <c r="Q2618" i="11"/>
  <c r="Q2626" i="11"/>
  <c r="Q2634" i="11"/>
  <c r="Q2642" i="11"/>
  <c r="Q2650" i="11"/>
  <c r="Q2658" i="11"/>
  <c r="Q2666" i="11"/>
  <c r="Q2674" i="11"/>
  <c r="Q2682" i="11"/>
  <c r="Q2690" i="11"/>
  <c r="Q2698" i="11"/>
  <c r="Q2706" i="11"/>
  <c r="Q2714" i="11"/>
  <c r="Q2722" i="11"/>
  <c r="Q2730" i="11"/>
  <c r="Q2738" i="11"/>
  <c r="Q2746" i="11"/>
  <c r="Q2754" i="11"/>
  <c r="Q2762" i="11"/>
  <c r="Q2770" i="11"/>
  <c r="Q2778" i="11"/>
  <c r="Q2786" i="11"/>
  <c r="Q2794" i="11"/>
  <c r="Q2802" i="11"/>
  <c r="Q2810" i="11"/>
  <c r="Q2818" i="11"/>
  <c r="Q2826" i="11"/>
  <c r="Q2834" i="11"/>
  <c r="Q2842" i="11"/>
  <c r="Q2850" i="11"/>
  <c r="Q2858" i="11"/>
  <c r="Q2866" i="11"/>
  <c r="Q2874" i="11"/>
  <c r="Q2882" i="11"/>
  <c r="Q2890" i="11"/>
  <c r="Q2898" i="11"/>
  <c r="Q2906" i="11"/>
  <c r="Q2914" i="11"/>
  <c r="Q2922" i="11"/>
  <c r="Q2930" i="11"/>
  <c r="Q2938" i="11"/>
  <c r="Q2946" i="11"/>
  <c r="Q2954" i="11"/>
  <c r="Q2962" i="11"/>
  <c r="Q2970" i="11"/>
  <c r="Q2978" i="11"/>
  <c r="Q2986" i="11"/>
  <c r="Q2994" i="11"/>
  <c r="Q3002" i="11"/>
  <c r="Q3010" i="11"/>
  <c r="Q3018" i="11"/>
  <c r="Q3026" i="11"/>
  <c r="Q3034" i="11"/>
  <c r="Q3042" i="11"/>
  <c r="Q3050" i="11"/>
  <c r="Q3058" i="11"/>
  <c r="Q3066" i="11"/>
  <c r="Q3074" i="11"/>
  <c r="Q3082" i="11"/>
  <c r="Q3090" i="11"/>
  <c r="Q3098" i="11"/>
  <c r="Q3106" i="11"/>
  <c r="Q3114" i="11"/>
  <c r="Q3122" i="11"/>
  <c r="Q3130" i="11"/>
  <c r="Q3138" i="11"/>
  <c r="Q3146" i="11"/>
  <c r="Q3154" i="11"/>
  <c r="Q3162" i="11"/>
  <c r="Q3170" i="11"/>
  <c r="Q3178" i="11"/>
  <c r="S297" i="11"/>
  <c r="S2345" i="11"/>
  <c r="S3904" i="11"/>
  <c r="S4416" i="11"/>
  <c r="S4928" i="11"/>
  <c r="S5440" i="11"/>
  <c r="R20" i="11"/>
  <c r="R532" i="11"/>
  <c r="R1044" i="11"/>
  <c r="R1556" i="11"/>
  <c r="R1949" i="11"/>
  <c r="R2013" i="11"/>
  <c r="R2077" i="11"/>
  <c r="R2141" i="11"/>
  <c r="R2205" i="11"/>
  <c r="R2269" i="11"/>
  <c r="R2333" i="11"/>
  <c r="R2397" i="11"/>
  <c r="R2461" i="11"/>
  <c r="R2525" i="11"/>
  <c r="R2589" i="11"/>
  <c r="R2653" i="11"/>
  <c r="R2717" i="11"/>
  <c r="R2781" i="11"/>
  <c r="R2845" i="11"/>
  <c r="R2909" i="11"/>
  <c r="R2973" i="11"/>
  <c r="R3037" i="11"/>
  <c r="R3101" i="11"/>
  <c r="R3165" i="11"/>
  <c r="R3229" i="11"/>
  <c r="R3293" i="11"/>
  <c r="R3357" i="11"/>
  <c r="R3421" i="11"/>
  <c r="R3485" i="11"/>
  <c r="R3549" i="11"/>
  <c r="R3613" i="11"/>
  <c r="R3677" i="11"/>
  <c r="R3741" i="11"/>
  <c r="R3805" i="11"/>
  <c r="R3869" i="11"/>
  <c r="R3933" i="11"/>
  <c r="R3983" i="11"/>
  <c r="R3999" i="11"/>
  <c r="R4007" i="11"/>
  <c r="R4015" i="11"/>
  <c r="R4023" i="11"/>
  <c r="R4031" i="11"/>
  <c r="R4039" i="11"/>
  <c r="R4047" i="11"/>
  <c r="R4055" i="11"/>
  <c r="R4063" i="11"/>
  <c r="R4071" i="11"/>
  <c r="R4079" i="11"/>
  <c r="R4087" i="11"/>
  <c r="R4095" i="11"/>
  <c r="R4103" i="11"/>
  <c r="R4111" i="11"/>
  <c r="R4119" i="11"/>
  <c r="R4127" i="11"/>
  <c r="R4135" i="11"/>
  <c r="R4143" i="11"/>
  <c r="R4151" i="11"/>
  <c r="R4159" i="11"/>
  <c r="R4167" i="11"/>
  <c r="R4175" i="11"/>
  <c r="R4183" i="11"/>
  <c r="R4191" i="11"/>
  <c r="R4199" i="11"/>
  <c r="R4207" i="11"/>
  <c r="R4215" i="11"/>
  <c r="R4223" i="11"/>
  <c r="R4231" i="11"/>
  <c r="R4239" i="11"/>
  <c r="R4247" i="11"/>
  <c r="R4255" i="11"/>
  <c r="R4263" i="11"/>
  <c r="R4271" i="11"/>
  <c r="R4279" i="11"/>
  <c r="R4287" i="11"/>
  <c r="R4295" i="11"/>
  <c r="R4303" i="11"/>
  <c r="R4311" i="11"/>
  <c r="R4319" i="11"/>
  <c r="R4327" i="11"/>
  <c r="R4335" i="11"/>
  <c r="R4343" i="11"/>
  <c r="R4351" i="11"/>
  <c r="R4359" i="11"/>
  <c r="R4367" i="11"/>
  <c r="R4375" i="11"/>
  <c r="R4383" i="11"/>
  <c r="R4391" i="11"/>
  <c r="R4399" i="11"/>
  <c r="R4407" i="11"/>
  <c r="R4415" i="11"/>
  <c r="R4423" i="11"/>
  <c r="R4431" i="11"/>
  <c r="R4439" i="11"/>
  <c r="R4447" i="11"/>
  <c r="R4455" i="11"/>
  <c r="R4463" i="11"/>
  <c r="R4471" i="11"/>
  <c r="R4479" i="11"/>
  <c r="R4487" i="11"/>
  <c r="R4495" i="11"/>
  <c r="R4503" i="11"/>
  <c r="R4511" i="11"/>
  <c r="R4519" i="11"/>
  <c r="R4527" i="11"/>
  <c r="R4535" i="11"/>
  <c r="R4543" i="11"/>
  <c r="R4551" i="11"/>
  <c r="R4559" i="11"/>
  <c r="R4567" i="11"/>
  <c r="R4575" i="11"/>
  <c r="R4583" i="11"/>
  <c r="R4591" i="11"/>
  <c r="R4599" i="11"/>
  <c r="R4607" i="11"/>
  <c r="R4615" i="11"/>
  <c r="R4623" i="11"/>
  <c r="R4631" i="11"/>
  <c r="R4639" i="11"/>
  <c r="R4647" i="11"/>
  <c r="R4655" i="11"/>
  <c r="R4663" i="11"/>
  <c r="R4671" i="11"/>
  <c r="R4679" i="11"/>
  <c r="R4687" i="11"/>
  <c r="R4695" i="11"/>
  <c r="R4703" i="11"/>
  <c r="R4711" i="11"/>
  <c r="R4719" i="11"/>
  <c r="R4727" i="11"/>
  <c r="R4735" i="11"/>
  <c r="R4743" i="11"/>
  <c r="R4751" i="11"/>
  <c r="R4759" i="11"/>
  <c r="R4767" i="11"/>
  <c r="R4775" i="11"/>
  <c r="R4783" i="11"/>
  <c r="R4791" i="11"/>
  <c r="R4799" i="11"/>
  <c r="R4807" i="11"/>
  <c r="R4815" i="11"/>
  <c r="R4823" i="11"/>
  <c r="R4831" i="11"/>
  <c r="R4839" i="11"/>
  <c r="R4847" i="11"/>
  <c r="R4855" i="11"/>
  <c r="R4863" i="11"/>
  <c r="R4871" i="11"/>
  <c r="R4879" i="11"/>
  <c r="R4887" i="11"/>
  <c r="R4895" i="11"/>
  <c r="R4903" i="11"/>
  <c r="R4911" i="11"/>
  <c r="R4919" i="11"/>
  <c r="R4927" i="11"/>
  <c r="R4935" i="11"/>
  <c r="R4943" i="11"/>
  <c r="R4951" i="11"/>
  <c r="R4959" i="11"/>
  <c r="R4967" i="11"/>
  <c r="R4975" i="11"/>
  <c r="R4983" i="11"/>
  <c r="R4991" i="11"/>
  <c r="R4999" i="11"/>
  <c r="R5007" i="11"/>
  <c r="R5015" i="11"/>
  <c r="R5023" i="11"/>
  <c r="R5031" i="11"/>
  <c r="R5039" i="11"/>
  <c r="R5047" i="11"/>
  <c r="R5055" i="11"/>
  <c r="R5063" i="11"/>
  <c r="R5071" i="11"/>
  <c r="R5079" i="11"/>
  <c r="R5087" i="11"/>
  <c r="R5095" i="11"/>
  <c r="R5103" i="11"/>
  <c r="R5111" i="11"/>
  <c r="R5119" i="11"/>
  <c r="R5127" i="11"/>
  <c r="R5135" i="11"/>
  <c r="R5143" i="11"/>
  <c r="R5151" i="11"/>
  <c r="R5159" i="11"/>
  <c r="R5167" i="11"/>
  <c r="R5175" i="11"/>
  <c r="R5183" i="11"/>
  <c r="R5191" i="11"/>
  <c r="R5199" i="11"/>
  <c r="R5207" i="11"/>
  <c r="R5215" i="11"/>
  <c r="R5223" i="11"/>
  <c r="R5231" i="11"/>
  <c r="R5239" i="11"/>
  <c r="R5247" i="11"/>
  <c r="R5255" i="11"/>
  <c r="R5263" i="11"/>
  <c r="R5271" i="11"/>
  <c r="R5279" i="11"/>
  <c r="R5287" i="11"/>
  <c r="R5295" i="11"/>
  <c r="R5303" i="11"/>
  <c r="R5311" i="11"/>
  <c r="R5319" i="11"/>
  <c r="R5327" i="11"/>
  <c r="R5335" i="11"/>
  <c r="R5343" i="11"/>
  <c r="R5351" i="11"/>
  <c r="R5359" i="11"/>
  <c r="R5367" i="11"/>
  <c r="R5375" i="11"/>
  <c r="R5383" i="11"/>
  <c r="R5391" i="11"/>
  <c r="R5399" i="11"/>
  <c r="R5407" i="11"/>
  <c r="R5415" i="11"/>
  <c r="R5423" i="11"/>
  <c r="R5431" i="11"/>
  <c r="R5439" i="11"/>
  <c r="R5447" i="11"/>
  <c r="R5455" i="11"/>
  <c r="R5463" i="11"/>
  <c r="R5471" i="11"/>
  <c r="R5479" i="11"/>
  <c r="R5487" i="11"/>
  <c r="R5495" i="11"/>
  <c r="R5503" i="11"/>
  <c r="R5511" i="11"/>
  <c r="R5519" i="11"/>
  <c r="R5527" i="11"/>
  <c r="R5535" i="11"/>
  <c r="R5543" i="11"/>
  <c r="R5551" i="11"/>
  <c r="R5559" i="11"/>
  <c r="R5567" i="11"/>
  <c r="R5575" i="11"/>
  <c r="R5583" i="11"/>
  <c r="R5591" i="11"/>
  <c r="R5599" i="11"/>
  <c r="R5607" i="11"/>
  <c r="R5615" i="11"/>
  <c r="R5623" i="11"/>
  <c r="R5631" i="11"/>
  <c r="R5639" i="11"/>
  <c r="R5647" i="11"/>
  <c r="R5655" i="11"/>
  <c r="R5663" i="11"/>
  <c r="R5671" i="11"/>
  <c r="R5679" i="11"/>
  <c r="R5687" i="11"/>
  <c r="R5695" i="11"/>
  <c r="R5703" i="11"/>
  <c r="R5711" i="11"/>
  <c r="R5719" i="11"/>
  <c r="R5727" i="11"/>
  <c r="R5735" i="11"/>
  <c r="R5743" i="11"/>
  <c r="R5751" i="11"/>
  <c r="R5759" i="11"/>
  <c r="R5767" i="11"/>
  <c r="R5775" i="11"/>
  <c r="R5783" i="11"/>
  <c r="R5791" i="11"/>
  <c r="R5799" i="11"/>
  <c r="R5807" i="11"/>
  <c r="R5815" i="11"/>
  <c r="R5823" i="11"/>
  <c r="R5831" i="11"/>
  <c r="R5839" i="11"/>
  <c r="R5847" i="11"/>
  <c r="R5855" i="11"/>
  <c r="R5863" i="11"/>
  <c r="R5871" i="11"/>
  <c r="R5879" i="11"/>
  <c r="R5887" i="11"/>
  <c r="R5895" i="11"/>
  <c r="R5903" i="11"/>
  <c r="R5911" i="11"/>
  <c r="R5919" i="11"/>
  <c r="R5927" i="11"/>
  <c r="Q3" i="11"/>
  <c r="Q11" i="11"/>
  <c r="Q19" i="11"/>
  <c r="Q27" i="11"/>
  <c r="Q35" i="11"/>
  <c r="Q43" i="11"/>
  <c r="Q51" i="11"/>
  <c r="Q59" i="11"/>
  <c r="Q67" i="11"/>
  <c r="Q75" i="11"/>
  <c r="Q83" i="11"/>
  <c r="Q91" i="11"/>
  <c r="Q99" i="11"/>
  <c r="Q107" i="11"/>
  <c r="Q115" i="11"/>
  <c r="Q123" i="11"/>
  <c r="Q131" i="11"/>
  <c r="Q139" i="11"/>
  <c r="Q147" i="11"/>
  <c r="Q155" i="11"/>
  <c r="Q163" i="11"/>
  <c r="Q171" i="11"/>
  <c r="Q179" i="11"/>
  <c r="Q187" i="11"/>
  <c r="Q195" i="11"/>
  <c r="Q203" i="11"/>
  <c r="Q211" i="11"/>
  <c r="Q219" i="11"/>
  <c r="Q227" i="11"/>
  <c r="Q235" i="11"/>
  <c r="Q243" i="11"/>
  <c r="Q251" i="11"/>
  <c r="Q259" i="11"/>
  <c r="Q267" i="11"/>
  <c r="Q275" i="11"/>
  <c r="Q283" i="11"/>
  <c r="Q291" i="11"/>
  <c r="Q299" i="11"/>
  <c r="Q307" i="11"/>
  <c r="Q315" i="11"/>
  <c r="Q323" i="11"/>
  <c r="Q331" i="11"/>
  <c r="Q339" i="11"/>
  <c r="Q347" i="11"/>
  <c r="Q355" i="11"/>
  <c r="Q363" i="11"/>
  <c r="Q371" i="11"/>
  <c r="Q379" i="11"/>
  <c r="Q387" i="11"/>
  <c r="Q395" i="11"/>
  <c r="Q403" i="11"/>
  <c r="Q411" i="11"/>
  <c r="Q419" i="11"/>
  <c r="Q427" i="11"/>
  <c r="Q435" i="11"/>
  <c r="Q443" i="11"/>
  <c r="Q451" i="11"/>
  <c r="Q459" i="11"/>
  <c r="Q467" i="11"/>
  <c r="Q475" i="11"/>
  <c r="Q483" i="11"/>
  <c r="Q491" i="11"/>
  <c r="Q499" i="11"/>
  <c r="Q507" i="11"/>
  <c r="Q515" i="11"/>
  <c r="Q523" i="11"/>
  <c r="Q531" i="11"/>
  <c r="Q539" i="11"/>
  <c r="Q547" i="11"/>
  <c r="Q555" i="11"/>
  <c r="Q563" i="11"/>
  <c r="Q571" i="11"/>
  <c r="Q579" i="11"/>
  <c r="Q587" i="11"/>
  <c r="Q595" i="11"/>
  <c r="Q603" i="11"/>
  <c r="Q611" i="11"/>
  <c r="Q619" i="11"/>
  <c r="Q627" i="11"/>
  <c r="Q635" i="11"/>
  <c r="Q643" i="11"/>
  <c r="Q651" i="11"/>
  <c r="Q659" i="11"/>
  <c r="Q667" i="11"/>
  <c r="Q675" i="11"/>
  <c r="Q683" i="11"/>
  <c r="Q691" i="11"/>
  <c r="Q699" i="11"/>
  <c r="Q707" i="11"/>
  <c r="Q715" i="11"/>
  <c r="Q723" i="11"/>
  <c r="Q731" i="11"/>
  <c r="Q739" i="11"/>
  <c r="Q747" i="11"/>
  <c r="Q755" i="11"/>
  <c r="Q763" i="11"/>
  <c r="Q771" i="11"/>
  <c r="Q779" i="11"/>
  <c r="Q787" i="11"/>
  <c r="Q795" i="11"/>
  <c r="Q803" i="11"/>
  <c r="Q811" i="11"/>
  <c r="Q819" i="11"/>
  <c r="Q827" i="11"/>
  <c r="Q835" i="11"/>
  <c r="Q843" i="11"/>
  <c r="Q851" i="11"/>
  <c r="Q859" i="11"/>
  <c r="Q867" i="11"/>
  <c r="Q875" i="11"/>
  <c r="Q883" i="11"/>
  <c r="Q891" i="11"/>
  <c r="Q899" i="11"/>
  <c r="Q907" i="11"/>
  <c r="Q915" i="11"/>
  <c r="Q923" i="11"/>
  <c r="Q931" i="11"/>
  <c r="Q939" i="11"/>
  <c r="Q947" i="11"/>
  <c r="Q955" i="11"/>
  <c r="Q963" i="11"/>
  <c r="Q971" i="11"/>
  <c r="Q979" i="11"/>
  <c r="Q987" i="11"/>
  <c r="Q995" i="11"/>
  <c r="Q1003" i="11"/>
  <c r="Q1011" i="11"/>
  <c r="Q1019" i="11"/>
  <c r="Q1027" i="11"/>
  <c r="Q1035" i="11"/>
  <c r="Q1043" i="11"/>
  <c r="Q1051" i="11"/>
  <c r="Q1059" i="11"/>
  <c r="Q1067" i="11"/>
  <c r="Q1075" i="11"/>
  <c r="Q1083" i="11"/>
  <c r="Q1091" i="11"/>
  <c r="Q1099" i="11"/>
  <c r="Q1107" i="11"/>
  <c r="Q1115" i="11"/>
  <c r="Q1123" i="11"/>
  <c r="Q1131" i="11"/>
  <c r="Q1139" i="11"/>
  <c r="Q1147" i="11"/>
  <c r="Q1155" i="11"/>
  <c r="Q1163" i="11"/>
  <c r="Q1171" i="11"/>
  <c r="Q1179" i="11"/>
  <c r="Q1187" i="11"/>
  <c r="Q1195" i="11"/>
  <c r="Q1203" i="11"/>
  <c r="Q1211" i="11"/>
  <c r="Q1219" i="11"/>
  <c r="Q1227" i="11"/>
  <c r="Q1235" i="11"/>
  <c r="Q1243" i="11"/>
  <c r="Q1251" i="11"/>
  <c r="Q1259" i="11"/>
  <c r="Q1267" i="11"/>
  <c r="Q1275" i="11"/>
  <c r="Q1283" i="11"/>
  <c r="Q1291" i="11"/>
  <c r="Q1299" i="11"/>
  <c r="Q1307" i="11"/>
  <c r="Q1315" i="11"/>
  <c r="Q1323" i="11"/>
  <c r="Q1331" i="11"/>
  <c r="Q1339" i="11"/>
  <c r="Q1347" i="11"/>
  <c r="Q1355" i="11"/>
  <c r="Q1363" i="11"/>
  <c r="Q1371" i="11"/>
  <c r="Q1379" i="11"/>
  <c r="Q1387" i="11"/>
  <c r="Q1395" i="11"/>
  <c r="Q1403" i="11"/>
  <c r="Q1411" i="11"/>
  <c r="Q1419" i="11"/>
  <c r="Q1427" i="11"/>
  <c r="Q1435" i="11"/>
  <c r="Q1443" i="11"/>
  <c r="Q1451" i="11"/>
  <c r="Q1459" i="11"/>
  <c r="Q1467" i="11"/>
  <c r="Q1475" i="11"/>
  <c r="Q1483" i="11"/>
  <c r="Q1491" i="11"/>
  <c r="Q1499" i="11"/>
  <c r="Q1507" i="11"/>
  <c r="Q1515" i="11"/>
  <c r="Q1523" i="11"/>
  <c r="Q1531" i="11"/>
  <c r="Q1539" i="11"/>
  <c r="Q1547" i="11"/>
  <c r="Q1555" i="11"/>
  <c r="Q1563" i="11"/>
  <c r="Q1571" i="11"/>
  <c r="Q1579" i="11"/>
  <c r="Q1587" i="11"/>
  <c r="Q1595" i="11"/>
  <c r="Q1603" i="11"/>
  <c r="Q1611" i="11"/>
  <c r="Q1619" i="11"/>
  <c r="Q1627" i="11"/>
  <c r="Q1635" i="11"/>
  <c r="Q1643" i="11"/>
  <c r="Q1651" i="11"/>
  <c r="Q1659" i="11"/>
  <c r="Q1667" i="11"/>
  <c r="Q1675" i="11"/>
  <c r="Q1683" i="11"/>
  <c r="Q1691" i="11"/>
  <c r="Q1699" i="11"/>
  <c r="Q1707" i="11"/>
  <c r="Q1715" i="11"/>
  <c r="Q1723" i="11"/>
  <c r="Q1731" i="11"/>
  <c r="Q1739" i="11"/>
  <c r="Q1747" i="11"/>
  <c r="Q1755" i="11"/>
  <c r="Q1763" i="11"/>
  <c r="Q1771" i="11"/>
  <c r="Q1779" i="11"/>
  <c r="Q1787" i="11"/>
  <c r="Q1795" i="11"/>
  <c r="Q1803" i="11"/>
  <c r="Q1811" i="11"/>
  <c r="Q1819" i="11"/>
  <c r="Q1827" i="11"/>
  <c r="Q1835" i="11"/>
  <c r="Q1843" i="11"/>
  <c r="Q1851" i="11"/>
  <c r="Q1859" i="11"/>
  <c r="Q1867" i="11"/>
  <c r="Q1875" i="11"/>
  <c r="Q1883" i="11"/>
  <c r="Q1891" i="11"/>
  <c r="Q1899" i="11"/>
  <c r="Q1907" i="11"/>
  <c r="Q1915" i="11"/>
  <c r="Q1923" i="11"/>
  <c r="Q1931" i="11"/>
  <c r="Q1939" i="11"/>
  <c r="Q1947" i="11"/>
  <c r="Q1955" i="11"/>
  <c r="Q1963" i="11"/>
  <c r="Q1971" i="11"/>
  <c r="Q1979" i="11"/>
  <c r="Q1987" i="11"/>
  <c r="Q1995" i="11"/>
  <c r="Q2003" i="11"/>
  <c r="Q2011" i="11"/>
  <c r="Q2019" i="11"/>
  <c r="Q2027" i="11"/>
  <c r="Q2035" i="11"/>
  <c r="Q2043" i="11"/>
  <c r="Q2051" i="11"/>
  <c r="Q2059" i="11"/>
  <c r="Q2067" i="11"/>
  <c r="Q2075" i="11"/>
  <c r="Q2083" i="11"/>
  <c r="Q2091" i="11"/>
  <c r="Q2099" i="11"/>
  <c r="Q2107" i="11"/>
  <c r="Q2115" i="11"/>
  <c r="Q2123" i="11"/>
  <c r="Q2131" i="11"/>
  <c r="Q2139" i="11"/>
  <c r="Q2147" i="11"/>
  <c r="Q2155" i="11"/>
  <c r="Q2163" i="11"/>
  <c r="Q2171" i="11"/>
  <c r="Q2179" i="11"/>
  <c r="Q2187" i="11"/>
  <c r="Q2195" i="11"/>
  <c r="Q2203" i="11"/>
  <c r="Q2211" i="11"/>
  <c r="Q2219" i="11"/>
  <c r="Q2227" i="11"/>
  <c r="Q2235" i="11"/>
  <c r="Q2243" i="11"/>
  <c r="Q2251" i="11"/>
  <c r="Q2259" i="11"/>
  <c r="Q2267" i="11"/>
  <c r="Q2275" i="11"/>
  <c r="Q2283" i="11"/>
  <c r="Q2291" i="11"/>
  <c r="Q2299" i="11"/>
  <c r="Q2307" i="11"/>
  <c r="Q2315" i="11"/>
  <c r="Q2323" i="11"/>
  <c r="Q2331" i="11"/>
  <c r="Q2339" i="11"/>
  <c r="Q2347" i="11"/>
  <c r="Q2355" i="11"/>
  <c r="Q2363" i="11"/>
  <c r="Q2371" i="11"/>
  <c r="Q2379" i="11"/>
  <c r="Q2387" i="11"/>
  <c r="Q2395" i="11"/>
  <c r="Q2403" i="11"/>
  <c r="Q2411" i="11"/>
  <c r="Q2419" i="11"/>
  <c r="Q2427" i="11"/>
  <c r="Q2435" i="11"/>
  <c r="Q2443" i="11"/>
  <c r="Q2451" i="11"/>
  <c r="Q2459" i="11"/>
  <c r="Q2467" i="11"/>
  <c r="Q2475" i="11"/>
  <c r="Q2483" i="11"/>
  <c r="Q2491" i="11"/>
  <c r="Q2499" i="11"/>
  <c r="Q2507" i="11"/>
  <c r="Q2515" i="11"/>
  <c r="Q2523" i="11"/>
  <c r="Q2531" i="11"/>
  <c r="Q2539" i="11"/>
  <c r="Q2547" i="11"/>
  <c r="Q2555" i="11"/>
  <c r="Q2563" i="11"/>
  <c r="Q2571" i="11"/>
  <c r="Q2579" i="11"/>
  <c r="Q2587" i="11"/>
  <c r="Q2595" i="11"/>
  <c r="Q2603" i="11"/>
  <c r="Q2611" i="11"/>
  <c r="Q2619" i="11"/>
  <c r="Q2627" i="11"/>
  <c r="Q2635" i="11"/>
  <c r="Q2643" i="11"/>
  <c r="Q2651" i="11"/>
  <c r="Q2659" i="11"/>
  <c r="Q2667" i="11"/>
  <c r="Q2675" i="11"/>
  <c r="Q2683" i="11"/>
  <c r="Q2691" i="11"/>
  <c r="Q2699" i="11"/>
  <c r="Q2707" i="11"/>
  <c r="Q2715" i="11"/>
  <c r="Q2723" i="11"/>
  <c r="Q2731" i="11"/>
  <c r="Q2739" i="11"/>
  <c r="Q2747" i="11"/>
  <c r="Q2755" i="11"/>
  <c r="Q2763" i="11"/>
  <c r="Q2771" i="11"/>
  <c r="Q2779" i="11"/>
  <c r="Q2787" i="11"/>
  <c r="Q2795" i="11"/>
  <c r="Q2803" i="11"/>
  <c r="Q2811" i="11"/>
  <c r="Q2819" i="11"/>
  <c r="Q2827" i="11"/>
  <c r="Q2835" i="11"/>
  <c r="Q2843" i="11"/>
  <c r="Q2851" i="11"/>
  <c r="Q2859" i="11"/>
  <c r="Q2867" i="11"/>
  <c r="Q2875" i="11"/>
  <c r="Q2883" i="11"/>
  <c r="Q2891" i="11"/>
  <c r="Q2899" i="11"/>
  <c r="Q2907" i="11"/>
  <c r="Q2915" i="11"/>
  <c r="Q2923" i="11"/>
  <c r="Q2931" i="11"/>
  <c r="Q2939" i="11"/>
  <c r="Q2947" i="11"/>
  <c r="Q2955" i="11"/>
  <c r="Q2963" i="11"/>
  <c r="Q2971" i="11"/>
  <c r="Q2979" i="11"/>
  <c r="Q2987" i="11"/>
  <c r="Q2995" i="11"/>
  <c r="Q3003" i="11"/>
  <c r="Q3011" i="11"/>
  <c r="Q3019" i="11"/>
  <c r="Q3027" i="11"/>
  <c r="Q3035" i="11"/>
  <c r="Q3043" i="11"/>
  <c r="Q3051" i="11"/>
  <c r="Q3059" i="11"/>
  <c r="Q3067" i="11"/>
  <c r="Q3075" i="11"/>
  <c r="Q3083" i="11"/>
  <c r="Q3091" i="11"/>
  <c r="Q3099" i="11"/>
  <c r="Q3107" i="11"/>
  <c r="Q3115" i="11"/>
  <c r="Q3123" i="11"/>
  <c r="Q3131" i="11"/>
  <c r="Q3139" i="11"/>
  <c r="Q3147" i="11"/>
  <c r="Q3155" i="11"/>
  <c r="Q3163" i="11"/>
  <c r="Q3171" i="11"/>
  <c r="Q3179" i="11"/>
  <c r="T2866" i="11"/>
  <c r="S553" i="11"/>
  <c r="S2601" i="11"/>
  <c r="S3968" i="11"/>
  <c r="S4480" i="11"/>
  <c r="S4992" i="11"/>
  <c r="S5504" i="11"/>
  <c r="R84" i="11"/>
  <c r="R596" i="11"/>
  <c r="R1108" i="11"/>
  <c r="R1620" i="11"/>
  <c r="R1957" i="11"/>
  <c r="R2021" i="11"/>
  <c r="R2085" i="11"/>
  <c r="R2149" i="11"/>
  <c r="R2213" i="11"/>
  <c r="R2277" i="11"/>
  <c r="R2341" i="11"/>
  <c r="R2405" i="11"/>
  <c r="R2469" i="11"/>
  <c r="R2533" i="11"/>
  <c r="R2597" i="11"/>
  <c r="R2661" i="11"/>
  <c r="R2725" i="11"/>
  <c r="R2789" i="11"/>
  <c r="R2853" i="11"/>
  <c r="R2917" i="11"/>
  <c r="R2981" i="11"/>
  <c r="R3045" i="11"/>
  <c r="R3109" i="11"/>
  <c r="R3173" i="11"/>
  <c r="R3237" i="11"/>
  <c r="R3301" i="11"/>
  <c r="R3365" i="11"/>
  <c r="R3429" i="11"/>
  <c r="R3493" i="11"/>
  <c r="R3557" i="11"/>
  <c r="R3621" i="11"/>
  <c r="R3685" i="11"/>
  <c r="R3749" i="11"/>
  <c r="R3813" i="11"/>
  <c r="R3877" i="11"/>
  <c r="R3941" i="11"/>
  <c r="R3986" i="11"/>
  <c r="R4000" i="11"/>
  <c r="R4008" i="11"/>
  <c r="R4016" i="11"/>
  <c r="R4024" i="11"/>
  <c r="R4032" i="11"/>
  <c r="R4040" i="11"/>
  <c r="R4048" i="11"/>
  <c r="R4056" i="11"/>
  <c r="R4064" i="11"/>
  <c r="R4072" i="11"/>
  <c r="R4080" i="11"/>
  <c r="R4088" i="11"/>
  <c r="R4096" i="11"/>
  <c r="R4104" i="11"/>
  <c r="R4112" i="11"/>
  <c r="R4120" i="11"/>
  <c r="R4128" i="11"/>
  <c r="R4136" i="11"/>
  <c r="R4144" i="11"/>
  <c r="R4152" i="11"/>
  <c r="R4160" i="11"/>
  <c r="R4168" i="11"/>
  <c r="R4176" i="11"/>
  <c r="R4184" i="11"/>
  <c r="R4192" i="11"/>
  <c r="R4200" i="11"/>
  <c r="R4208" i="11"/>
  <c r="R4216" i="11"/>
  <c r="R4224" i="11"/>
  <c r="R4232" i="11"/>
  <c r="R4240" i="11"/>
  <c r="R4248" i="11"/>
  <c r="R4256" i="11"/>
  <c r="R4264" i="11"/>
  <c r="R4272" i="11"/>
  <c r="R4280" i="11"/>
  <c r="R4288" i="11"/>
  <c r="R4296" i="11"/>
  <c r="R4304" i="11"/>
  <c r="R4312" i="11"/>
  <c r="R4320" i="11"/>
  <c r="R4328" i="11"/>
  <c r="R4336" i="11"/>
  <c r="R4344" i="11"/>
  <c r="R4352" i="11"/>
  <c r="R4360" i="11"/>
  <c r="R4368" i="11"/>
  <c r="R4376" i="11"/>
  <c r="R4384" i="11"/>
  <c r="R4392" i="11"/>
  <c r="R4400" i="11"/>
  <c r="R4408" i="11"/>
  <c r="R4416" i="11"/>
  <c r="R4424" i="11"/>
  <c r="R4432" i="11"/>
  <c r="R4440" i="11"/>
  <c r="R4448" i="11"/>
  <c r="R4456" i="11"/>
  <c r="R4464" i="11"/>
  <c r="R4472" i="11"/>
  <c r="R4480" i="11"/>
  <c r="R4488" i="11"/>
  <c r="R4496" i="11"/>
  <c r="R4504" i="11"/>
  <c r="R4512" i="11"/>
  <c r="R4520" i="11"/>
  <c r="R4528" i="11"/>
  <c r="R4536" i="11"/>
  <c r="R4544" i="11"/>
  <c r="R4552" i="11"/>
  <c r="R4560" i="11"/>
  <c r="R4568" i="11"/>
  <c r="R4576" i="11"/>
  <c r="R4584" i="11"/>
  <c r="R4592" i="11"/>
  <c r="R4600" i="11"/>
  <c r="R4608" i="11"/>
  <c r="R4616" i="11"/>
  <c r="R4624" i="11"/>
  <c r="R4632" i="11"/>
  <c r="R4640" i="11"/>
  <c r="R4648" i="11"/>
  <c r="R4656" i="11"/>
  <c r="R4664" i="11"/>
  <c r="R4672" i="11"/>
  <c r="R4680" i="11"/>
  <c r="R4688" i="11"/>
  <c r="R4696" i="11"/>
  <c r="R4704" i="11"/>
  <c r="R4712" i="11"/>
  <c r="R4720" i="11"/>
  <c r="R4728" i="11"/>
  <c r="R4736" i="11"/>
  <c r="R4744" i="11"/>
  <c r="R4752" i="11"/>
  <c r="R4760" i="11"/>
  <c r="R4768" i="11"/>
  <c r="R4776" i="11"/>
  <c r="R4784" i="11"/>
  <c r="R4792" i="11"/>
  <c r="R4800" i="11"/>
  <c r="R4808" i="11"/>
  <c r="R4816" i="11"/>
  <c r="R4824" i="11"/>
  <c r="R4832" i="11"/>
  <c r="R4840" i="11"/>
  <c r="R4848" i="11"/>
  <c r="R4856" i="11"/>
  <c r="R4864" i="11"/>
  <c r="R4872" i="11"/>
  <c r="R4880" i="11"/>
  <c r="R4888" i="11"/>
  <c r="R4896" i="11"/>
  <c r="R4904" i="11"/>
  <c r="R4912" i="11"/>
  <c r="R4920" i="11"/>
  <c r="R4928" i="11"/>
  <c r="R4936" i="11"/>
  <c r="R4944" i="11"/>
  <c r="R4952" i="11"/>
  <c r="R4960" i="11"/>
  <c r="R4968" i="11"/>
  <c r="R4976" i="11"/>
  <c r="R4984" i="11"/>
  <c r="R4992" i="11"/>
  <c r="R5000" i="11"/>
  <c r="R5008" i="11"/>
  <c r="R5016" i="11"/>
  <c r="R5024" i="11"/>
  <c r="R5032" i="11"/>
  <c r="R5040" i="11"/>
  <c r="R5048" i="11"/>
  <c r="R5056" i="11"/>
  <c r="R5064" i="11"/>
  <c r="R5072" i="11"/>
  <c r="R5080" i="11"/>
  <c r="R5088" i="11"/>
  <c r="R5096" i="11"/>
  <c r="R5104" i="11"/>
  <c r="R5112" i="11"/>
  <c r="R5120" i="11"/>
  <c r="R5128" i="11"/>
  <c r="R5136" i="11"/>
  <c r="R5144" i="11"/>
  <c r="R5152" i="11"/>
  <c r="R5160" i="11"/>
  <c r="R5168" i="11"/>
  <c r="R5176" i="11"/>
  <c r="R5184" i="11"/>
  <c r="R5192" i="11"/>
  <c r="R5200" i="11"/>
  <c r="R5208" i="11"/>
  <c r="R5216" i="11"/>
  <c r="R5224" i="11"/>
  <c r="R5232" i="11"/>
  <c r="R5240" i="11"/>
  <c r="R5248" i="11"/>
  <c r="R5256" i="11"/>
  <c r="R5264" i="11"/>
  <c r="R5272" i="11"/>
  <c r="R5280" i="11"/>
  <c r="R5288" i="11"/>
  <c r="R5296" i="11"/>
  <c r="R5304" i="11"/>
  <c r="R5312" i="11"/>
  <c r="R5320" i="11"/>
  <c r="R5328" i="11"/>
  <c r="R5336" i="11"/>
  <c r="R5344" i="11"/>
  <c r="R5352" i="11"/>
  <c r="R5360" i="11"/>
  <c r="R5368" i="11"/>
  <c r="R5376" i="11"/>
  <c r="R5384" i="11"/>
  <c r="R5392" i="11"/>
  <c r="R5400" i="11"/>
  <c r="R5408" i="11"/>
  <c r="R5416" i="11"/>
  <c r="R5424" i="11"/>
  <c r="R5432" i="11"/>
  <c r="R5440" i="11"/>
  <c r="R5448" i="11"/>
  <c r="R5456" i="11"/>
  <c r="R5464" i="11"/>
  <c r="R5472" i="11"/>
  <c r="R5480" i="11"/>
  <c r="R5488" i="11"/>
  <c r="R5496" i="11"/>
  <c r="R5504" i="11"/>
  <c r="R5512" i="11"/>
  <c r="R5520" i="11"/>
  <c r="R5528" i="11"/>
  <c r="R5536" i="11"/>
  <c r="R5544" i="11"/>
  <c r="R5552" i="11"/>
  <c r="R5560" i="11"/>
  <c r="R5568" i="11"/>
  <c r="R5576" i="11"/>
  <c r="R5584" i="11"/>
  <c r="R5592" i="11"/>
  <c r="R5600" i="11"/>
  <c r="R5608" i="11"/>
  <c r="R5616" i="11"/>
  <c r="R5624" i="11"/>
  <c r="R5632" i="11"/>
  <c r="R5640" i="11"/>
  <c r="R5648" i="11"/>
  <c r="R5656" i="11"/>
  <c r="R5664" i="11"/>
  <c r="R5672" i="11"/>
  <c r="R5680" i="11"/>
  <c r="R5688" i="11"/>
  <c r="R5696" i="11"/>
  <c r="R5704" i="11"/>
  <c r="R5712" i="11"/>
  <c r="R5720" i="11"/>
  <c r="R5728" i="11"/>
  <c r="R5736" i="11"/>
  <c r="R5744" i="11"/>
  <c r="R5752" i="11"/>
  <c r="R5760" i="11"/>
  <c r="R5768" i="11"/>
  <c r="R5776" i="11"/>
  <c r="R5784" i="11"/>
  <c r="R5792" i="11"/>
  <c r="R5800" i="11"/>
  <c r="R5808" i="11"/>
  <c r="R5816" i="11"/>
  <c r="R5824" i="11"/>
  <c r="R5832" i="11"/>
  <c r="R5840" i="11"/>
  <c r="R5848" i="11"/>
  <c r="R5856" i="11"/>
  <c r="R5864" i="11"/>
  <c r="R5872" i="11"/>
  <c r="R5880" i="11"/>
  <c r="R5888" i="11"/>
  <c r="R5896" i="11"/>
  <c r="R5904" i="11"/>
  <c r="R5912" i="11"/>
  <c r="R5920" i="11"/>
  <c r="R5928" i="11"/>
  <c r="Q4" i="11"/>
  <c r="Q12" i="11"/>
  <c r="Q20" i="11"/>
  <c r="Q28" i="11"/>
  <c r="Q36" i="11"/>
  <c r="Q44" i="11"/>
  <c r="Q52" i="11"/>
  <c r="Q60" i="11"/>
  <c r="Q68" i="11"/>
  <c r="Q76" i="11"/>
  <c r="Q84" i="11"/>
  <c r="Q92" i="11"/>
  <c r="Q100" i="11"/>
  <c r="Q108" i="11"/>
  <c r="Q116" i="11"/>
  <c r="Q124" i="11"/>
  <c r="Q132" i="11"/>
  <c r="Q140" i="11"/>
  <c r="Q148" i="11"/>
  <c r="Q156" i="11"/>
  <c r="Q164" i="11"/>
  <c r="Q172" i="11"/>
  <c r="Q180" i="11"/>
  <c r="Q188" i="11"/>
  <c r="Q196" i="11"/>
  <c r="Q204" i="11"/>
  <c r="Q212" i="11"/>
  <c r="Q220" i="11"/>
  <c r="Q228" i="11"/>
  <c r="Q236" i="11"/>
  <c r="Q244" i="11"/>
  <c r="Q252" i="11"/>
  <c r="Q260" i="11"/>
  <c r="Q268" i="11"/>
  <c r="Q276" i="11"/>
  <c r="Q284" i="11"/>
  <c r="Q292" i="11"/>
  <c r="Q300" i="11"/>
  <c r="Q308" i="11"/>
  <c r="Q316" i="11"/>
  <c r="Q324" i="11"/>
  <c r="Q332" i="11"/>
  <c r="Q340" i="11"/>
  <c r="Q348" i="11"/>
  <c r="Q356" i="11"/>
  <c r="Q364" i="11"/>
  <c r="Q372" i="11"/>
  <c r="Q380" i="11"/>
  <c r="Q388" i="11"/>
  <c r="Q396" i="11"/>
  <c r="Q404" i="11"/>
  <c r="Q412" i="11"/>
  <c r="Q420" i="11"/>
  <c r="Q428" i="11"/>
  <c r="Q436" i="11"/>
  <c r="Q444" i="11"/>
  <c r="Q452" i="11"/>
  <c r="Q460" i="11"/>
  <c r="Q468" i="11"/>
  <c r="Q476" i="11"/>
  <c r="Q484" i="11"/>
  <c r="Q492" i="11"/>
  <c r="Q500" i="11"/>
  <c r="Q508" i="11"/>
  <c r="Q516" i="11"/>
  <c r="Q524" i="11"/>
  <c r="Q532" i="11"/>
  <c r="Q540" i="11"/>
  <c r="Q548" i="11"/>
  <c r="Q556" i="11"/>
  <c r="Q564" i="11"/>
  <c r="Q572" i="11"/>
  <c r="Q580" i="11"/>
  <c r="Q588" i="11"/>
  <c r="Q596" i="11"/>
  <c r="Q604" i="11"/>
  <c r="Q612" i="11"/>
  <c r="Q620" i="11"/>
  <c r="Q628" i="11"/>
  <c r="Q636" i="11"/>
  <c r="Q644" i="11"/>
  <c r="Q652" i="11"/>
  <c r="Q660" i="11"/>
  <c r="Q668" i="11"/>
  <c r="Q676" i="11"/>
  <c r="Q684" i="11"/>
  <c r="Q692" i="11"/>
  <c r="Q700" i="11"/>
  <c r="Q708" i="11"/>
  <c r="Q716" i="11"/>
  <c r="Q724" i="11"/>
  <c r="Q732" i="11"/>
  <c r="Q740" i="11"/>
  <c r="Q748" i="11"/>
  <c r="Q756" i="11"/>
  <c r="Q764" i="11"/>
  <c r="Q772" i="11"/>
  <c r="Q780" i="11"/>
  <c r="Q788" i="11"/>
  <c r="Q796" i="11"/>
  <c r="Q804" i="11"/>
  <c r="Q812" i="11"/>
  <c r="Q820" i="11"/>
  <c r="Q828" i="11"/>
  <c r="Q836" i="11"/>
  <c r="Q844" i="11"/>
  <c r="Q852" i="11"/>
  <c r="Q860" i="11"/>
  <c r="Q868" i="11"/>
  <c r="Q876" i="11"/>
  <c r="Q884" i="11"/>
  <c r="Q892" i="11"/>
  <c r="Q900" i="11"/>
  <c r="Q908" i="11"/>
  <c r="Q916" i="11"/>
  <c r="Q924" i="11"/>
  <c r="Q932" i="11"/>
  <c r="Q940" i="11"/>
  <c r="Q948" i="11"/>
  <c r="Q956" i="11"/>
  <c r="Q964" i="11"/>
  <c r="Q972" i="11"/>
  <c r="Q980" i="11"/>
  <c r="Q988" i="11"/>
  <c r="Q996" i="11"/>
  <c r="Q1004" i="11"/>
  <c r="Q1012" i="11"/>
  <c r="Q1020" i="11"/>
  <c r="Q1028" i="11"/>
  <c r="Q1036" i="11"/>
  <c r="Q1044" i="11"/>
  <c r="Q1052" i="11"/>
  <c r="Q1060" i="11"/>
  <c r="Q1068" i="11"/>
  <c r="Q1076" i="11"/>
  <c r="Q1084" i="11"/>
  <c r="Q1092" i="11"/>
  <c r="Q1100" i="11"/>
  <c r="Q1108" i="11"/>
  <c r="Q1116" i="11"/>
  <c r="Q1124" i="11"/>
  <c r="Q1132" i="11"/>
  <c r="Q1140" i="11"/>
  <c r="Q1148" i="11"/>
  <c r="Q1156" i="11"/>
  <c r="Q1164" i="11"/>
  <c r="Q1172" i="11"/>
  <c r="Q1180" i="11"/>
  <c r="Q1188" i="11"/>
  <c r="Q1196" i="11"/>
  <c r="Q1204" i="11"/>
  <c r="Q1212" i="11"/>
  <c r="Q1220" i="11"/>
  <c r="Q1228" i="11"/>
  <c r="Q1236" i="11"/>
  <c r="Q1244" i="11"/>
  <c r="Q1252" i="11"/>
  <c r="Q1260" i="11"/>
  <c r="Q1268" i="11"/>
  <c r="Q1276" i="11"/>
  <c r="Q1284" i="11"/>
  <c r="Q1292" i="11"/>
  <c r="Q1300" i="11"/>
  <c r="Q1308" i="11"/>
  <c r="Q1316" i="11"/>
  <c r="Q1324" i="11"/>
  <c r="Q1332" i="11"/>
  <c r="Q1340" i="11"/>
  <c r="Q1348" i="11"/>
  <c r="Q1356" i="11"/>
  <c r="Q1364" i="11"/>
  <c r="Q1372" i="11"/>
  <c r="Q1380" i="11"/>
  <c r="Q1388" i="11"/>
  <c r="Q1396" i="11"/>
  <c r="Q1404" i="11"/>
  <c r="Q1412" i="11"/>
  <c r="Q1420" i="11"/>
  <c r="Q1428" i="11"/>
  <c r="Q1436" i="11"/>
  <c r="Q1444" i="11"/>
  <c r="Q1452" i="11"/>
  <c r="Q1460" i="11"/>
  <c r="Q1468" i="11"/>
  <c r="Q1476" i="11"/>
  <c r="Q1484" i="11"/>
  <c r="Q1492" i="11"/>
  <c r="Q1500" i="11"/>
  <c r="Q1508" i="11"/>
  <c r="Q1516" i="11"/>
  <c r="Q1524" i="11"/>
  <c r="Q1532" i="11"/>
  <c r="Q1540" i="11"/>
  <c r="Q1548" i="11"/>
  <c r="Q1556" i="11"/>
  <c r="Q1564" i="11"/>
  <c r="Q1572" i="11"/>
  <c r="Q1580" i="11"/>
  <c r="Q1588" i="11"/>
  <c r="Q1596" i="11"/>
  <c r="Q1604" i="11"/>
  <c r="Q1612" i="11"/>
  <c r="Q1620" i="11"/>
  <c r="Q1628" i="11"/>
  <c r="Q1636" i="11"/>
  <c r="Q1644" i="11"/>
  <c r="Q1652" i="11"/>
  <c r="Q1660" i="11"/>
  <c r="Q1668" i="11"/>
  <c r="Q1676" i="11"/>
  <c r="Q1684" i="11"/>
  <c r="Q1692" i="11"/>
  <c r="Q1700" i="11"/>
  <c r="Q1708" i="11"/>
  <c r="Q1716" i="11"/>
  <c r="Q1724" i="11"/>
  <c r="Q1732" i="11"/>
  <c r="Q1740" i="11"/>
  <c r="Q1748" i="11"/>
  <c r="Q1756" i="11"/>
  <c r="Q1764" i="11"/>
  <c r="Q1772" i="11"/>
  <c r="Q1780" i="11"/>
  <c r="Q1788" i="11"/>
  <c r="Q1796" i="11"/>
  <c r="Q1804" i="11"/>
  <c r="Q1812" i="11"/>
  <c r="Q1820" i="11"/>
  <c r="Q1828" i="11"/>
  <c r="Q1836" i="11"/>
  <c r="Q1844" i="11"/>
  <c r="Q1852" i="11"/>
  <c r="Q1860" i="11"/>
  <c r="Q1868" i="11"/>
  <c r="Q1876" i="11"/>
  <c r="Q1884" i="11"/>
  <c r="Q1892" i="11"/>
  <c r="Q1900" i="11"/>
  <c r="Q1908" i="11"/>
  <c r="Q1916" i="11"/>
  <c r="Q1924" i="11"/>
  <c r="Q1932" i="11"/>
  <c r="Q1940" i="11"/>
  <c r="Q1948" i="11"/>
  <c r="Q1956" i="11"/>
  <c r="Q1964" i="11"/>
  <c r="Q1972" i="11"/>
  <c r="Q1980" i="11"/>
  <c r="Q1988" i="11"/>
  <c r="Q1996" i="11"/>
  <c r="Q2004" i="11"/>
  <c r="Q2012" i="11"/>
  <c r="Q2020" i="11"/>
  <c r="Q2028" i="11"/>
  <c r="Q2036" i="11"/>
  <c r="Q2044" i="11"/>
  <c r="Q2052" i="11"/>
  <c r="Q2060" i="11"/>
  <c r="Q2068" i="11"/>
  <c r="Q2076" i="11"/>
  <c r="Q2084" i="11"/>
  <c r="Q2092" i="11"/>
  <c r="Q2100" i="11"/>
  <c r="Q2108" i="11"/>
  <c r="Q2116" i="11"/>
  <c r="Q2124" i="11"/>
  <c r="Q2132" i="11"/>
  <c r="Q2140" i="11"/>
  <c r="Q2148" i="11"/>
  <c r="Q2156" i="11"/>
  <c r="Q2164" i="11"/>
  <c r="Q2172" i="11"/>
  <c r="Q2180" i="11"/>
  <c r="Q2188" i="11"/>
  <c r="Q2196" i="11"/>
  <c r="Q2204" i="11"/>
  <c r="Q2212" i="11"/>
  <c r="Q2220" i="11"/>
  <c r="Q2228" i="11"/>
  <c r="Q2236" i="11"/>
  <c r="Q2244" i="11"/>
  <c r="Q2252" i="11"/>
  <c r="Q2260" i="11"/>
  <c r="Q2268" i="11"/>
  <c r="Q2276" i="11"/>
  <c r="Q2284" i="11"/>
  <c r="Q2292" i="11"/>
  <c r="Q2300" i="11"/>
  <c r="Q2308" i="11"/>
  <c r="Q2316" i="11"/>
  <c r="Q2324" i="11"/>
  <c r="Q2332" i="11"/>
  <c r="Q2340" i="11"/>
  <c r="Q2348" i="11"/>
  <c r="Q2356" i="11"/>
  <c r="Q2364" i="11"/>
  <c r="Q2372" i="11"/>
  <c r="Q2380" i="11"/>
  <c r="Q2388" i="11"/>
  <c r="Q2396" i="11"/>
  <c r="Q2404" i="11"/>
  <c r="Q2412" i="11"/>
  <c r="Q2420" i="11"/>
  <c r="Q2428" i="11"/>
  <c r="Q2436" i="11"/>
  <c r="Q2444" i="11"/>
  <c r="Q2452" i="11"/>
  <c r="Q2460" i="11"/>
  <c r="Q2468" i="11"/>
  <c r="Q2476" i="11"/>
  <c r="Q2484" i="11"/>
  <c r="Q2492" i="11"/>
  <c r="Q2500" i="11"/>
  <c r="Q2508" i="11"/>
  <c r="Q2516" i="11"/>
  <c r="Q2524" i="11"/>
  <c r="Q2532" i="11"/>
  <c r="Q2540" i="11"/>
  <c r="Q2548" i="11"/>
  <c r="Q2556" i="11"/>
  <c r="Q2564" i="11"/>
  <c r="Q2572" i="11"/>
  <c r="Q2580" i="11"/>
  <c r="Q2588" i="11"/>
  <c r="Q2596" i="11"/>
  <c r="Q2604" i="11"/>
  <c r="Q2612" i="11"/>
  <c r="Q2620" i="11"/>
  <c r="Q2628" i="11"/>
  <c r="Q2636" i="11"/>
  <c r="Q2644" i="11"/>
  <c r="Q2652" i="11"/>
  <c r="Q2660" i="11"/>
  <c r="Q2668" i="11"/>
  <c r="Q2676" i="11"/>
  <c r="Q2684" i="11"/>
  <c r="Q2692" i="11"/>
  <c r="Q2700" i="11"/>
  <c r="Q2708" i="11"/>
  <c r="Q2716" i="11"/>
  <c r="Q2724" i="11"/>
  <c r="Q2732" i="11"/>
  <c r="Q2740" i="11"/>
  <c r="Q2748" i="11"/>
  <c r="Q2756" i="11"/>
  <c r="Q2764" i="11"/>
  <c r="Q2772" i="11"/>
  <c r="Q2780" i="11"/>
  <c r="Q2788" i="11"/>
  <c r="Q2796" i="11"/>
  <c r="Q2804" i="11"/>
  <c r="Q2812" i="11"/>
  <c r="Q2820" i="11"/>
  <c r="Q2828" i="11"/>
  <c r="Q2836" i="11"/>
  <c r="Q2844" i="11"/>
  <c r="Q2852" i="11"/>
  <c r="Q2860" i="11"/>
  <c r="Q2868" i="11"/>
  <c r="Q2876" i="11"/>
  <c r="Q2884" i="11"/>
  <c r="Q2892" i="11"/>
  <c r="Q2900" i="11"/>
  <c r="Q2908" i="11"/>
  <c r="Q2916" i="11"/>
  <c r="Q2924" i="11"/>
  <c r="Q2932" i="11"/>
  <c r="Q2940" i="11"/>
  <c r="Q2948" i="11"/>
  <c r="Q2956" i="11"/>
  <c r="Q2964" i="11"/>
  <c r="Q2972" i="11"/>
  <c r="Q2980" i="11"/>
  <c r="Q2988" i="11"/>
  <c r="Q2996" i="11"/>
  <c r="Q3004" i="11"/>
  <c r="Q3012" i="11"/>
  <c r="Q3020" i="11"/>
  <c r="Q3028" i="11"/>
  <c r="Q3036" i="11"/>
  <c r="Q3044" i="11"/>
  <c r="Q3052" i="11"/>
  <c r="Q3060" i="11"/>
  <c r="Q3068" i="11"/>
  <c r="Q3076" i="11"/>
  <c r="Q3084" i="11"/>
  <c r="Q3092" i="11"/>
  <c r="Q3100" i="11"/>
  <c r="Q3108" i="11"/>
  <c r="Q3116" i="11"/>
  <c r="Q3124" i="11"/>
  <c r="Q3132" i="11"/>
  <c r="Q3140" i="11"/>
  <c r="Q3148" i="11"/>
  <c r="Q3156" i="11"/>
  <c r="Q3164" i="11"/>
  <c r="Q3172" i="11"/>
  <c r="T4693" i="11"/>
  <c r="S809" i="11"/>
  <c r="S2857" i="11"/>
  <c r="S4032" i="11"/>
  <c r="S4544" i="11"/>
  <c r="S5056" i="11"/>
  <c r="S5568" i="11"/>
  <c r="R148" i="11"/>
  <c r="R660" i="11"/>
  <c r="R1172" i="11"/>
  <c r="R1684" i="11"/>
  <c r="R1965" i="11"/>
  <c r="R2029" i="11"/>
  <c r="R2093" i="11"/>
  <c r="R2157" i="11"/>
  <c r="R2221" i="11"/>
  <c r="R2285" i="11"/>
  <c r="R2349" i="11"/>
  <c r="R2413" i="11"/>
  <c r="R2477" i="11"/>
  <c r="R2541" i="11"/>
  <c r="R2605" i="11"/>
  <c r="R2669" i="11"/>
  <c r="R2733" i="11"/>
  <c r="R2797" i="11"/>
  <c r="R2861" i="11"/>
  <c r="R2925" i="11"/>
  <c r="R2989" i="11"/>
  <c r="R3053" i="11"/>
  <c r="R3117" i="11"/>
  <c r="R3181" i="11"/>
  <c r="R3245" i="11"/>
  <c r="R3309" i="11"/>
  <c r="R3373" i="11"/>
  <c r="R3437" i="11"/>
  <c r="R3501" i="11"/>
  <c r="R3565" i="11"/>
  <c r="R3629" i="11"/>
  <c r="R3693" i="11"/>
  <c r="R3757" i="11"/>
  <c r="R3821" i="11"/>
  <c r="R3885" i="11"/>
  <c r="R3949" i="11"/>
  <c r="R3989" i="11"/>
  <c r="R4001" i="11"/>
  <c r="R4009" i="11"/>
  <c r="R4017" i="11"/>
  <c r="R4025" i="11"/>
  <c r="R4033" i="11"/>
  <c r="R4041" i="11"/>
  <c r="R4049" i="11"/>
  <c r="R4057" i="11"/>
  <c r="R4065" i="11"/>
  <c r="R4073" i="11"/>
  <c r="R4081" i="11"/>
  <c r="R4089" i="11"/>
  <c r="R4097" i="11"/>
  <c r="R4105" i="11"/>
  <c r="R4113" i="11"/>
  <c r="R4121" i="11"/>
  <c r="R4129" i="11"/>
  <c r="R4137" i="11"/>
  <c r="R4145" i="11"/>
  <c r="R4153" i="11"/>
  <c r="R4161" i="11"/>
  <c r="R4169" i="11"/>
  <c r="R4177" i="11"/>
  <c r="R4185" i="11"/>
  <c r="R4193" i="11"/>
  <c r="R4201" i="11"/>
  <c r="R4209" i="11"/>
  <c r="R4217" i="11"/>
  <c r="R4225" i="11"/>
  <c r="R4233" i="11"/>
  <c r="R4241" i="11"/>
  <c r="R4249" i="11"/>
  <c r="R4257" i="11"/>
  <c r="R4265" i="11"/>
  <c r="R4273" i="11"/>
  <c r="R4281" i="11"/>
  <c r="R4289" i="11"/>
  <c r="R4297" i="11"/>
  <c r="R4305" i="11"/>
  <c r="R4313" i="11"/>
  <c r="R4321" i="11"/>
  <c r="R4329" i="11"/>
  <c r="R4337" i="11"/>
  <c r="R4345" i="11"/>
  <c r="R4353" i="11"/>
  <c r="R4361" i="11"/>
  <c r="R4369" i="11"/>
  <c r="R4377" i="11"/>
  <c r="R4385" i="11"/>
  <c r="R4393" i="11"/>
  <c r="R4401" i="11"/>
  <c r="R4409" i="11"/>
  <c r="R4417" i="11"/>
  <c r="R4425" i="11"/>
  <c r="R4433" i="11"/>
  <c r="R4441" i="11"/>
  <c r="R4449" i="11"/>
  <c r="R4457" i="11"/>
  <c r="R4465" i="11"/>
  <c r="R4473" i="11"/>
  <c r="R4481" i="11"/>
  <c r="R4489" i="11"/>
  <c r="R4497" i="11"/>
  <c r="R4505" i="11"/>
  <c r="R4513" i="11"/>
  <c r="R4521" i="11"/>
  <c r="R4529" i="11"/>
  <c r="R4537" i="11"/>
  <c r="R4545" i="11"/>
  <c r="R4553" i="11"/>
  <c r="R4561" i="11"/>
  <c r="R4569" i="11"/>
  <c r="R4577" i="11"/>
  <c r="R4585" i="11"/>
  <c r="R4593" i="11"/>
  <c r="R4601" i="11"/>
  <c r="R4609" i="11"/>
  <c r="R4617" i="11"/>
  <c r="R4625" i="11"/>
  <c r="R4633" i="11"/>
  <c r="R4641" i="11"/>
  <c r="R4649" i="11"/>
  <c r="R4657" i="11"/>
  <c r="R4665" i="11"/>
  <c r="R4673" i="11"/>
  <c r="R4681" i="11"/>
  <c r="R4689" i="11"/>
  <c r="R4697" i="11"/>
  <c r="R4705" i="11"/>
  <c r="R4713" i="11"/>
  <c r="R4721" i="11"/>
  <c r="R4729" i="11"/>
  <c r="R4737" i="11"/>
  <c r="R4745" i="11"/>
  <c r="R4753" i="11"/>
  <c r="R4761" i="11"/>
  <c r="R4769" i="11"/>
  <c r="R4777" i="11"/>
  <c r="R4785" i="11"/>
  <c r="R4793" i="11"/>
  <c r="R4801" i="11"/>
  <c r="R4809" i="11"/>
  <c r="R4817" i="11"/>
  <c r="R4825" i="11"/>
  <c r="R4833" i="11"/>
  <c r="R4841" i="11"/>
  <c r="R4849" i="11"/>
  <c r="R4857" i="11"/>
  <c r="R4865" i="11"/>
  <c r="R4873" i="11"/>
  <c r="R4881" i="11"/>
  <c r="R4889" i="11"/>
  <c r="R4897" i="11"/>
  <c r="R4905" i="11"/>
  <c r="R4913" i="11"/>
  <c r="R4921" i="11"/>
  <c r="R4929" i="11"/>
  <c r="R4937" i="11"/>
  <c r="R4945" i="11"/>
  <c r="R4953" i="11"/>
  <c r="R4961" i="11"/>
  <c r="R4969" i="11"/>
  <c r="R4977" i="11"/>
  <c r="R4985" i="11"/>
  <c r="R4993" i="11"/>
  <c r="R5001" i="11"/>
  <c r="R5009" i="11"/>
  <c r="R5017" i="11"/>
  <c r="R5025" i="11"/>
  <c r="R5033" i="11"/>
  <c r="R5041" i="11"/>
  <c r="R5049" i="11"/>
  <c r="R5057" i="11"/>
  <c r="R5065" i="11"/>
  <c r="R5073" i="11"/>
  <c r="R5081" i="11"/>
  <c r="R5089" i="11"/>
  <c r="R5097" i="11"/>
  <c r="R5105" i="11"/>
  <c r="R5113" i="11"/>
  <c r="R5121" i="11"/>
  <c r="R5129" i="11"/>
  <c r="R5137" i="11"/>
  <c r="R5145" i="11"/>
  <c r="R5153" i="11"/>
  <c r="R5161" i="11"/>
  <c r="R5169" i="11"/>
  <c r="R5177" i="11"/>
  <c r="R5185" i="11"/>
  <c r="R5193" i="11"/>
  <c r="R5201" i="11"/>
  <c r="R5209" i="11"/>
  <c r="R5217" i="11"/>
  <c r="R5225" i="11"/>
  <c r="R5233" i="11"/>
  <c r="R5241" i="11"/>
  <c r="R5249" i="11"/>
  <c r="R5257" i="11"/>
  <c r="R5265" i="11"/>
  <c r="R5273" i="11"/>
  <c r="R5281" i="11"/>
  <c r="R5289" i="11"/>
  <c r="R5297" i="11"/>
  <c r="R5305" i="11"/>
  <c r="R5313" i="11"/>
  <c r="R5321" i="11"/>
  <c r="R5329" i="11"/>
  <c r="R5337" i="11"/>
  <c r="R5345" i="11"/>
  <c r="R5353" i="11"/>
  <c r="R5361" i="11"/>
  <c r="R5369" i="11"/>
  <c r="R5377" i="11"/>
  <c r="R5385" i="11"/>
  <c r="R5393" i="11"/>
  <c r="R5401" i="11"/>
  <c r="R5409" i="11"/>
  <c r="R5417" i="11"/>
  <c r="R5425" i="11"/>
  <c r="R5433" i="11"/>
  <c r="R5441" i="11"/>
  <c r="R5449" i="11"/>
  <c r="R5457" i="11"/>
  <c r="R5465" i="11"/>
  <c r="R5473" i="11"/>
  <c r="R5481" i="11"/>
  <c r="R5489" i="11"/>
  <c r="R5497" i="11"/>
  <c r="R5505" i="11"/>
  <c r="R5513" i="11"/>
  <c r="R5521" i="11"/>
  <c r="R5529" i="11"/>
  <c r="R5537" i="11"/>
  <c r="R5545" i="11"/>
  <c r="R5553" i="11"/>
  <c r="R5561" i="11"/>
  <c r="R5569" i="11"/>
  <c r="R5577" i="11"/>
  <c r="R5585" i="11"/>
  <c r="R5593" i="11"/>
  <c r="R5601" i="11"/>
  <c r="R5609" i="11"/>
  <c r="R5617" i="11"/>
  <c r="R5625" i="11"/>
  <c r="R5633" i="11"/>
  <c r="R5641" i="11"/>
  <c r="R5649" i="11"/>
  <c r="R5657" i="11"/>
  <c r="R5665" i="11"/>
  <c r="R5673" i="11"/>
  <c r="R5681" i="11"/>
  <c r="R5689" i="11"/>
  <c r="R5697" i="11"/>
  <c r="R5705" i="11"/>
  <c r="R5713" i="11"/>
  <c r="R5721" i="11"/>
  <c r="R5729" i="11"/>
  <c r="R5737" i="11"/>
  <c r="R5745" i="11"/>
  <c r="R5753" i="11"/>
  <c r="R5761" i="11"/>
  <c r="R5769" i="11"/>
  <c r="R5777" i="11"/>
  <c r="R5785" i="11"/>
  <c r="R5793" i="11"/>
  <c r="R5801" i="11"/>
  <c r="R5809" i="11"/>
  <c r="R5817" i="11"/>
  <c r="R5825" i="11"/>
  <c r="R5833" i="11"/>
  <c r="R5841" i="11"/>
  <c r="R5849" i="11"/>
  <c r="R5857" i="11"/>
  <c r="R5865" i="11"/>
  <c r="R5873" i="11"/>
  <c r="R5881" i="11"/>
  <c r="R5889" i="11"/>
  <c r="R5897" i="11"/>
  <c r="R5905" i="11"/>
  <c r="R5913" i="11"/>
  <c r="R5921" i="11"/>
  <c r="R5929" i="11"/>
  <c r="Q5" i="11"/>
  <c r="Q13" i="11"/>
  <c r="Q21" i="11"/>
  <c r="Q29" i="11"/>
  <c r="Q37" i="11"/>
  <c r="Q45" i="11"/>
  <c r="Q53" i="11"/>
  <c r="Q61" i="11"/>
  <c r="Q69" i="11"/>
  <c r="Q77" i="11"/>
  <c r="Q85" i="11"/>
  <c r="Q93" i="11"/>
  <c r="Q101" i="11"/>
  <c r="Q109" i="11"/>
  <c r="Q117" i="11"/>
  <c r="Q125" i="11"/>
  <c r="Q133" i="11"/>
  <c r="Q141" i="11"/>
  <c r="Q149" i="11"/>
  <c r="Q157" i="11"/>
  <c r="Q165" i="11"/>
  <c r="Q173" i="11"/>
  <c r="Q181" i="11"/>
  <c r="Q189" i="11"/>
  <c r="Q197" i="11"/>
  <c r="Q205" i="11"/>
  <c r="Q213" i="11"/>
  <c r="Q221" i="11"/>
  <c r="Q229" i="11"/>
  <c r="Q237" i="11"/>
  <c r="Q245" i="11"/>
  <c r="Q253" i="11"/>
  <c r="Q261" i="11"/>
  <c r="Q269" i="11"/>
  <c r="Q277" i="11"/>
  <c r="Q285" i="11"/>
  <c r="Q293" i="11"/>
  <c r="Q301" i="11"/>
  <c r="Q309" i="11"/>
  <c r="Q317" i="11"/>
  <c r="Q325" i="11"/>
  <c r="Q333" i="11"/>
  <c r="Q341" i="11"/>
  <c r="Q349" i="11"/>
  <c r="Q357" i="11"/>
  <c r="Q365" i="11"/>
  <c r="Q373" i="11"/>
  <c r="Q381" i="11"/>
  <c r="Q389" i="11"/>
  <c r="Q397" i="11"/>
  <c r="Q405" i="11"/>
  <c r="Q413" i="11"/>
  <c r="Q421" i="11"/>
  <c r="Q429" i="11"/>
  <c r="Q437" i="11"/>
  <c r="Q445" i="11"/>
  <c r="Q453" i="11"/>
  <c r="Q461" i="11"/>
  <c r="Q469" i="11"/>
  <c r="Q477" i="11"/>
  <c r="Q485" i="11"/>
  <c r="Q493" i="11"/>
  <c r="Q501" i="11"/>
  <c r="Q509" i="11"/>
  <c r="Q517" i="11"/>
  <c r="Q525" i="11"/>
  <c r="Q533" i="11"/>
  <c r="Q541" i="11"/>
  <c r="Q549" i="11"/>
  <c r="Q557" i="11"/>
  <c r="Q565" i="11"/>
  <c r="Q573" i="11"/>
  <c r="Q581" i="11"/>
  <c r="Q589" i="11"/>
  <c r="Q597" i="11"/>
  <c r="Q605" i="11"/>
  <c r="Q613" i="11"/>
  <c r="Q621" i="11"/>
  <c r="Q629" i="11"/>
  <c r="Q637" i="11"/>
  <c r="Q645" i="11"/>
  <c r="Q653" i="11"/>
  <c r="Q661" i="11"/>
  <c r="Q669" i="11"/>
  <c r="Q677" i="11"/>
  <c r="Q685" i="11"/>
  <c r="Q693" i="11"/>
  <c r="Q701" i="11"/>
  <c r="Q709" i="11"/>
  <c r="Q717" i="11"/>
  <c r="Q725" i="11"/>
  <c r="Q733" i="11"/>
  <c r="Q741" i="11"/>
  <c r="Q749" i="11"/>
  <c r="Q757" i="11"/>
  <c r="Q765" i="11"/>
  <c r="Q773" i="11"/>
  <c r="Q781" i="11"/>
  <c r="Q789" i="11"/>
  <c r="Q797" i="11"/>
  <c r="Q805" i="11"/>
  <c r="Q813" i="11"/>
  <c r="Q821" i="11"/>
  <c r="Q829" i="11"/>
  <c r="Q837" i="11"/>
  <c r="Q845" i="11"/>
  <c r="Q853" i="11"/>
  <c r="Q861" i="11"/>
  <c r="Q869" i="11"/>
  <c r="Q877" i="11"/>
  <c r="Q885" i="11"/>
  <c r="Q893" i="11"/>
  <c r="Q901" i="11"/>
  <c r="Q909" i="11"/>
  <c r="Q917" i="11"/>
  <c r="Q925" i="11"/>
  <c r="Q933" i="11"/>
  <c r="Q941" i="11"/>
  <c r="Q949" i="11"/>
  <c r="Q957" i="11"/>
  <c r="Q965" i="11"/>
  <c r="Q973" i="11"/>
  <c r="Q981" i="11"/>
  <c r="Q989" i="11"/>
  <c r="Q997" i="11"/>
  <c r="Q1005" i="11"/>
  <c r="Q1013" i="11"/>
  <c r="Q1021" i="11"/>
  <c r="Q1029" i="11"/>
  <c r="Q1037" i="11"/>
  <c r="Q1045" i="11"/>
  <c r="Q1053" i="11"/>
  <c r="Q1061" i="11"/>
  <c r="Q1069" i="11"/>
  <c r="Q1077" i="11"/>
  <c r="Q1085" i="11"/>
  <c r="Q1093" i="11"/>
  <c r="Q1101" i="11"/>
  <c r="Q1109" i="11"/>
  <c r="Q1117" i="11"/>
  <c r="Q1125" i="11"/>
  <c r="Q1133" i="11"/>
  <c r="Q1141" i="11"/>
  <c r="Q1149" i="11"/>
  <c r="Q1157" i="11"/>
  <c r="Q1165" i="11"/>
  <c r="Q1173" i="11"/>
  <c r="Q1181" i="11"/>
  <c r="Q1189" i="11"/>
  <c r="Q1197" i="11"/>
  <c r="Q1205" i="11"/>
  <c r="Q1213" i="11"/>
  <c r="Q1221" i="11"/>
  <c r="Q1229" i="11"/>
  <c r="Q1237" i="11"/>
  <c r="Q1245" i="11"/>
  <c r="Q1253" i="11"/>
  <c r="Q1261" i="11"/>
  <c r="Q1269" i="11"/>
  <c r="Q1277" i="11"/>
  <c r="Q1285" i="11"/>
  <c r="Q1293" i="11"/>
  <c r="Q1301" i="11"/>
  <c r="Q1309" i="11"/>
  <c r="Q1317" i="11"/>
  <c r="Q1325" i="11"/>
  <c r="Q1333" i="11"/>
  <c r="Q1341" i="11"/>
  <c r="Q1349" i="11"/>
  <c r="Q1357" i="11"/>
  <c r="Q1365" i="11"/>
  <c r="Q1373" i="11"/>
  <c r="Q1381" i="11"/>
  <c r="Q1389" i="11"/>
  <c r="Q1397" i="11"/>
  <c r="Q1405" i="11"/>
  <c r="Q1413" i="11"/>
  <c r="Q1421" i="11"/>
  <c r="Q1429" i="11"/>
  <c r="Q1437" i="11"/>
  <c r="Q1445" i="11"/>
  <c r="Q1453" i="11"/>
  <c r="Q1461" i="11"/>
  <c r="Q1469" i="11"/>
  <c r="Q1477" i="11"/>
  <c r="Q1485" i="11"/>
  <c r="Q1493" i="11"/>
  <c r="Q1501" i="11"/>
  <c r="Q1509" i="11"/>
  <c r="Q1517" i="11"/>
  <c r="Q1525" i="11"/>
  <c r="Q1533" i="11"/>
  <c r="Q1541" i="11"/>
  <c r="Q1549" i="11"/>
  <c r="Q1557" i="11"/>
  <c r="Q1565" i="11"/>
  <c r="Q1573" i="11"/>
  <c r="Q1581" i="11"/>
  <c r="Q1589" i="11"/>
  <c r="Q1597" i="11"/>
  <c r="Q1605" i="11"/>
  <c r="Q1613" i="11"/>
  <c r="Q1621" i="11"/>
  <c r="Q1629" i="11"/>
  <c r="Q1637" i="11"/>
  <c r="Q1645" i="11"/>
  <c r="Q1653" i="11"/>
  <c r="Q1661" i="11"/>
  <c r="Q1669" i="11"/>
  <c r="Q1677" i="11"/>
  <c r="Q1685" i="11"/>
  <c r="Q1693" i="11"/>
  <c r="Q1701" i="11"/>
  <c r="Q1709" i="11"/>
  <c r="Q1717" i="11"/>
  <c r="Q1725" i="11"/>
  <c r="Q1733" i="11"/>
  <c r="Q1741" i="11"/>
  <c r="Q1749" i="11"/>
  <c r="Q1757" i="11"/>
  <c r="Q1765" i="11"/>
  <c r="Q1773" i="11"/>
  <c r="Q1781" i="11"/>
  <c r="Q1789" i="11"/>
  <c r="Q1797" i="11"/>
  <c r="Q1805" i="11"/>
  <c r="Q1813" i="11"/>
  <c r="Q1821" i="11"/>
  <c r="Q1829" i="11"/>
  <c r="Q1837" i="11"/>
  <c r="Q1845" i="11"/>
  <c r="Q1853" i="11"/>
  <c r="Q1861" i="11"/>
  <c r="Q1869" i="11"/>
  <c r="Q1877" i="11"/>
  <c r="Q1885" i="11"/>
  <c r="Q1893" i="11"/>
  <c r="Q1901" i="11"/>
  <c r="Q1909" i="11"/>
  <c r="Q1917" i="11"/>
  <c r="Q1925" i="11"/>
  <c r="Q1933" i="11"/>
  <c r="Q1941" i="11"/>
  <c r="Q1949" i="11"/>
  <c r="Q1957" i="11"/>
  <c r="Q1965" i="11"/>
  <c r="Q1973" i="11"/>
  <c r="Q1981" i="11"/>
  <c r="Q1989" i="11"/>
  <c r="Q1997" i="11"/>
  <c r="Q2005" i="11"/>
  <c r="Q2013" i="11"/>
  <c r="Q2021" i="11"/>
  <c r="Q2029" i="11"/>
  <c r="Q2037" i="11"/>
  <c r="Q2045" i="11"/>
  <c r="Q2053" i="11"/>
  <c r="Q2061" i="11"/>
  <c r="Q2069" i="11"/>
  <c r="Q2077" i="11"/>
  <c r="Q2085" i="11"/>
  <c r="Q2093" i="11"/>
  <c r="Q2101" i="11"/>
  <c r="Q2109" i="11"/>
  <c r="Q2117" i="11"/>
  <c r="Q2125" i="11"/>
  <c r="Q2133" i="11"/>
  <c r="Q2141" i="11"/>
  <c r="Q2149" i="11"/>
  <c r="Q2157" i="11"/>
  <c r="Q2165" i="11"/>
  <c r="Q2173" i="11"/>
  <c r="Q2181" i="11"/>
  <c r="Q2189" i="11"/>
  <c r="Q2197" i="11"/>
  <c r="Q2205" i="11"/>
  <c r="Q2213" i="11"/>
  <c r="Q2221" i="11"/>
  <c r="Q2229" i="11"/>
  <c r="Q2237" i="11"/>
  <c r="Q2245" i="11"/>
  <c r="Q2253" i="11"/>
  <c r="Q2261" i="11"/>
  <c r="Q2269" i="11"/>
  <c r="Q2277" i="11"/>
  <c r="Q2285" i="11"/>
  <c r="Q2293" i="11"/>
  <c r="Q2301" i="11"/>
  <c r="Q2309" i="11"/>
  <c r="Q2317" i="11"/>
  <c r="Q2325" i="11"/>
  <c r="Q2333" i="11"/>
  <c r="Q2341" i="11"/>
  <c r="Q2349" i="11"/>
  <c r="Q2357" i="11"/>
  <c r="Q2365" i="11"/>
  <c r="Q2373" i="11"/>
  <c r="Q2381" i="11"/>
  <c r="Q2389" i="11"/>
  <c r="Q2397" i="11"/>
  <c r="Q2405" i="11"/>
  <c r="Q2413" i="11"/>
  <c r="Q2421" i="11"/>
  <c r="Q2429" i="11"/>
  <c r="Q2437" i="11"/>
  <c r="Q2445" i="11"/>
  <c r="Q2453" i="11"/>
  <c r="Q2461" i="11"/>
  <c r="Q2469" i="11"/>
  <c r="Q2477" i="11"/>
  <c r="Q2485" i="11"/>
  <c r="Q2493" i="11"/>
  <c r="Q2501" i="11"/>
  <c r="Q2509" i="11"/>
  <c r="Q2517" i="11"/>
  <c r="Q2525" i="11"/>
  <c r="Q2533" i="11"/>
  <c r="Q2541" i="11"/>
  <c r="Q2549" i="11"/>
  <c r="Q2557" i="11"/>
  <c r="Q2565" i="11"/>
  <c r="Q2573" i="11"/>
  <c r="Q2581" i="11"/>
  <c r="Q2589" i="11"/>
  <c r="Q2597" i="11"/>
  <c r="Q2605" i="11"/>
  <c r="Q2613" i="11"/>
  <c r="Q2621" i="11"/>
  <c r="Q2629" i="11"/>
  <c r="Q2637" i="11"/>
  <c r="Q2645" i="11"/>
  <c r="Q2653" i="11"/>
  <c r="Q2661" i="11"/>
  <c r="Q2669" i="11"/>
  <c r="Q2677" i="11"/>
  <c r="Q2685" i="11"/>
  <c r="Q2693" i="11"/>
  <c r="Q2701" i="11"/>
  <c r="Q2709" i="11"/>
  <c r="Q2717" i="11"/>
  <c r="Q2725" i="11"/>
  <c r="Q2733" i="11"/>
  <c r="Q2741" i="11"/>
  <c r="Q2749" i="11"/>
  <c r="Q2757" i="11"/>
  <c r="Q2765" i="11"/>
  <c r="Q2773" i="11"/>
  <c r="Q2781" i="11"/>
  <c r="Q2789" i="11"/>
  <c r="Q2797" i="11"/>
  <c r="Q2805" i="11"/>
  <c r="Q2813" i="11"/>
  <c r="Q2821" i="11"/>
  <c r="Q2829" i="11"/>
  <c r="Q2837" i="11"/>
  <c r="Q2845" i="11"/>
  <c r="Q2853" i="11"/>
  <c r="Q2861" i="11"/>
  <c r="Q2869" i="11"/>
  <c r="Q2877" i="11"/>
  <c r="Q2885" i="11"/>
  <c r="Q2893" i="11"/>
  <c r="Q2901" i="11"/>
  <c r="Q2909" i="11"/>
  <c r="Q2917" i="11"/>
  <c r="Q2925" i="11"/>
  <c r="Q2933" i="11"/>
  <c r="Q2941" i="11"/>
  <c r="Q2949" i="11"/>
  <c r="Q2957" i="11"/>
  <c r="Q2965" i="11"/>
  <c r="Q2973" i="11"/>
  <c r="Q2981" i="11"/>
  <c r="Q2989" i="11"/>
  <c r="Q2997" i="11"/>
  <c r="Q3005" i="11"/>
  <c r="Q3013" i="11"/>
  <c r="Q3021" i="11"/>
  <c r="Q3029" i="11"/>
  <c r="Q3037" i="11"/>
  <c r="Q3045" i="11"/>
  <c r="Q3053" i="11"/>
  <c r="Q3061" i="11"/>
  <c r="Q3069" i="11"/>
  <c r="Q3077" i="11"/>
  <c r="Q3085" i="11"/>
  <c r="Q3093" i="11"/>
  <c r="Q3101" i="11"/>
  <c r="Q3109" i="11"/>
  <c r="Q3117" i="11"/>
  <c r="Q3125" i="11"/>
  <c r="Q3133" i="11"/>
  <c r="Q3141" i="11"/>
  <c r="Q3149" i="11"/>
  <c r="Q3157" i="11"/>
  <c r="Q3165" i="11"/>
  <c r="Q3173" i="11"/>
  <c r="T4949" i="11"/>
  <c r="S1065" i="11"/>
  <c r="S3113" i="11"/>
  <c r="S4096" i="11"/>
  <c r="S4608" i="11"/>
  <c r="S5120" i="11"/>
  <c r="S5632" i="11"/>
  <c r="R212" i="11"/>
  <c r="R724" i="11"/>
  <c r="R1236" i="11"/>
  <c r="R1748" i="11"/>
  <c r="R1973" i="11"/>
  <c r="R2037" i="11"/>
  <c r="R2101" i="11"/>
  <c r="R2165" i="11"/>
  <c r="R2229" i="11"/>
  <c r="R2293" i="11"/>
  <c r="R2357" i="11"/>
  <c r="R2421" i="11"/>
  <c r="R2485" i="11"/>
  <c r="R2549" i="11"/>
  <c r="R2613" i="11"/>
  <c r="R2677" i="11"/>
  <c r="R2741" i="11"/>
  <c r="R2805" i="11"/>
  <c r="R2869" i="11"/>
  <c r="R2933" i="11"/>
  <c r="R2997" i="11"/>
  <c r="R3061" i="11"/>
  <c r="R3125" i="11"/>
  <c r="R3189" i="11"/>
  <c r="R3253" i="11"/>
  <c r="R3317" i="11"/>
  <c r="R3381" i="11"/>
  <c r="R3445" i="11"/>
  <c r="R3509" i="11"/>
  <c r="R3573" i="11"/>
  <c r="R3637" i="11"/>
  <c r="R3701" i="11"/>
  <c r="R3765" i="11"/>
  <c r="R3829" i="11"/>
  <c r="R3893" i="11"/>
  <c r="R3957" i="11"/>
  <c r="R3991" i="11"/>
  <c r="R4002" i="11"/>
  <c r="R4010" i="11"/>
  <c r="R4018" i="11"/>
  <c r="R4026" i="11"/>
  <c r="R4034" i="11"/>
  <c r="R4042" i="11"/>
  <c r="R4050" i="11"/>
  <c r="R4058" i="11"/>
  <c r="R4066" i="11"/>
  <c r="R4074" i="11"/>
  <c r="R4082" i="11"/>
  <c r="R4090" i="11"/>
  <c r="R4098" i="11"/>
  <c r="R4106" i="11"/>
  <c r="R4114" i="11"/>
  <c r="R4122" i="11"/>
  <c r="R4130" i="11"/>
  <c r="R4138" i="11"/>
  <c r="R4146" i="11"/>
  <c r="R4154" i="11"/>
  <c r="R4162" i="11"/>
  <c r="R4170" i="11"/>
  <c r="R4178" i="11"/>
  <c r="R4186" i="11"/>
  <c r="R4194" i="11"/>
  <c r="R4202" i="11"/>
  <c r="R4210" i="11"/>
  <c r="R4218" i="11"/>
  <c r="R4226" i="11"/>
  <c r="R4234" i="11"/>
  <c r="R4242" i="11"/>
  <c r="R4250" i="11"/>
  <c r="R4258" i="11"/>
  <c r="R4266" i="11"/>
  <c r="R4274" i="11"/>
  <c r="R4282" i="11"/>
  <c r="R4290" i="11"/>
  <c r="R4298" i="11"/>
  <c r="R4306" i="11"/>
  <c r="R4314" i="11"/>
  <c r="R4322" i="11"/>
  <c r="R4330" i="11"/>
  <c r="R4338" i="11"/>
  <c r="R4346" i="11"/>
  <c r="R4354" i="11"/>
  <c r="R4362" i="11"/>
  <c r="R4370" i="11"/>
  <c r="R4378" i="11"/>
  <c r="R4386" i="11"/>
  <c r="R4394" i="11"/>
  <c r="R4402" i="11"/>
  <c r="R4410" i="11"/>
  <c r="R4418" i="11"/>
  <c r="R4426" i="11"/>
  <c r="R4434" i="11"/>
  <c r="R4442" i="11"/>
  <c r="R4450" i="11"/>
  <c r="R4458" i="11"/>
  <c r="R4466" i="11"/>
  <c r="R4474" i="11"/>
  <c r="R4482" i="11"/>
  <c r="R4490" i="11"/>
  <c r="R4498" i="11"/>
  <c r="R4506" i="11"/>
  <c r="R4514" i="11"/>
  <c r="R4522" i="11"/>
  <c r="R4530" i="11"/>
  <c r="R4538" i="11"/>
  <c r="R4546" i="11"/>
  <c r="R4554" i="11"/>
  <c r="R4562" i="11"/>
  <c r="R4570" i="11"/>
  <c r="R4578" i="11"/>
  <c r="R4586" i="11"/>
  <c r="R4594" i="11"/>
  <c r="R4602" i="11"/>
  <c r="R4610" i="11"/>
  <c r="R4618" i="11"/>
  <c r="R4626" i="11"/>
  <c r="R4634" i="11"/>
  <c r="R4642" i="11"/>
  <c r="R4650" i="11"/>
  <c r="R4658" i="11"/>
  <c r="R4666" i="11"/>
  <c r="R4674" i="11"/>
  <c r="R4682" i="11"/>
  <c r="R4690" i="11"/>
  <c r="R4698" i="11"/>
  <c r="R4706" i="11"/>
  <c r="R4714" i="11"/>
  <c r="R4722" i="11"/>
  <c r="R4730" i="11"/>
  <c r="R4738" i="11"/>
  <c r="R4746" i="11"/>
  <c r="R4754" i="11"/>
  <c r="R4762" i="11"/>
  <c r="R4770" i="11"/>
  <c r="R4778" i="11"/>
  <c r="R4786" i="11"/>
  <c r="R4794" i="11"/>
  <c r="R4802" i="11"/>
  <c r="R4810" i="11"/>
  <c r="R4818" i="11"/>
  <c r="R4826" i="11"/>
  <c r="R4834" i="11"/>
  <c r="R4842" i="11"/>
  <c r="R4850" i="11"/>
  <c r="R4858" i="11"/>
  <c r="R4866" i="11"/>
  <c r="R4874" i="11"/>
  <c r="R4882" i="11"/>
  <c r="R4890" i="11"/>
  <c r="R4898" i="11"/>
  <c r="R4906" i="11"/>
  <c r="R4914" i="11"/>
  <c r="R4922" i="11"/>
  <c r="R4930" i="11"/>
  <c r="R4938" i="11"/>
  <c r="R4946" i="11"/>
  <c r="R4954" i="11"/>
  <c r="R4962" i="11"/>
  <c r="R4970" i="11"/>
  <c r="R4978" i="11"/>
  <c r="R4986" i="11"/>
  <c r="R4994" i="11"/>
  <c r="R5002" i="11"/>
  <c r="R5010" i="11"/>
  <c r="R5018" i="11"/>
  <c r="R5026" i="11"/>
  <c r="R5034" i="11"/>
  <c r="R5042" i="11"/>
  <c r="R5050" i="11"/>
  <c r="R5058" i="11"/>
  <c r="R5066" i="11"/>
  <c r="R5074" i="11"/>
  <c r="R5082" i="11"/>
  <c r="R5090" i="11"/>
  <c r="R5098" i="11"/>
  <c r="R5106" i="11"/>
  <c r="R5114" i="11"/>
  <c r="R5122" i="11"/>
  <c r="R5130" i="11"/>
  <c r="R5138" i="11"/>
  <c r="R5146" i="11"/>
  <c r="R5154" i="11"/>
  <c r="R5162" i="11"/>
  <c r="R5170" i="11"/>
  <c r="R5178" i="11"/>
  <c r="R5186" i="11"/>
  <c r="R5194" i="11"/>
  <c r="R5202" i="11"/>
  <c r="R5210" i="11"/>
  <c r="R5218" i="11"/>
  <c r="R5226" i="11"/>
  <c r="R5234" i="11"/>
  <c r="R5242" i="11"/>
  <c r="R5250" i="11"/>
  <c r="R5258" i="11"/>
  <c r="R5266" i="11"/>
  <c r="R5274" i="11"/>
  <c r="R5282" i="11"/>
  <c r="R5290" i="11"/>
  <c r="R5298" i="11"/>
  <c r="R5306" i="11"/>
  <c r="R5314" i="11"/>
  <c r="R5322" i="11"/>
  <c r="R5330" i="11"/>
  <c r="R5338" i="11"/>
  <c r="R5346" i="11"/>
  <c r="R5354" i="11"/>
  <c r="R5362" i="11"/>
  <c r="R5370" i="11"/>
  <c r="R5378" i="11"/>
  <c r="R5386" i="11"/>
  <c r="R5394" i="11"/>
  <c r="R5402" i="11"/>
  <c r="R5410" i="11"/>
  <c r="R5418" i="11"/>
  <c r="R5426" i="11"/>
  <c r="R5434" i="11"/>
  <c r="R5442" i="11"/>
  <c r="R5450" i="11"/>
  <c r="R5458" i="11"/>
  <c r="R5466" i="11"/>
  <c r="R5474" i="11"/>
  <c r="R5482" i="11"/>
  <c r="R5490" i="11"/>
  <c r="R5498" i="11"/>
  <c r="R5506" i="11"/>
  <c r="R5514" i="11"/>
  <c r="R5522" i="11"/>
  <c r="R5530" i="11"/>
  <c r="R5538" i="11"/>
  <c r="R5546" i="11"/>
  <c r="R5554" i="11"/>
  <c r="R5562" i="11"/>
  <c r="R5570" i="11"/>
  <c r="R5578" i="11"/>
  <c r="R5586" i="11"/>
  <c r="R5594" i="11"/>
  <c r="R5602" i="11"/>
  <c r="R5610" i="11"/>
  <c r="R5618" i="11"/>
  <c r="R5626" i="11"/>
  <c r="R5634" i="11"/>
  <c r="R5642" i="11"/>
  <c r="R5650" i="11"/>
  <c r="R5658" i="11"/>
  <c r="R5666" i="11"/>
  <c r="R5674" i="11"/>
  <c r="R5682" i="11"/>
  <c r="R5690" i="11"/>
  <c r="R5698" i="11"/>
  <c r="R5706" i="11"/>
  <c r="R5714" i="11"/>
  <c r="R5722" i="11"/>
  <c r="R5730" i="11"/>
  <c r="R5738" i="11"/>
  <c r="R5746" i="11"/>
  <c r="R5754" i="11"/>
  <c r="R5762" i="11"/>
  <c r="R5770" i="11"/>
  <c r="R5778" i="11"/>
  <c r="R5786" i="11"/>
  <c r="R5794" i="11"/>
  <c r="R5802" i="11"/>
  <c r="R5810" i="11"/>
  <c r="R5818" i="11"/>
  <c r="R5826" i="11"/>
  <c r="R5834" i="11"/>
  <c r="R5842" i="11"/>
  <c r="R5850" i="11"/>
  <c r="R5858" i="11"/>
  <c r="R5866" i="11"/>
  <c r="R5874" i="11"/>
  <c r="R5882" i="11"/>
  <c r="R5890" i="11"/>
  <c r="R5898" i="11"/>
  <c r="R5906" i="11"/>
  <c r="R5914" i="11"/>
  <c r="R5922" i="11"/>
  <c r="R5930" i="11"/>
  <c r="Q6" i="11"/>
  <c r="Q14" i="11"/>
  <c r="Q22" i="11"/>
  <c r="Q30" i="11"/>
  <c r="Q38" i="11"/>
  <c r="Q46" i="11"/>
  <c r="Q54" i="11"/>
  <c r="Q62" i="11"/>
  <c r="Q70" i="11"/>
  <c r="Q78" i="11"/>
  <c r="Q86" i="11"/>
  <c r="Q94" i="11"/>
  <c r="Q102" i="11"/>
  <c r="Q110" i="11"/>
  <c r="Q118" i="11"/>
  <c r="Q126" i="11"/>
  <c r="Q134" i="11"/>
  <c r="Q142" i="11"/>
  <c r="Q150" i="11"/>
  <c r="Q158" i="11"/>
  <c r="Q166" i="11"/>
  <c r="Q174" i="11"/>
  <c r="Q182" i="11"/>
  <c r="Q190" i="11"/>
  <c r="Q198" i="11"/>
  <c r="Q206" i="11"/>
  <c r="Q214" i="11"/>
  <c r="Q222" i="11"/>
  <c r="Q230" i="11"/>
  <c r="Q238" i="11"/>
  <c r="Q246" i="11"/>
  <c r="Q254" i="11"/>
  <c r="Q262" i="11"/>
  <c r="Q270" i="11"/>
  <c r="Q278" i="11"/>
  <c r="Q286" i="11"/>
  <c r="Q294" i="11"/>
  <c r="Q302" i="11"/>
  <c r="Q310" i="11"/>
  <c r="Q318" i="11"/>
  <c r="Q326" i="11"/>
  <c r="Q334" i="11"/>
  <c r="Q342" i="11"/>
  <c r="Q350" i="11"/>
  <c r="Q358" i="11"/>
  <c r="Q366" i="11"/>
  <c r="Q374" i="11"/>
  <c r="Q382" i="11"/>
  <c r="Q390" i="11"/>
  <c r="Q398" i="11"/>
  <c r="Q406" i="11"/>
  <c r="Q414" i="11"/>
  <c r="Q422" i="11"/>
  <c r="Q430" i="11"/>
  <c r="Q438" i="11"/>
  <c r="Q446" i="11"/>
  <c r="Q454" i="11"/>
  <c r="Q462" i="11"/>
  <c r="Q470" i="11"/>
  <c r="Q478" i="11"/>
  <c r="Q486" i="11"/>
  <c r="Q494" i="11"/>
  <c r="Q502" i="11"/>
  <c r="Q510" i="11"/>
  <c r="Q518" i="11"/>
  <c r="Q526" i="11"/>
  <c r="Q534" i="11"/>
  <c r="Q542" i="11"/>
  <c r="Q550" i="11"/>
  <c r="Q558" i="11"/>
  <c r="Q566" i="11"/>
  <c r="Q574" i="11"/>
  <c r="Q582" i="11"/>
  <c r="Q590" i="11"/>
  <c r="Q598" i="11"/>
  <c r="Q606" i="11"/>
  <c r="Q614" i="11"/>
  <c r="Q622" i="11"/>
  <c r="Q630" i="11"/>
  <c r="Q638" i="11"/>
  <c r="Q646" i="11"/>
  <c r="Q654" i="11"/>
  <c r="Q662" i="11"/>
  <c r="Q670" i="11"/>
  <c r="Q678" i="11"/>
  <c r="Q686" i="11"/>
  <c r="Q694" i="11"/>
  <c r="Q702" i="11"/>
  <c r="Q710" i="11"/>
  <c r="Q718" i="11"/>
  <c r="Q726" i="11"/>
  <c r="Q734" i="11"/>
  <c r="Q742" i="11"/>
  <c r="Q750" i="11"/>
  <c r="Q758" i="11"/>
  <c r="Q766" i="11"/>
  <c r="Q774" i="11"/>
  <c r="Q782" i="11"/>
  <c r="Q790" i="11"/>
  <c r="Q798" i="11"/>
  <c r="Q806" i="11"/>
  <c r="Q814" i="11"/>
  <c r="Q822" i="11"/>
  <c r="Q830" i="11"/>
  <c r="Q838" i="11"/>
  <c r="Q846" i="11"/>
  <c r="Q854" i="11"/>
  <c r="Q862" i="11"/>
  <c r="Q870" i="11"/>
  <c r="Q878" i="11"/>
  <c r="Q886" i="11"/>
  <c r="Q894" i="11"/>
  <c r="Q902" i="11"/>
  <c r="Q910" i="11"/>
  <c r="Q918" i="11"/>
  <c r="Q926" i="11"/>
  <c r="Q934" i="11"/>
  <c r="Q942" i="11"/>
  <c r="Q950" i="11"/>
  <c r="Q958" i="11"/>
  <c r="Q966" i="11"/>
  <c r="Q974" i="11"/>
  <c r="Q982" i="11"/>
  <c r="Q990" i="11"/>
  <c r="Q998" i="11"/>
  <c r="Q1006" i="11"/>
  <c r="Q1014" i="11"/>
  <c r="Q1022" i="11"/>
  <c r="Q1030" i="11"/>
  <c r="Q1038" i="11"/>
  <c r="Q1046" i="11"/>
  <c r="Q1054" i="11"/>
  <c r="Q1062" i="11"/>
  <c r="Q1070" i="11"/>
  <c r="Q1078" i="11"/>
  <c r="Q1086" i="11"/>
  <c r="Q1094" i="11"/>
  <c r="Q1102" i="11"/>
  <c r="Q1110" i="11"/>
  <c r="Q1118" i="11"/>
  <c r="Q1126" i="11"/>
  <c r="Q1134" i="11"/>
  <c r="Q1142" i="11"/>
  <c r="Q1150" i="11"/>
  <c r="Q1158" i="11"/>
  <c r="Q1166" i="11"/>
  <c r="Q1174" i="11"/>
  <c r="Q1182" i="11"/>
  <c r="Q1190" i="11"/>
  <c r="Q1198" i="11"/>
  <c r="Q1206" i="11"/>
  <c r="Q1214" i="11"/>
  <c r="Q1222" i="11"/>
  <c r="Q1230" i="11"/>
  <c r="Q1238" i="11"/>
  <c r="Q1246" i="11"/>
  <c r="Q1254" i="11"/>
  <c r="Q1262" i="11"/>
  <c r="Q1270" i="11"/>
  <c r="Q1278" i="11"/>
  <c r="Q1286" i="11"/>
  <c r="Q1294" i="11"/>
  <c r="Q1302" i="11"/>
  <c r="Q1310" i="11"/>
  <c r="Q1318" i="11"/>
  <c r="Q1326" i="11"/>
  <c r="Q1334" i="11"/>
  <c r="Q1342" i="11"/>
  <c r="Q1350" i="11"/>
  <c r="Q1358" i="11"/>
  <c r="Q1366" i="11"/>
  <c r="Q1374" i="11"/>
  <c r="Q1382" i="11"/>
  <c r="Q1390" i="11"/>
  <c r="Q1398" i="11"/>
  <c r="Q1406" i="11"/>
  <c r="Q1414" i="11"/>
  <c r="Q1422" i="11"/>
  <c r="Q1430" i="11"/>
  <c r="Q1438" i="11"/>
  <c r="Q1446" i="11"/>
  <c r="Q1454" i="11"/>
  <c r="Q1462" i="11"/>
  <c r="Q1470" i="11"/>
  <c r="Q1478" i="11"/>
  <c r="Q1486" i="11"/>
  <c r="Q1494" i="11"/>
  <c r="Q1502" i="11"/>
  <c r="Q1510" i="11"/>
  <c r="Q1518" i="11"/>
  <c r="Q1526" i="11"/>
  <c r="Q1534" i="11"/>
  <c r="Q1542" i="11"/>
  <c r="Q1550" i="11"/>
  <c r="Q1558" i="11"/>
  <c r="Q1566" i="11"/>
  <c r="Q1574" i="11"/>
  <c r="Q1582" i="11"/>
  <c r="Q1590" i="11"/>
  <c r="Q1598" i="11"/>
  <c r="Q1606" i="11"/>
  <c r="Q1614" i="11"/>
  <c r="Q1622" i="11"/>
  <c r="Q1630" i="11"/>
  <c r="Q1638" i="11"/>
  <c r="Q1646" i="11"/>
  <c r="Q1654" i="11"/>
  <c r="Q1662" i="11"/>
  <c r="Q1670" i="11"/>
  <c r="Q1678" i="11"/>
  <c r="Q1686" i="11"/>
  <c r="Q1694" i="11"/>
  <c r="Q1702" i="11"/>
  <c r="Q1710" i="11"/>
  <c r="Q1718" i="11"/>
  <c r="Q1726" i="11"/>
  <c r="Q1734" i="11"/>
  <c r="Q1742" i="11"/>
  <c r="Q1750" i="11"/>
  <c r="Q1758" i="11"/>
  <c r="Q1766" i="11"/>
  <c r="Q1774" i="11"/>
  <c r="Q1782" i="11"/>
  <c r="Q1790" i="11"/>
  <c r="Q1798" i="11"/>
  <c r="Q1806" i="11"/>
  <c r="Q1814" i="11"/>
  <c r="Q1822" i="11"/>
  <c r="Q1830" i="11"/>
  <c r="Q1838" i="11"/>
  <c r="Q1846" i="11"/>
  <c r="Q1854" i="11"/>
  <c r="Q1862" i="11"/>
  <c r="Q1870" i="11"/>
  <c r="Q1878" i="11"/>
  <c r="Q1886" i="11"/>
  <c r="Q1894" i="11"/>
  <c r="Q1902" i="11"/>
  <c r="Q1910" i="11"/>
  <c r="Q1918" i="11"/>
  <c r="Q1926" i="11"/>
  <c r="Q1934" i="11"/>
  <c r="Q1942" i="11"/>
  <c r="Q1950" i="11"/>
  <c r="Q1958" i="11"/>
  <c r="Q1966" i="11"/>
  <c r="Q1974" i="11"/>
  <c r="Q1982" i="11"/>
  <c r="Q1990" i="11"/>
  <c r="Q1998" i="11"/>
  <c r="Q2006" i="11"/>
  <c r="Q2014" i="11"/>
  <c r="Q2022" i="11"/>
  <c r="Q2030" i="11"/>
  <c r="Q2038" i="11"/>
  <c r="Q2046" i="11"/>
  <c r="Q2054" i="11"/>
  <c r="Q2062" i="11"/>
  <c r="Q2070" i="11"/>
  <c r="Q2078" i="11"/>
  <c r="Q2086" i="11"/>
  <c r="Q2094" i="11"/>
  <c r="Q2102" i="11"/>
  <c r="Q2110" i="11"/>
  <c r="Q2118" i="11"/>
  <c r="Q2126" i="11"/>
  <c r="Q2134" i="11"/>
  <c r="Q2142" i="11"/>
  <c r="Q2150" i="11"/>
  <c r="Q2158" i="11"/>
  <c r="Q2166" i="11"/>
  <c r="Q2174" i="11"/>
  <c r="Q2182" i="11"/>
  <c r="Q2190" i="11"/>
  <c r="Q2198" i="11"/>
  <c r="Q2206" i="11"/>
  <c r="Q2214" i="11"/>
  <c r="Q2222" i="11"/>
  <c r="Q2230" i="11"/>
  <c r="Q2238" i="11"/>
  <c r="Q2246" i="11"/>
  <c r="Q2254" i="11"/>
  <c r="Q2262" i="11"/>
  <c r="Q2270" i="11"/>
  <c r="Q2278" i="11"/>
  <c r="Q2286" i="11"/>
  <c r="Q2294" i="11"/>
  <c r="Q2302" i="11"/>
  <c r="Q2310" i="11"/>
  <c r="Q2318" i="11"/>
  <c r="Q2326" i="11"/>
  <c r="Q2334" i="11"/>
  <c r="Q2342" i="11"/>
  <c r="Q2350" i="11"/>
  <c r="Q2358" i="11"/>
  <c r="Q2366" i="11"/>
  <c r="Q2374" i="11"/>
  <c r="Q2382" i="11"/>
  <c r="Q2390" i="11"/>
  <c r="Q2398" i="11"/>
  <c r="Q2406" i="11"/>
  <c r="Q2414" i="11"/>
  <c r="Q2422" i="11"/>
  <c r="Q2430" i="11"/>
  <c r="Q2438" i="11"/>
  <c r="Q2446" i="11"/>
  <c r="Q2454" i="11"/>
  <c r="Q2462" i="11"/>
  <c r="Q2470" i="11"/>
  <c r="Q2478" i="11"/>
  <c r="Q2486" i="11"/>
  <c r="Q2494" i="11"/>
  <c r="Q2502" i="11"/>
  <c r="Q2510" i="11"/>
  <c r="Q2518" i="11"/>
  <c r="Q2526" i="11"/>
  <c r="Q2534" i="11"/>
  <c r="Q2542" i="11"/>
  <c r="Q2550" i="11"/>
  <c r="Q2558" i="11"/>
  <c r="Q2566" i="11"/>
  <c r="Q2574" i="11"/>
  <c r="Q2582" i="11"/>
  <c r="Q2590" i="11"/>
  <c r="Q2598" i="11"/>
  <c r="Q2606" i="11"/>
  <c r="Q2614" i="11"/>
  <c r="Q2622" i="11"/>
  <c r="Q2630" i="11"/>
  <c r="Q2638" i="11"/>
  <c r="Q2646" i="11"/>
  <c r="Q2654" i="11"/>
  <c r="Q2662" i="11"/>
  <c r="Q2670" i="11"/>
  <c r="Q2678" i="11"/>
  <c r="Q2686" i="11"/>
  <c r="Q2694" i="11"/>
  <c r="Q2702" i="11"/>
  <c r="Q2710" i="11"/>
  <c r="Q2718" i="11"/>
  <c r="Q2726" i="11"/>
  <c r="Q2734" i="11"/>
  <c r="Q2742" i="11"/>
  <c r="Q2750" i="11"/>
  <c r="Q2758" i="11"/>
  <c r="Q2766" i="11"/>
  <c r="Q2774" i="11"/>
  <c r="Q2782" i="11"/>
  <c r="Q2790" i="11"/>
  <c r="Q2798" i="11"/>
  <c r="Q2806" i="11"/>
  <c r="Q2814" i="11"/>
  <c r="Q2822" i="11"/>
  <c r="Q2830" i="11"/>
  <c r="Q2838" i="11"/>
  <c r="Q2846" i="11"/>
  <c r="Q2854" i="11"/>
  <c r="Q2862" i="11"/>
  <c r="Q2870" i="11"/>
  <c r="Q2878" i="11"/>
  <c r="Q2886" i="11"/>
  <c r="Q2894" i="11"/>
  <c r="Q2902" i="11"/>
  <c r="Q2910" i="11"/>
  <c r="Q2918" i="11"/>
  <c r="Q2926" i="11"/>
  <c r="Q2934" i="11"/>
  <c r="Q2942" i="11"/>
  <c r="Q2950" i="11"/>
  <c r="Q2958" i="11"/>
  <c r="Q2966" i="11"/>
  <c r="Q2974" i="11"/>
  <c r="Q2982" i="11"/>
  <c r="Q2990" i="11"/>
  <c r="Q2998" i="11"/>
  <c r="Q3006" i="11"/>
  <c r="Q3014" i="11"/>
  <c r="Q3022" i="11"/>
  <c r="Q3030" i="11"/>
  <c r="Q3038" i="11"/>
  <c r="Q3046" i="11"/>
  <c r="Q3054" i="11"/>
  <c r="Q3062" i="11"/>
  <c r="Q3070" i="11"/>
  <c r="Q3078" i="11"/>
  <c r="Q3086" i="11"/>
  <c r="Q3094" i="11"/>
  <c r="Q3102" i="11"/>
  <c r="Q3110" i="11"/>
  <c r="Q3118" i="11"/>
  <c r="Q3126" i="11"/>
  <c r="Q3134" i="11"/>
  <c r="Q3142" i="11"/>
  <c r="Q3150" i="11"/>
  <c r="Q3158" i="11"/>
  <c r="Q3166" i="11"/>
  <c r="Q3174" i="11"/>
  <c r="T5461" i="11"/>
  <c r="S1577" i="11"/>
  <c r="S3585" i="11"/>
  <c r="S4224" i="11"/>
  <c r="S4736" i="11"/>
  <c r="S5248" i="11"/>
  <c r="S5760" i="11"/>
  <c r="R340" i="11"/>
  <c r="R852" i="11"/>
  <c r="R1364" i="11"/>
  <c r="R1876" i="11"/>
  <c r="R1989" i="11"/>
  <c r="R2053" i="11"/>
  <c r="R2117" i="11"/>
  <c r="R2181" i="11"/>
  <c r="R2245" i="11"/>
  <c r="R2309" i="11"/>
  <c r="R2373" i="11"/>
  <c r="R2437" i="11"/>
  <c r="R2501" i="11"/>
  <c r="R2565" i="11"/>
  <c r="R2629" i="11"/>
  <c r="R2693" i="11"/>
  <c r="R2757" i="11"/>
  <c r="R2821" i="11"/>
  <c r="R2885" i="11"/>
  <c r="R2949" i="11"/>
  <c r="R3013" i="11"/>
  <c r="R3077" i="11"/>
  <c r="R3141" i="11"/>
  <c r="R3205" i="11"/>
  <c r="R3269" i="11"/>
  <c r="R3333" i="11"/>
  <c r="R3397" i="11"/>
  <c r="R3461" i="11"/>
  <c r="R3525" i="11"/>
  <c r="R3589" i="11"/>
  <c r="R3653" i="11"/>
  <c r="R3717" i="11"/>
  <c r="R3781" i="11"/>
  <c r="R3845" i="11"/>
  <c r="R3909" i="11"/>
  <c r="R3973" i="11"/>
  <c r="R3996" i="11"/>
  <c r="R4004" i="11"/>
  <c r="R4012" i="11"/>
  <c r="R4020" i="11"/>
  <c r="R4028" i="11"/>
  <c r="R4036" i="11"/>
  <c r="R4044" i="11"/>
  <c r="R4052" i="11"/>
  <c r="R4060" i="11"/>
  <c r="R4068" i="11"/>
  <c r="R4076" i="11"/>
  <c r="R4084" i="11"/>
  <c r="R4092" i="11"/>
  <c r="R4100" i="11"/>
  <c r="R4108" i="11"/>
  <c r="R4116" i="11"/>
  <c r="R4124" i="11"/>
  <c r="R4132" i="11"/>
  <c r="R4140" i="11"/>
  <c r="R4148" i="11"/>
  <c r="R4156" i="11"/>
  <c r="R4164" i="11"/>
  <c r="R4172" i="11"/>
  <c r="R4180" i="11"/>
  <c r="R4188" i="11"/>
  <c r="R4196" i="11"/>
  <c r="R4204" i="11"/>
  <c r="R4212" i="11"/>
  <c r="R4220" i="11"/>
  <c r="R4228" i="11"/>
  <c r="R4236" i="11"/>
  <c r="R4244" i="11"/>
  <c r="R4252" i="11"/>
  <c r="R4260" i="11"/>
  <c r="R4268" i="11"/>
  <c r="R4276" i="11"/>
  <c r="R4284" i="11"/>
  <c r="R4292" i="11"/>
  <c r="R4300" i="11"/>
  <c r="R4308" i="11"/>
  <c r="R4316" i="11"/>
  <c r="R4324" i="11"/>
  <c r="R4332" i="11"/>
  <c r="R4340" i="11"/>
  <c r="R4348" i="11"/>
  <c r="R4356" i="11"/>
  <c r="R4364" i="11"/>
  <c r="R4372" i="11"/>
  <c r="R4380" i="11"/>
  <c r="R4388" i="11"/>
  <c r="R4396" i="11"/>
  <c r="R4404" i="11"/>
  <c r="R4412" i="11"/>
  <c r="R4420" i="11"/>
  <c r="R4428" i="11"/>
  <c r="R4436" i="11"/>
  <c r="R4444" i="11"/>
  <c r="R4452" i="11"/>
  <c r="R4460" i="11"/>
  <c r="R4468" i="11"/>
  <c r="R4476" i="11"/>
  <c r="R4484" i="11"/>
  <c r="R4492" i="11"/>
  <c r="R4500" i="11"/>
  <c r="R4508" i="11"/>
  <c r="R4516" i="11"/>
  <c r="R4524" i="11"/>
  <c r="R4532" i="11"/>
  <c r="R4540" i="11"/>
  <c r="R4548" i="11"/>
  <c r="R4556" i="11"/>
  <c r="R4564" i="11"/>
  <c r="R4572" i="11"/>
  <c r="R4580" i="11"/>
  <c r="R4588" i="11"/>
  <c r="R4596" i="11"/>
  <c r="R4604" i="11"/>
  <c r="R4612" i="11"/>
  <c r="R4620" i="11"/>
  <c r="R4628" i="11"/>
  <c r="R4636" i="11"/>
  <c r="R4644" i="11"/>
  <c r="R4652" i="11"/>
  <c r="R4660" i="11"/>
  <c r="R4668" i="11"/>
  <c r="R4676" i="11"/>
  <c r="R4684" i="11"/>
  <c r="R4692" i="11"/>
  <c r="R4700" i="11"/>
  <c r="R4708" i="11"/>
  <c r="R4716" i="11"/>
  <c r="R4724" i="11"/>
  <c r="R4732" i="11"/>
  <c r="R4740" i="11"/>
  <c r="R4748" i="11"/>
  <c r="R4756" i="11"/>
  <c r="R4764" i="11"/>
  <c r="R4772" i="11"/>
  <c r="R4780" i="11"/>
  <c r="R4788" i="11"/>
  <c r="R4796" i="11"/>
  <c r="R4804" i="11"/>
  <c r="R4812" i="11"/>
  <c r="R4820" i="11"/>
  <c r="R4828" i="11"/>
  <c r="R4836" i="11"/>
  <c r="R4844" i="11"/>
  <c r="R4852" i="11"/>
  <c r="R4860" i="11"/>
  <c r="R4868" i="11"/>
  <c r="R4876" i="11"/>
  <c r="R4884" i="11"/>
  <c r="R4892" i="11"/>
  <c r="R4900" i="11"/>
  <c r="R4908" i="11"/>
  <c r="R4916" i="11"/>
  <c r="R4924" i="11"/>
  <c r="R4932" i="11"/>
  <c r="R4940" i="11"/>
  <c r="R4948" i="11"/>
  <c r="R4956" i="11"/>
  <c r="R4964" i="11"/>
  <c r="R4972" i="11"/>
  <c r="R4980" i="11"/>
  <c r="R4988" i="11"/>
  <c r="R4996" i="11"/>
  <c r="R5004" i="11"/>
  <c r="R5012" i="11"/>
  <c r="R5020" i="11"/>
  <c r="R5028" i="11"/>
  <c r="R5036" i="11"/>
  <c r="R5044" i="11"/>
  <c r="R5052" i="11"/>
  <c r="R5060" i="11"/>
  <c r="R5068" i="11"/>
  <c r="R5076" i="11"/>
  <c r="R5084" i="11"/>
  <c r="R5092" i="11"/>
  <c r="R5100" i="11"/>
  <c r="R5108" i="11"/>
  <c r="R5116" i="11"/>
  <c r="R5124" i="11"/>
  <c r="R5132" i="11"/>
  <c r="R5140" i="11"/>
  <c r="R5148" i="11"/>
  <c r="R5156" i="11"/>
  <c r="R5164" i="11"/>
  <c r="R5172" i="11"/>
  <c r="R5180" i="11"/>
  <c r="R5188" i="11"/>
  <c r="R5196" i="11"/>
  <c r="R5204" i="11"/>
  <c r="R5212" i="11"/>
  <c r="R5220" i="11"/>
  <c r="R5228" i="11"/>
  <c r="R5236" i="11"/>
  <c r="R5244" i="11"/>
  <c r="R5252" i="11"/>
  <c r="R5260" i="11"/>
  <c r="R5268" i="11"/>
  <c r="R5276" i="11"/>
  <c r="R5284" i="11"/>
  <c r="R5292" i="11"/>
  <c r="R5300" i="11"/>
  <c r="R5308" i="11"/>
  <c r="R5316" i="11"/>
  <c r="R5324" i="11"/>
  <c r="R5332" i="11"/>
  <c r="R5340" i="11"/>
  <c r="R5348" i="11"/>
  <c r="R5356" i="11"/>
  <c r="R5364" i="11"/>
  <c r="R5372" i="11"/>
  <c r="R5380" i="11"/>
  <c r="R5388" i="11"/>
  <c r="R5396" i="11"/>
  <c r="R5404" i="11"/>
  <c r="R5412" i="11"/>
  <c r="R5420" i="11"/>
  <c r="R5428" i="11"/>
  <c r="R5436" i="11"/>
  <c r="R5444" i="11"/>
  <c r="R5452" i="11"/>
  <c r="R5460" i="11"/>
  <c r="R5468" i="11"/>
  <c r="R5476" i="11"/>
  <c r="R5484" i="11"/>
  <c r="R5492" i="11"/>
  <c r="R5500" i="11"/>
  <c r="R5508" i="11"/>
  <c r="R5516" i="11"/>
  <c r="R5524" i="11"/>
  <c r="R5532" i="11"/>
  <c r="R5540" i="11"/>
  <c r="R5548" i="11"/>
  <c r="R5556" i="11"/>
  <c r="R5564" i="11"/>
  <c r="R5572" i="11"/>
  <c r="R5580" i="11"/>
  <c r="R5588" i="11"/>
  <c r="R5596" i="11"/>
  <c r="R5604" i="11"/>
  <c r="R5612" i="11"/>
  <c r="R5620" i="11"/>
  <c r="R5628" i="11"/>
  <c r="R5636" i="11"/>
  <c r="R5644" i="11"/>
  <c r="R5652" i="11"/>
  <c r="R5660" i="11"/>
  <c r="R5668" i="11"/>
  <c r="R5676" i="11"/>
  <c r="R5684" i="11"/>
  <c r="R5692" i="11"/>
  <c r="R5700" i="11"/>
  <c r="R5708" i="11"/>
  <c r="R5716" i="11"/>
  <c r="R5724" i="11"/>
  <c r="R5732" i="11"/>
  <c r="R5740" i="11"/>
  <c r="R5748" i="11"/>
  <c r="R5756" i="11"/>
  <c r="R5764" i="11"/>
  <c r="R5772" i="11"/>
  <c r="R5780" i="11"/>
  <c r="R5788" i="11"/>
  <c r="R5796" i="11"/>
  <c r="R5804" i="11"/>
  <c r="R5812" i="11"/>
  <c r="R5820" i="11"/>
  <c r="R5828" i="11"/>
  <c r="R5836" i="11"/>
  <c r="R5844" i="11"/>
  <c r="R5852" i="11"/>
  <c r="R5860" i="11"/>
  <c r="R5868" i="11"/>
  <c r="R5876" i="11"/>
  <c r="R5884" i="11"/>
  <c r="R5892" i="11"/>
  <c r="R5900" i="11"/>
  <c r="R5908" i="11"/>
  <c r="R5916" i="11"/>
  <c r="R5924" i="11"/>
  <c r="R5932" i="11"/>
  <c r="Q8" i="11"/>
  <c r="Q16" i="11"/>
  <c r="Q24" i="11"/>
  <c r="Q32" i="11"/>
  <c r="Q40" i="11"/>
  <c r="Q48" i="11"/>
  <c r="Q56" i="11"/>
  <c r="Q64" i="11"/>
  <c r="Q72" i="11"/>
  <c r="Q80" i="11"/>
  <c r="Q88" i="11"/>
  <c r="Q96" i="11"/>
  <c r="Q104" i="11"/>
  <c r="Q112" i="11"/>
  <c r="Q120" i="11"/>
  <c r="Q128" i="11"/>
  <c r="Q136" i="11"/>
  <c r="Q144" i="11"/>
  <c r="Q152" i="11"/>
  <c r="Q160" i="11"/>
  <c r="Q168" i="11"/>
  <c r="Q176" i="11"/>
  <c r="Q184" i="11"/>
  <c r="Q192" i="11"/>
  <c r="Q200" i="11"/>
  <c r="Q208" i="11"/>
  <c r="Q216" i="11"/>
  <c r="Q224" i="11"/>
  <c r="Q232" i="11"/>
  <c r="Q240" i="11"/>
  <c r="Q248" i="11"/>
  <c r="Q256" i="11"/>
  <c r="Q264" i="11"/>
  <c r="Q272" i="11"/>
  <c r="Q280" i="11"/>
  <c r="Q288" i="11"/>
  <c r="Q296" i="11"/>
  <c r="Q304" i="11"/>
  <c r="Q312" i="11"/>
  <c r="Q320" i="11"/>
  <c r="Q328" i="11"/>
  <c r="Q336" i="11"/>
  <c r="Q344" i="11"/>
  <c r="Q352" i="11"/>
  <c r="Q360" i="11"/>
  <c r="Q368" i="11"/>
  <c r="Q376" i="11"/>
  <c r="Q384" i="11"/>
  <c r="Q392" i="11"/>
  <c r="Q400" i="11"/>
  <c r="Q408" i="11"/>
  <c r="Q416" i="11"/>
  <c r="Q424" i="11"/>
  <c r="Q432" i="11"/>
  <c r="Q440" i="11"/>
  <c r="Q448" i="11"/>
  <c r="Q456" i="11"/>
  <c r="Q464" i="11"/>
  <c r="Q472" i="11"/>
  <c r="Q480" i="11"/>
  <c r="Q488" i="11"/>
  <c r="Q496" i="11"/>
  <c r="Q504" i="11"/>
  <c r="Q512" i="11"/>
  <c r="Q520" i="11"/>
  <c r="Q528" i="11"/>
  <c r="Q536" i="11"/>
  <c r="Q544" i="11"/>
  <c r="Q552" i="11"/>
  <c r="Q560" i="11"/>
  <c r="Q568" i="11"/>
  <c r="Q576" i="11"/>
  <c r="Q584" i="11"/>
  <c r="Q592" i="11"/>
  <c r="Q600" i="11"/>
  <c r="Q608" i="11"/>
  <c r="Q616" i="11"/>
  <c r="Q624" i="11"/>
  <c r="Q632" i="11"/>
  <c r="Q640" i="11"/>
  <c r="Q648" i="11"/>
  <c r="Q656" i="11"/>
  <c r="Q664" i="11"/>
  <c r="Q672" i="11"/>
  <c r="Q680" i="11"/>
  <c r="Q688" i="11"/>
  <c r="Q696" i="11"/>
  <c r="Q704" i="11"/>
  <c r="Q712" i="11"/>
  <c r="Q720" i="11"/>
  <c r="Q728" i="11"/>
  <c r="Q736" i="11"/>
  <c r="Q744" i="11"/>
  <c r="Q752" i="11"/>
  <c r="Q760" i="11"/>
  <c r="Q768" i="11"/>
  <c r="Q776" i="11"/>
  <c r="Q784" i="11"/>
  <c r="Q792" i="11"/>
  <c r="Q800" i="11"/>
  <c r="Q808" i="11"/>
  <c r="Q816" i="11"/>
  <c r="Q824" i="11"/>
  <c r="Q832" i="11"/>
  <c r="Q840" i="11"/>
  <c r="Q848" i="11"/>
  <c r="Q856" i="11"/>
  <c r="Q864" i="11"/>
  <c r="Q872" i="11"/>
  <c r="Q880" i="11"/>
  <c r="Q888" i="11"/>
  <c r="Q896" i="11"/>
  <c r="Q904" i="11"/>
  <c r="Q912" i="11"/>
  <c r="Q920" i="11"/>
  <c r="Q928" i="11"/>
  <c r="Q936" i="11"/>
  <c r="Q944" i="11"/>
  <c r="Q952" i="11"/>
  <c r="Q960" i="11"/>
  <c r="Q968" i="11"/>
  <c r="Q976" i="11"/>
  <c r="Q984" i="11"/>
  <c r="Q992" i="11"/>
  <c r="Q1000" i="11"/>
  <c r="Q1008" i="11"/>
  <c r="Q1016" i="11"/>
  <c r="Q1024" i="11"/>
  <c r="Q1032" i="11"/>
  <c r="Q1040" i="11"/>
  <c r="Q1048" i="11"/>
  <c r="Q1056" i="11"/>
  <c r="Q1064" i="11"/>
  <c r="Q1072" i="11"/>
  <c r="Q1080" i="11"/>
  <c r="Q1088" i="11"/>
  <c r="Q1096" i="11"/>
  <c r="Q1104" i="11"/>
  <c r="Q1112" i="11"/>
  <c r="Q1120" i="11"/>
  <c r="Q1128" i="11"/>
  <c r="Q1136" i="11"/>
  <c r="Q1144" i="11"/>
  <c r="Q1152" i="11"/>
  <c r="Q1160" i="11"/>
  <c r="Q1168" i="11"/>
  <c r="Q1176" i="11"/>
  <c r="Q1184" i="11"/>
  <c r="Q1192" i="11"/>
  <c r="Q1200" i="11"/>
  <c r="Q1208" i="11"/>
  <c r="Q1216" i="11"/>
  <c r="Q1224" i="11"/>
  <c r="Q1232" i="11"/>
  <c r="Q1240" i="11"/>
  <c r="Q1248" i="11"/>
  <c r="Q1256" i="11"/>
  <c r="Q1264" i="11"/>
  <c r="Q1272" i="11"/>
  <c r="Q1280" i="11"/>
  <c r="Q1288" i="11"/>
  <c r="Q1296" i="11"/>
  <c r="Q1304" i="11"/>
  <c r="Q1312" i="11"/>
  <c r="Q1320" i="11"/>
  <c r="Q1328" i="11"/>
  <c r="Q1336" i="11"/>
  <c r="Q1344" i="11"/>
  <c r="Q1352" i="11"/>
  <c r="Q1360" i="11"/>
  <c r="Q1368" i="11"/>
  <c r="Q1376" i="11"/>
  <c r="Q1384" i="11"/>
  <c r="Q1392" i="11"/>
  <c r="Q1400" i="11"/>
  <c r="Q1408" i="11"/>
  <c r="Q1416" i="11"/>
  <c r="Q1424" i="11"/>
  <c r="Q1432" i="11"/>
  <c r="Q1440" i="11"/>
  <c r="Q1448" i="11"/>
  <c r="Q1456" i="11"/>
  <c r="Q1464" i="11"/>
  <c r="Q1472" i="11"/>
  <c r="Q1480" i="11"/>
  <c r="Q1488" i="11"/>
  <c r="Q1496" i="11"/>
  <c r="Q1504" i="11"/>
  <c r="Q1512" i="11"/>
  <c r="Q1520" i="11"/>
  <c r="Q1528" i="11"/>
  <c r="Q1536" i="11"/>
  <c r="Q1544" i="11"/>
  <c r="Q1552" i="11"/>
  <c r="Q1560" i="11"/>
  <c r="Q1568" i="11"/>
  <c r="Q1576" i="11"/>
  <c r="Q1584" i="11"/>
  <c r="Q1592" i="11"/>
  <c r="Q1600" i="11"/>
  <c r="Q1608" i="11"/>
  <c r="Q1616" i="11"/>
  <c r="Q1624" i="11"/>
  <c r="Q1632" i="11"/>
  <c r="Q1640" i="11"/>
  <c r="Q1648" i="11"/>
  <c r="Q1656" i="11"/>
  <c r="Q1664" i="11"/>
  <c r="Q1672" i="11"/>
  <c r="Q1680" i="11"/>
  <c r="Q1688" i="11"/>
  <c r="Q1696" i="11"/>
  <c r="Q1704" i="11"/>
  <c r="Q1712" i="11"/>
  <c r="Q1720" i="11"/>
  <c r="Q1728" i="11"/>
  <c r="Q1736" i="11"/>
  <c r="Q1744" i="11"/>
  <c r="Q1752" i="11"/>
  <c r="Q1760" i="11"/>
  <c r="Q1768" i="11"/>
  <c r="Q1776" i="11"/>
  <c r="Q1784" i="11"/>
  <c r="Q1792" i="11"/>
  <c r="Q1800" i="11"/>
  <c r="Q1808" i="11"/>
  <c r="Q1816" i="11"/>
  <c r="Q1824" i="11"/>
  <c r="Q1832" i="11"/>
  <c r="Q1840" i="11"/>
  <c r="Q1848" i="11"/>
  <c r="Q1856" i="11"/>
  <c r="Q1864" i="11"/>
  <c r="Q1872" i="11"/>
  <c r="Q1880" i="11"/>
  <c r="Q1888" i="11"/>
  <c r="Q1896" i="11"/>
  <c r="Q1904" i="11"/>
  <c r="Q1912" i="11"/>
  <c r="Q1920" i="11"/>
  <c r="Q1928" i="11"/>
  <c r="Q1936" i="11"/>
  <c r="Q1944" i="11"/>
  <c r="Q1952" i="11"/>
  <c r="Q1960" i="11"/>
  <c r="Q1968" i="11"/>
  <c r="Q1976" i="11"/>
  <c r="Q1984" i="11"/>
  <c r="Q1992" i="11"/>
  <c r="Q2000" i="11"/>
  <c r="Q2008" i="11"/>
  <c r="Q2016" i="11"/>
  <c r="Q2024" i="11"/>
  <c r="Q2032" i="11"/>
  <c r="Q2040" i="11"/>
  <c r="Q2048" i="11"/>
  <c r="Q2056" i="11"/>
  <c r="Q2064" i="11"/>
  <c r="Q2072" i="11"/>
  <c r="Q2080" i="11"/>
  <c r="Q2088" i="11"/>
  <c r="Q2096" i="11"/>
  <c r="Q2104" i="11"/>
  <c r="Q2112" i="11"/>
  <c r="Q2120" i="11"/>
  <c r="Q2128" i="11"/>
  <c r="Q2136" i="11"/>
  <c r="Q2144" i="11"/>
  <c r="Q2152" i="11"/>
  <c r="Q2160" i="11"/>
  <c r="Q2168" i="11"/>
  <c r="Q2176" i="11"/>
  <c r="Q2184" i="11"/>
  <c r="Q2192" i="11"/>
  <c r="Q2200" i="11"/>
  <c r="Q2208" i="11"/>
  <c r="Q2216" i="11"/>
  <c r="Q2224" i="11"/>
  <c r="Q2232" i="11"/>
  <c r="Q2240" i="11"/>
  <c r="Q2248" i="11"/>
  <c r="Q2256" i="11"/>
  <c r="Q2264" i="11"/>
  <c r="Q2272" i="11"/>
  <c r="Q2280" i="11"/>
  <c r="Q2288" i="11"/>
  <c r="Q2296" i="11"/>
  <c r="Q2304" i="11"/>
  <c r="Q2312" i="11"/>
  <c r="Q2320" i="11"/>
  <c r="Q2328" i="11"/>
  <c r="Q2336" i="11"/>
  <c r="Q2344" i="11"/>
  <c r="Q2352" i="11"/>
  <c r="Q2360" i="11"/>
  <c r="Q2368" i="11"/>
  <c r="Q2376" i="11"/>
  <c r="Q2384" i="11"/>
  <c r="Q2392" i="11"/>
  <c r="Q2400" i="11"/>
  <c r="Q2408" i="11"/>
  <c r="Q2416" i="11"/>
  <c r="Q2424" i="11"/>
  <c r="Q2432" i="11"/>
  <c r="Q2440" i="11"/>
  <c r="Q2448" i="11"/>
  <c r="Q2456" i="11"/>
  <c r="Q2464" i="11"/>
  <c r="Q2472" i="11"/>
  <c r="Q2480" i="11"/>
  <c r="Q2488" i="11"/>
  <c r="Q2496" i="11"/>
  <c r="Q2504" i="11"/>
  <c r="Q2512" i="11"/>
  <c r="Q2520" i="11"/>
  <c r="Q2528" i="11"/>
  <c r="Q2536" i="11"/>
  <c r="Q2544" i="11"/>
  <c r="Q2552" i="11"/>
  <c r="Q2560" i="11"/>
  <c r="Q2568" i="11"/>
  <c r="Q2576" i="11"/>
  <c r="Q2584" i="11"/>
  <c r="Q2592" i="11"/>
  <c r="Q2600" i="11"/>
  <c r="Q2608" i="11"/>
  <c r="Q2616" i="11"/>
  <c r="Q2624" i="11"/>
  <c r="Q2632" i="11"/>
  <c r="Q2640" i="11"/>
  <c r="Q2648" i="11"/>
  <c r="Q2656" i="11"/>
  <c r="Q2664" i="11"/>
  <c r="Q2672" i="11"/>
  <c r="Q2680" i="11"/>
  <c r="Q2688" i="11"/>
  <c r="Q2696" i="11"/>
  <c r="Q2704" i="11"/>
  <c r="Q2712" i="11"/>
  <c r="Q2720" i="11"/>
  <c r="Q2728" i="11"/>
  <c r="Q2736" i="11"/>
  <c r="Q2744" i="11"/>
  <c r="Q2752" i="11"/>
  <c r="Q2760" i="11"/>
  <c r="Q2768" i="11"/>
  <c r="Q2776" i="11"/>
  <c r="Q2784" i="11"/>
  <c r="Q2792" i="11"/>
  <c r="Q2800" i="11"/>
  <c r="Q2808" i="11"/>
  <c r="Q2816" i="11"/>
  <c r="Q2824" i="11"/>
  <c r="Q2832" i="11"/>
  <c r="Q2840" i="11"/>
  <c r="Q2848" i="11"/>
  <c r="Q2856" i="11"/>
  <c r="Q2864" i="11"/>
  <c r="Q2872" i="11"/>
  <c r="Q2880" i="11"/>
  <c r="Q2888" i="11"/>
  <c r="Q2896" i="11"/>
  <c r="Q2904" i="11"/>
  <c r="Q2912" i="11"/>
  <c r="Q2920" i="11"/>
  <c r="Q2928" i="11"/>
  <c r="Q2936" i="11"/>
  <c r="Q2944" i="11"/>
  <c r="Q2952" i="11"/>
  <c r="Q2960" i="11"/>
  <c r="Q2968" i="11"/>
  <c r="Q2976" i="11"/>
  <c r="Q2984" i="11"/>
  <c r="Q2992" i="11"/>
  <c r="Q3000" i="11"/>
  <c r="Q3008" i="11"/>
  <c r="Q3016" i="11"/>
  <c r="Q3024" i="11"/>
  <c r="Q3032" i="11"/>
  <c r="Q3040" i="11"/>
  <c r="Q3048" i="11"/>
  <c r="Q3056" i="11"/>
  <c r="Q3064" i="11"/>
  <c r="Q3072" i="11"/>
  <c r="Q3080" i="11"/>
  <c r="Q3088" i="11"/>
  <c r="Q3096" i="11"/>
  <c r="Q3104" i="11"/>
  <c r="Q3112" i="11"/>
  <c r="Q3120" i="11"/>
  <c r="Q3128" i="11"/>
  <c r="Q3136" i="11"/>
  <c r="Q3144" i="11"/>
  <c r="Q3152" i="11"/>
  <c r="Q3160" i="11"/>
  <c r="Q3168" i="11"/>
  <c r="Q3176" i="11"/>
  <c r="T5717" i="11"/>
  <c r="S1833" i="11"/>
  <c r="S3721" i="11"/>
  <c r="S4288" i="11"/>
  <c r="S4800" i="11"/>
  <c r="S5312" i="11"/>
  <c r="S5824" i="11"/>
  <c r="R404" i="11"/>
  <c r="R916" i="11"/>
  <c r="R1428" i="11"/>
  <c r="R1928" i="11"/>
  <c r="R1997" i="11"/>
  <c r="R2061" i="11"/>
  <c r="R2125" i="11"/>
  <c r="R2189" i="11"/>
  <c r="R2253" i="11"/>
  <c r="R2317" i="11"/>
  <c r="R2381" i="11"/>
  <c r="R2445" i="11"/>
  <c r="R2509" i="11"/>
  <c r="R2573" i="11"/>
  <c r="R2637" i="11"/>
  <c r="R2701" i="11"/>
  <c r="R2765" i="11"/>
  <c r="R2829" i="11"/>
  <c r="R2893" i="11"/>
  <c r="R2957" i="11"/>
  <c r="R3021" i="11"/>
  <c r="R3085" i="11"/>
  <c r="R3149" i="11"/>
  <c r="R3213" i="11"/>
  <c r="R3277" i="11"/>
  <c r="R3341" i="11"/>
  <c r="R3405" i="11"/>
  <c r="R3469" i="11"/>
  <c r="R3533" i="11"/>
  <c r="R3597" i="11"/>
  <c r="R3661" i="11"/>
  <c r="R3725" i="11"/>
  <c r="R3789" i="11"/>
  <c r="R3853" i="11"/>
  <c r="R3917" i="11"/>
  <c r="R3978" i="11"/>
  <c r="R3997" i="11"/>
  <c r="R4005" i="11"/>
  <c r="R4013" i="11"/>
  <c r="R4021" i="11"/>
  <c r="R4029" i="11"/>
  <c r="R4037" i="11"/>
  <c r="R4045" i="11"/>
  <c r="R4053" i="11"/>
  <c r="R4061" i="11"/>
  <c r="R4069" i="11"/>
  <c r="R4077" i="11"/>
  <c r="R4085" i="11"/>
  <c r="R4093" i="11"/>
  <c r="R4101" i="11"/>
  <c r="R4109" i="11"/>
  <c r="R4117" i="11"/>
  <c r="R4125" i="11"/>
  <c r="R4133" i="11"/>
  <c r="R4141" i="11"/>
  <c r="R4149" i="11"/>
  <c r="R4157" i="11"/>
  <c r="R4165" i="11"/>
  <c r="R4173" i="11"/>
  <c r="R4181" i="11"/>
  <c r="R4189" i="11"/>
  <c r="R4197" i="11"/>
  <c r="R4205" i="11"/>
  <c r="R4213" i="11"/>
  <c r="R4221" i="11"/>
  <c r="R4229" i="11"/>
  <c r="R4237" i="11"/>
  <c r="R4245" i="11"/>
  <c r="R4253" i="11"/>
  <c r="R4261" i="11"/>
  <c r="R4269" i="11"/>
  <c r="R4277" i="11"/>
  <c r="R4285" i="11"/>
  <c r="R4293" i="11"/>
  <c r="R4301" i="11"/>
  <c r="R4309" i="11"/>
  <c r="R4317" i="11"/>
  <c r="R4325" i="11"/>
  <c r="R4333" i="11"/>
  <c r="R4341" i="11"/>
  <c r="R4349" i="11"/>
  <c r="R4357" i="11"/>
  <c r="R4365" i="11"/>
  <c r="R4373" i="11"/>
  <c r="R4381" i="11"/>
  <c r="R4389" i="11"/>
  <c r="R4397" i="11"/>
  <c r="R4405" i="11"/>
  <c r="R4413" i="11"/>
  <c r="R4421" i="11"/>
  <c r="R4429" i="11"/>
  <c r="R4437" i="11"/>
  <c r="R4445" i="11"/>
  <c r="R4453" i="11"/>
  <c r="R4461" i="11"/>
  <c r="R4469" i="11"/>
  <c r="R4477" i="11"/>
  <c r="R4485" i="11"/>
  <c r="R4493" i="11"/>
  <c r="R4501" i="11"/>
  <c r="R4509" i="11"/>
  <c r="R4517" i="11"/>
  <c r="R4525" i="11"/>
  <c r="R4533" i="11"/>
  <c r="R4541" i="11"/>
  <c r="R4549" i="11"/>
  <c r="R4557" i="11"/>
  <c r="R4565" i="11"/>
  <c r="R4573" i="11"/>
  <c r="R4581" i="11"/>
  <c r="R4589" i="11"/>
  <c r="R4597" i="11"/>
  <c r="R4605" i="11"/>
  <c r="R4613" i="11"/>
  <c r="R4621" i="11"/>
  <c r="R4629" i="11"/>
  <c r="R4637" i="11"/>
  <c r="R4645" i="11"/>
  <c r="R4653" i="11"/>
  <c r="R4661" i="11"/>
  <c r="R4669" i="11"/>
  <c r="R4677" i="11"/>
  <c r="R4685" i="11"/>
  <c r="R4693" i="11"/>
  <c r="R4701" i="11"/>
  <c r="R4709" i="11"/>
  <c r="R4717" i="11"/>
  <c r="R4725" i="11"/>
  <c r="R4733" i="11"/>
  <c r="R4741" i="11"/>
  <c r="R4749" i="11"/>
  <c r="R4757" i="11"/>
  <c r="R4765" i="11"/>
  <c r="R4773" i="11"/>
  <c r="R4781" i="11"/>
  <c r="R4789" i="11"/>
  <c r="R4797" i="11"/>
  <c r="R4805" i="11"/>
  <c r="R4813" i="11"/>
  <c r="R4821" i="11"/>
  <c r="R4829" i="11"/>
  <c r="R4837" i="11"/>
  <c r="R4845" i="11"/>
  <c r="R4853" i="11"/>
  <c r="R4861" i="11"/>
  <c r="R4869" i="11"/>
  <c r="R4877" i="11"/>
  <c r="R4885" i="11"/>
  <c r="R4893" i="11"/>
  <c r="R4901" i="11"/>
  <c r="R4909" i="11"/>
  <c r="R4917" i="11"/>
  <c r="R4925" i="11"/>
  <c r="R4933" i="11"/>
  <c r="R4941" i="11"/>
  <c r="R4949" i="11"/>
  <c r="R4957" i="11"/>
  <c r="R4965" i="11"/>
  <c r="R4973" i="11"/>
  <c r="R4981" i="11"/>
  <c r="R4989" i="11"/>
  <c r="R4997" i="11"/>
  <c r="R5005" i="11"/>
  <c r="R5013" i="11"/>
  <c r="R5021" i="11"/>
  <c r="R5029" i="11"/>
  <c r="R5037" i="11"/>
  <c r="R5045" i="11"/>
  <c r="R5053" i="11"/>
  <c r="R5061" i="11"/>
  <c r="R5069" i="11"/>
  <c r="R5077" i="11"/>
  <c r="R5085" i="11"/>
  <c r="R5093" i="11"/>
  <c r="R5101" i="11"/>
  <c r="R5109" i="11"/>
  <c r="R5117" i="11"/>
  <c r="R5125" i="11"/>
  <c r="R5133" i="11"/>
  <c r="R5141" i="11"/>
  <c r="R5149" i="11"/>
  <c r="R5157" i="11"/>
  <c r="R5165" i="11"/>
  <c r="R5173" i="11"/>
  <c r="R5181" i="11"/>
  <c r="R5189" i="11"/>
  <c r="R5197" i="11"/>
  <c r="R5205" i="11"/>
  <c r="R5213" i="11"/>
  <c r="R5221" i="11"/>
  <c r="R5229" i="11"/>
  <c r="R5237" i="11"/>
  <c r="R5245" i="11"/>
  <c r="R5253" i="11"/>
  <c r="R5261" i="11"/>
  <c r="R5269" i="11"/>
  <c r="R5277" i="11"/>
  <c r="R5285" i="11"/>
  <c r="R5293" i="11"/>
  <c r="R5301" i="11"/>
  <c r="R5309" i="11"/>
  <c r="R5317" i="11"/>
  <c r="R5325" i="11"/>
  <c r="R5333" i="11"/>
  <c r="R5341" i="11"/>
  <c r="R5349" i="11"/>
  <c r="R5357" i="11"/>
  <c r="R5365" i="11"/>
  <c r="R5373" i="11"/>
  <c r="R5381" i="11"/>
  <c r="R5389" i="11"/>
  <c r="R5397" i="11"/>
  <c r="R5405" i="11"/>
  <c r="R5413" i="11"/>
  <c r="R5421" i="11"/>
  <c r="R5429" i="11"/>
  <c r="R5437" i="11"/>
  <c r="R5445" i="11"/>
  <c r="R5453" i="11"/>
  <c r="R5461" i="11"/>
  <c r="R5469" i="11"/>
  <c r="R5477" i="11"/>
  <c r="R5485" i="11"/>
  <c r="R5493" i="11"/>
  <c r="R5501" i="11"/>
  <c r="R5509" i="11"/>
  <c r="R5517" i="11"/>
  <c r="R5525" i="11"/>
  <c r="R5533" i="11"/>
  <c r="R5541" i="11"/>
  <c r="R5549" i="11"/>
  <c r="R5557" i="11"/>
  <c r="R5565" i="11"/>
  <c r="R5573" i="11"/>
  <c r="R5581" i="11"/>
  <c r="R5589" i="11"/>
  <c r="R5597" i="11"/>
  <c r="R5605" i="11"/>
  <c r="R5613" i="11"/>
  <c r="R5621" i="11"/>
  <c r="R5629" i="11"/>
  <c r="R5637" i="11"/>
  <c r="R5645" i="11"/>
  <c r="R5653" i="11"/>
  <c r="R5661" i="11"/>
  <c r="R5669" i="11"/>
  <c r="R5677" i="11"/>
  <c r="R5685" i="11"/>
  <c r="R5693" i="11"/>
  <c r="R5701" i="11"/>
  <c r="R5709" i="11"/>
  <c r="R5717" i="11"/>
  <c r="R5725" i="11"/>
  <c r="R5733" i="11"/>
  <c r="R5741" i="11"/>
  <c r="R5749" i="11"/>
  <c r="R5757" i="11"/>
  <c r="R5765" i="11"/>
  <c r="R5773" i="11"/>
  <c r="R5781" i="11"/>
  <c r="R5789" i="11"/>
  <c r="R5797" i="11"/>
  <c r="R5805" i="11"/>
  <c r="R5813" i="11"/>
  <c r="R5821" i="11"/>
  <c r="R5829" i="11"/>
  <c r="R5837" i="11"/>
  <c r="R5845" i="11"/>
  <c r="R5853" i="11"/>
  <c r="R5861" i="11"/>
  <c r="R5869" i="11"/>
  <c r="R5877" i="11"/>
  <c r="R5885" i="11"/>
  <c r="R5893" i="11"/>
  <c r="R5901" i="11"/>
  <c r="R5909" i="11"/>
  <c r="R5917" i="11"/>
  <c r="R5925" i="11"/>
  <c r="R5933" i="11"/>
  <c r="Q9" i="11"/>
  <c r="Q17" i="11"/>
  <c r="Q25" i="11"/>
  <c r="Q33" i="11"/>
  <c r="Q41" i="11"/>
  <c r="Q49" i="11"/>
  <c r="Q57" i="11"/>
  <c r="Q65" i="11"/>
  <c r="Q73" i="11"/>
  <c r="Q81" i="11"/>
  <c r="Q89" i="11"/>
  <c r="Q97" i="11"/>
  <c r="Q105" i="11"/>
  <c r="Q113" i="11"/>
  <c r="Q121" i="11"/>
  <c r="Q129" i="11"/>
  <c r="Q137" i="11"/>
  <c r="Q145" i="11"/>
  <c r="Q153" i="11"/>
  <c r="Q161" i="11"/>
  <c r="Q169" i="11"/>
  <c r="Q177" i="11"/>
  <c r="Q185" i="11"/>
  <c r="Q193" i="11"/>
  <c r="Q201" i="11"/>
  <c r="Q209" i="11"/>
  <c r="Q217" i="11"/>
  <c r="Q225" i="11"/>
  <c r="Q233" i="11"/>
  <c r="Q241" i="11"/>
  <c r="Q249" i="11"/>
  <c r="Q257" i="11"/>
  <c r="Q265" i="11"/>
  <c r="Q273" i="11"/>
  <c r="Q281" i="11"/>
  <c r="Q289" i="11"/>
  <c r="Q297" i="11"/>
  <c r="Q305" i="11"/>
  <c r="Q313" i="11"/>
  <c r="Q321" i="11"/>
  <c r="Q329" i="11"/>
  <c r="Q337" i="11"/>
  <c r="Q345" i="11"/>
  <c r="Q353" i="11"/>
  <c r="Q361" i="11"/>
  <c r="Q369" i="11"/>
  <c r="Q377" i="11"/>
  <c r="Q385" i="11"/>
  <c r="Q393" i="11"/>
  <c r="Q401" i="11"/>
  <c r="Q409" i="11"/>
  <c r="Q417" i="11"/>
  <c r="Q425" i="11"/>
  <c r="Q433" i="11"/>
  <c r="Q441" i="11"/>
  <c r="Q449" i="11"/>
  <c r="Q457" i="11"/>
  <c r="Q465" i="11"/>
  <c r="Q473" i="11"/>
  <c r="Q481" i="11"/>
  <c r="Q489" i="11"/>
  <c r="Q497" i="11"/>
  <c r="Q505" i="11"/>
  <c r="Q513" i="11"/>
  <c r="Q521" i="11"/>
  <c r="Q529" i="11"/>
  <c r="Q537" i="11"/>
  <c r="Q545" i="11"/>
  <c r="Q553" i="11"/>
  <c r="Q561" i="11"/>
  <c r="Q569" i="11"/>
  <c r="Q577" i="11"/>
  <c r="Q585" i="11"/>
  <c r="Q593" i="11"/>
  <c r="Q601" i="11"/>
  <c r="Q609" i="11"/>
  <c r="Q617" i="11"/>
  <c r="Q625" i="11"/>
  <c r="Q633" i="11"/>
  <c r="Q641" i="11"/>
  <c r="Q649" i="11"/>
  <c r="Q657" i="11"/>
  <c r="Q665" i="11"/>
  <c r="Q673" i="11"/>
  <c r="Q681" i="11"/>
  <c r="Q689" i="11"/>
  <c r="Q697" i="11"/>
  <c r="Q705" i="11"/>
  <c r="Q713" i="11"/>
  <c r="Q721" i="11"/>
  <c r="Q729" i="11"/>
  <c r="Q737" i="11"/>
  <c r="Q745" i="11"/>
  <c r="Q753" i="11"/>
  <c r="Q761" i="11"/>
  <c r="Q769" i="11"/>
  <c r="Q777" i="11"/>
  <c r="Q785" i="11"/>
  <c r="Q793" i="11"/>
  <c r="Q801" i="11"/>
  <c r="Q809" i="11"/>
  <c r="Q817" i="11"/>
  <c r="Q825" i="11"/>
  <c r="Q833" i="11"/>
  <c r="Q841" i="11"/>
  <c r="Q849" i="11"/>
  <c r="Q857" i="11"/>
  <c r="Q865" i="11"/>
  <c r="Q873" i="11"/>
  <c r="Q881" i="11"/>
  <c r="Q889" i="11"/>
  <c r="Q897" i="11"/>
  <c r="Q905" i="11"/>
  <c r="Q913" i="11"/>
  <c r="Q921" i="11"/>
  <c r="Q929" i="11"/>
  <c r="Q937" i="11"/>
  <c r="Q945" i="11"/>
  <c r="Q953" i="11"/>
  <c r="Q961" i="11"/>
  <c r="Q969" i="11"/>
  <c r="Q977" i="11"/>
  <c r="Q985" i="11"/>
  <c r="Q993" i="11"/>
  <c r="Q1001" i="11"/>
  <c r="Q1009" i="11"/>
  <c r="Q1017" i="11"/>
  <c r="Q1025" i="11"/>
  <c r="Q1033" i="11"/>
  <c r="Q1041" i="11"/>
  <c r="Q1049" i="11"/>
  <c r="Q1057" i="11"/>
  <c r="Q1065" i="11"/>
  <c r="Q1073" i="11"/>
  <c r="Q1081" i="11"/>
  <c r="Q1089" i="11"/>
  <c r="Q1097" i="11"/>
  <c r="Q1105" i="11"/>
  <c r="Q1113" i="11"/>
  <c r="Q1121" i="11"/>
  <c r="Q1129" i="11"/>
  <c r="Q1137" i="11"/>
  <c r="Q1145" i="11"/>
  <c r="Q1153" i="11"/>
  <c r="Q1161" i="11"/>
  <c r="Q1169" i="11"/>
  <c r="Q1177" i="11"/>
  <c r="Q1185" i="11"/>
  <c r="Q1193" i="11"/>
  <c r="Q1201" i="11"/>
  <c r="Q1209" i="11"/>
  <c r="Q1217" i="11"/>
  <c r="Q1225" i="11"/>
  <c r="Q1233" i="11"/>
  <c r="Q1241" i="11"/>
  <c r="Q1249" i="11"/>
  <c r="Q1257" i="11"/>
  <c r="Q1265" i="11"/>
  <c r="Q1273" i="11"/>
  <c r="Q1281" i="11"/>
  <c r="Q1289" i="11"/>
  <c r="Q1297" i="11"/>
  <c r="Q1305" i="11"/>
  <c r="Q1313" i="11"/>
  <c r="Q1321" i="11"/>
  <c r="Q1329" i="11"/>
  <c r="Q1337" i="11"/>
  <c r="Q1345" i="11"/>
  <c r="Q1353" i="11"/>
  <c r="Q1361" i="11"/>
  <c r="Q1369" i="11"/>
  <c r="Q1377" i="11"/>
  <c r="Q1385" i="11"/>
  <c r="Q1393" i="11"/>
  <c r="Q1401" i="11"/>
  <c r="Q1409" i="11"/>
  <c r="Q1417" i="11"/>
  <c r="Q1425" i="11"/>
  <c r="Q1433" i="11"/>
  <c r="Q1441" i="11"/>
  <c r="Q1449" i="11"/>
  <c r="Q1457" i="11"/>
  <c r="Q1465" i="11"/>
  <c r="Q1473" i="11"/>
  <c r="Q1481" i="11"/>
  <c r="Q1489" i="11"/>
  <c r="Q1497" i="11"/>
  <c r="Q1505" i="11"/>
  <c r="Q1513" i="11"/>
  <c r="Q1521" i="11"/>
  <c r="Q1529" i="11"/>
  <c r="Q1537" i="11"/>
  <c r="Q1545" i="11"/>
  <c r="Q1553" i="11"/>
  <c r="Q1561" i="11"/>
  <c r="Q1569" i="11"/>
  <c r="Q1577" i="11"/>
  <c r="Q1585" i="11"/>
  <c r="Q1593" i="11"/>
  <c r="Q1601" i="11"/>
  <c r="Q1609" i="11"/>
  <c r="Q1617" i="11"/>
  <c r="Q1625" i="11"/>
  <c r="Q1633" i="11"/>
  <c r="Q1641" i="11"/>
  <c r="Q1649" i="11"/>
  <c r="Q1657" i="11"/>
  <c r="Q1665" i="11"/>
  <c r="Q1673" i="11"/>
  <c r="Q1681" i="11"/>
  <c r="Q1689" i="11"/>
  <c r="Q1697" i="11"/>
  <c r="Q1705" i="11"/>
  <c r="Q1713" i="11"/>
  <c r="Q1721" i="11"/>
  <c r="Q1729" i="11"/>
  <c r="Q1737" i="11"/>
  <c r="Q1745" i="11"/>
  <c r="Q1753" i="11"/>
  <c r="Q1761" i="11"/>
  <c r="Q1769" i="11"/>
  <c r="Q1777" i="11"/>
  <c r="Q1785" i="11"/>
  <c r="Q1793" i="11"/>
  <c r="Q1801" i="11"/>
  <c r="Q1809" i="11"/>
  <c r="Q1817" i="11"/>
  <c r="Q1825" i="11"/>
  <c r="Q1833" i="11"/>
  <c r="Q1841" i="11"/>
  <c r="Q1849" i="11"/>
  <c r="Q1857" i="11"/>
  <c r="Q1865" i="11"/>
  <c r="Q1873" i="11"/>
  <c r="Q1881" i="11"/>
  <c r="Q1889" i="11"/>
  <c r="Q1897" i="11"/>
  <c r="Q1905" i="11"/>
  <c r="Q1913" i="11"/>
  <c r="Q1921" i="11"/>
  <c r="Q1929" i="11"/>
  <c r="Q1937" i="11"/>
  <c r="Q1945" i="11"/>
  <c r="Q1953" i="11"/>
  <c r="Q1961" i="11"/>
  <c r="Q1969" i="11"/>
  <c r="Q1977" i="11"/>
  <c r="Q1985" i="11"/>
  <c r="Q1993" i="11"/>
  <c r="Q2001" i="11"/>
  <c r="Q2009" i="11"/>
  <c r="Q2017" i="11"/>
  <c r="Q2025" i="11"/>
  <c r="Q2033" i="11"/>
  <c r="Q2041" i="11"/>
  <c r="Q2049" i="11"/>
  <c r="Q2057" i="11"/>
  <c r="Q2065" i="11"/>
  <c r="Q2073" i="11"/>
  <c r="Q2081" i="11"/>
  <c r="Q2089" i="11"/>
  <c r="Q2097" i="11"/>
  <c r="Q2105" i="11"/>
  <c r="Q2113" i="11"/>
  <c r="Q2121" i="11"/>
  <c r="Q2129" i="11"/>
  <c r="Q2137" i="11"/>
  <c r="Q2145" i="11"/>
  <c r="Q2153" i="11"/>
  <c r="Q2161" i="11"/>
  <c r="Q2169" i="11"/>
  <c r="Q2177" i="11"/>
  <c r="Q2185" i="11"/>
  <c r="Q2193" i="11"/>
  <c r="Q2201" i="11"/>
  <c r="Q2209" i="11"/>
  <c r="Q2217" i="11"/>
  <c r="Q2225" i="11"/>
  <c r="Q2233" i="11"/>
  <c r="Q2241" i="11"/>
  <c r="Q2249" i="11"/>
  <c r="Q2257" i="11"/>
  <c r="Q2265" i="11"/>
  <c r="Q2273" i="11"/>
  <c r="Q2281" i="11"/>
  <c r="Q2289" i="11"/>
  <c r="Q2297" i="11"/>
  <c r="Q2305" i="11"/>
  <c r="Q2313" i="11"/>
  <c r="Q2321" i="11"/>
  <c r="Q2329" i="11"/>
  <c r="Q2337" i="11"/>
  <c r="Q2345" i="11"/>
  <c r="Q2353" i="11"/>
  <c r="Q2361" i="11"/>
  <c r="Q2369" i="11"/>
  <c r="Q2377" i="11"/>
  <c r="Q2385" i="11"/>
  <c r="Q2393" i="11"/>
  <c r="Q2401" i="11"/>
  <c r="Q2409" i="11"/>
  <c r="Q2417" i="11"/>
  <c r="Q2425" i="11"/>
  <c r="Q2433" i="11"/>
  <c r="Q2441" i="11"/>
  <c r="Q2449" i="11"/>
  <c r="Q2457" i="11"/>
  <c r="Q2465" i="11"/>
  <c r="Q2473" i="11"/>
  <c r="Q2481" i="11"/>
  <c r="Q2489" i="11"/>
  <c r="Q2497" i="11"/>
  <c r="Q2505" i="11"/>
  <c r="Q2513" i="11"/>
  <c r="Q2521" i="11"/>
  <c r="Q2529" i="11"/>
  <c r="Q2537" i="11"/>
  <c r="Q2545" i="11"/>
  <c r="Q2553" i="11"/>
  <c r="Q2561" i="11"/>
  <c r="Q2569" i="11"/>
  <c r="Q2577" i="11"/>
  <c r="Q2585" i="11"/>
  <c r="Q2593" i="11"/>
  <c r="Q2601" i="11"/>
  <c r="Q2609" i="11"/>
  <c r="Q2617" i="11"/>
  <c r="Q2625" i="11"/>
  <c r="Q2633" i="11"/>
  <c r="Q2641" i="11"/>
  <c r="Q2649" i="11"/>
  <c r="Q2657" i="11"/>
  <c r="Q2665" i="11"/>
  <c r="Q2673" i="11"/>
  <c r="Q2681" i="11"/>
  <c r="Q2689" i="11"/>
  <c r="Q2697" i="11"/>
  <c r="Q2705" i="11"/>
  <c r="Q2713" i="11"/>
  <c r="Q2721" i="11"/>
  <c r="Q2729" i="11"/>
  <c r="Q2737" i="11"/>
  <c r="Q2745" i="11"/>
  <c r="Q2753" i="11"/>
  <c r="Q2761" i="11"/>
  <c r="Q2769" i="11"/>
  <c r="Q2777" i="11"/>
  <c r="Q2785" i="11"/>
  <c r="Q2793" i="11"/>
  <c r="Q2801" i="11"/>
  <c r="Q2809" i="11"/>
  <c r="Q2817" i="11"/>
  <c r="Q2825" i="11"/>
  <c r="Q2833" i="11"/>
  <c r="Q2841" i="11"/>
  <c r="Q2849" i="11"/>
  <c r="Q2857" i="11"/>
  <c r="Q2865" i="11"/>
  <c r="Q2873" i="11"/>
  <c r="Q2881" i="11"/>
  <c r="Q2889" i="11"/>
  <c r="Q2897" i="11"/>
  <c r="Q2905" i="11"/>
  <c r="Q2913" i="11"/>
  <c r="Q2921" i="11"/>
  <c r="Q2929" i="11"/>
  <c r="Q2937" i="11"/>
  <c r="Q2945" i="11"/>
  <c r="Q2953" i="11"/>
  <c r="Q2961" i="11"/>
  <c r="Q2969" i="11"/>
  <c r="Q2977" i="11"/>
  <c r="Q2985" i="11"/>
  <c r="Q2993" i="11"/>
  <c r="Q3001" i="11"/>
  <c r="Q3009" i="11"/>
  <c r="Q3017" i="11"/>
  <c r="Q3025" i="11"/>
  <c r="Q3033" i="11"/>
  <c r="Q3041" i="11"/>
  <c r="Q3049" i="11"/>
  <c r="Q3057" i="11"/>
  <c r="Q3065" i="11"/>
  <c r="Q3073" i="11"/>
  <c r="Q3081" i="11"/>
  <c r="Q3089" i="11"/>
  <c r="Q3097" i="11"/>
  <c r="Q3105" i="11"/>
  <c r="Q3113" i="11"/>
  <c r="Q3121" i="11"/>
  <c r="Q3129" i="11"/>
  <c r="Q3137" i="11"/>
  <c r="Q3145" i="11"/>
  <c r="Q3153" i="11"/>
  <c r="Q3161" i="11"/>
  <c r="Q3169" i="11"/>
  <c r="S5696" i="11"/>
  <c r="R2173" i="11"/>
  <c r="R2685" i="11"/>
  <c r="R3197" i="11"/>
  <c r="R3709" i="11"/>
  <c r="R4019" i="11"/>
  <c r="R4083" i="11"/>
  <c r="R4147" i="11"/>
  <c r="R4211" i="11"/>
  <c r="R4275" i="11"/>
  <c r="R4339" i="11"/>
  <c r="R4403" i="11"/>
  <c r="R4467" i="11"/>
  <c r="R4531" i="11"/>
  <c r="R4595" i="11"/>
  <c r="R4659" i="11"/>
  <c r="R4723" i="11"/>
  <c r="R4787" i="11"/>
  <c r="R4851" i="11"/>
  <c r="R4915" i="11"/>
  <c r="R4979" i="11"/>
  <c r="R5043" i="11"/>
  <c r="R5107" i="11"/>
  <c r="R5171" i="11"/>
  <c r="R5235" i="11"/>
  <c r="R5299" i="11"/>
  <c r="R5363" i="11"/>
  <c r="R5427" i="11"/>
  <c r="R5491" i="11"/>
  <c r="R5555" i="11"/>
  <c r="R5619" i="11"/>
  <c r="R5683" i="11"/>
  <c r="R5747" i="11"/>
  <c r="R5811" i="11"/>
  <c r="R5875" i="11"/>
  <c r="Q7" i="11"/>
  <c r="Q71" i="11"/>
  <c r="Q135" i="11"/>
  <c r="Q199" i="11"/>
  <c r="Q263" i="11"/>
  <c r="Q327" i="11"/>
  <c r="Q391" i="11"/>
  <c r="Q455" i="11"/>
  <c r="Q519" i="11"/>
  <c r="Q583" i="11"/>
  <c r="Q647" i="11"/>
  <c r="Q711" i="11"/>
  <c r="Q775" i="11"/>
  <c r="Q839" i="11"/>
  <c r="Q903" i="11"/>
  <c r="Q967" i="11"/>
  <c r="Q1031" i="11"/>
  <c r="Q1095" i="11"/>
  <c r="Q1159" i="11"/>
  <c r="Q1223" i="11"/>
  <c r="Q1287" i="11"/>
  <c r="Q1351" i="11"/>
  <c r="Q1415" i="11"/>
  <c r="Q1479" i="11"/>
  <c r="Q1543" i="11"/>
  <c r="Q1607" i="11"/>
  <c r="Q1671" i="11"/>
  <c r="Q1735" i="11"/>
  <c r="Q1799" i="11"/>
  <c r="Q1863" i="11"/>
  <c r="Q1927" i="11"/>
  <c r="Q1991" i="11"/>
  <c r="Q2055" i="11"/>
  <c r="Q2119" i="11"/>
  <c r="Q2183" i="11"/>
  <c r="Q2247" i="11"/>
  <c r="Q2311" i="11"/>
  <c r="Q2375" i="11"/>
  <c r="Q2439" i="11"/>
  <c r="Q2503" i="11"/>
  <c r="Q2567" i="11"/>
  <c r="Q2631" i="11"/>
  <c r="Q2695" i="11"/>
  <c r="Q2759" i="11"/>
  <c r="Q2823" i="11"/>
  <c r="Q2887" i="11"/>
  <c r="Q2951" i="11"/>
  <c r="Q3015" i="11"/>
  <c r="Q3079" i="11"/>
  <c r="Q3143" i="11"/>
  <c r="Q3182" i="11"/>
  <c r="Q3190" i="11"/>
  <c r="Q3198" i="11"/>
  <c r="Q3206" i="11"/>
  <c r="Q3214" i="11"/>
  <c r="Q3222" i="11"/>
  <c r="Q3230" i="11"/>
  <c r="Q3238" i="11"/>
  <c r="Q3246" i="11"/>
  <c r="Q3254" i="11"/>
  <c r="Q3262" i="11"/>
  <c r="Q3270" i="11"/>
  <c r="Q3278" i="11"/>
  <c r="Q3286" i="11"/>
  <c r="Q3294" i="11"/>
  <c r="Q3302" i="11"/>
  <c r="Q3310" i="11"/>
  <c r="Q3318" i="11"/>
  <c r="Q3326" i="11"/>
  <c r="Q3334" i="11"/>
  <c r="Q3342" i="11"/>
  <c r="Q3350" i="11"/>
  <c r="Q3358" i="11"/>
  <c r="Q3366" i="11"/>
  <c r="Q3374" i="11"/>
  <c r="Q3382" i="11"/>
  <c r="Q3390" i="11"/>
  <c r="Q3398" i="11"/>
  <c r="Q3406" i="11"/>
  <c r="Q3414" i="11"/>
  <c r="Q3422" i="11"/>
  <c r="Q3430" i="11"/>
  <c r="Q3438" i="11"/>
  <c r="Q3446" i="11"/>
  <c r="Q3454" i="11"/>
  <c r="Q3462" i="11"/>
  <c r="Q3470" i="11"/>
  <c r="Q3478" i="11"/>
  <c r="Q3486" i="11"/>
  <c r="Q3494" i="11"/>
  <c r="Q3502" i="11"/>
  <c r="Q3510" i="11"/>
  <c r="Q3518" i="11"/>
  <c r="Q3526" i="11"/>
  <c r="Q3534" i="11"/>
  <c r="Q3542" i="11"/>
  <c r="Q3550" i="11"/>
  <c r="Q3558" i="11"/>
  <c r="Q3566" i="11"/>
  <c r="Q3574" i="11"/>
  <c r="Q3582" i="11"/>
  <c r="Q3590" i="11"/>
  <c r="Q3598" i="11"/>
  <c r="Q3606" i="11"/>
  <c r="Q3614" i="11"/>
  <c r="Q3622" i="11"/>
  <c r="Q3630" i="11"/>
  <c r="Q3638" i="11"/>
  <c r="Q3646" i="11"/>
  <c r="Q3654" i="11"/>
  <c r="Q3662" i="11"/>
  <c r="Q3670" i="11"/>
  <c r="Q3678" i="11"/>
  <c r="Q3686" i="11"/>
  <c r="Q3694" i="11"/>
  <c r="Q3702" i="11"/>
  <c r="Q3710" i="11"/>
  <c r="Q3718" i="11"/>
  <c r="Q3726" i="11"/>
  <c r="Q3734" i="11"/>
  <c r="Q3742" i="11"/>
  <c r="Q3750" i="11"/>
  <c r="Q3758" i="11"/>
  <c r="Q3766" i="11"/>
  <c r="Q3774" i="11"/>
  <c r="Q3782" i="11"/>
  <c r="Q3790" i="11"/>
  <c r="Q3798" i="11"/>
  <c r="Q3806" i="11"/>
  <c r="Q3814" i="11"/>
  <c r="Q3822" i="11"/>
  <c r="Q3830" i="11"/>
  <c r="Q3838" i="11"/>
  <c r="Q3846" i="11"/>
  <c r="Q3854" i="11"/>
  <c r="Q3862" i="11"/>
  <c r="Q3870" i="11"/>
  <c r="Q3878" i="11"/>
  <c r="Q3886" i="11"/>
  <c r="Q3894" i="11"/>
  <c r="Q3902" i="11"/>
  <c r="Q3910" i="11"/>
  <c r="Q3918" i="11"/>
  <c r="Q3926" i="11"/>
  <c r="Q3934" i="11"/>
  <c r="Q3942" i="11"/>
  <c r="Q3950" i="11"/>
  <c r="Q3958" i="11"/>
  <c r="Q3966" i="11"/>
  <c r="Q3974" i="11"/>
  <c r="Q3982" i="11"/>
  <c r="Q3990" i="11"/>
  <c r="Q3998" i="11"/>
  <c r="Q4006" i="11"/>
  <c r="Q4014" i="11"/>
  <c r="Q4022" i="11"/>
  <c r="Q4030" i="11"/>
  <c r="Q4038" i="11"/>
  <c r="Q4046" i="11"/>
  <c r="Q4054" i="11"/>
  <c r="Q4062" i="11"/>
  <c r="Q4070" i="11"/>
  <c r="Q4078" i="11"/>
  <c r="Q4086" i="11"/>
  <c r="Q4094" i="11"/>
  <c r="Q4102" i="11"/>
  <c r="Q4110" i="11"/>
  <c r="Q4118" i="11"/>
  <c r="Q4126" i="11"/>
  <c r="Q4134" i="11"/>
  <c r="Q4142" i="11"/>
  <c r="Q4150" i="11"/>
  <c r="Q4158" i="11"/>
  <c r="Q4166" i="11"/>
  <c r="Q4174" i="11"/>
  <c r="Q4182" i="11"/>
  <c r="Q4190" i="11"/>
  <c r="Q4198" i="11"/>
  <c r="Q4206" i="11"/>
  <c r="Q4214" i="11"/>
  <c r="Q4222" i="11"/>
  <c r="Q4230" i="11"/>
  <c r="Q4238" i="11"/>
  <c r="Q4246" i="11"/>
  <c r="Q4254" i="11"/>
  <c r="Q4262" i="11"/>
  <c r="Q4270" i="11"/>
  <c r="Q4278" i="11"/>
  <c r="Q4286" i="11"/>
  <c r="Q4294" i="11"/>
  <c r="Q4302" i="11"/>
  <c r="Q4310" i="11"/>
  <c r="Q4318" i="11"/>
  <c r="Q4326" i="11"/>
  <c r="Q4334" i="11"/>
  <c r="Q4342" i="11"/>
  <c r="Q4350" i="11"/>
  <c r="Q4358" i="11"/>
  <c r="Q4366" i="11"/>
  <c r="Q4374" i="11"/>
  <c r="Q4382" i="11"/>
  <c r="Q4390" i="11"/>
  <c r="Q4398" i="11"/>
  <c r="Q4406" i="11"/>
  <c r="Q4414" i="11"/>
  <c r="Q4422" i="11"/>
  <c r="Q4430" i="11"/>
  <c r="Q4438" i="11"/>
  <c r="Q4446" i="11"/>
  <c r="Q4454" i="11"/>
  <c r="Q4462" i="11"/>
  <c r="Q4470" i="11"/>
  <c r="Q4478" i="11"/>
  <c r="Q4486" i="11"/>
  <c r="Q4494" i="11"/>
  <c r="Q4502" i="11"/>
  <c r="Q4510" i="11"/>
  <c r="Q4518" i="11"/>
  <c r="Q4526" i="11"/>
  <c r="Q4534" i="11"/>
  <c r="Q4542" i="11"/>
  <c r="Q4550" i="11"/>
  <c r="Q4558" i="11"/>
  <c r="Q4566" i="11"/>
  <c r="Q4574" i="11"/>
  <c r="Q4582" i="11"/>
  <c r="Q4590" i="11"/>
  <c r="Q4598" i="11"/>
  <c r="Q4606" i="11"/>
  <c r="Q4614" i="11"/>
  <c r="Q4622" i="11"/>
  <c r="Q4630" i="11"/>
  <c r="Q4638" i="11"/>
  <c r="Q4646" i="11"/>
  <c r="Q4654" i="11"/>
  <c r="Q4662" i="11"/>
  <c r="Q4670" i="11"/>
  <c r="Q4678" i="11"/>
  <c r="Q4686" i="11"/>
  <c r="Q4694" i="11"/>
  <c r="Q4702" i="11"/>
  <c r="Q4710" i="11"/>
  <c r="Q4718" i="11"/>
  <c r="Q4726" i="11"/>
  <c r="Q4734" i="11"/>
  <c r="Q4742" i="11"/>
  <c r="Q4750" i="11"/>
  <c r="Q4758" i="11"/>
  <c r="Q4766" i="11"/>
  <c r="Q4774" i="11"/>
  <c r="Q4782" i="11"/>
  <c r="Q4790" i="11"/>
  <c r="Q4798" i="11"/>
  <c r="Q4806" i="11"/>
  <c r="Q4814" i="11"/>
  <c r="Q4822" i="11"/>
  <c r="Q4830" i="11"/>
  <c r="Q4838" i="11"/>
  <c r="Q4846" i="11"/>
  <c r="Q4854" i="11"/>
  <c r="Q4862" i="11"/>
  <c r="Q4870" i="11"/>
  <c r="Q4878" i="11"/>
  <c r="Q4886" i="11"/>
  <c r="Q4894" i="11"/>
  <c r="Q4902" i="11"/>
  <c r="Q4910" i="11"/>
  <c r="Q4918" i="11"/>
  <c r="Q4926" i="11"/>
  <c r="Q4934" i="11"/>
  <c r="Q4942" i="11"/>
  <c r="Q4950" i="11"/>
  <c r="Q4958" i="11"/>
  <c r="Q4966" i="11"/>
  <c r="Q4974" i="11"/>
  <c r="Q4982" i="11"/>
  <c r="Q4990" i="11"/>
  <c r="Q4998" i="11"/>
  <c r="Q5006" i="11"/>
  <c r="Q5014" i="11"/>
  <c r="Q5022" i="11"/>
  <c r="Q5030" i="11"/>
  <c r="Q5038" i="11"/>
  <c r="Q5046" i="11"/>
  <c r="Q5054" i="11"/>
  <c r="Q5062" i="11"/>
  <c r="Q5070" i="11"/>
  <c r="Q5078" i="11"/>
  <c r="Q5086" i="11"/>
  <c r="Q5094" i="11"/>
  <c r="Q5102" i="11"/>
  <c r="Q5110" i="11"/>
  <c r="Q5118" i="11"/>
  <c r="Q5126" i="11"/>
  <c r="Q5134" i="11"/>
  <c r="Q5142" i="11"/>
  <c r="Q5150" i="11"/>
  <c r="Q5158" i="11"/>
  <c r="Q5166" i="11"/>
  <c r="Q5174" i="11"/>
  <c r="Q5182" i="11"/>
  <c r="Q5190" i="11"/>
  <c r="Q5198" i="11"/>
  <c r="Q5206" i="11"/>
  <c r="Q5214" i="11"/>
  <c r="Q5222" i="11"/>
  <c r="Q5230" i="11"/>
  <c r="Q5238" i="11"/>
  <c r="Q5246" i="11"/>
  <c r="Q5254" i="11"/>
  <c r="Q5262" i="11"/>
  <c r="Q5270" i="11"/>
  <c r="Q5278" i="11"/>
  <c r="Q5286" i="11"/>
  <c r="Q5294" i="11"/>
  <c r="Q5302" i="11"/>
  <c r="Q5310" i="11"/>
  <c r="Q5318" i="11"/>
  <c r="Q5326" i="11"/>
  <c r="Q5334" i="11"/>
  <c r="Q5342" i="11"/>
  <c r="Q5350" i="11"/>
  <c r="Q5358" i="11"/>
  <c r="Q5366" i="11"/>
  <c r="Q5374" i="11"/>
  <c r="Q5382" i="11"/>
  <c r="Q5390" i="11"/>
  <c r="Q5398" i="11"/>
  <c r="Q5406" i="11"/>
  <c r="Q5414" i="11"/>
  <c r="Q5422" i="11"/>
  <c r="Q5430" i="11"/>
  <c r="Q5438" i="11"/>
  <c r="Q5446" i="11"/>
  <c r="Q5454" i="11"/>
  <c r="Q5462" i="11"/>
  <c r="Q5470" i="11"/>
  <c r="Q5478" i="11"/>
  <c r="Q5486" i="11"/>
  <c r="Q5494" i="11"/>
  <c r="Q5502" i="11"/>
  <c r="Q5510" i="11"/>
  <c r="Q5518" i="11"/>
  <c r="Q5526" i="11"/>
  <c r="Q5534" i="11"/>
  <c r="Q5542" i="11"/>
  <c r="Q5550" i="11"/>
  <c r="Q5558" i="11"/>
  <c r="Q5566" i="11"/>
  <c r="Q5574" i="11"/>
  <c r="Q5582" i="11"/>
  <c r="Q5590" i="11"/>
  <c r="Q5598" i="11"/>
  <c r="Q5606" i="11"/>
  <c r="Q5614" i="11"/>
  <c r="Q5622" i="11"/>
  <c r="Q5630" i="11"/>
  <c r="Q5638" i="11"/>
  <c r="Q5646" i="11"/>
  <c r="Q5654" i="11"/>
  <c r="Q5662" i="11"/>
  <c r="Q5670" i="11"/>
  <c r="Q5678" i="11"/>
  <c r="Q5686" i="11"/>
  <c r="Q5694" i="11"/>
  <c r="Q5702" i="11"/>
  <c r="Q5710" i="11"/>
  <c r="Q5718" i="11"/>
  <c r="Q5726" i="11"/>
  <c r="Q5734" i="11"/>
  <c r="Q5742" i="11"/>
  <c r="Q5750" i="11"/>
  <c r="Q5758" i="11"/>
  <c r="Q5766" i="11"/>
  <c r="Q5774" i="11"/>
  <c r="Q5782" i="11"/>
  <c r="Q5790" i="11"/>
  <c r="Q5798" i="11"/>
  <c r="Q5806" i="11"/>
  <c r="Q5814" i="11"/>
  <c r="Q5822" i="11"/>
  <c r="Q5830" i="11"/>
  <c r="Q5838" i="11"/>
  <c r="Q5846" i="11"/>
  <c r="Q5854" i="11"/>
  <c r="Q5862" i="11"/>
  <c r="Q5870" i="11"/>
  <c r="Q5878" i="11"/>
  <c r="Q5886" i="11"/>
  <c r="Q5894" i="11"/>
  <c r="Q5902" i="11"/>
  <c r="Q5910" i="11"/>
  <c r="Q5918" i="11"/>
  <c r="Q5926" i="11"/>
  <c r="Q2" i="11"/>
  <c r="R3005" i="11"/>
  <c r="R4123" i="11"/>
  <c r="R4507" i="11"/>
  <c r="R4891" i="11"/>
  <c r="R5339" i="11"/>
  <c r="R5787" i="11"/>
  <c r="Q239" i="11"/>
  <c r="Q687" i="11"/>
  <c r="Q1071" i="11"/>
  <c r="Q1519" i="11"/>
  <c r="Q1967" i="11"/>
  <c r="Q2415" i="11"/>
  <c r="Q2863" i="11"/>
  <c r="Q3177" i="11"/>
  <c r="Q3259" i="11"/>
  <c r="Q3331" i="11"/>
  <c r="Q3387" i="11"/>
  <c r="Q3443" i="11"/>
  <c r="Q3491" i="11"/>
  <c r="Q3539" i="11"/>
  <c r="Q3587" i="11"/>
  <c r="Q3635" i="11"/>
  <c r="Q3699" i="11"/>
  <c r="Q3755" i="11"/>
  <c r="Q3811" i="11"/>
  <c r="Q3867" i="11"/>
  <c r="Q3915" i="11"/>
  <c r="Q3979" i="11"/>
  <c r="Q4027" i="11"/>
  <c r="Q4091" i="11"/>
  <c r="Q4147" i="11"/>
  <c r="Q4203" i="11"/>
  <c r="Q4259" i="11"/>
  <c r="Q4315" i="11"/>
  <c r="Q4371" i="11"/>
  <c r="Q4427" i="11"/>
  <c r="Q4483" i="11"/>
  <c r="Q4531" i="11"/>
  <c r="Q4595" i="11"/>
  <c r="Q4643" i="11"/>
  <c r="Q4699" i="11"/>
  <c r="Q4755" i="11"/>
  <c r="Q4819" i="11"/>
  <c r="Q4875" i="11"/>
  <c r="Q4931" i="11"/>
  <c r="Q4987" i="11"/>
  <c r="Q5043" i="11"/>
  <c r="Q5091" i="11"/>
  <c r="Q5147" i="11"/>
  <c r="Q5203" i="11"/>
  <c r="Q5251" i="11"/>
  <c r="Q5299" i="11"/>
  <c r="Q5355" i="11"/>
  <c r="Q5403" i="11"/>
  <c r="Q5451" i="11"/>
  <c r="Q5507" i="11"/>
  <c r="Q5563" i="11"/>
  <c r="Q5611" i="11"/>
  <c r="Q5675" i="11"/>
  <c r="Q5723" i="11"/>
  <c r="Q5779" i="11"/>
  <c r="Q5835" i="11"/>
  <c r="Q5883" i="11"/>
  <c r="R276" i="11"/>
  <c r="R2237" i="11"/>
  <c r="R2749" i="11"/>
  <c r="R3261" i="11"/>
  <c r="R3773" i="11"/>
  <c r="R4027" i="11"/>
  <c r="R4091" i="11"/>
  <c r="R4155" i="11"/>
  <c r="R4219" i="11"/>
  <c r="R4283" i="11"/>
  <c r="R4347" i="11"/>
  <c r="R4411" i="11"/>
  <c r="R4475" i="11"/>
  <c r="R4539" i="11"/>
  <c r="R4603" i="11"/>
  <c r="R4667" i="11"/>
  <c r="R4731" i="11"/>
  <c r="R4795" i="11"/>
  <c r="R4859" i="11"/>
  <c r="R4923" i="11"/>
  <c r="R4987" i="11"/>
  <c r="R5051" i="11"/>
  <c r="R5115" i="11"/>
  <c r="R5179" i="11"/>
  <c r="R5243" i="11"/>
  <c r="R5307" i="11"/>
  <c r="R5371" i="11"/>
  <c r="R5435" i="11"/>
  <c r="R5499" i="11"/>
  <c r="R5563" i="11"/>
  <c r="R5627" i="11"/>
  <c r="R5691" i="11"/>
  <c r="R5755" i="11"/>
  <c r="R5819" i="11"/>
  <c r="R5883" i="11"/>
  <c r="Q15" i="11"/>
  <c r="Q79" i="11"/>
  <c r="Q143" i="11"/>
  <c r="Q207" i="11"/>
  <c r="Q271" i="11"/>
  <c r="Q335" i="11"/>
  <c r="Q399" i="11"/>
  <c r="Q463" i="11"/>
  <c r="Q527" i="11"/>
  <c r="Q591" i="11"/>
  <c r="Q655" i="11"/>
  <c r="Q719" i="11"/>
  <c r="Q783" i="11"/>
  <c r="Q847" i="11"/>
  <c r="Q911" i="11"/>
  <c r="Q975" i="11"/>
  <c r="Q1039" i="11"/>
  <c r="Q1103" i="11"/>
  <c r="Q1167" i="11"/>
  <c r="Q1231" i="11"/>
  <c r="Q1295" i="11"/>
  <c r="Q1359" i="11"/>
  <c r="Q1423" i="11"/>
  <c r="Q1487" i="11"/>
  <c r="Q1551" i="11"/>
  <c r="Q1615" i="11"/>
  <c r="Q1679" i="11"/>
  <c r="Q1743" i="11"/>
  <c r="Q1807" i="11"/>
  <c r="Q1871" i="11"/>
  <c r="Q1935" i="11"/>
  <c r="Q1999" i="11"/>
  <c r="Q2063" i="11"/>
  <c r="Q2127" i="11"/>
  <c r="Q2191" i="11"/>
  <c r="Q2255" i="11"/>
  <c r="Q2319" i="11"/>
  <c r="Q2383" i="11"/>
  <c r="Q2447" i="11"/>
  <c r="Q2511" i="11"/>
  <c r="Q2575" i="11"/>
  <c r="Q2639" i="11"/>
  <c r="Q2703" i="11"/>
  <c r="Q2767" i="11"/>
  <c r="Q2831" i="11"/>
  <c r="Q2895" i="11"/>
  <c r="Q2959" i="11"/>
  <c r="Q3023" i="11"/>
  <c r="Q3087" i="11"/>
  <c r="Q3151" i="11"/>
  <c r="Q3183" i="11"/>
  <c r="Q3191" i="11"/>
  <c r="Q3199" i="11"/>
  <c r="Q3207" i="11"/>
  <c r="Q3215" i="11"/>
  <c r="Q3223" i="11"/>
  <c r="Q3231" i="11"/>
  <c r="Q3239" i="11"/>
  <c r="Q3247" i="11"/>
  <c r="Q3255" i="11"/>
  <c r="Q3263" i="11"/>
  <c r="Q3271" i="11"/>
  <c r="Q3279" i="11"/>
  <c r="Q3287" i="11"/>
  <c r="Q3295" i="11"/>
  <c r="Q3303" i="11"/>
  <c r="Q3311" i="11"/>
  <c r="Q3319" i="11"/>
  <c r="Q3327" i="11"/>
  <c r="Q3335" i="11"/>
  <c r="Q3343" i="11"/>
  <c r="Q3351" i="11"/>
  <c r="Q3359" i="11"/>
  <c r="Q3367" i="11"/>
  <c r="Q3375" i="11"/>
  <c r="Q3383" i="11"/>
  <c r="Q3391" i="11"/>
  <c r="Q3399" i="11"/>
  <c r="Q3407" i="11"/>
  <c r="Q3415" i="11"/>
  <c r="Q3423" i="11"/>
  <c r="Q3431" i="11"/>
  <c r="Q3439" i="11"/>
  <c r="Q3447" i="11"/>
  <c r="Q3455" i="11"/>
  <c r="Q3463" i="11"/>
  <c r="Q3471" i="11"/>
  <c r="Q3479" i="11"/>
  <c r="Q3487" i="11"/>
  <c r="Q3495" i="11"/>
  <c r="Q3503" i="11"/>
  <c r="Q3511" i="11"/>
  <c r="Q3519" i="11"/>
  <c r="Q3527" i="11"/>
  <c r="Q3535" i="11"/>
  <c r="Q3543" i="11"/>
  <c r="Q3551" i="11"/>
  <c r="Q3559" i="11"/>
  <c r="Q3567" i="11"/>
  <c r="Q3575" i="11"/>
  <c r="Q3583" i="11"/>
  <c r="Q3591" i="11"/>
  <c r="Q3599" i="11"/>
  <c r="Q3607" i="11"/>
  <c r="Q3615" i="11"/>
  <c r="Q3623" i="11"/>
  <c r="Q3631" i="11"/>
  <c r="Q3639" i="11"/>
  <c r="Q3647" i="11"/>
  <c r="Q3655" i="11"/>
  <c r="Q3663" i="11"/>
  <c r="Q3671" i="11"/>
  <c r="Q3679" i="11"/>
  <c r="Q3687" i="11"/>
  <c r="Q3695" i="11"/>
  <c r="Q3703" i="11"/>
  <c r="Q3711" i="11"/>
  <c r="Q3719" i="11"/>
  <c r="Q3727" i="11"/>
  <c r="Q3735" i="11"/>
  <c r="Q3743" i="11"/>
  <c r="Q3751" i="11"/>
  <c r="Q3759" i="11"/>
  <c r="Q3767" i="11"/>
  <c r="Q3775" i="11"/>
  <c r="Q3783" i="11"/>
  <c r="Q3791" i="11"/>
  <c r="Q3799" i="11"/>
  <c r="Q3807" i="11"/>
  <c r="Q3815" i="11"/>
  <c r="Q3823" i="11"/>
  <c r="Q3831" i="11"/>
  <c r="Q3839" i="11"/>
  <c r="Q3847" i="11"/>
  <c r="Q3855" i="11"/>
  <c r="Q3863" i="11"/>
  <c r="Q3871" i="11"/>
  <c r="Q3879" i="11"/>
  <c r="Q3887" i="11"/>
  <c r="Q3895" i="11"/>
  <c r="Q3903" i="11"/>
  <c r="Q3911" i="11"/>
  <c r="Q3919" i="11"/>
  <c r="Q3927" i="11"/>
  <c r="Q3935" i="11"/>
  <c r="Q3943" i="11"/>
  <c r="Q3951" i="11"/>
  <c r="Q3959" i="11"/>
  <c r="Q3967" i="11"/>
  <c r="Q3975" i="11"/>
  <c r="Q3983" i="11"/>
  <c r="Q3991" i="11"/>
  <c r="Q3999" i="11"/>
  <c r="Q4007" i="11"/>
  <c r="Q4015" i="11"/>
  <c r="Q4023" i="11"/>
  <c r="Q4031" i="11"/>
  <c r="Q4039" i="11"/>
  <c r="Q4047" i="11"/>
  <c r="Q4055" i="11"/>
  <c r="Q4063" i="11"/>
  <c r="Q4071" i="11"/>
  <c r="Q4079" i="11"/>
  <c r="Q4087" i="11"/>
  <c r="Q4095" i="11"/>
  <c r="Q4103" i="11"/>
  <c r="Q4111" i="11"/>
  <c r="Q4119" i="11"/>
  <c r="Q4127" i="11"/>
  <c r="Q4135" i="11"/>
  <c r="Q4143" i="11"/>
  <c r="Q4151" i="11"/>
  <c r="Q4159" i="11"/>
  <c r="Q4167" i="11"/>
  <c r="Q4175" i="11"/>
  <c r="Q4183" i="11"/>
  <c r="Q4191" i="11"/>
  <c r="Q4199" i="11"/>
  <c r="Q4207" i="11"/>
  <c r="Q4215" i="11"/>
  <c r="Q4223" i="11"/>
  <c r="Q4231" i="11"/>
  <c r="Q4239" i="11"/>
  <c r="Q4247" i="11"/>
  <c r="Q4255" i="11"/>
  <c r="Q4263" i="11"/>
  <c r="Q4271" i="11"/>
  <c r="Q4279" i="11"/>
  <c r="Q4287" i="11"/>
  <c r="Q4295" i="11"/>
  <c r="Q4303" i="11"/>
  <c r="Q4311" i="11"/>
  <c r="Q4319" i="11"/>
  <c r="Q4327" i="11"/>
  <c r="Q4335" i="11"/>
  <c r="Q4343" i="11"/>
  <c r="Q4351" i="11"/>
  <c r="Q4359" i="11"/>
  <c r="Q4367" i="11"/>
  <c r="Q4375" i="11"/>
  <c r="Q4383" i="11"/>
  <c r="Q4391" i="11"/>
  <c r="Q4399" i="11"/>
  <c r="Q4407" i="11"/>
  <c r="Q4415" i="11"/>
  <c r="Q4423" i="11"/>
  <c r="Q4431" i="11"/>
  <c r="Q4439" i="11"/>
  <c r="Q4447" i="11"/>
  <c r="Q4455" i="11"/>
  <c r="Q4463" i="11"/>
  <c r="Q4471" i="11"/>
  <c r="Q4479" i="11"/>
  <c r="Q4487" i="11"/>
  <c r="Q4495" i="11"/>
  <c r="Q4503" i="11"/>
  <c r="Q4511" i="11"/>
  <c r="Q4519" i="11"/>
  <c r="Q4527" i="11"/>
  <c r="Q4535" i="11"/>
  <c r="Q4543" i="11"/>
  <c r="Q4551" i="11"/>
  <c r="Q4559" i="11"/>
  <c r="Q4567" i="11"/>
  <c r="Q4575" i="11"/>
  <c r="Q4583" i="11"/>
  <c r="Q4591" i="11"/>
  <c r="Q4599" i="11"/>
  <c r="Q4607" i="11"/>
  <c r="Q4615" i="11"/>
  <c r="Q4623" i="11"/>
  <c r="Q4631" i="11"/>
  <c r="Q4639" i="11"/>
  <c r="Q4647" i="11"/>
  <c r="Q4655" i="11"/>
  <c r="Q4663" i="11"/>
  <c r="Q4671" i="11"/>
  <c r="Q4679" i="11"/>
  <c r="Q4687" i="11"/>
  <c r="Q4695" i="11"/>
  <c r="Q4703" i="11"/>
  <c r="Q4711" i="11"/>
  <c r="Q4719" i="11"/>
  <c r="Q4727" i="11"/>
  <c r="Q4735" i="11"/>
  <c r="Q4743" i="11"/>
  <c r="Q4751" i="11"/>
  <c r="Q4759" i="11"/>
  <c r="Q4767" i="11"/>
  <c r="Q4775" i="11"/>
  <c r="Q4783" i="11"/>
  <c r="Q4791" i="11"/>
  <c r="Q4799" i="11"/>
  <c r="Q4807" i="11"/>
  <c r="Q4815" i="11"/>
  <c r="Q4823" i="11"/>
  <c r="Q4831" i="11"/>
  <c r="Q4839" i="11"/>
  <c r="Q4847" i="11"/>
  <c r="Q4855" i="11"/>
  <c r="Q4863" i="11"/>
  <c r="Q4871" i="11"/>
  <c r="Q4879" i="11"/>
  <c r="Q4887" i="11"/>
  <c r="Q4895" i="11"/>
  <c r="Q4903" i="11"/>
  <c r="Q4911" i="11"/>
  <c r="Q4919" i="11"/>
  <c r="Q4927" i="11"/>
  <c r="Q4935" i="11"/>
  <c r="Q4943" i="11"/>
  <c r="Q4951" i="11"/>
  <c r="Q4959" i="11"/>
  <c r="Q4967" i="11"/>
  <c r="Q4975" i="11"/>
  <c r="Q4983" i="11"/>
  <c r="Q4991" i="11"/>
  <c r="Q4999" i="11"/>
  <c r="Q5007" i="11"/>
  <c r="Q5015" i="11"/>
  <c r="Q5023" i="11"/>
  <c r="Q5031" i="11"/>
  <c r="Q5039" i="11"/>
  <c r="Q5047" i="11"/>
  <c r="Q5055" i="11"/>
  <c r="Q5063" i="11"/>
  <c r="Q5071" i="11"/>
  <c r="Q5079" i="11"/>
  <c r="Q5087" i="11"/>
  <c r="Q5095" i="11"/>
  <c r="Q5103" i="11"/>
  <c r="Q5111" i="11"/>
  <c r="Q5119" i="11"/>
  <c r="Q5127" i="11"/>
  <c r="Q5135" i="11"/>
  <c r="Q5143" i="11"/>
  <c r="Q5151" i="11"/>
  <c r="Q5159" i="11"/>
  <c r="Q5167" i="11"/>
  <c r="Q5175" i="11"/>
  <c r="Q5183" i="11"/>
  <c r="Q5191" i="11"/>
  <c r="Q5199" i="11"/>
  <c r="Q5207" i="11"/>
  <c r="Q5215" i="11"/>
  <c r="Q5223" i="11"/>
  <c r="Q5231" i="11"/>
  <c r="Q5239" i="11"/>
  <c r="Q5247" i="11"/>
  <c r="Q5255" i="11"/>
  <c r="Q5263" i="11"/>
  <c r="Q5271" i="11"/>
  <c r="Q5279" i="11"/>
  <c r="Q5287" i="11"/>
  <c r="Q5295" i="11"/>
  <c r="Q5303" i="11"/>
  <c r="Q5311" i="11"/>
  <c r="Q5319" i="11"/>
  <c r="Q5327" i="11"/>
  <c r="Q5335" i="11"/>
  <c r="Q5343" i="11"/>
  <c r="Q5351" i="11"/>
  <c r="Q5359" i="11"/>
  <c r="Q5367" i="11"/>
  <c r="Q5375" i="11"/>
  <c r="Q5383" i="11"/>
  <c r="Q5391" i="11"/>
  <c r="Q5399" i="11"/>
  <c r="Q5407" i="11"/>
  <c r="Q5415" i="11"/>
  <c r="Q5423" i="11"/>
  <c r="Q5431" i="11"/>
  <c r="Q5439" i="11"/>
  <c r="Q5447" i="11"/>
  <c r="Q5455" i="11"/>
  <c r="Q5463" i="11"/>
  <c r="Q5471" i="11"/>
  <c r="Q5479" i="11"/>
  <c r="Q5487" i="11"/>
  <c r="Q5495" i="11"/>
  <c r="Q5503" i="11"/>
  <c r="Q5511" i="11"/>
  <c r="Q5519" i="11"/>
  <c r="Q5527" i="11"/>
  <c r="Q5535" i="11"/>
  <c r="Q5543" i="11"/>
  <c r="Q5551" i="11"/>
  <c r="Q5559" i="11"/>
  <c r="Q5567" i="11"/>
  <c r="Q5575" i="11"/>
  <c r="Q5583" i="11"/>
  <c r="Q5591" i="11"/>
  <c r="Q5599" i="11"/>
  <c r="Q5607" i="11"/>
  <c r="Q5615" i="11"/>
  <c r="Q5623" i="11"/>
  <c r="Q5631" i="11"/>
  <c r="Q5639" i="11"/>
  <c r="Q5647" i="11"/>
  <c r="Q5655" i="11"/>
  <c r="Q5663" i="11"/>
  <c r="Q5671" i="11"/>
  <c r="Q5679" i="11"/>
  <c r="Q5687" i="11"/>
  <c r="Q5695" i="11"/>
  <c r="Q5703" i="11"/>
  <c r="Q5711" i="11"/>
  <c r="Q5719" i="11"/>
  <c r="Q5727" i="11"/>
  <c r="Q5735" i="11"/>
  <c r="Q5743" i="11"/>
  <c r="Q5751" i="11"/>
  <c r="Q5759" i="11"/>
  <c r="Q5767" i="11"/>
  <c r="Q5775" i="11"/>
  <c r="Q5783" i="11"/>
  <c r="Q5791" i="11"/>
  <c r="Q5799" i="11"/>
  <c r="Q5807" i="11"/>
  <c r="Q5815" i="11"/>
  <c r="Q5823" i="11"/>
  <c r="Q5831" i="11"/>
  <c r="Q5839" i="11"/>
  <c r="Q5847" i="11"/>
  <c r="Q5855" i="11"/>
  <c r="Q5863" i="11"/>
  <c r="Q5871" i="11"/>
  <c r="Q5879" i="11"/>
  <c r="Q5887" i="11"/>
  <c r="Q5895" i="11"/>
  <c r="Q5903" i="11"/>
  <c r="Q5911" i="11"/>
  <c r="Q5919" i="11"/>
  <c r="Q5927" i="11"/>
  <c r="S4160" i="11"/>
  <c r="R4955" i="11"/>
  <c r="R5595" i="11"/>
  <c r="Q175" i="11"/>
  <c r="Q623" i="11"/>
  <c r="Q1135" i="11"/>
  <c r="Q1583" i="11"/>
  <c r="Q2031" i="11"/>
  <c r="Q2479" i="11"/>
  <c r="Q2927" i="11"/>
  <c r="Q3203" i="11"/>
  <c r="Q3243" i="11"/>
  <c r="Q3299" i="11"/>
  <c r="Q3355" i="11"/>
  <c r="Q3419" i="11"/>
  <c r="Q3483" i="11"/>
  <c r="Q3547" i="11"/>
  <c r="Q3611" i="11"/>
  <c r="Q3667" i="11"/>
  <c r="Q3723" i="11"/>
  <c r="Q3779" i="11"/>
  <c r="Q3819" i="11"/>
  <c r="Q3875" i="11"/>
  <c r="Q3931" i="11"/>
  <c r="Q3987" i="11"/>
  <c r="Q4043" i="11"/>
  <c r="Q4099" i="11"/>
  <c r="Q4155" i="11"/>
  <c r="Q4211" i="11"/>
  <c r="Q4283" i="11"/>
  <c r="Q4339" i="11"/>
  <c r="Q4395" i="11"/>
  <c r="Q4467" i="11"/>
  <c r="Q4523" i="11"/>
  <c r="Q4579" i="11"/>
  <c r="Q4619" i="11"/>
  <c r="Q4675" i="11"/>
  <c r="Q4731" i="11"/>
  <c r="Q4787" i="11"/>
  <c r="Q4843" i="11"/>
  <c r="Q4907" i="11"/>
  <c r="Q4963" i="11"/>
  <c r="Q5035" i="11"/>
  <c r="Q5099" i="11"/>
  <c r="Q5155" i="11"/>
  <c r="Q5219" i="11"/>
  <c r="Q5283" i="11"/>
  <c r="Q5339" i="11"/>
  <c r="Q5395" i="11"/>
  <c r="Q5459" i="11"/>
  <c r="Q5523" i="11"/>
  <c r="Q5579" i="11"/>
  <c r="Q5643" i="11"/>
  <c r="Q5699" i="11"/>
  <c r="Q5771" i="11"/>
  <c r="Q5827" i="11"/>
  <c r="Q5891" i="11"/>
  <c r="T5205" i="11"/>
  <c r="R788" i="11"/>
  <c r="R2301" i="11"/>
  <c r="R2813" i="11"/>
  <c r="R3325" i="11"/>
  <c r="R3837" i="11"/>
  <c r="R4035" i="11"/>
  <c r="R4099" i="11"/>
  <c r="R4163" i="11"/>
  <c r="R4227" i="11"/>
  <c r="R4291" i="11"/>
  <c r="R4355" i="11"/>
  <c r="R4419" i="11"/>
  <c r="R4483" i="11"/>
  <c r="R4547" i="11"/>
  <c r="R4611" i="11"/>
  <c r="R4675" i="11"/>
  <c r="R4739" i="11"/>
  <c r="R4803" i="11"/>
  <c r="R4867" i="11"/>
  <c r="R4931" i="11"/>
  <c r="R4995" i="11"/>
  <c r="R5059" i="11"/>
  <c r="R5123" i="11"/>
  <c r="R5187" i="11"/>
  <c r="R5251" i="11"/>
  <c r="R5315" i="11"/>
  <c r="R5379" i="11"/>
  <c r="R5443" i="11"/>
  <c r="R5507" i="11"/>
  <c r="R5571" i="11"/>
  <c r="R5635" i="11"/>
  <c r="R5699" i="11"/>
  <c r="R5763" i="11"/>
  <c r="R5827" i="11"/>
  <c r="R5891" i="11"/>
  <c r="Q23" i="11"/>
  <c r="Q87" i="11"/>
  <c r="Q151" i="11"/>
  <c r="Q215" i="11"/>
  <c r="Q279" i="11"/>
  <c r="Q343" i="11"/>
  <c r="Q407" i="11"/>
  <c r="Q471" i="11"/>
  <c r="Q535" i="11"/>
  <c r="Q599" i="11"/>
  <c r="Q663" i="11"/>
  <c r="Q727" i="11"/>
  <c r="Q791" i="11"/>
  <c r="Q855" i="11"/>
  <c r="Q919" i="11"/>
  <c r="Q983" i="11"/>
  <c r="Q1047" i="11"/>
  <c r="Q1111" i="11"/>
  <c r="Q1175" i="11"/>
  <c r="Q1239" i="11"/>
  <c r="Q1303" i="11"/>
  <c r="Q1367" i="11"/>
  <c r="Q1431" i="11"/>
  <c r="Q1495" i="11"/>
  <c r="Q1559" i="11"/>
  <c r="Q1623" i="11"/>
  <c r="Q1687" i="11"/>
  <c r="Q1751" i="11"/>
  <c r="Q1815" i="11"/>
  <c r="Q1879" i="11"/>
  <c r="Q1943" i="11"/>
  <c r="Q2007" i="11"/>
  <c r="Q2071" i="11"/>
  <c r="Q2135" i="11"/>
  <c r="Q2199" i="11"/>
  <c r="Q2263" i="11"/>
  <c r="Q2327" i="11"/>
  <c r="Q2391" i="11"/>
  <c r="Q2455" i="11"/>
  <c r="Q2519" i="11"/>
  <c r="Q2583" i="11"/>
  <c r="Q2647" i="11"/>
  <c r="Q2711" i="11"/>
  <c r="Q2775" i="11"/>
  <c r="Q2839" i="11"/>
  <c r="Q2903" i="11"/>
  <c r="Q2967" i="11"/>
  <c r="Q3031" i="11"/>
  <c r="Q3095" i="11"/>
  <c r="Q3159" i="11"/>
  <c r="Q3184" i="11"/>
  <c r="Q3192" i="11"/>
  <c r="Q3200" i="11"/>
  <c r="Q3208" i="11"/>
  <c r="Q3216" i="11"/>
  <c r="Q3224" i="11"/>
  <c r="Q3232" i="11"/>
  <c r="Q3240" i="11"/>
  <c r="Q3248" i="11"/>
  <c r="Q3256" i="11"/>
  <c r="Q3264" i="11"/>
  <c r="Q3272" i="11"/>
  <c r="Q3280" i="11"/>
  <c r="Q3288" i="11"/>
  <c r="Q3296" i="11"/>
  <c r="Q3304" i="11"/>
  <c r="Q3312" i="11"/>
  <c r="Q3320" i="11"/>
  <c r="Q3328" i="11"/>
  <c r="Q3336" i="11"/>
  <c r="Q3344" i="11"/>
  <c r="Q3352" i="11"/>
  <c r="Q3360" i="11"/>
  <c r="Q3368" i="11"/>
  <c r="Q3376" i="11"/>
  <c r="Q3384" i="11"/>
  <c r="Q3392" i="11"/>
  <c r="Q3400" i="11"/>
  <c r="Q3408" i="11"/>
  <c r="Q3416" i="11"/>
  <c r="Q3424" i="11"/>
  <c r="Q3432" i="11"/>
  <c r="Q3440" i="11"/>
  <c r="Q3448" i="11"/>
  <c r="Q3456" i="11"/>
  <c r="Q3464" i="11"/>
  <c r="Q3472" i="11"/>
  <c r="Q3480" i="11"/>
  <c r="Q3488" i="11"/>
  <c r="Q3496" i="11"/>
  <c r="Q3504" i="11"/>
  <c r="Q3512" i="11"/>
  <c r="Q3520" i="11"/>
  <c r="Q3528" i="11"/>
  <c r="Q3536" i="11"/>
  <c r="Q3544" i="11"/>
  <c r="Q3552" i="11"/>
  <c r="Q3560" i="11"/>
  <c r="Q3568" i="11"/>
  <c r="Q3576" i="11"/>
  <c r="Q3584" i="11"/>
  <c r="Q3592" i="11"/>
  <c r="Q3600" i="11"/>
  <c r="Q3608" i="11"/>
  <c r="Q3616" i="11"/>
  <c r="Q3624" i="11"/>
  <c r="Q3632" i="11"/>
  <c r="Q3640" i="11"/>
  <c r="Q3648" i="11"/>
  <c r="Q3656" i="11"/>
  <c r="Q3664" i="11"/>
  <c r="Q3672" i="11"/>
  <c r="Q3680" i="11"/>
  <c r="Q3688" i="11"/>
  <c r="Q3696" i="11"/>
  <c r="Q3704" i="11"/>
  <c r="Q3712" i="11"/>
  <c r="Q3720" i="11"/>
  <c r="Q3728" i="11"/>
  <c r="Q3736" i="11"/>
  <c r="Q3744" i="11"/>
  <c r="Q3752" i="11"/>
  <c r="Q3760" i="11"/>
  <c r="Q3768" i="11"/>
  <c r="Q3776" i="11"/>
  <c r="Q3784" i="11"/>
  <c r="Q3792" i="11"/>
  <c r="Q3800" i="11"/>
  <c r="Q3808" i="11"/>
  <c r="Q3816" i="11"/>
  <c r="Q3824" i="11"/>
  <c r="Q3832" i="11"/>
  <c r="Q3840" i="11"/>
  <c r="Q3848" i="11"/>
  <c r="Q3856" i="11"/>
  <c r="Q3864" i="11"/>
  <c r="Q3872" i="11"/>
  <c r="Q3880" i="11"/>
  <c r="Q3888" i="11"/>
  <c r="Q3896" i="11"/>
  <c r="Q3904" i="11"/>
  <c r="Q3912" i="11"/>
  <c r="Q3920" i="11"/>
  <c r="Q3928" i="11"/>
  <c r="Q3936" i="11"/>
  <c r="Q3944" i="11"/>
  <c r="Q3952" i="11"/>
  <c r="Q3960" i="11"/>
  <c r="Q3968" i="11"/>
  <c r="Q3976" i="11"/>
  <c r="Q3984" i="11"/>
  <c r="Q3992" i="11"/>
  <c r="Q4000" i="11"/>
  <c r="Q4008" i="11"/>
  <c r="Q4016" i="11"/>
  <c r="Q4024" i="11"/>
  <c r="Q4032" i="11"/>
  <c r="Q4040" i="11"/>
  <c r="Q4048" i="11"/>
  <c r="Q4056" i="11"/>
  <c r="Q4064" i="11"/>
  <c r="Q4072" i="11"/>
  <c r="Q4080" i="11"/>
  <c r="Q4088" i="11"/>
  <c r="Q4096" i="11"/>
  <c r="Q4104" i="11"/>
  <c r="Q4112" i="11"/>
  <c r="Q4120" i="11"/>
  <c r="Q4128" i="11"/>
  <c r="Q4136" i="11"/>
  <c r="Q4144" i="11"/>
  <c r="Q4152" i="11"/>
  <c r="Q4160" i="11"/>
  <c r="Q4168" i="11"/>
  <c r="Q4176" i="11"/>
  <c r="Q4184" i="11"/>
  <c r="Q4192" i="11"/>
  <c r="Q4200" i="11"/>
  <c r="Q4208" i="11"/>
  <c r="Q4216" i="11"/>
  <c r="Q4224" i="11"/>
  <c r="Q4232" i="11"/>
  <c r="Q4240" i="11"/>
  <c r="Q4248" i="11"/>
  <c r="Q4256" i="11"/>
  <c r="Q4264" i="11"/>
  <c r="Q4272" i="11"/>
  <c r="Q4280" i="11"/>
  <c r="Q4288" i="11"/>
  <c r="Q4296" i="11"/>
  <c r="Q4304" i="11"/>
  <c r="Q4312" i="11"/>
  <c r="Q4320" i="11"/>
  <c r="Q4328" i="11"/>
  <c r="Q4336" i="11"/>
  <c r="Q4344" i="11"/>
  <c r="Q4352" i="11"/>
  <c r="Q4360" i="11"/>
  <c r="Q4368" i="11"/>
  <c r="Q4376" i="11"/>
  <c r="Q4384" i="11"/>
  <c r="Q4392" i="11"/>
  <c r="Q4400" i="11"/>
  <c r="Q4408" i="11"/>
  <c r="Q4416" i="11"/>
  <c r="Q4424" i="11"/>
  <c r="Q4432" i="11"/>
  <c r="Q4440" i="11"/>
  <c r="Q4448" i="11"/>
  <c r="Q4456" i="11"/>
  <c r="Q4464" i="11"/>
  <c r="Q4472" i="11"/>
  <c r="Q4480" i="11"/>
  <c r="Q4488" i="11"/>
  <c r="Q4496" i="11"/>
  <c r="Q4504" i="11"/>
  <c r="Q4512" i="11"/>
  <c r="Q4520" i="11"/>
  <c r="Q4528" i="11"/>
  <c r="Q4536" i="11"/>
  <c r="Q4544" i="11"/>
  <c r="Q4552" i="11"/>
  <c r="Q4560" i="11"/>
  <c r="Q4568" i="11"/>
  <c r="Q4576" i="11"/>
  <c r="Q4584" i="11"/>
  <c r="Q4592" i="11"/>
  <c r="Q4600" i="11"/>
  <c r="Q4608" i="11"/>
  <c r="Q4616" i="11"/>
  <c r="Q4624" i="11"/>
  <c r="Q4632" i="11"/>
  <c r="Q4640" i="11"/>
  <c r="Q4648" i="11"/>
  <c r="Q4656" i="11"/>
  <c r="Q4664" i="11"/>
  <c r="Q4672" i="11"/>
  <c r="Q4680" i="11"/>
  <c r="Q4688" i="11"/>
  <c r="Q4696" i="11"/>
  <c r="Q4704" i="11"/>
  <c r="Q4712" i="11"/>
  <c r="Q4720" i="11"/>
  <c r="Q4728" i="11"/>
  <c r="Q4736" i="11"/>
  <c r="Q4744" i="11"/>
  <c r="Q4752" i="11"/>
  <c r="Q4760" i="11"/>
  <c r="Q4768" i="11"/>
  <c r="Q4776" i="11"/>
  <c r="Q4784" i="11"/>
  <c r="Q4792" i="11"/>
  <c r="Q4800" i="11"/>
  <c r="Q4808" i="11"/>
  <c r="Q4816" i="11"/>
  <c r="Q4824" i="11"/>
  <c r="Q4832" i="11"/>
  <c r="Q4840" i="11"/>
  <c r="Q4848" i="11"/>
  <c r="Q4856" i="11"/>
  <c r="Q4864" i="11"/>
  <c r="Q4872" i="11"/>
  <c r="Q4880" i="11"/>
  <c r="Q4888" i="11"/>
  <c r="Q4896" i="11"/>
  <c r="Q4904" i="11"/>
  <c r="Q4912" i="11"/>
  <c r="Q4920" i="11"/>
  <c r="Q4928" i="11"/>
  <c r="Q4936" i="11"/>
  <c r="Q4944" i="11"/>
  <c r="Q4952" i="11"/>
  <c r="Q4960" i="11"/>
  <c r="Q4968" i="11"/>
  <c r="Q4976" i="11"/>
  <c r="Q4984" i="11"/>
  <c r="Q4992" i="11"/>
  <c r="Q5000" i="11"/>
  <c r="Q5008" i="11"/>
  <c r="Q5016" i="11"/>
  <c r="Q5024" i="11"/>
  <c r="Q5032" i="11"/>
  <c r="Q5040" i="11"/>
  <c r="Q5048" i="11"/>
  <c r="Q5056" i="11"/>
  <c r="Q5064" i="11"/>
  <c r="Q5072" i="11"/>
  <c r="Q5080" i="11"/>
  <c r="Q5088" i="11"/>
  <c r="Q5096" i="11"/>
  <c r="Q5104" i="11"/>
  <c r="Q5112" i="11"/>
  <c r="Q5120" i="11"/>
  <c r="Q5128" i="11"/>
  <c r="Q5136" i="11"/>
  <c r="Q5144" i="11"/>
  <c r="Q5152" i="11"/>
  <c r="Q5160" i="11"/>
  <c r="Q5168" i="11"/>
  <c r="Q5176" i="11"/>
  <c r="Q5184" i="11"/>
  <c r="Q5192" i="11"/>
  <c r="Q5200" i="11"/>
  <c r="Q5208" i="11"/>
  <c r="Q5216" i="11"/>
  <c r="Q5224" i="11"/>
  <c r="Q5232" i="11"/>
  <c r="Q5240" i="11"/>
  <c r="Q5248" i="11"/>
  <c r="Q5256" i="11"/>
  <c r="Q5264" i="11"/>
  <c r="Q5272" i="11"/>
  <c r="Q5280" i="11"/>
  <c r="Q5288" i="11"/>
  <c r="Q5296" i="11"/>
  <c r="Q5304" i="11"/>
  <c r="Q5312" i="11"/>
  <c r="Q5320" i="11"/>
  <c r="Q5328" i="11"/>
  <c r="Q5336" i="11"/>
  <c r="Q5344" i="11"/>
  <c r="Q5352" i="11"/>
  <c r="Q5360" i="11"/>
  <c r="Q5368" i="11"/>
  <c r="Q5376" i="11"/>
  <c r="Q5384" i="11"/>
  <c r="Q5392" i="11"/>
  <c r="Q5400" i="11"/>
  <c r="Q5408" i="11"/>
  <c r="Q5416" i="11"/>
  <c r="Q5424" i="11"/>
  <c r="Q5432" i="11"/>
  <c r="Q5440" i="11"/>
  <c r="Q5448" i="11"/>
  <c r="Q5456" i="11"/>
  <c r="Q5464" i="11"/>
  <c r="Q5472" i="11"/>
  <c r="Q5480" i="11"/>
  <c r="Q5488" i="11"/>
  <c r="Q5496" i="11"/>
  <c r="Q5504" i="11"/>
  <c r="Q5512" i="11"/>
  <c r="Q5520" i="11"/>
  <c r="Q5528" i="11"/>
  <c r="Q5536" i="11"/>
  <c r="Q5544" i="11"/>
  <c r="Q5552" i="11"/>
  <c r="Q5560" i="11"/>
  <c r="Q5568" i="11"/>
  <c r="Q5576" i="11"/>
  <c r="Q5584" i="11"/>
  <c r="Q5592" i="11"/>
  <c r="Q5600" i="11"/>
  <c r="Q5608" i="11"/>
  <c r="Q5616" i="11"/>
  <c r="Q5624" i="11"/>
  <c r="Q5632" i="11"/>
  <c r="Q5640" i="11"/>
  <c r="Q5648" i="11"/>
  <c r="Q5656" i="11"/>
  <c r="Q5664" i="11"/>
  <c r="Q5672" i="11"/>
  <c r="Q5680" i="11"/>
  <c r="Q5688" i="11"/>
  <c r="Q5696" i="11"/>
  <c r="Q5704" i="11"/>
  <c r="Q5712" i="11"/>
  <c r="Q5720" i="11"/>
  <c r="Q5728" i="11"/>
  <c r="Q5736" i="11"/>
  <c r="Q5744" i="11"/>
  <c r="Q5752" i="11"/>
  <c r="Q5760" i="11"/>
  <c r="Q5768" i="11"/>
  <c r="Q5776" i="11"/>
  <c r="Q5784" i="11"/>
  <c r="Q5792" i="11"/>
  <c r="Q5800" i="11"/>
  <c r="Q5808" i="11"/>
  <c r="Q5816" i="11"/>
  <c r="Q5824" i="11"/>
  <c r="Q5832" i="11"/>
  <c r="Q5840" i="11"/>
  <c r="Q5848" i="11"/>
  <c r="Q5856" i="11"/>
  <c r="Q5864" i="11"/>
  <c r="Q5872" i="11"/>
  <c r="Q5880" i="11"/>
  <c r="Q5888" i="11"/>
  <c r="Q5896" i="11"/>
  <c r="Q5904" i="11"/>
  <c r="Q5912" i="11"/>
  <c r="Q5920" i="11"/>
  <c r="Q5928" i="11"/>
  <c r="R3517" i="11"/>
  <c r="R4379" i="11"/>
  <c r="R4699" i="11"/>
  <c r="R5083" i="11"/>
  <c r="R5467" i="11"/>
  <c r="Q47" i="11"/>
  <c r="Q495" i="11"/>
  <c r="Q943" i="11"/>
  <c r="Q1391" i="11"/>
  <c r="Q1775" i="11"/>
  <c r="Q2223" i="11"/>
  <c r="Q2735" i="11"/>
  <c r="Q3187" i="11"/>
  <c r="Q3227" i="11"/>
  <c r="Q3283" i="11"/>
  <c r="Q3339" i="11"/>
  <c r="Q3395" i="11"/>
  <c r="Q3451" i="11"/>
  <c r="Q3515" i="11"/>
  <c r="Q3563" i="11"/>
  <c r="Q3619" i="11"/>
  <c r="Q3675" i="11"/>
  <c r="Q3739" i="11"/>
  <c r="Q3795" i="11"/>
  <c r="Q3843" i="11"/>
  <c r="Q3899" i="11"/>
  <c r="Q3955" i="11"/>
  <c r="Q4019" i="11"/>
  <c r="Q4067" i="11"/>
  <c r="Q4123" i="11"/>
  <c r="Q4179" i="11"/>
  <c r="Q4219" i="11"/>
  <c r="Q4275" i="11"/>
  <c r="Q4331" i="11"/>
  <c r="Q4379" i="11"/>
  <c r="Q4435" i="11"/>
  <c r="Q4491" i="11"/>
  <c r="Q4547" i="11"/>
  <c r="Q4603" i="11"/>
  <c r="Q4659" i="11"/>
  <c r="Q4723" i="11"/>
  <c r="Q4779" i="11"/>
  <c r="Q4835" i="11"/>
  <c r="Q4891" i="11"/>
  <c r="Q4947" i="11"/>
  <c r="Q4995" i="11"/>
  <c r="Q5051" i="11"/>
  <c r="Q5107" i="11"/>
  <c r="Q5163" i="11"/>
  <c r="Q5211" i="11"/>
  <c r="Q5267" i="11"/>
  <c r="Q5323" i="11"/>
  <c r="Q5363" i="11"/>
  <c r="Q5419" i="11"/>
  <c r="Q5475" i="11"/>
  <c r="Q5531" i="11"/>
  <c r="Q5595" i="11"/>
  <c r="Q5651" i="11"/>
  <c r="Q5707" i="11"/>
  <c r="Q5755" i="11"/>
  <c r="Q5811" i="11"/>
  <c r="Q5875" i="11"/>
  <c r="Q5931" i="11"/>
  <c r="S1321" i="11"/>
  <c r="R1300" i="11"/>
  <c r="R2365" i="11"/>
  <c r="R2877" i="11"/>
  <c r="R3389" i="11"/>
  <c r="R3901" i="11"/>
  <c r="R4043" i="11"/>
  <c r="R4107" i="11"/>
  <c r="R4171" i="11"/>
  <c r="R4235" i="11"/>
  <c r="R4299" i="11"/>
  <c r="R4363" i="11"/>
  <c r="R4427" i="11"/>
  <c r="R4491" i="11"/>
  <c r="R4555" i="11"/>
  <c r="R4619" i="11"/>
  <c r="R4683" i="11"/>
  <c r="R4747" i="11"/>
  <c r="R4811" i="11"/>
  <c r="R4875" i="11"/>
  <c r="R4939" i="11"/>
  <c r="R5003" i="11"/>
  <c r="R5067" i="11"/>
  <c r="R5131" i="11"/>
  <c r="R5195" i="11"/>
  <c r="R5259" i="11"/>
  <c r="R5323" i="11"/>
  <c r="R5387" i="11"/>
  <c r="R5451" i="11"/>
  <c r="R5515" i="11"/>
  <c r="R5579" i="11"/>
  <c r="R5643" i="11"/>
  <c r="R5707" i="11"/>
  <c r="R5771" i="11"/>
  <c r="R5835" i="11"/>
  <c r="R5899" i="11"/>
  <c r="Q31" i="11"/>
  <c r="Q95" i="11"/>
  <c r="Q159" i="11"/>
  <c r="Q223" i="11"/>
  <c r="Q287" i="11"/>
  <c r="Q351" i="11"/>
  <c r="Q415" i="11"/>
  <c r="Q479" i="11"/>
  <c r="Q543" i="11"/>
  <c r="Q607" i="11"/>
  <c r="Q671" i="11"/>
  <c r="Q735" i="11"/>
  <c r="Q799" i="11"/>
  <c r="Q863" i="11"/>
  <c r="Q927" i="11"/>
  <c r="Q991" i="11"/>
  <c r="Q1055" i="11"/>
  <c r="Q1119" i="11"/>
  <c r="Q1183" i="11"/>
  <c r="Q1247" i="11"/>
  <c r="Q1311" i="11"/>
  <c r="Q1375" i="11"/>
  <c r="Q1439" i="11"/>
  <c r="Q1503" i="11"/>
  <c r="Q1567" i="11"/>
  <c r="Q1631" i="11"/>
  <c r="Q1695" i="11"/>
  <c r="Q1759" i="11"/>
  <c r="Q1823" i="11"/>
  <c r="Q1887" i="11"/>
  <c r="Q1951" i="11"/>
  <c r="Q2015" i="11"/>
  <c r="Q2079" i="11"/>
  <c r="Q2143" i="11"/>
  <c r="Q2207" i="11"/>
  <c r="Q2271" i="11"/>
  <c r="Q2335" i="11"/>
  <c r="Q2399" i="11"/>
  <c r="Q2463" i="11"/>
  <c r="Q2527" i="11"/>
  <c r="Q2591" i="11"/>
  <c r="Q2655" i="11"/>
  <c r="Q2719" i="11"/>
  <c r="Q2783" i="11"/>
  <c r="Q2847" i="11"/>
  <c r="Q2911" i="11"/>
  <c r="Q2975" i="11"/>
  <c r="Q3039" i="11"/>
  <c r="Q3103" i="11"/>
  <c r="Q3167" i="11"/>
  <c r="Q3185" i="11"/>
  <c r="Q3193" i="11"/>
  <c r="Q3201" i="11"/>
  <c r="Q3209" i="11"/>
  <c r="Q3217" i="11"/>
  <c r="Q3225" i="11"/>
  <c r="Q3233" i="11"/>
  <c r="Q3241" i="11"/>
  <c r="Q3249" i="11"/>
  <c r="Q3257" i="11"/>
  <c r="Q3265" i="11"/>
  <c r="Q3273" i="11"/>
  <c r="Q3281" i="11"/>
  <c r="Q3289" i="11"/>
  <c r="Q3297" i="11"/>
  <c r="Q3305" i="11"/>
  <c r="Q3313" i="11"/>
  <c r="Q3321" i="11"/>
  <c r="Q3329" i="11"/>
  <c r="Q3337" i="11"/>
  <c r="Q3345" i="11"/>
  <c r="Q3353" i="11"/>
  <c r="Q3361" i="11"/>
  <c r="Q3369" i="11"/>
  <c r="Q3377" i="11"/>
  <c r="Q3385" i="11"/>
  <c r="Q3393" i="11"/>
  <c r="Q3401" i="11"/>
  <c r="Q3409" i="11"/>
  <c r="Q3417" i="11"/>
  <c r="Q3425" i="11"/>
  <c r="Q3433" i="11"/>
  <c r="Q3441" i="11"/>
  <c r="Q3449" i="11"/>
  <c r="Q3457" i="11"/>
  <c r="Q3465" i="11"/>
  <c r="Q3473" i="11"/>
  <c r="Q3481" i="11"/>
  <c r="Q3489" i="11"/>
  <c r="Q3497" i="11"/>
  <c r="Q3505" i="11"/>
  <c r="Q3513" i="11"/>
  <c r="Q3521" i="11"/>
  <c r="Q3529" i="11"/>
  <c r="Q3537" i="11"/>
  <c r="Q3545" i="11"/>
  <c r="Q3553" i="11"/>
  <c r="Q3561" i="11"/>
  <c r="Q3569" i="11"/>
  <c r="Q3577" i="11"/>
  <c r="Q3585" i="11"/>
  <c r="Q3593" i="11"/>
  <c r="Q3601" i="11"/>
  <c r="Q3609" i="11"/>
  <c r="Q3617" i="11"/>
  <c r="Q3625" i="11"/>
  <c r="Q3633" i="11"/>
  <c r="Q3641" i="11"/>
  <c r="Q3649" i="11"/>
  <c r="Q3657" i="11"/>
  <c r="Q3665" i="11"/>
  <c r="Q3673" i="11"/>
  <c r="Q3681" i="11"/>
  <c r="Q3689" i="11"/>
  <c r="Q3697" i="11"/>
  <c r="Q3705" i="11"/>
  <c r="Q3713" i="11"/>
  <c r="Q3721" i="11"/>
  <c r="Q3729" i="11"/>
  <c r="Q3737" i="11"/>
  <c r="Q3745" i="11"/>
  <c r="Q3753" i="11"/>
  <c r="Q3761" i="11"/>
  <c r="Q3769" i="11"/>
  <c r="Q3777" i="11"/>
  <c r="Q3785" i="11"/>
  <c r="Q3793" i="11"/>
  <c r="Q3801" i="11"/>
  <c r="Q3809" i="11"/>
  <c r="Q3817" i="11"/>
  <c r="Q3825" i="11"/>
  <c r="Q3833" i="11"/>
  <c r="Q3841" i="11"/>
  <c r="Q3849" i="11"/>
  <c r="Q3857" i="11"/>
  <c r="Q3865" i="11"/>
  <c r="Q3873" i="11"/>
  <c r="Q3881" i="11"/>
  <c r="Q3889" i="11"/>
  <c r="Q3897" i="11"/>
  <c r="Q3905" i="11"/>
  <c r="Q3913" i="11"/>
  <c r="Q3921" i="11"/>
  <c r="Q3929" i="11"/>
  <c r="Q3937" i="11"/>
  <c r="Q3945" i="11"/>
  <c r="Q3953" i="11"/>
  <c r="Q3961" i="11"/>
  <c r="Q3969" i="11"/>
  <c r="Q3977" i="11"/>
  <c r="Q3985" i="11"/>
  <c r="Q3993" i="11"/>
  <c r="Q4001" i="11"/>
  <c r="Q4009" i="11"/>
  <c r="Q4017" i="11"/>
  <c r="Q4025" i="11"/>
  <c r="Q4033" i="11"/>
  <c r="Q4041" i="11"/>
  <c r="Q4049" i="11"/>
  <c r="Q4057" i="11"/>
  <c r="Q4065" i="11"/>
  <c r="Q4073" i="11"/>
  <c r="Q4081" i="11"/>
  <c r="Q4089" i="11"/>
  <c r="Q4097" i="11"/>
  <c r="Q4105" i="11"/>
  <c r="Q4113" i="11"/>
  <c r="Q4121" i="11"/>
  <c r="Q4129" i="11"/>
  <c r="Q4137" i="11"/>
  <c r="Q4145" i="11"/>
  <c r="Q4153" i="11"/>
  <c r="Q4161" i="11"/>
  <c r="Q4169" i="11"/>
  <c r="Q4177" i="11"/>
  <c r="Q4185" i="11"/>
  <c r="Q4193" i="11"/>
  <c r="Q4201" i="11"/>
  <c r="Q4209" i="11"/>
  <c r="Q4217" i="11"/>
  <c r="Q4225" i="11"/>
  <c r="Q4233" i="11"/>
  <c r="Q4241" i="11"/>
  <c r="Q4249" i="11"/>
  <c r="Q4257" i="11"/>
  <c r="Q4265" i="11"/>
  <c r="Q4273" i="11"/>
  <c r="Q4281" i="11"/>
  <c r="Q4289" i="11"/>
  <c r="Q4297" i="11"/>
  <c r="Q4305" i="11"/>
  <c r="Q4313" i="11"/>
  <c r="Q4321" i="11"/>
  <c r="Q4329" i="11"/>
  <c r="Q4337" i="11"/>
  <c r="Q4345" i="11"/>
  <c r="Q4353" i="11"/>
  <c r="Q4361" i="11"/>
  <c r="Q4369" i="11"/>
  <c r="Q4377" i="11"/>
  <c r="Q4385" i="11"/>
  <c r="Q4393" i="11"/>
  <c r="Q4401" i="11"/>
  <c r="Q4409" i="11"/>
  <c r="Q4417" i="11"/>
  <c r="Q4425" i="11"/>
  <c r="Q4433" i="11"/>
  <c r="Q4441" i="11"/>
  <c r="Q4449" i="11"/>
  <c r="Q4457" i="11"/>
  <c r="Q4465" i="11"/>
  <c r="Q4473" i="11"/>
  <c r="Q4481" i="11"/>
  <c r="Q4489" i="11"/>
  <c r="Q4497" i="11"/>
  <c r="Q4505" i="11"/>
  <c r="Q4513" i="11"/>
  <c r="Q4521" i="11"/>
  <c r="Q4529" i="11"/>
  <c r="Q4537" i="11"/>
  <c r="Q4545" i="11"/>
  <c r="Q4553" i="11"/>
  <c r="Q4561" i="11"/>
  <c r="Q4569" i="11"/>
  <c r="Q4577" i="11"/>
  <c r="Q4585" i="11"/>
  <c r="Q4593" i="11"/>
  <c r="Q4601" i="11"/>
  <c r="Q4609" i="11"/>
  <c r="Q4617" i="11"/>
  <c r="Q4625" i="11"/>
  <c r="Q4633" i="11"/>
  <c r="Q4641" i="11"/>
  <c r="Q4649" i="11"/>
  <c r="Q4657" i="11"/>
  <c r="Q4665" i="11"/>
  <c r="Q4673" i="11"/>
  <c r="Q4681" i="11"/>
  <c r="Q4689" i="11"/>
  <c r="Q4697" i="11"/>
  <c r="Q4705" i="11"/>
  <c r="Q4713" i="11"/>
  <c r="Q4721" i="11"/>
  <c r="Q4729" i="11"/>
  <c r="Q4737" i="11"/>
  <c r="Q4745" i="11"/>
  <c r="Q4753" i="11"/>
  <c r="Q4761" i="11"/>
  <c r="Q4769" i="11"/>
  <c r="Q4777" i="11"/>
  <c r="Q4785" i="11"/>
  <c r="Q4793" i="11"/>
  <c r="Q4801" i="11"/>
  <c r="Q4809" i="11"/>
  <c r="Q4817" i="11"/>
  <c r="Q4825" i="11"/>
  <c r="Q4833" i="11"/>
  <c r="Q4841" i="11"/>
  <c r="Q4849" i="11"/>
  <c r="Q4857" i="11"/>
  <c r="Q4865" i="11"/>
  <c r="Q4873" i="11"/>
  <c r="Q4881" i="11"/>
  <c r="Q4889" i="11"/>
  <c r="Q4897" i="11"/>
  <c r="Q4905" i="11"/>
  <c r="Q4913" i="11"/>
  <c r="Q4921" i="11"/>
  <c r="Q4929" i="11"/>
  <c r="Q4937" i="11"/>
  <c r="Q4945" i="11"/>
  <c r="Q4953" i="11"/>
  <c r="Q4961" i="11"/>
  <c r="Q4969" i="11"/>
  <c r="Q4977" i="11"/>
  <c r="Q4985" i="11"/>
  <c r="Q4993" i="11"/>
  <c r="Q5001" i="11"/>
  <c r="Q5009" i="11"/>
  <c r="Q5017" i="11"/>
  <c r="Q5025" i="11"/>
  <c r="Q5033" i="11"/>
  <c r="Q5041" i="11"/>
  <c r="Q5049" i="11"/>
  <c r="Q5057" i="11"/>
  <c r="Q5065" i="11"/>
  <c r="Q5073" i="11"/>
  <c r="Q5081" i="11"/>
  <c r="Q5089" i="11"/>
  <c r="Q5097" i="11"/>
  <c r="Q5105" i="11"/>
  <c r="Q5113" i="11"/>
  <c r="Q5121" i="11"/>
  <c r="Q5129" i="11"/>
  <c r="Q5137" i="11"/>
  <c r="Q5145" i="11"/>
  <c r="Q5153" i="11"/>
  <c r="Q5161" i="11"/>
  <c r="Q5169" i="11"/>
  <c r="Q5177" i="11"/>
  <c r="Q5185" i="11"/>
  <c r="Q5193" i="11"/>
  <c r="Q5201" i="11"/>
  <c r="Q5209" i="11"/>
  <c r="Q5217" i="11"/>
  <c r="Q5225" i="11"/>
  <c r="Q5233" i="11"/>
  <c r="Q5241" i="11"/>
  <c r="Q5249" i="11"/>
  <c r="Q5257" i="11"/>
  <c r="Q5265" i="11"/>
  <c r="Q5273" i="11"/>
  <c r="Q5281" i="11"/>
  <c r="Q5289" i="11"/>
  <c r="Q5297" i="11"/>
  <c r="Q5305" i="11"/>
  <c r="Q5313" i="11"/>
  <c r="Q5321" i="11"/>
  <c r="Q5329" i="11"/>
  <c r="Q5337" i="11"/>
  <c r="Q5345" i="11"/>
  <c r="Q5353" i="11"/>
  <c r="Q5361" i="11"/>
  <c r="Q5369" i="11"/>
  <c r="Q5377" i="11"/>
  <c r="Q5385" i="11"/>
  <c r="Q5393" i="11"/>
  <c r="Q5401" i="11"/>
  <c r="Q5409" i="11"/>
  <c r="Q5417" i="11"/>
  <c r="Q5425" i="11"/>
  <c r="Q5433" i="11"/>
  <c r="Q5441" i="11"/>
  <c r="Q5449" i="11"/>
  <c r="Q5457" i="11"/>
  <c r="Q5465" i="11"/>
  <c r="Q5473" i="11"/>
  <c r="Q5481" i="11"/>
  <c r="Q5489" i="11"/>
  <c r="Q5497" i="11"/>
  <c r="Q5505" i="11"/>
  <c r="Q5513" i="11"/>
  <c r="Q5521" i="11"/>
  <c r="Q5529" i="11"/>
  <c r="Q5537" i="11"/>
  <c r="Q5545" i="11"/>
  <c r="Q5553" i="11"/>
  <c r="Q5561" i="11"/>
  <c r="Q5569" i="11"/>
  <c r="Q5577" i="11"/>
  <c r="Q5585" i="11"/>
  <c r="Q5593" i="11"/>
  <c r="Q5601" i="11"/>
  <c r="Q5609" i="11"/>
  <c r="Q5617" i="11"/>
  <c r="Q5625" i="11"/>
  <c r="Q5633" i="11"/>
  <c r="Q5641" i="11"/>
  <c r="Q5649" i="11"/>
  <c r="Q5657" i="11"/>
  <c r="Q5665" i="11"/>
  <c r="Q5673" i="11"/>
  <c r="Q5681" i="11"/>
  <c r="Q5689" i="11"/>
  <c r="Q5697" i="11"/>
  <c r="Q5705" i="11"/>
  <c r="Q5713" i="11"/>
  <c r="Q5721" i="11"/>
  <c r="Q5729" i="11"/>
  <c r="Q5737" i="11"/>
  <c r="Q5745" i="11"/>
  <c r="Q5753" i="11"/>
  <c r="Q5761" i="11"/>
  <c r="Q5769" i="11"/>
  <c r="Q5777" i="11"/>
  <c r="Q5785" i="11"/>
  <c r="Q5793" i="11"/>
  <c r="Q5801" i="11"/>
  <c r="Q5809" i="11"/>
  <c r="Q5817" i="11"/>
  <c r="Q5825" i="11"/>
  <c r="Q5833" i="11"/>
  <c r="Q5841" i="11"/>
  <c r="Q5849" i="11"/>
  <c r="Q5857" i="11"/>
  <c r="Q5865" i="11"/>
  <c r="Q5873" i="11"/>
  <c r="Q5881" i="11"/>
  <c r="Q5889" i="11"/>
  <c r="Q5897" i="11"/>
  <c r="Q5905" i="11"/>
  <c r="Q5913" i="11"/>
  <c r="Q5921" i="11"/>
  <c r="Q5929" i="11"/>
  <c r="R3994" i="11"/>
  <c r="R4315" i="11"/>
  <c r="R4635" i="11"/>
  <c r="R5147" i="11"/>
  <c r="R5531" i="11"/>
  <c r="R5915" i="11"/>
  <c r="Q431" i="11"/>
  <c r="Q815" i="11"/>
  <c r="Q1263" i="11"/>
  <c r="Q1647" i="11"/>
  <c r="Q2159" i="11"/>
  <c r="Q2607" i="11"/>
  <c r="Q3055" i="11"/>
  <c r="Q3211" i="11"/>
  <c r="Q3275" i="11"/>
  <c r="Q3315" i="11"/>
  <c r="Q3371" i="11"/>
  <c r="Q3435" i="11"/>
  <c r="Q3499" i="11"/>
  <c r="Q3555" i="11"/>
  <c r="Q3603" i="11"/>
  <c r="Q3659" i="11"/>
  <c r="Q3715" i="11"/>
  <c r="Q3771" i="11"/>
  <c r="Q3835" i="11"/>
  <c r="Q3891" i="11"/>
  <c r="Q3947" i="11"/>
  <c r="Q3995" i="11"/>
  <c r="Q4051" i="11"/>
  <c r="Q4115" i="11"/>
  <c r="Q4163" i="11"/>
  <c r="Q4243" i="11"/>
  <c r="Q4299" i="11"/>
  <c r="Q4355" i="11"/>
  <c r="Q4403" i="11"/>
  <c r="Q4451" i="11"/>
  <c r="Q4507" i="11"/>
  <c r="Q4563" i="11"/>
  <c r="Q4635" i="11"/>
  <c r="Q4691" i="11"/>
  <c r="Q4747" i="11"/>
  <c r="Q4795" i="11"/>
  <c r="Q4867" i="11"/>
  <c r="Q4923" i="11"/>
  <c r="Q4971" i="11"/>
  <c r="Q5019" i="11"/>
  <c r="Q5075" i="11"/>
  <c r="Q5131" i="11"/>
  <c r="Q5187" i="11"/>
  <c r="Q5243" i="11"/>
  <c r="Q5307" i="11"/>
  <c r="Q5371" i="11"/>
  <c r="Q5427" i="11"/>
  <c r="Q5483" i="11"/>
  <c r="Q5539" i="11"/>
  <c r="Q5587" i="11"/>
  <c r="Q5635" i="11"/>
  <c r="Q5691" i="11"/>
  <c r="Q5747" i="11"/>
  <c r="Q5803" i="11"/>
  <c r="Q5859" i="11"/>
  <c r="Q5915" i="11"/>
  <c r="S3369" i="11"/>
  <c r="R1812" i="11"/>
  <c r="R2429" i="11"/>
  <c r="R2941" i="11"/>
  <c r="R3453" i="11"/>
  <c r="R3965" i="11"/>
  <c r="R4051" i="11"/>
  <c r="R4115" i="11"/>
  <c r="R4179" i="11"/>
  <c r="R4243" i="11"/>
  <c r="R4307" i="11"/>
  <c r="R4371" i="11"/>
  <c r="R4435" i="11"/>
  <c r="R4499" i="11"/>
  <c r="R4563" i="11"/>
  <c r="R4627" i="11"/>
  <c r="R4691" i="11"/>
  <c r="R4755" i="11"/>
  <c r="R4819" i="11"/>
  <c r="R4883" i="11"/>
  <c r="R4947" i="11"/>
  <c r="R5011" i="11"/>
  <c r="R5075" i="11"/>
  <c r="R5139" i="11"/>
  <c r="R5203" i="11"/>
  <c r="R5267" i="11"/>
  <c r="R5331" i="11"/>
  <c r="R5395" i="11"/>
  <c r="R5459" i="11"/>
  <c r="R5523" i="11"/>
  <c r="R5587" i="11"/>
  <c r="R5651" i="11"/>
  <c r="R5715" i="11"/>
  <c r="R5779" i="11"/>
  <c r="R5843" i="11"/>
  <c r="R5907" i="11"/>
  <c r="Q39" i="11"/>
  <c r="Q103" i="11"/>
  <c r="Q167" i="11"/>
  <c r="Q231" i="11"/>
  <c r="Q295" i="11"/>
  <c r="Q359" i="11"/>
  <c r="Q423" i="11"/>
  <c r="Q487" i="11"/>
  <c r="Q551" i="11"/>
  <c r="Q615" i="11"/>
  <c r="Q679" i="11"/>
  <c r="Q743" i="11"/>
  <c r="Q807" i="11"/>
  <c r="Q871" i="11"/>
  <c r="Q935" i="11"/>
  <c r="Q999" i="11"/>
  <c r="Q1063" i="11"/>
  <c r="Q1127" i="11"/>
  <c r="Q1191" i="11"/>
  <c r="Q1255" i="11"/>
  <c r="Q1319" i="11"/>
  <c r="Q1383" i="11"/>
  <c r="Q1447" i="11"/>
  <c r="Q1511" i="11"/>
  <c r="Q1575" i="11"/>
  <c r="Q1639" i="11"/>
  <c r="Q1703" i="11"/>
  <c r="Q1767" i="11"/>
  <c r="Q1831" i="11"/>
  <c r="Q1895" i="11"/>
  <c r="Q1959" i="11"/>
  <c r="Q2023" i="11"/>
  <c r="Q2087" i="11"/>
  <c r="Q2151" i="11"/>
  <c r="Q2215" i="11"/>
  <c r="Q2279" i="11"/>
  <c r="Q2343" i="11"/>
  <c r="Q2407" i="11"/>
  <c r="Q2471" i="11"/>
  <c r="Q2535" i="11"/>
  <c r="Q2599" i="11"/>
  <c r="Q2663" i="11"/>
  <c r="Q2727" i="11"/>
  <c r="Q2791" i="11"/>
  <c r="Q2855" i="11"/>
  <c r="Q2919" i="11"/>
  <c r="Q2983" i="11"/>
  <c r="Q3047" i="11"/>
  <c r="Q3111" i="11"/>
  <c r="Q3175" i="11"/>
  <c r="Q3186" i="11"/>
  <c r="Q3194" i="11"/>
  <c r="Q3202" i="11"/>
  <c r="Q3210" i="11"/>
  <c r="Q3218" i="11"/>
  <c r="Q3226" i="11"/>
  <c r="Q3234" i="11"/>
  <c r="Q3242" i="11"/>
  <c r="Q3250" i="11"/>
  <c r="Q3258" i="11"/>
  <c r="Q3266" i="11"/>
  <c r="Q3274" i="11"/>
  <c r="Q3282" i="11"/>
  <c r="Q3290" i="11"/>
  <c r="Q3298" i="11"/>
  <c r="Q3306" i="11"/>
  <c r="Q3314" i="11"/>
  <c r="Q3322" i="11"/>
  <c r="Q3330" i="11"/>
  <c r="Q3338" i="11"/>
  <c r="Q3346" i="11"/>
  <c r="Q3354" i="11"/>
  <c r="Q3362" i="11"/>
  <c r="Q3370" i="11"/>
  <c r="Q3378" i="11"/>
  <c r="Q3386" i="11"/>
  <c r="Q3394" i="11"/>
  <c r="Q3402" i="11"/>
  <c r="Q3410" i="11"/>
  <c r="Q3418" i="11"/>
  <c r="Q3426" i="11"/>
  <c r="Q3434" i="11"/>
  <c r="Q3442" i="11"/>
  <c r="Q3450" i="11"/>
  <c r="Q3458" i="11"/>
  <c r="Q3466" i="11"/>
  <c r="Q3474" i="11"/>
  <c r="Q3482" i="11"/>
  <c r="Q3490" i="11"/>
  <c r="Q3498" i="11"/>
  <c r="Q3506" i="11"/>
  <c r="Q3514" i="11"/>
  <c r="Q3522" i="11"/>
  <c r="Q3530" i="11"/>
  <c r="Q3538" i="11"/>
  <c r="Q3546" i="11"/>
  <c r="Q3554" i="11"/>
  <c r="Q3562" i="11"/>
  <c r="Q3570" i="11"/>
  <c r="Q3578" i="11"/>
  <c r="Q3586" i="11"/>
  <c r="Q3594" i="11"/>
  <c r="Q3602" i="11"/>
  <c r="Q3610" i="11"/>
  <c r="Q3618" i="11"/>
  <c r="Q3626" i="11"/>
  <c r="Q3634" i="11"/>
  <c r="Q3642" i="11"/>
  <c r="Q3650" i="11"/>
  <c r="Q3658" i="11"/>
  <c r="Q3666" i="11"/>
  <c r="Q3674" i="11"/>
  <c r="Q3682" i="11"/>
  <c r="Q3690" i="11"/>
  <c r="Q3698" i="11"/>
  <c r="Q3706" i="11"/>
  <c r="Q3714" i="11"/>
  <c r="Q3722" i="11"/>
  <c r="Q3730" i="11"/>
  <c r="Q3738" i="11"/>
  <c r="Q3746" i="11"/>
  <c r="Q3754" i="11"/>
  <c r="Q3762" i="11"/>
  <c r="Q3770" i="11"/>
  <c r="Q3778" i="11"/>
  <c r="Q3786" i="11"/>
  <c r="Q3794" i="11"/>
  <c r="Q3802" i="11"/>
  <c r="Q3810" i="11"/>
  <c r="Q3818" i="11"/>
  <c r="Q3826" i="11"/>
  <c r="Q3834" i="11"/>
  <c r="Q3842" i="11"/>
  <c r="Q3850" i="11"/>
  <c r="Q3858" i="11"/>
  <c r="Q3866" i="11"/>
  <c r="Q3874" i="11"/>
  <c r="Q3882" i="11"/>
  <c r="Q3890" i="11"/>
  <c r="Q3898" i="11"/>
  <c r="Q3906" i="11"/>
  <c r="Q3914" i="11"/>
  <c r="Q3922" i="11"/>
  <c r="Q3930" i="11"/>
  <c r="Q3938" i="11"/>
  <c r="Q3946" i="11"/>
  <c r="Q3954" i="11"/>
  <c r="Q3962" i="11"/>
  <c r="Q3970" i="11"/>
  <c r="Q3978" i="11"/>
  <c r="Q3986" i="11"/>
  <c r="Q3994" i="11"/>
  <c r="Q4002" i="11"/>
  <c r="Q4010" i="11"/>
  <c r="Q4018" i="11"/>
  <c r="Q4026" i="11"/>
  <c r="Q4034" i="11"/>
  <c r="Q4042" i="11"/>
  <c r="Q4050" i="11"/>
  <c r="Q4058" i="11"/>
  <c r="Q4066" i="11"/>
  <c r="Q4074" i="11"/>
  <c r="Q4082" i="11"/>
  <c r="Q4090" i="11"/>
  <c r="Q4098" i="11"/>
  <c r="Q4106" i="11"/>
  <c r="Q4114" i="11"/>
  <c r="Q4122" i="11"/>
  <c r="Q4130" i="11"/>
  <c r="Q4138" i="11"/>
  <c r="Q4146" i="11"/>
  <c r="Q4154" i="11"/>
  <c r="Q4162" i="11"/>
  <c r="Q4170" i="11"/>
  <c r="Q4178" i="11"/>
  <c r="Q4186" i="11"/>
  <c r="Q4194" i="11"/>
  <c r="Q4202" i="11"/>
  <c r="Q4210" i="11"/>
  <c r="Q4218" i="11"/>
  <c r="Q4226" i="11"/>
  <c r="Q4234" i="11"/>
  <c r="Q4242" i="11"/>
  <c r="Q4250" i="11"/>
  <c r="Q4258" i="11"/>
  <c r="Q4266" i="11"/>
  <c r="Q4274" i="11"/>
  <c r="Q4282" i="11"/>
  <c r="Q4290" i="11"/>
  <c r="Q4298" i="11"/>
  <c r="Q4306" i="11"/>
  <c r="Q4314" i="11"/>
  <c r="Q4322" i="11"/>
  <c r="Q4330" i="11"/>
  <c r="Q4338" i="11"/>
  <c r="Q4346" i="11"/>
  <c r="Q4354" i="11"/>
  <c r="Q4362" i="11"/>
  <c r="Q4370" i="11"/>
  <c r="Q4378" i="11"/>
  <c r="Q4386" i="11"/>
  <c r="Q4394" i="11"/>
  <c r="Q4402" i="11"/>
  <c r="Q4410" i="11"/>
  <c r="Q4418" i="11"/>
  <c r="Q4426" i="11"/>
  <c r="Q4434" i="11"/>
  <c r="Q4442" i="11"/>
  <c r="Q4450" i="11"/>
  <c r="Q4458" i="11"/>
  <c r="Q4466" i="11"/>
  <c r="Q4474" i="11"/>
  <c r="Q4482" i="11"/>
  <c r="Q4490" i="11"/>
  <c r="Q4498" i="11"/>
  <c r="Q4506" i="11"/>
  <c r="Q4514" i="11"/>
  <c r="Q4522" i="11"/>
  <c r="Q4530" i="11"/>
  <c r="Q4538" i="11"/>
  <c r="Q4546" i="11"/>
  <c r="Q4554" i="11"/>
  <c r="Q4562" i="11"/>
  <c r="Q4570" i="11"/>
  <c r="Q4578" i="11"/>
  <c r="Q4586" i="11"/>
  <c r="Q4594" i="11"/>
  <c r="Q4602" i="11"/>
  <c r="Q4610" i="11"/>
  <c r="Q4618" i="11"/>
  <c r="Q4626" i="11"/>
  <c r="Q4634" i="11"/>
  <c r="Q4642" i="11"/>
  <c r="Q4650" i="11"/>
  <c r="Q4658" i="11"/>
  <c r="Q4666" i="11"/>
  <c r="Q4674" i="11"/>
  <c r="Q4682" i="11"/>
  <c r="Q4690" i="11"/>
  <c r="Q4698" i="11"/>
  <c r="Q4706" i="11"/>
  <c r="Q4714" i="11"/>
  <c r="Q4722" i="11"/>
  <c r="Q4730" i="11"/>
  <c r="Q4738" i="11"/>
  <c r="Q4746" i="11"/>
  <c r="Q4754" i="11"/>
  <c r="Q4762" i="11"/>
  <c r="Q4770" i="11"/>
  <c r="Q4778" i="11"/>
  <c r="Q4786" i="11"/>
  <c r="Q4794" i="11"/>
  <c r="Q4802" i="11"/>
  <c r="Q4810" i="11"/>
  <c r="Q4818" i="11"/>
  <c r="Q4826" i="11"/>
  <c r="Q4834" i="11"/>
  <c r="Q4842" i="11"/>
  <c r="Q4850" i="11"/>
  <c r="Q4858" i="11"/>
  <c r="Q4866" i="11"/>
  <c r="Q4874" i="11"/>
  <c r="Q4882" i="11"/>
  <c r="Q4890" i="11"/>
  <c r="Q4898" i="11"/>
  <c r="Q4906" i="11"/>
  <c r="Q4914" i="11"/>
  <c r="Q4922" i="11"/>
  <c r="Q4930" i="11"/>
  <c r="Q4938" i="11"/>
  <c r="Q4946" i="11"/>
  <c r="Q4954" i="11"/>
  <c r="Q4962" i="11"/>
  <c r="Q4970" i="11"/>
  <c r="Q4978" i="11"/>
  <c r="Q4986" i="11"/>
  <c r="Q4994" i="11"/>
  <c r="Q5002" i="11"/>
  <c r="Q5010" i="11"/>
  <c r="Q5018" i="11"/>
  <c r="Q5026" i="11"/>
  <c r="Q5034" i="11"/>
  <c r="Q5042" i="11"/>
  <c r="Q5050" i="11"/>
  <c r="Q5058" i="11"/>
  <c r="Q5066" i="11"/>
  <c r="Q5074" i="11"/>
  <c r="Q5082" i="11"/>
  <c r="Q5090" i="11"/>
  <c r="Q5098" i="11"/>
  <c r="Q5106" i="11"/>
  <c r="Q5114" i="11"/>
  <c r="Q5122" i="11"/>
  <c r="Q5130" i="11"/>
  <c r="Q5138" i="11"/>
  <c r="Q5146" i="11"/>
  <c r="Q5154" i="11"/>
  <c r="Q5162" i="11"/>
  <c r="Q5170" i="11"/>
  <c r="Q5178" i="11"/>
  <c r="Q5186" i="11"/>
  <c r="Q5194" i="11"/>
  <c r="Q5202" i="11"/>
  <c r="Q5210" i="11"/>
  <c r="Q5218" i="11"/>
  <c r="Q5226" i="11"/>
  <c r="Q5234" i="11"/>
  <c r="Q5242" i="11"/>
  <c r="Q5250" i="11"/>
  <c r="Q5258" i="11"/>
  <c r="Q5266" i="11"/>
  <c r="Q5274" i="11"/>
  <c r="Q5282" i="11"/>
  <c r="Q5290" i="11"/>
  <c r="Q5298" i="11"/>
  <c r="Q5306" i="11"/>
  <c r="Q5314" i="11"/>
  <c r="Q5322" i="11"/>
  <c r="Q5330" i="11"/>
  <c r="Q5338" i="11"/>
  <c r="Q5346" i="11"/>
  <c r="Q5354" i="11"/>
  <c r="Q5362" i="11"/>
  <c r="Q5370" i="11"/>
  <c r="Q5378" i="11"/>
  <c r="Q5386" i="11"/>
  <c r="Q5394" i="11"/>
  <c r="Q5402" i="11"/>
  <c r="Q5410" i="11"/>
  <c r="Q5418" i="11"/>
  <c r="Q5426" i="11"/>
  <c r="Q5434" i="11"/>
  <c r="Q5442" i="11"/>
  <c r="Q5450" i="11"/>
  <c r="Q5458" i="11"/>
  <c r="Q5466" i="11"/>
  <c r="Q5474" i="11"/>
  <c r="Q5482" i="11"/>
  <c r="Q5490" i="11"/>
  <c r="Q5498" i="11"/>
  <c r="Q5506" i="11"/>
  <c r="Q5514" i="11"/>
  <c r="Q5522" i="11"/>
  <c r="Q5530" i="11"/>
  <c r="Q5538" i="11"/>
  <c r="Q5546" i="11"/>
  <c r="Q5554" i="11"/>
  <c r="Q5562" i="11"/>
  <c r="Q5570" i="11"/>
  <c r="Q5578" i="11"/>
  <c r="Q5586" i="11"/>
  <c r="Q5594" i="11"/>
  <c r="Q5602" i="11"/>
  <c r="Q5610" i="11"/>
  <c r="Q5618" i="11"/>
  <c r="Q5626" i="11"/>
  <c r="Q5634" i="11"/>
  <c r="Q5642" i="11"/>
  <c r="Q5650" i="11"/>
  <c r="Q5658" i="11"/>
  <c r="Q5666" i="11"/>
  <c r="Q5674" i="11"/>
  <c r="Q5682" i="11"/>
  <c r="Q5690" i="11"/>
  <c r="Q5698" i="11"/>
  <c r="Q5706" i="11"/>
  <c r="Q5714" i="11"/>
  <c r="Q5722" i="11"/>
  <c r="Q5730" i="11"/>
  <c r="Q5738" i="11"/>
  <c r="Q5746" i="11"/>
  <c r="Q5754" i="11"/>
  <c r="Q5762" i="11"/>
  <c r="Q5770" i="11"/>
  <c r="Q5778" i="11"/>
  <c r="Q5786" i="11"/>
  <c r="Q5794" i="11"/>
  <c r="Q5802" i="11"/>
  <c r="Q5810" i="11"/>
  <c r="Q5818" i="11"/>
  <c r="Q5826" i="11"/>
  <c r="Q5834" i="11"/>
  <c r="Q5842" i="11"/>
  <c r="Q5850" i="11"/>
  <c r="Q5858" i="11"/>
  <c r="Q5866" i="11"/>
  <c r="Q5874" i="11"/>
  <c r="Q5882" i="11"/>
  <c r="Q5890" i="11"/>
  <c r="Q5898" i="11"/>
  <c r="Q5906" i="11"/>
  <c r="Q5914" i="11"/>
  <c r="Q5922" i="11"/>
  <c r="Q5930" i="11"/>
  <c r="R4059" i="11"/>
  <c r="R4443" i="11"/>
  <c r="R4763" i="11"/>
  <c r="R5211" i="11"/>
  <c r="R5659" i="11"/>
  <c r="Q111" i="11"/>
  <c r="Q559" i="11"/>
  <c r="Q1007" i="11"/>
  <c r="Q1455" i="11"/>
  <c r="Q1903" i="11"/>
  <c r="Q2351" i="11"/>
  <c r="Q2799" i="11"/>
  <c r="Q3195" i="11"/>
  <c r="Q3235" i="11"/>
  <c r="Q3291" i="11"/>
  <c r="Q3347" i="11"/>
  <c r="Q3411" i="11"/>
  <c r="Q3467" i="11"/>
  <c r="Q3523" i="11"/>
  <c r="Q3579" i="11"/>
  <c r="Q3643" i="11"/>
  <c r="Q3691" i="11"/>
  <c r="Q3747" i="11"/>
  <c r="Q3803" i="11"/>
  <c r="Q3851" i="11"/>
  <c r="Q3923" i="11"/>
  <c r="Q3971" i="11"/>
  <c r="Q4035" i="11"/>
  <c r="Q4083" i="11"/>
  <c r="Q4139" i="11"/>
  <c r="Q4195" i="11"/>
  <c r="Q4251" i="11"/>
  <c r="Q4307" i="11"/>
  <c r="Q4363" i="11"/>
  <c r="Q4419" i="11"/>
  <c r="Q4475" i="11"/>
  <c r="Q4539" i="11"/>
  <c r="Q4587" i="11"/>
  <c r="Q4651" i="11"/>
  <c r="Q4707" i="11"/>
  <c r="Q4763" i="11"/>
  <c r="Q4811" i="11"/>
  <c r="Q4859" i="11"/>
  <c r="Q4915" i="11"/>
  <c r="Q4979" i="11"/>
  <c r="Q5027" i="11"/>
  <c r="Q5083" i="11"/>
  <c r="Q5139" i="11"/>
  <c r="Q5195" i="11"/>
  <c r="Q5259" i="11"/>
  <c r="Q5331" i="11"/>
  <c r="Q5387" i="11"/>
  <c r="Q5443" i="11"/>
  <c r="Q5499" i="11"/>
  <c r="Q5555" i="11"/>
  <c r="Q5619" i="11"/>
  <c r="Q5667" i="11"/>
  <c r="Q5731" i="11"/>
  <c r="Q5787" i="11"/>
  <c r="Q5843" i="11"/>
  <c r="Q5899" i="11"/>
  <c r="S4672" i="11"/>
  <c r="R2045" i="11"/>
  <c r="R2557" i="11"/>
  <c r="R3069" i="11"/>
  <c r="R3581" i="11"/>
  <c r="R4003" i="11"/>
  <c r="R4067" i="11"/>
  <c r="R4131" i="11"/>
  <c r="R4195" i="11"/>
  <c r="R4259" i="11"/>
  <c r="R4323" i="11"/>
  <c r="R4387" i="11"/>
  <c r="R4451" i="11"/>
  <c r="R4515" i="11"/>
  <c r="R4579" i="11"/>
  <c r="R4643" i="11"/>
  <c r="R4707" i="11"/>
  <c r="R4771" i="11"/>
  <c r="R4835" i="11"/>
  <c r="R4899" i="11"/>
  <c r="R4963" i="11"/>
  <c r="R5027" i="11"/>
  <c r="R5091" i="11"/>
  <c r="R5155" i="11"/>
  <c r="R5219" i="11"/>
  <c r="R5283" i="11"/>
  <c r="R5347" i="11"/>
  <c r="R5411" i="11"/>
  <c r="R5475" i="11"/>
  <c r="R5539" i="11"/>
  <c r="R5603" i="11"/>
  <c r="R5667" i="11"/>
  <c r="R5731" i="11"/>
  <c r="R5795" i="11"/>
  <c r="R5859" i="11"/>
  <c r="R5923" i="11"/>
  <c r="Q55" i="11"/>
  <c r="Q119" i="11"/>
  <c r="Q183" i="11"/>
  <c r="Q247" i="11"/>
  <c r="Q311" i="11"/>
  <c r="Q375" i="11"/>
  <c r="Q439" i="11"/>
  <c r="Q503" i="11"/>
  <c r="Q567" i="11"/>
  <c r="Q631" i="11"/>
  <c r="Q695" i="11"/>
  <c r="Q759" i="11"/>
  <c r="Q823" i="11"/>
  <c r="Q887" i="11"/>
  <c r="Q951" i="11"/>
  <c r="Q1015" i="11"/>
  <c r="Q1079" i="11"/>
  <c r="Q1143" i="11"/>
  <c r="Q1207" i="11"/>
  <c r="Q1271" i="11"/>
  <c r="Q1335" i="11"/>
  <c r="Q1399" i="11"/>
  <c r="Q1463" i="11"/>
  <c r="Q1527" i="11"/>
  <c r="Q1591" i="11"/>
  <c r="Q1655" i="11"/>
  <c r="Q1719" i="11"/>
  <c r="Q1783" i="11"/>
  <c r="Q1847" i="11"/>
  <c r="Q1911" i="11"/>
  <c r="Q1975" i="11"/>
  <c r="Q2039" i="11"/>
  <c r="Q2103" i="11"/>
  <c r="Q2167" i="11"/>
  <c r="Q2231" i="11"/>
  <c r="Q2295" i="11"/>
  <c r="Q2359" i="11"/>
  <c r="Q2423" i="11"/>
  <c r="Q2487" i="11"/>
  <c r="Q2551" i="11"/>
  <c r="Q2615" i="11"/>
  <c r="Q2679" i="11"/>
  <c r="Q2743" i="11"/>
  <c r="Q2807" i="11"/>
  <c r="Q2871" i="11"/>
  <c r="Q2935" i="11"/>
  <c r="Q2999" i="11"/>
  <c r="Q3063" i="11"/>
  <c r="Q3127" i="11"/>
  <c r="Q3180" i="11"/>
  <c r="Q3188" i="11"/>
  <c r="Q3196" i="11"/>
  <c r="Q3204" i="11"/>
  <c r="Q3212" i="11"/>
  <c r="Q3220" i="11"/>
  <c r="Q3228" i="11"/>
  <c r="Q3236" i="11"/>
  <c r="Q3244" i="11"/>
  <c r="Q3252" i="11"/>
  <c r="Q3260" i="11"/>
  <c r="Q3268" i="11"/>
  <c r="Q3276" i="11"/>
  <c r="Q3284" i="11"/>
  <c r="Q3292" i="11"/>
  <c r="Q3300" i="11"/>
  <c r="Q3308" i="11"/>
  <c r="Q3316" i="11"/>
  <c r="Q3324" i="11"/>
  <c r="Q3332" i="11"/>
  <c r="Q3340" i="11"/>
  <c r="Q3348" i="11"/>
  <c r="Q3356" i="11"/>
  <c r="Q3364" i="11"/>
  <c r="Q3372" i="11"/>
  <c r="Q3380" i="11"/>
  <c r="Q3388" i="11"/>
  <c r="Q3396" i="11"/>
  <c r="Q3404" i="11"/>
  <c r="Q3412" i="11"/>
  <c r="Q3420" i="11"/>
  <c r="Q3428" i="11"/>
  <c r="Q3436" i="11"/>
  <c r="Q3444" i="11"/>
  <c r="Q3452" i="11"/>
  <c r="Q3460" i="11"/>
  <c r="Q3468" i="11"/>
  <c r="Q3476" i="11"/>
  <c r="Q3484" i="11"/>
  <c r="Q3492" i="11"/>
  <c r="Q3500" i="11"/>
  <c r="Q3508" i="11"/>
  <c r="Q3516" i="11"/>
  <c r="Q3524" i="11"/>
  <c r="Q3532" i="11"/>
  <c r="Q3540" i="11"/>
  <c r="Q3548" i="11"/>
  <c r="Q3556" i="11"/>
  <c r="Q3564" i="11"/>
  <c r="Q3572" i="11"/>
  <c r="Q3580" i="11"/>
  <c r="Q3588" i="11"/>
  <c r="Q3596" i="11"/>
  <c r="Q3604" i="11"/>
  <c r="Q3612" i="11"/>
  <c r="Q3620" i="11"/>
  <c r="Q3628" i="11"/>
  <c r="Q3636" i="11"/>
  <c r="Q3644" i="11"/>
  <c r="Q3652" i="11"/>
  <c r="Q3660" i="11"/>
  <c r="Q3668" i="11"/>
  <c r="Q3676" i="11"/>
  <c r="Q3684" i="11"/>
  <c r="Q3692" i="11"/>
  <c r="Q3700" i="11"/>
  <c r="Q3708" i="11"/>
  <c r="Q3716" i="11"/>
  <c r="Q3724" i="11"/>
  <c r="Q3732" i="11"/>
  <c r="Q3740" i="11"/>
  <c r="Q3748" i="11"/>
  <c r="Q3756" i="11"/>
  <c r="Q3764" i="11"/>
  <c r="Q3772" i="11"/>
  <c r="Q3780" i="11"/>
  <c r="Q3788" i="11"/>
  <c r="Q3796" i="11"/>
  <c r="Q3804" i="11"/>
  <c r="Q3812" i="11"/>
  <c r="Q3820" i="11"/>
  <c r="Q3828" i="11"/>
  <c r="Q3836" i="11"/>
  <c r="Q3844" i="11"/>
  <c r="Q3852" i="11"/>
  <c r="Q3860" i="11"/>
  <c r="Q3868" i="11"/>
  <c r="Q3876" i="11"/>
  <c r="Q3884" i="11"/>
  <c r="Q3892" i="11"/>
  <c r="Q3900" i="11"/>
  <c r="Q3908" i="11"/>
  <c r="Q3916" i="11"/>
  <c r="Q3924" i="11"/>
  <c r="Q3932" i="11"/>
  <c r="Q3940" i="11"/>
  <c r="Q3948" i="11"/>
  <c r="Q3956" i="11"/>
  <c r="Q3964" i="11"/>
  <c r="Q3972" i="11"/>
  <c r="Q3980" i="11"/>
  <c r="Q3988" i="11"/>
  <c r="Q3996" i="11"/>
  <c r="Q4004" i="11"/>
  <c r="Q4012" i="11"/>
  <c r="Q4020" i="11"/>
  <c r="Q4028" i="11"/>
  <c r="Q4036" i="11"/>
  <c r="Q4044" i="11"/>
  <c r="Q4052" i="11"/>
  <c r="Q4060" i="11"/>
  <c r="Q4068" i="11"/>
  <c r="Q4076" i="11"/>
  <c r="Q4084" i="11"/>
  <c r="Q4092" i="11"/>
  <c r="Q4100" i="11"/>
  <c r="Q4108" i="11"/>
  <c r="Q4116" i="11"/>
  <c r="Q4124" i="11"/>
  <c r="Q4132" i="11"/>
  <c r="Q4140" i="11"/>
  <c r="Q4148" i="11"/>
  <c r="Q4156" i="11"/>
  <c r="Q4164" i="11"/>
  <c r="Q4172" i="11"/>
  <c r="Q4180" i="11"/>
  <c r="Q4188" i="11"/>
  <c r="Q4196" i="11"/>
  <c r="Q4204" i="11"/>
  <c r="Q4212" i="11"/>
  <c r="Q4220" i="11"/>
  <c r="Q4228" i="11"/>
  <c r="Q4236" i="11"/>
  <c r="Q4244" i="11"/>
  <c r="Q4252" i="11"/>
  <c r="Q4260" i="11"/>
  <c r="Q4268" i="11"/>
  <c r="Q4276" i="11"/>
  <c r="Q4284" i="11"/>
  <c r="Q4292" i="11"/>
  <c r="Q4300" i="11"/>
  <c r="Q4308" i="11"/>
  <c r="Q4316" i="11"/>
  <c r="Q4324" i="11"/>
  <c r="Q4332" i="11"/>
  <c r="Q4340" i="11"/>
  <c r="Q4348" i="11"/>
  <c r="Q4356" i="11"/>
  <c r="Q4364" i="11"/>
  <c r="Q4372" i="11"/>
  <c r="Q4380" i="11"/>
  <c r="Q4388" i="11"/>
  <c r="Q4396" i="11"/>
  <c r="Q4404" i="11"/>
  <c r="Q4412" i="11"/>
  <c r="Q4420" i="11"/>
  <c r="Q4428" i="11"/>
  <c r="Q4436" i="11"/>
  <c r="Q4444" i="11"/>
  <c r="Q4452" i="11"/>
  <c r="Q4460" i="11"/>
  <c r="Q4468" i="11"/>
  <c r="Q4476" i="11"/>
  <c r="Q4484" i="11"/>
  <c r="Q4492" i="11"/>
  <c r="Q4500" i="11"/>
  <c r="Q4508" i="11"/>
  <c r="Q4516" i="11"/>
  <c r="Q4524" i="11"/>
  <c r="Q4532" i="11"/>
  <c r="Q4540" i="11"/>
  <c r="Q4548" i="11"/>
  <c r="Q4556" i="11"/>
  <c r="Q4564" i="11"/>
  <c r="Q4572" i="11"/>
  <c r="Q4580" i="11"/>
  <c r="Q4588" i="11"/>
  <c r="Q4596" i="11"/>
  <c r="Q4604" i="11"/>
  <c r="Q4612" i="11"/>
  <c r="Q4620" i="11"/>
  <c r="Q4628" i="11"/>
  <c r="Q4636" i="11"/>
  <c r="Q4644" i="11"/>
  <c r="Q4652" i="11"/>
  <c r="Q4660" i="11"/>
  <c r="Q4668" i="11"/>
  <c r="Q4676" i="11"/>
  <c r="Q4684" i="11"/>
  <c r="Q4692" i="11"/>
  <c r="Q4700" i="11"/>
  <c r="Q4708" i="11"/>
  <c r="Q4716" i="11"/>
  <c r="Q4724" i="11"/>
  <c r="Q4732" i="11"/>
  <c r="Q4740" i="11"/>
  <c r="Q4748" i="11"/>
  <c r="Q4756" i="11"/>
  <c r="Q4764" i="11"/>
  <c r="Q4772" i="11"/>
  <c r="Q4780" i="11"/>
  <c r="Q4788" i="11"/>
  <c r="Q4796" i="11"/>
  <c r="Q4804" i="11"/>
  <c r="Q4812" i="11"/>
  <c r="Q4820" i="11"/>
  <c r="Q4828" i="11"/>
  <c r="Q4836" i="11"/>
  <c r="Q4844" i="11"/>
  <c r="Q4852" i="11"/>
  <c r="Q4860" i="11"/>
  <c r="Q4868" i="11"/>
  <c r="Q4876" i="11"/>
  <c r="Q4884" i="11"/>
  <c r="Q4892" i="11"/>
  <c r="Q4900" i="11"/>
  <c r="Q4908" i="11"/>
  <c r="Q4916" i="11"/>
  <c r="Q4924" i="11"/>
  <c r="Q4932" i="11"/>
  <c r="Q4940" i="11"/>
  <c r="Q4948" i="11"/>
  <c r="Q4956" i="11"/>
  <c r="Q4964" i="11"/>
  <c r="Q4972" i="11"/>
  <c r="Q4980" i="11"/>
  <c r="Q4988" i="11"/>
  <c r="Q4996" i="11"/>
  <c r="Q5004" i="11"/>
  <c r="Q5012" i="11"/>
  <c r="Q5020" i="11"/>
  <c r="Q5028" i="11"/>
  <c r="Q5036" i="11"/>
  <c r="Q5044" i="11"/>
  <c r="Q5052" i="11"/>
  <c r="Q5060" i="11"/>
  <c r="Q5068" i="11"/>
  <c r="Q5076" i="11"/>
  <c r="Q5084" i="11"/>
  <c r="Q5092" i="11"/>
  <c r="Q5100" i="11"/>
  <c r="Q5108" i="11"/>
  <c r="Q5116" i="11"/>
  <c r="Q5124" i="11"/>
  <c r="Q5132" i="11"/>
  <c r="Q5140" i="11"/>
  <c r="Q5148" i="11"/>
  <c r="Q5156" i="11"/>
  <c r="Q5164" i="11"/>
  <c r="Q5172" i="11"/>
  <c r="Q5180" i="11"/>
  <c r="Q5188" i="11"/>
  <c r="Q5196" i="11"/>
  <c r="Q5204" i="11"/>
  <c r="Q5212" i="11"/>
  <c r="Q5220" i="11"/>
  <c r="Q5228" i="11"/>
  <c r="Q5236" i="11"/>
  <c r="Q5244" i="11"/>
  <c r="Q5252" i="11"/>
  <c r="Q5260" i="11"/>
  <c r="Q5268" i="11"/>
  <c r="Q5276" i="11"/>
  <c r="Q5284" i="11"/>
  <c r="Q5292" i="11"/>
  <c r="Q5300" i="11"/>
  <c r="Q5308" i="11"/>
  <c r="Q5316" i="11"/>
  <c r="Q5324" i="11"/>
  <c r="Q5332" i="11"/>
  <c r="Q5340" i="11"/>
  <c r="Q5348" i="11"/>
  <c r="Q5356" i="11"/>
  <c r="Q5364" i="11"/>
  <c r="Q5372" i="11"/>
  <c r="Q5380" i="11"/>
  <c r="Q5388" i="11"/>
  <c r="Q5396" i="11"/>
  <c r="Q5404" i="11"/>
  <c r="Q5412" i="11"/>
  <c r="Q5420" i="11"/>
  <c r="Q5428" i="11"/>
  <c r="Q5436" i="11"/>
  <c r="Q5444" i="11"/>
  <c r="Q5452" i="11"/>
  <c r="Q5460" i="11"/>
  <c r="Q5468" i="11"/>
  <c r="Q5476" i="11"/>
  <c r="Q5484" i="11"/>
  <c r="Q5492" i="11"/>
  <c r="Q5500" i="11"/>
  <c r="Q5508" i="11"/>
  <c r="Q5516" i="11"/>
  <c r="Q5524" i="11"/>
  <c r="Q5532" i="11"/>
  <c r="Q5540" i="11"/>
  <c r="Q5548" i="11"/>
  <c r="Q5556" i="11"/>
  <c r="Q5564" i="11"/>
  <c r="Q5572" i="11"/>
  <c r="Q5580" i="11"/>
  <c r="Q5588" i="11"/>
  <c r="Q5596" i="11"/>
  <c r="Q5604" i="11"/>
  <c r="Q5612" i="11"/>
  <c r="Q5620" i="11"/>
  <c r="Q5628" i="11"/>
  <c r="Q5636" i="11"/>
  <c r="Q5644" i="11"/>
  <c r="Q5652" i="11"/>
  <c r="Q5660" i="11"/>
  <c r="Q5668" i="11"/>
  <c r="Q5676" i="11"/>
  <c r="Q5684" i="11"/>
  <c r="Q5692" i="11"/>
  <c r="Q5700" i="11"/>
  <c r="Q5708" i="11"/>
  <c r="Q5716" i="11"/>
  <c r="Q5724" i="11"/>
  <c r="Q5732" i="11"/>
  <c r="Q5740" i="11"/>
  <c r="Q5748" i="11"/>
  <c r="Q5756" i="11"/>
  <c r="Q5764" i="11"/>
  <c r="Q5772" i="11"/>
  <c r="Q5780" i="11"/>
  <c r="Q5788" i="11"/>
  <c r="Q5796" i="11"/>
  <c r="Q5804" i="11"/>
  <c r="Q5812" i="11"/>
  <c r="Q5820" i="11"/>
  <c r="Q5828" i="11"/>
  <c r="Q5836" i="11"/>
  <c r="Q5844" i="11"/>
  <c r="Q5852" i="11"/>
  <c r="Q5860" i="11"/>
  <c r="Q5868" i="11"/>
  <c r="Q5876" i="11"/>
  <c r="Q5884" i="11"/>
  <c r="Q5892" i="11"/>
  <c r="Q5900" i="11"/>
  <c r="Q5908" i="11"/>
  <c r="Q5916" i="11"/>
  <c r="Q5924" i="11"/>
  <c r="Q5932" i="11"/>
  <c r="R1981" i="11"/>
  <c r="R4187" i="11"/>
  <c r="R4571" i="11"/>
  <c r="R5019" i="11"/>
  <c r="R5403" i="11"/>
  <c r="R5851" i="11"/>
  <c r="Q367" i="11"/>
  <c r="Q879" i="11"/>
  <c r="Q1327" i="11"/>
  <c r="Q1839" i="11"/>
  <c r="Q2287" i="11"/>
  <c r="Q2671" i="11"/>
  <c r="Q3119" i="11"/>
  <c r="Q3251" i="11"/>
  <c r="Q3307" i="11"/>
  <c r="Q3363" i="11"/>
  <c r="Q3403" i="11"/>
  <c r="Q3459" i="11"/>
  <c r="Q3507" i="11"/>
  <c r="Q3571" i="11"/>
  <c r="Q3627" i="11"/>
  <c r="Q3683" i="11"/>
  <c r="Q3731" i="11"/>
  <c r="Q3787" i="11"/>
  <c r="Q3859" i="11"/>
  <c r="Q3907" i="11"/>
  <c r="Q3963" i="11"/>
  <c r="Q4011" i="11"/>
  <c r="Q4075" i="11"/>
  <c r="Q4131" i="11"/>
  <c r="Q4187" i="11"/>
  <c r="Q4227" i="11"/>
  <c r="Q4267" i="11"/>
  <c r="Q4323" i="11"/>
  <c r="Q4387" i="11"/>
  <c r="Q4443" i="11"/>
  <c r="Q4499" i="11"/>
  <c r="Q4555" i="11"/>
  <c r="Q4611" i="11"/>
  <c r="Q4667" i="11"/>
  <c r="Q4715" i="11"/>
  <c r="Q4771" i="11"/>
  <c r="Q4827" i="11"/>
  <c r="Q4883" i="11"/>
  <c r="Q4939" i="11"/>
  <c r="Q5003" i="11"/>
  <c r="Q5059" i="11"/>
  <c r="Q5115" i="11"/>
  <c r="Q5171" i="11"/>
  <c r="Q5227" i="11"/>
  <c r="Q5275" i="11"/>
  <c r="Q5315" i="11"/>
  <c r="Q5379" i="11"/>
  <c r="Q5435" i="11"/>
  <c r="Q5491" i="11"/>
  <c r="Q5547" i="11"/>
  <c r="Q5603" i="11"/>
  <c r="Q5659" i="11"/>
  <c r="Q5715" i="11"/>
  <c r="Q5763" i="11"/>
  <c r="Q5819" i="11"/>
  <c r="Q5867" i="11"/>
  <c r="Q5923" i="11"/>
  <c r="S5184" i="11"/>
  <c r="R2109" i="11"/>
  <c r="R2621" i="11"/>
  <c r="R3133" i="11"/>
  <c r="R3645" i="11"/>
  <c r="R4011" i="11"/>
  <c r="R4075" i="11"/>
  <c r="R4139" i="11"/>
  <c r="R4203" i="11"/>
  <c r="R4267" i="11"/>
  <c r="R4331" i="11"/>
  <c r="R4395" i="11"/>
  <c r="R4459" i="11"/>
  <c r="R4523" i="11"/>
  <c r="R4587" i="11"/>
  <c r="R4651" i="11"/>
  <c r="R4715" i="11"/>
  <c r="R4779" i="11"/>
  <c r="R4843" i="11"/>
  <c r="R4907" i="11"/>
  <c r="R4971" i="11"/>
  <c r="R5035" i="11"/>
  <c r="R5099" i="11"/>
  <c r="R5163" i="11"/>
  <c r="R5227" i="11"/>
  <c r="R5291" i="11"/>
  <c r="R5355" i="11"/>
  <c r="R5419" i="11"/>
  <c r="R5483" i="11"/>
  <c r="R5547" i="11"/>
  <c r="R5611" i="11"/>
  <c r="R5675" i="11"/>
  <c r="R5739" i="11"/>
  <c r="R5803" i="11"/>
  <c r="R5867" i="11"/>
  <c r="R5931" i="11"/>
  <c r="Q63" i="11"/>
  <c r="Q127" i="11"/>
  <c r="Q191" i="11"/>
  <c r="Q255" i="11"/>
  <c r="Q319" i="11"/>
  <c r="Q383" i="11"/>
  <c r="Q447" i="11"/>
  <c r="Q511" i="11"/>
  <c r="Q575" i="11"/>
  <c r="Q639" i="11"/>
  <c r="Q703" i="11"/>
  <c r="Q767" i="11"/>
  <c r="Q831" i="11"/>
  <c r="Q895" i="11"/>
  <c r="Q959" i="11"/>
  <c r="Q1023" i="11"/>
  <c r="Q1087" i="11"/>
  <c r="Q1151" i="11"/>
  <c r="Q1215" i="11"/>
  <c r="Q1279" i="11"/>
  <c r="Q1343" i="11"/>
  <c r="Q1407" i="11"/>
  <c r="Q1471" i="11"/>
  <c r="Q1535" i="11"/>
  <c r="Q1599" i="11"/>
  <c r="Q1663" i="11"/>
  <c r="Q1727" i="11"/>
  <c r="Q1791" i="11"/>
  <c r="Q1855" i="11"/>
  <c r="Q1919" i="11"/>
  <c r="Q1983" i="11"/>
  <c r="Q2047" i="11"/>
  <c r="Q2111" i="11"/>
  <c r="Q2175" i="11"/>
  <c r="Q2239" i="11"/>
  <c r="Q2303" i="11"/>
  <c r="Q2367" i="11"/>
  <c r="Q2431" i="11"/>
  <c r="Q2495" i="11"/>
  <c r="Q2559" i="11"/>
  <c r="Q2623" i="11"/>
  <c r="Q2687" i="11"/>
  <c r="Q2751" i="11"/>
  <c r="Q2815" i="11"/>
  <c r="Q2879" i="11"/>
  <c r="Q2943" i="11"/>
  <c r="Q3007" i="11"/>
  <c r="Q3071" i="11"/>
  <c r="Q3135" i="11"/>
  <c r="Q3181" i="11"/>
  <c r="Q3189" i="11"/>
  <c r="Q3197" i="11"/>
  <c r="Q3205" i="11"/>
  <c r="Q3213" i="11"/>
  <c r="Q3221" i="11"/>
  <c r="Q3229" i="11"/>
  <c r="Q3237" i="11"/>
  <c r="Q3245" i="11"/>
  <c r="Q3253" i="11"/>
  <c r="Q3261" i="11"/>
  <c r="Q3269" i="11"/>
  <c r="Q3277" i="11"/>
  <c r="Q3285" i="11"/>
  <c r="Q3293" i="11"/>
  <c r="Q3301" i="11"/>
  <c r="Q3309" i="11"/>
  <c r="Q3317" i="11"/>
  <c r="Q3325" i="11"/>
  <c r="Q3333" i="11"/>
  <c r="Q3341" i="11"/>
  <c r="Q3349" i="11"/>
  <c r="Q3357" i="11"/>
  <c r="Q3365" i="11"/>
  <c r="Q3373" i="11"/>
  <c r="Q3381" i="11"/>
  <c r="Q3389" i="11"/>
  <c r="Q3397" i="11"/>
  <c r="Q3405" i="11"/>
  <c r="Q3413" i="11"/>
  <c r="Q3421" i="11"/>
  <c r="Q3429" i="11"/>
  <c r="Q3437" i="11"/>
  <c r="Q3445" i="11"/>
  <c r="Q3453" i="11"/>
  <c r="Q3461" i="11"/>
  <c r="Q3469" i="11"/>
  <c r="Q3477" i="11"/>
  <c r="Q3485" i="11"/>
  <c r="Q3493" i="11"/>
  <c r="Q3501" i="11"/>
  <c r="Q3509" i="11"/>
  <c r="Q3517" i="11"/>
  <c r="Q3525" i="11"/>
  <c r="Q3533" i="11"/>
  <c r="Q3541" i="11"/>
  <c r="Q3549" i="11"/>
  <c r="Q3557" i="11"/>
  <c r="Q3565" i="11"/>
  <c r="Q3573" i="11"/>
  <c r="Q3581" i="11"/>
  <c r="Q3589" i="11"/>
  <c r="Q3597" i="11"/>
  <c r="Q3605" i="11"/>
  <c r="Q3613" i="11"/>
  <c r="Q3621" i="11"/>
  <c r="Q3629" i="11"/>
  <c r="Q3637" i="11"/>
  <c r="Q3645" i="11"/>
  <c r="Q3653" i="11"/>
  <c r="Q3661" i="11"/>
  <c r="Q3669" i="11"/>
  <c r="Q3677" i="11"/>
  <c r="Q3685" i="11"/>
  <c r="Q3693" i="11"/>
  <c r="Q3701" i="11"/>
  <c r="Q3709" i="11"/>
  <c r="Q3717" i="11"/>
  <c r="Q3725" i="11"/>
  <c r="Q3733" i="11"/>
  <c r="Q3741" i="11"/>
  <c r="Q3749" i="11"/>
  <c r="Q3757" i="11"/>
  <c r="Q3765" i="11"/>
  <c r="Q3773" i="11"/>
  <c r="Q3781" i="11"/>
  <c r="Q3789" i="11"/>
  <c r="Q3797" i="11"/>
  <c r="Q3805" i="11"/>
  <c r="Q3813" i="11"/>
  <c r="Q3821" i="11"/>
  <c r="Q3829" i="11"/>
  <c r="Q3837" i="11"/>
  <c r="Q3845" i="11"/>
  <c r="Q3853" i="11"/>
  <c r="Q3861" i="11"/>
  <c r="Q3869" i="11"/>
  <c r="Q3877" i="11"/>
  <c r="Q3885" i="11"/>
  <c r="Q3893" i="11"/>
  <c r="Q3901" i="11"/>
  <c r="Q3909" i="11"/>
  <c r="Q3917" i="11"/>
  <c r="Q3925" i="11"/>
  <c r="Q3933" i="11"/>
  <c r="Q3941" i="11"/>
  <c r="Q3949" i="11"/>
  <c r="Q3957" i="11"/>
  <c r="Q3965" i="11"/>
  <c r="Q3973" i="11"/>
  <c r="Q3981" i="11"/>
  <c r="Q3989" i="11"/>
  <c r="Q3997" i="11"/>
  <c r="Q4005" i="11"/>
  <c r="Q4013" i="11"/>
  <c r="Q4021" i="11"/>
  <c r="Q4029" i="11"/>
  <c r="Q4037" i="11"/>
  <c r="Q4045" i="11"/>
  <c r="Q4053" i="11"/>
  <c r="Q4061" i="11"/>
  <c r="Q4069" i="11"/>
  <c r="Q4077" i="11"/>
  <c r="Q4085" i="11"/>
  <c r="Q4093" i="11"/>
  <c r="Q4101" i="11"/>
  <c r="Q4109" i="11"/>
  <c r="Q4117" i="11"/>
  <c r="Q4125" i="11"/>
  <c r="Q4133" i="11"/>
  <c r="Q4141" i="11"/>
  <c r="Q4149" i="11"/>
  <c r="Q4157" i="11"/>
  <c r="Q4165" i="11"/>
  <c r="Q4173" i="11"/>
  <c r="Q4181" i="11"/>
  <c r="Q4189" i="11"/>
  <c r="Q4197" i="11"/>
  <c r="Q4205" i="11"/>
  <c r="Q4213" i="11"/>
  <c r="Q4221" i="11"/>
  <c r="Q4229" i="11"/>
  <c r="Q4237" i="11"/>
  <c r="Q4245" i="11"/>
  <c r="Q4253" i="11"/>
  <c r="Q4261" i="11"/>
  <c r="Q4269" i="11"/>
  <c r="Q4277" i="11"/>
  <c r="Q4285" i="11"/>
  <c r="Q4293" i="11"/>
  <c r="Q4301" i="11"/>
  <c r="Q4309" i="11"/>
  <c r="Q4317" i="11"/>
  <c r="Q4325" i="11"/>
  <c r="Q4333" i="11"/>
  <c r="Q4341" i="11"/>
  <c r="Q4349" i="11"/>
  <c r="Q4357" i="11"/>
  <c r="Q4365" i="11"/>
  <c r="Q4373" i="11"/>
  <c r="Q4381" i="11"/>
  <c r="Q4389" i="11"/>
  <c r="Q4397" i="11"/>
  <c r="Q4405" i="11"/>
  <c r="Q4413" i="11"/>
  <c r="Q4421" i="11"/>
  <c r="Q4429" i="11"/>
  <c r="Q4437" i="11"/>
  <c r="Q4445" i="11"/>
  <c r="Q4453" i="11"/>
  <c r="Q4461" i="11"/>
  <c r="Q4469" i="11"/>
  <c r="Q4477" i="11"/>
  <c r="Q4485" i="11"/>
  <c r="Q4493" i="11"/>
  <c r="Q4501" i="11"/>
  <c r="Q4509" i="11"/>
  <c r="Q4517" i="11"/>
  <c r="Q4525" i="11"/>
  <c r="Q4533" i="11"/>
  <c r="Q4541" i="11"/>
  <c r="Q4549" i="11"/>
  <c r="Q4557" i="11"/>
  <c r="Q4565" i="11"/>
  <c r="Q4573" i="11"/>
  <c r="Q4581" i="11"/>
  <c r="Q4589" i="11"/>
  <c r="Q4597" i="11"/>
  <c r="Q4605" i="11"/>
  <c r="Q4613" i="11"/>
  <c r="Q4621" i="11"/>
  <c r="Q4629" i="11"/>
  <c r="Q4637" i="11"/>
  <c r="Q4645" i="11"/>
  <c r="Q4653" i="11"/>
  <c r="Q4661" i="11"/>
  <c r="Q4669" i="11"/>
  <c r="Q4677" i="11"/>
  <c r="Q4685" i="11"/>
  <c r="Q4693" i="11"/>
  <c r="Q4701" i="11"/>
  <c r="Q4709" i="11"/>
  <c r="Q4717" i="11"/>
  <c r="Q4725" i="11"/>
  <c r="Q4733" i="11"/>
  <c r="Q4741" i="11"/>
  <c r="Q4749" i="11"/>
  <c r="Q4757" i="11"/>
  <c r="Q4765" i="11"/>
  <c r="Q4773" i="11"/>
  <c r="Q4781" i="11"/>
  <c r="Q4789" i="11"/>
  <c r="Q4797" i="11"/>
  <c r="Q4805" i="11"/>
  <c r="Q4813" i="11"/>
  <c r="Q4821" i="11"/>
  <c r="Q4829" i="11"/>
  <c r="Q4837" i="11"/>
  <c r="Q4845" i="11"/>
  <c r="Q4853" i="11"/>
  <c r="Q4861" i="11"/>
  <c r="Q4869" i="11"/>
  <c r="Q4877" i="11"/>
  <c r="Q4885" i="11"/>
  <c r="Q4893" i="11"/>
  <c r="Q4901" i="11"/>
  <c r="Q4909" i="11"/>
  <c r="Q4917" i="11"/>
  <c r="Q4925" i="11"/>
  <c r="Q4933" i="11"/>
  <c r="Q4941" i="11"/>
  <c r="Q4949" i="11"/>
  <c r="Q4957" i="11"/>
  <c r="Q4965" i="11"/>
  <c r="Q4973" i="11"/>
  <c r="Q4981" i="11"/>
  <c r="Q4989" i="11"/>
  <c r="Q4997" i="11"/>
  <c r="Q5005" i="11"/>
  <c r="Q5013" i="11"/>
  <c r="Q5021" i="11"/>
  <c r="Q5029" i="11"/>
  <c r="Q5037" i="11"/>
  <c r="Q5045" i="11"/>
  <c r="Q5053" i="11"/>
  <c r="Q5061" i="11"/>
  <c r="Q5069" i="11"/>
  <c r="Q5077" i="11"/>
  <c r="Q5085" i="11"/>
  <c r="Q5093" i="11"/>
  <c r="Q5101" i="11"/>
  <c r="Q5109" i="11"/>
  <c r="Q5117" i="11"/>
  <c r="Q5125" i="11"/>
  <c r="Q5133" i="11"/>
  <c r="Q5141" i="11"/>
  <c r="Q5149" i="11"/>
  <c r="Q5157" i="11"/>
  <c r="Q5165" i="11"/>
  <c r="Q5173" i="11"/>
  <c r="Q5181" i="11"/>
  <c r="Q5189" i="11"/>
  <c r="Q5197" i="11"/>
  <c r="Q5205" i="11"/>
  <c r="Q5213" i="11"/>
  <c r="Q5221" i="11"/>
  <c r="Q5229" i="11"/>
  <c r="Q5237" i="11"/>
  <c r="Q5245" i="11"/>
  <c r="Q5253" i="11"/>
  <c r="Q5261" i="11"/>
  <c r="Q5269" i="11"/>
  <c r="Q5277" i="11"/>
  <c r="Q5285" i="11"/>
  <c r="Q5293" i="11"/>
  <c r="Q5301" i="11"/>
  <c r="Q5309" i="11"/>
  <c r="Q5317" i="11"/>
  <c r="Q5325" i="11"/>
  <c r="Q5333" i="11"/>
  <c r="Q5341" i="11"/>
  <c r="Q5349" i="11"/>
  <c r="Q5357" i="11"/>
  <c r="Q5365" i="11"/>
  <c r="Q5373" i="11"/>
  <c r="Q5381" i="11"/>
  <c r="Q5389" i="11"/>
  <c r="Q5397" i="11"/>
  <c r="Q5405" i="11"/>
  <c r="Q5413" i="11"/>
  <c r="Q5421" i="11"/>
  <c r="Q5429" i="11"/>
  <c r="Q5437" i="11"/>
  <c r="Q5445" i="11"/>
  <c r="Q5453" i="11"/>
  <c r="Q5461" i="11"/>
  <c r="Q5469" i="11"/>
  <c r="Q5477" i="11"/>
  <c r="Q5485" i="11"/>
  <c r="Q5493" i="11"/>
  <c r="Q5501" i="11"/>
  <c r="Q5509" i="11"/>
  <c r="Q5517" i="11"/>
  <c r="Q5525" i="11"/>
  <c r="Q5533" i="11"/>
  <c r="Q5541" i="11"/>
  <c r="Q5549" i="11"/>
  <c r="Q5557" i="11"/>
  <c r="Q5565" i="11"/>
  <c r="Q5573" i="11"/>
  <c r="Q5581" i="11"/>
  <c r="Q5589" i="11"/>
  <c r="Q5597" i="11"/>
  <c r="Q5605" i="11"/>
  <c r="Q5613" i="11"/>
  <c r="Q5621" i="11"/>
  <c r="Q5629" i="11"/>
  <c r="Q5637" i="11"/>
  <c r="Q5645" i="11"/>
  <c r="Q5653" i="11"/>
  <c r="Q5661" i="11"/>
  <c r="Q5669" i="11"/>
  <c r="Q5677" i="11"/>
  <c r="Q5685" i="11"/>
  <c r="Q5693" i="11"/>
  <c r="Q5701" i="11"/>
  <c r="Q5709" i="11"/>
  <c r="Q5717" i="11"/>
  <c r="Q5725" i="11"/>
  <c r="Q5733" i="11"/>
  <c r="Q5741" i="11"/>
  <c r="Q5749" i="11"/>
  <c r="Q5757" i="11"/>
  <c r="Q5765" i="11"/>
  <c r="Q5773" i="11"/>
  <c r="Q5781" i="11"/>
  <c r="Q5789" i="11"/>
  <c r="Q5797" i="11"/>
  <c r="Q5805" i="11"/>
  <c r="Q5813" i="11"/>
  <c r="Q5821" i="11"/>
  <c r="Q5829" i="11"/>
  <c r="Q5837" i="11"/>
  <c r="Q5845" i="11"/>
  <c r="Q5853" i="11"/>
  <c r="Q5861" i="11"/>
  <c r="Q5869" i="11"/>
  <c r="Q5877" i="11"/>
  <c r="Q5885" i="11"/>
  <c r="Q5893" i="11"/>
  <c r="Q5901" i="11"/>
  <c r="Q5909" i="11"/>
  <c r="Q5917" i="11"/>
  <c r="Q5925" i="11"/>
  <c r="Q5933" i="11"/>
  <c r="R2493" i="11"/>
  <c r="R4251" i="11"/>
  <c r="R4827" i="11"/>
  <c r="R5275" i="11"/>
  <c r="R5723" i="11"/>
  <c r="Q303" i="11"/>
  <c r="Q751" i="11"/>
  <c r="Q1199" i="11"/>
  <c r="Q1711" i="11"/>
  <c r="Q2095" i="11"/>
  <c r="Q2543" i="11"/>
  <c r="Q2991" i="11"/>
  <c r="Q3219" i="11"/>
  <c r="Q3267" i="11"/>
  <c r="Q3323" i="11"/>
  <c r="Q3379" i="11"/>
  <c r="Q3427" i="11"/>
  <c r="Q3475" i="11"/>
  <c r="Q3531" i="11"/>
  <c r="Q3595" i="11"/>
  <c r="Q3651" i="11"/>
  <c r="Q3707" i="11"/>
  <c r="Q3763" i="11"/>
  <c r="Q3827" i="11"/>
  <c r="Q3883" i="11"/>
  <c r="Q3939" i="11"/>
  <c r="Q4003" i="11"/>
  <c r="Q4059" i="11"/>
  <c r="Q4107" i="11"/>
  <c r="Q4171" i="11"/>
  <c r="Q4235" i="11"/>
  <c r="Q4291" i="11"/>
  <c r="Q4347" i="11"/>
  <c r="Q4411" i="11"/>
  <c r="Q4459" i="11"/>
  <c r="Q4515" i="11"/>
  <c r="Q4571" i="11"/>
  <c r="Q4627" i="11"/>
  <c r="Q4683" i="11"/>
  <c r="Q4739" i="11"/>
  <c r="Q4803" i="11"/>
  <c r="Q4851" i="11"/>
  <c r="Q4899" i="11"/>
  <c r="Q4955" i="11"/>
  <c r="Q5011" i="11"/>
  <c r="Q5067" i="11"/>
  <c r="Q5123" i="11"/>
  <c r="Q5179" i="11"/>
  <c r="Q5235" i="11"/>
  <c r="Q5291" i="11"/>
  <c r="Q5347" i="11"/>
  <c r="Q5411" i="11"/>
  <c r="Q5467" i="11"/>
  <c r="Q5515" i="11"/>
  <c r="Q5571" i="11"/>
  <c r="Q5627" i="11"/>
  <c r="Q5683" i="11"/>
  <c r="Q5739" i="11"/>
  <c r="Q5795" i="11"/>
  <c r="Q5851" i="11"/>
  <c r="Q5907" i="11"/>
  <c r="L12" i="15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<sst xmlns="http://schemas.openxmlformats.org/spreadsheetml/2006/main" count="31020" uniqueCount="2824">
  <si>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</si>
  <si>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</si>
  <si>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</si>
  <si>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</si>
  <si>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</si>
  <si>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</si>
  <si>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</si>
  <si>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</si>
  <si>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</si>
  <si>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</si>
  <si>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</si>
  <si>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</si>
  <si>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</si>
  <si>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</si>
  <si>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</si>
  <si>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</si>
  <si>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</si>
  <si>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</si>
  <si>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</si>
  <si>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</si>
  <si>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</si>
  <si>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</si>
  <si>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</si>
  <si>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</si>
  <si>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</si>
  <si>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</si>
  <si>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</si>
  <si>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</si>
  <si>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</si>
  <si>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</si>
  <si>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</si>
  <si>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</si>
  <si>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</si>
  <si>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</si>
  <si>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</si>
  <si>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</si>
  <si>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</si>
  <si>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</si>
  <si>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</si>
  <si>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</si>
  <si>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</si>
  <si>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</si>
  <si>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</si>
  <si>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</si>
  <si>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</si>
  <si>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</si>
  <si>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</si>
  <si>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</si>
  <si>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</si>
  <si>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</si>
  <si>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</si>
  <si>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</si>
  <si>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</si>
  <si>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</si>
  <si>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</si>
  <si>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</si>
  <si>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</si>
  <si>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</si>
  <si>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</si>
  <si>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</si>
  <si>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</si>
  <si>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</si>
  <si>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</si>
  <si>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</si>
  <si>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</si>
  <si>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</si>
  <si>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</si>
  <si>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</si>
  <si>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</si>
  <si>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</si>
  <si>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</si>
  <si>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</si>
  <si>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</si>
  <si>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</si>
  <si>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</si>
  <si>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</si>
  <si>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</si>
  <si>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</si>
  <si>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</si>
  <si>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</si>
  <si>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</si>
  <si>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</si>
  <si>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</si>
  <si>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</si>
  <si>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</si>
  <si>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</si>
  <si>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</si>
  <si>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</si>
  <si>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</si>
  <si>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</si>
  <si>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</si>
  <si>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</si>
  <si>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</si>
  <si>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</si>
  <si>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</si>
  <si>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</si>
  <si>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</si>
  <si>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</si>
  <si>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</si>
  <si>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</si>
  <si>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</si>
  <si>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</si>
  <si>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</si>
  <si>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</si>
  <si>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</si>
  <si>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</si>
  <si>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</si>
  <si>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</si>
  <si>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</si>
  <si>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</si>
  <si>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</si>
  <si>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</si>
  <si>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</si>
  <si>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</si>
  <si>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</si>
  <si>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</si>
  <si>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</si>
  <si>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</si>
  <si>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</si>
  <si>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</si>
  <si>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</si>
  <si>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</si>
  <si>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</si>
  <si>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</si>
  <si>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</si>
  <si>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</si>
  <si>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</si>
  <si>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</si>
  <si>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</si>
  <si>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</si>
  <si>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</si>
  <si>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</si>
  <si>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</si>
  <si>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</si>
  <si>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</si>
  <si>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</si>
  <si>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</si>
  <si>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</si>
  <si>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</si>
  <si>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</si>
  <si>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</si>
  <si>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</si>
  <si>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</si>
  <si>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</si>
  <si>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</si>
  <si>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</si>
  <si>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</si>
  <si>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</si>
  <si>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</si>
  <si>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</si>
  <si>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</si>
  <si>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</si>
  <si>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</si>
  <si>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</si>
  <si>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</si>
  <si>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</si>
  <si>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</si>
  <si>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</si>
  <si>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</si>
  <si>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</si>
  <si>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</si>
  <si>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</si>
  <si>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</si>
  <si>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</si>
  <si>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</si>
  <si>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</si>
  <si>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</si>
  <si>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</si>
  <si>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</si>
  <si>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</si>
  <si>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</si>
  <si>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</si>
  <si>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</si>
  <si>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</si>
  <si>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</si>
  <si>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</si>
  <si>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</si>
  <si>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</si>
  <si>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</si>
  <si>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</si>
  <si>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</si>
  <si>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</si>
  <si>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</si>
  <si>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</si>
  <si>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</si>
  <si>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</si>
  <si>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</si>
  <si>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</si>
  <si>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</si>
  <si>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</si>
  <si>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</si>
  <si>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</si>
  <si>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</si>
  <si>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</si>
  <si>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</si>
  <si>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</si>
  <si>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</si>
  <si>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</si>
  <si>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</si>
  <si>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</si>
  <si>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</si>
  <si>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</si>
  <si>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</si>
  <si>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</si>
  <si>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</si>
  <si>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</si>
  <si>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</si>
  <si>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</si>
  <si>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</si>
  <si>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</si>
  <si>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</si>
  <si>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</si>
  <si>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</si>
  <si>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</si>
  <si>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</si>
  <si>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</si>
  <si>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</si>
  <si>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</si>
  <si>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</si>
  <si>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</si>
  <si>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</si>
  <si>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</si>
  <si>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</si>
  <si>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</si>
  <si>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</si>
  <si>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</si>
  <si>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</si>
  <si>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</si>
  <si>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</si>
  <si>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</si>
  <si>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</si>
  <si>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</si>
  <si>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</si>
  <si>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</si>
  <si>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</si>
  <si>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</si>
  <si>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</si>
  <si>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</si>
  <si>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</si>
  <si>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</si>
  <si>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</si>
  <si>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</si>
  <si>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</si>
  <si>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</si>
  <si>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</si>
  <si>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</si>
  <si>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</si>
  <si>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</si>
  <si>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</si>
  <si>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</si>
  <si>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</si>
  <si>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</si>
  <si>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</si>
  <si>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</si>
  <si>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</si>
  <si>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</si>
  <si>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</si>
  <si>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</si>
  <si>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</si>
  <si>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</si>
  <si>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</si>
  <si>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</si>
  <si>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</si>
  <si>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</si>
  <si>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</si>
  <si>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</si>
  <si>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</si>
  <si>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</si>
  <si>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</si>
  <si>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</si>
  <si>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</si>
  <si>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</si>
  <si>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</si>
  <si>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</si>
  <si>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</si>
  <si>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</si>
  <si>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</si>
  <si>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</si>
  <si>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</si>
  <si>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</si>
  <si>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</si>
  <si>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</si>
  <si>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</si>
  <si>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</si>
  <si>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</si>
  <si>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</si>
  <si>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</si>
  <si>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</si>
  <si>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</si>
  <si>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</si>
  <si>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</si>
  <si>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</si>
  <si>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</si>
  <si>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</si>
  <si>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</si>
  <si>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</si>
  <si>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</si>
  <si>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</si>
  <si>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</si>
  <si>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</si>
  <si>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</si>
  <si>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</si>
  <si>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</si>
  <si>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</si>
  <si>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</si>
  <si>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</si>
  <si>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</si>
  <si>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</si>
  <si>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</si>
  <si>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</si>
  <si>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</si>
  <si>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</si>
  <si>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</si>
  <si>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</si>
  <si>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</si>
  <si>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</si>
  <si>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</si>
  <si>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</si>
  <si>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</si>
  <si>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</si>
  <si>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</si>
  <si>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</si>
  <si>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</si>
  <si>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</si>
  <si>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</si>
  <si>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</si>
  <si>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</si>
  <si>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</si>
  <si>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</si>
  <si>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</si>
  <si>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</si>
  <si>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</si>
  <si>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</si>
  <si>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</si>
  <si>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</si>
  <si>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</si>
  <si>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</si>
  <si>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</si>
  <si>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</si>
  <si>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</si>
  <si>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</si>
  <si>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</si>
  <si>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</si>
  <si>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</si>
  <si>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</si>
  <si>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</si>
  <si>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</si>
  <si>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</si>
  <si>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</si>
  <si>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</si>
  <si>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</si>
  <si>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</si>
  <si>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</si>
  <si>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</si>
  <si>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</si>
  <si>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</si>
  <si>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</si>
  <si>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</si>
  <si>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</si>
  <si>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</si>
  <si>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</si>
  <si>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</si>
  <si>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</si>
  <si>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</si>
  <si>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</si>
  <si>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</si>
  <si>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</si>
  <si>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</si>
  <si>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</si>
  <si>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</si>
  <si>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</si>
  <si>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</si>
  <si>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</si>
  <si>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</si>
  <si>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</si>
  <si>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</si>
  <si>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</si>
  <si>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</si>
  <si>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</si>
  <si>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</si>
  <si>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</si>
  <si>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</si>
  <si>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</si>
  <si>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</si>
  <si>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</si>
  <si>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</si>
  <si>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</si>
  <si>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</si>
  <si>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</si>
  <si>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</si>
  <si>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</si>
  <si>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</si>
  <si>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</si>
  <si>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</si>
  <si>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</si>
  <si>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</si>
  <si>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</si>
  <si>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</si>
  <si>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</si>
  <si>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</si>
  <si>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</si>
  <si>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</si>
  <si>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</si>
  <si>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</si>
  <si>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</si>
  <si>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</si>
  <si>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</si>
  <si>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</si>
  <si>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</si>
  <si>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</si>
  <si>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</si>
  <si>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</si>
  <si>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</si>
  <si>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</si>
  <si>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</si>
  <si>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</si>
  <si>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</si>
  <si>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</si>
  <si>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</si>
  <si>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</si>
  <si>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</si>
  <si>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</si>
  <si>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</si>
  <si>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</si>
  <si>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</si>
  <si>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</si>
  <si>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</si>
  <si>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</si>
  <si>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</si>
  <si>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</si>
  <si>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</si>
  <si>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</si>
  <si>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</si>
  <si>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</si>
  <si>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</si>
  <si>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</si>
  <si>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</si>
  <si>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</si>
  <si>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</si>
  <si>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</si>
  <si>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</si>
  <si>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</si>
  <si>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</si>
  <si>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</si>
  <si>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</si>
  <si>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</si>
  <si>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</si>
  <si>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</si>
  <si>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</si>
  <si>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</si>
  <si>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</si>
  <si>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</si>
  <si>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</si>
  <si>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</si>
  <si>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</si>
  <si>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</si>
  <si>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</si>
  <si>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</si>
  <si>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</si>
  <si>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</si>
  <si>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</si>
  <si>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</si>
  <si>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</si>
  <si>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</si>
  <si>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</si>
  <si>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</si>
  <si>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</si>
  <si>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</si>
  <si>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</si>
  <si>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</si>
  <si>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</si>
  <si>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</si>
  <si>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</si>
  <si>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</si>
  <si>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</si>
  <si>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</si>
  <si>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</si>
  <si>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</si>
  <si>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</si>
  <si>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</si>
  <si>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</si>
  <si>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</si>
  <si>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</si>
  <si>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</si>
  <si>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</si>
  <si>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</si>
  <si>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</si>
  <si>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</si>
  <si>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</si>
  <si>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</si>
  <si>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</si>
  <si>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</si>
  <si>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</si>
  <si>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</si>
  <si>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</si>
  <si>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</si>
  <si>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</si>
  <si>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</si>
  <si>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</si>
  <si>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</si>
  <si>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</si>
  <si>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</si>
  <si>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</si>
  <si>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</si>
  <si>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</si>
  <si>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</si>
  <si>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</si>
  <si>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</si>
  <si>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</si>
  <si>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</si>
  <si>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</si>
  <si>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</si>
  <si>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</si>
  <si>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</si>
  <si>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</si>
  <si>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</si>
  <si>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</si>
  <si>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</si>
  <si>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</si>
  <si>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</si>
  <si>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</si>
  <si>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</si>
  <si>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</si>
  <si>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</si>
  <si>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</si>
  <si>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</si>
  <si>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</si>
  <si>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</si>
  <si>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</si>
  <si>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</si>
  <si>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</si>
  <si>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</si>
  <si>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</si>
  <si>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</si>
  <si>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</si>
  <si>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</si>
  <si>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</si>
  <si>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</si>
  <si>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</si>
  <si>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</si>
  <si>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</si>
  <si>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</si>
  <si>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</si>
  <si>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</si>
  <si>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</si>
  <si>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</si>
  <si>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</si>
  <si>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</si>
  <si>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</si>
  <si>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</si>
  <si>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</si>
  <si>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</si>
  <si>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</si>
  <si>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</si>
  <si>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</si>
  <si>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</si>
  <si>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</si>
  <si>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</si>
  <si>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</si>
  <si>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</si>
  <si>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</si>
  <si>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</si>
  <si>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</si>
  <si>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</si>
  <si>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</si>
  <si>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</si>
  <si>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</si>
  <si>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</si>
  <si>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</si>
  <si>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</si>
  <si>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</si>
  <si>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</si>
  <si>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</si>
  <si>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</si>
  <si>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</si>
  <si>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</si>
  <si>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</si>
  <si>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</si>
  <si>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</si>
  <si>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</si>
  <si>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</si>
  <si>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</si>
  <si>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</si>
  <si>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</si>
  <si>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</si>
  <si>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</si>
  <si>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</si>
  <si>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</si>
  <si>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</si>
  <si>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</si>
  <si>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</si>
  <si>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</si>
  <si>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</si>
  <si>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</si>
  <si>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</si>
  <si>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</si>
  <si>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</si>
  <si>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</si>
  <si>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</si>
  <si>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</si>
  <si>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</si>
  <si>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</si>
  <si>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</si>
  <si>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</si>
  <si>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</si>
  <si>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</si>
  <si>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</si>
  <si>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</si>
  <si>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</si>
  <si>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</si>
  <si>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</si>
  <si>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</si>
  <si>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</si>
  <si>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</si>
  <si>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</si>
  <si>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</si>
  <si>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</si>
  <si>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</si>
  <si>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</si>
  <si>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</si>
  <si>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</si>
  <si>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</si>
  <si>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</si>
  <si>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</si>
  <si>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</si>
  <si>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</si>
  <si>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</si>
  <si>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</si>
  <si>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</si>
  <si>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</si>
  <si>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</si>
  <si>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</si>
  <si>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</si>
  <si>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</si>
  <si>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</si>
  <si>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</si>
  <si>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</si>
  <si>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</si>
  <si>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</si>
  <si>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</si>
  <si>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</si>
  <si>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</si>
  <si>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</si>
  <si>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</si>
  <si>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</si>
  <si>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</si>
  <si>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</si>
  <si>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</si>
  <si>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</si>
  <si>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</si>
  <si>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</si>
  <si>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</si>
  <si>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</si>
  <si>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</si>
  <si>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</si>
  <si>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</si>
  <si>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</si>
  <si>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</si>
  <si>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</si>
  <si>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</si>
  <si>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</si>
  <si>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</si>
  <si>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</si>
  <si>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</si>
  <si>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</si>
  <si>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</si>
  <si>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</si>
  <si>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</si>
  <si>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</si>
  <si>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</si>
  <si>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</si>
  <si>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</si>
  <si>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</si>
  <si>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</si>
  <si>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</si>
  <si>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</si>
  <si>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</si>
  <si>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</si>
  <si>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</si>
  <si>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</si>
  <si>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</si>
  <si>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</si>
  <si>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</si>
  <si>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</si>
  <si>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</si>
  <si>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</si>
  <si>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</si>
  <si>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</si>
  <si>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</si>
  <si>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</si>
  <si>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</si>
  <si>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</si>
  <si>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</si>
  <si>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</si>
  <si>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</si>
  <si>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</si>
  <si>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</si>
  <si>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</si>
  <si>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</si>
  <si>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</si>
  <si>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</si>
  <si>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</si>
  <si>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</si>
  <si>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</si>
  <si>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</si>
  <si>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</si>
  <si>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</si>
  <si>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</si>
  <si>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</si>
  <si>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</si>
  <si>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</si>
  <si>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</si>
  <si>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</si>
  <si>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</si>
  <si>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</si>
  <si>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</si>
  <si>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</si>
  <si>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</si>
  <si>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</si>
  <si>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</si>
  <si>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</si>
  <si>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</si>
  <si>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</si>
  <si>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</si>
  <si>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</si>
  <si>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</si>
  <si>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</si>
  <si>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</si>
  <si>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</si>
  <si>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</si>
  <si>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</si>
  <si>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</si>
  <si>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</si>
  <si>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</si>
  <si>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</si>
  <si>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</si>
  <si>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</si>
  <si>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</si>
  <si>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</si>
  <si>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</si>
  <si>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</si>
  <si>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</si>
  <si>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</si>
  <si>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</si>
  <si>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</si>
  <si>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</si>
  <si>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</si>
  <si>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</si>
  <si>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</si>
  <si>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</si>
  <si>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</si>
  <si>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</si>
  <si>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</si>
  <si>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</si>
  <si>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</si>
  <si>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</si>
  <si>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</si>
  <si>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</si>
  <si>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</si>
  <si>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</si>
  <si>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</si>
  <si>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</si>
  <si>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</si>
  <si>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</si>
  <si>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</si>
  <si>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</si>
  <si>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</si>
  <si>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</si>
  <si>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</si>
  <si>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</si>
  <si>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</si>
  <si>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</si>
  <si>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</si>
  <si>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</si>
  <si>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</si>
  <si>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</si>
  <si>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</si>
  <si>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</si>
  <si>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</si>
  <si>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</si>
  <si>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</si>
  <si>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</si>
  <si>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</si>
  <si>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</si>
  <si>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</si>
  <si>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</si>
  <si>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</si>
  <si>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</si>
  <si>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</si>
  <si>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</si>
  <si>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</si>
  <si>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</si>
  <si>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</si>
  <si>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</si>
  <si>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</si>
  <si>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</si>
  <si>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</si>
  <si>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</si>
  <si>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</si>
  <si>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</si>
  <si>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</si>
  <si>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</si>
  <si>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</si>
  <si>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</si>
  <si>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</si>
  <si>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</si>
  <si>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</si>
  <si>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</si>
  <si>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</si>
  <si>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</si>
  <si>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</si>
  <si>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</si>
  <si>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</si>
  <si>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</si>
  <si>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</si>
  <si>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</si>
  <si>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</si>
  <si>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</si>
  <si>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</si>
  <si>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</si>
  <si>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</si>
  <si>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</si>
  <si>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</si>
  <si>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</si>
  <si>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</si>
  <si>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</si>
  <si>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</si>
  <si>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</si>
  <si>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</si>
  <si>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</si>
  <si>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</si>
  <si>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</si>
  <si>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</si>
  <si>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</si>
  <si>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</si>
  <si>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</si>
  <si>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</si>
  <si>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</si>
  <si>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</si>
  <si>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</si>
  <si>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</si>
  <si>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</si>
  <si>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</si>
  <si>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</si>
  <si>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</si>
  <si>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</si>
  <si>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</si>
  <si>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</si>
  <si>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</si>
  <si>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</si>
  <si>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</si>
  <si>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</si>
  <si>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</si>
  <si>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</si>
  <si>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</si>
  <si>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</si>
  <si>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</si>
  <si>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</si>
  <si>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</si>
  <si>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</si>
  <si>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</si>
  <si>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</si>
  <si>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</si>
  <si>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</si>
  <si>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</si>
  <si>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</si>
  <si>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</si>
  <si>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</si>
  <si>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</si>
  <si>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</si>
  <si>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</si>
  <si>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</si>
  <si>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</si>
  <si>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</si>
  <si>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</si>
  <si>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</si>
  <si>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</si>
  <si>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</si>
  <si>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</si>
  <si>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</si>
  <si>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</si>
  <si>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</si>
  <si>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</si>
  <si>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</si>
  <si>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</si>
  <si>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</si>
  <si>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</si>
  <si>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</si>
  <si>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</si>
  <si>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</si>
  <si>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</si>
  <si>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</si>
  <si>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</si>
  <si>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</si>
  <si>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</si>
  <si>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</si>
  <si>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</si>
  <si>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</si>
  <si>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</si>
  <si>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</si>
  <si>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</si>
  <si>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</si>
  <si>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</si>
  <si>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</si>
  <si>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</si>
  <si>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</si>
  <si>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</si>
  <si>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</si>
  <si>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</si>
  <si>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</si>
  <si>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</si>
  <si>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</si>
  <si>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</si>
  <si>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</si>
  <si>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</si>
  <si>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</si>
  <si>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</si>
  <si>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</si>
  <si>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</si>
  <si>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</si>
  <si>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</si>
  <si>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</si>
  <si>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</si>
  <si>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</si>
  <si>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</si>
  <si>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</si>
  <si>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</si>
  <si>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</si>
  <si>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</si>
  <si>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</si>
  <si>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</si>
  <si>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</si>
  <si>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</si>
  <si>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</si>
  <si>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</si>
  <si>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</si>
  <si>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</si>
  <si>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</si>
  <si>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</si>
  <si>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</si>
  <si>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</si>
  <si>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</si>
  <si>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</si>
  <si>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</si>
  <si>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</si>
  <si>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</si>
  <si>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</si>
  <si>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</si>
  <si>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</si>
  <si>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</si>
  <si>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</si>
  <si>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</si>
  <si>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</si>
  <si>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</si>
  <si>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</si>
  <si>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</si>
  <si>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</si>
  <si>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</si>
  <si>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</si>
  <si>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</si>
  <si>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</si>
  <si>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</si>
  <si>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</si>
  <si>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</si>
  <si>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</si>
  <si>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</si>
  <si>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</si>
  <si>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</si>
  <si>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</si>
  <si>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</si>
  <si>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</si>
  <si>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</si>
  <si>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</si>
  <si>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</si>
  <si>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</si>
  <si>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</si>
  <si>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</si>
  <si>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</si>
  <si>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</si>
  <si>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</si>
  <si>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</si>
  <si>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</si>
  <si>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</si>
  <si>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</si>
  <si>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</si>
  <si>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</si>
  <si>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</si>
  <si>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</si>
  <si>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</si>
  <si>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</si>
  <si>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</si>
  <si>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</si>
  <si>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</si>
  <si>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</si>
  <si>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</si>
  <si>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</si>
  <si>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</si>
  <si>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</si>
  <si>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</si>
  <si>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</si>
  <si>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</si>
  <si>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</si>
  <si>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</si>
  <si>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</si>
  <si>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</si>
  <si>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</si>
  <si>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</si>
  <si>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</si>
  <si>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</si>
  <si>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</si>
  <si>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</si>
  <si>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</si>
  <si>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</si>
  <si>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</si>
  <si>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</si>
  <si>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</si>
  <si>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</si>
  <si>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</si>
  <si>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</si>
  <si>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</si>
  <si>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</si>
  <si>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</si>
  <si>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</si>
  <si>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</si>
  <si>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</si>
  <si>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</si>
  <si>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</si>
  <si>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</si>
  <si>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</si>
  <si>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</si>
  <si>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</si>
  <si>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</si>
  <si>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</si>
  <si>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</si>
  <si>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</si>
  <si>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</si>
  <si>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</si>
  <si>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</si>
  <si>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</si>
  <si>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</si>
  <si>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</si>
  <si>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</si>
  <si>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</si>
  <si>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</si>
  <si>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</si>
  <si>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</si>
  <si>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</si>
  <si>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</si>
  <si>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</si>
  <si>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</si>
  <si>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</si>
  <si>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</si>
  <si>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</si>
  <si>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</si>
  <si>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</si>
  <si>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</si>
  <si>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</si>
  <si>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</si>
  <si>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</si>
  <si>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</si>
  <si>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</si>
  <si>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</si>
  <si>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</si>
  <si>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</si>
  <si>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</si>
  <si>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</si>
  <si>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</si>
  <si>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</si>
  <si>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</si>
  <si>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</si>
  <si>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</si>
  <si>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</si>
  <si>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</si>
  <si>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</si>
  <si>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</si>
  <si>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</si>
  <si>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</si>
  <si>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</si>
  <si>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</si>
  <si>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</si>
  <si>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</si>
  <si>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</si>
  <si>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</si>
  <si>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</si>
  <si>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</si>
  <si>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</si>
  <si>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</si>
  <si>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</si>
  <si>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</si>
  <si>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</si>
  <si>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</si>
  <si>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</si>
  <si>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</si>
  <si>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</si>
  <si>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</si>
  <si>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</si>
  <si>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</si>
  <si>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</si>
  <si>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</si>
  <si>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</si>
  <si>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</si>
  <si>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</si>
  <si>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</si>
  <si>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</si>
  <si>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</si>
  <si>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</si>
  <si>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</si>
  <si>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</si>
  <si>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</si>
  <si>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</si>
  <si>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</si>
  <si>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</si>
  <si>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</si>
  <si>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</si>
  <si>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</si>
  <si>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</si>
  <si>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</si>
  <si>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</si>
  <si>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</si>
  <si>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</si>
  <si>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</si>
  <si>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</si>
  <si>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</si>
  <si>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</si>
  <si>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</si>
  <si>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</si>
  <si>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</si>
  <si>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</si>
  <si>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</si>
  <si>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</si>
  <si>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</si>
  <si>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</si>
  <si>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</si>
  <si>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</si>
  <si>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</si>
  <si>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</si>
  <si>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</si>
  <si>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</si>
  <si>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</si>
  <si>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</si>
  <si>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</si>
  <si>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</si>
  <si>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</si>
  <si>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</si>
  <si>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</si>
  <si>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</si>
  <si>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</si>
  <si>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</si>
  <si>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</si>
  <si>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</si>
  <si>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</si>
  <si>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</si>
  <si>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</si>
  <si>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</si>
  <si>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</si>
  <si>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</si>
  <si>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</si>
  <si>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</si>
  <si>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</si>
  <si>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</si>
  <si>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</si>
  <si>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</si>
  <si>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</si>
  <si>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</si>
  <si>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</si>
  <si>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</si>
  <si>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</si>
  <si>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</si>
  <si>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</si>
  <si>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</si>
  <si>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</si>
  <si>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</si>
  <si>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</si>
  <si>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</si>
  <si>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</si>
  <si>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</si>
  <si>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</si>
  <si>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</si>
  <si>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</si>
  <si>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</si>
  <si>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</si>
  <si>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</si>
  <si>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</si>
  <si>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</si>
  <si>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</si>
  <si>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</si>
  <si>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</si>
  <si>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</si>
  <si>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</si>
  <si>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</si>
  <si>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</si>
  <si>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</si>
  <si>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</si>
  <si>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</si>
  <si>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</si>
  <si>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</si>
  <si>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</si>
  <si>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</si>
  <si>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</si>
  <si>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</si>
  <si>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</si>
  <si>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</si>
  <si>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</si>
  <si>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</si>
  <si>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</si>
  <si>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</si>
  <si>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</si>
  <si>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</si>
  <si>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</si>
  <si>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</si>
  <si>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</si>
  <si>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</si>
  <si>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</si>
  <si>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</si>
  <si>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</si>
  <si>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</si>
  <si>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</si>
  <si>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</si>
  <si>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</si>
  <si>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</si>
  <si>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</si>
  <si>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</si>
  <si>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</si>
  <si>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</si>
  <si>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</si>
  <si>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</si>
  <si>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</si>
  <si>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</si>
  <si>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</si>
  <si>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</si>
  <si>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</si>
  <si>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</si>
  <si>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</si>
  <si>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</si>
  <si>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</si>
  <si>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</si>
  <si>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</si>
  <si>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</si>
  <si>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</si>
  <si>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</si>
  <si>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</si>
  <si>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</si>
  <si>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</si>
  <si>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</si>
  <si>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</si>
  <si>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</si>
  <si>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</si>
  <si>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</si>
  <si>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</si>
  <si>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</si>
  <si>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</si>
  <si>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</si>
  <si>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</si>
  <si>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</si>
  <si>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</si>
  <si>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</si>
  <si>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</si>
  <si>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</si>
  <si>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</si>
  <si>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</si>
  <si>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</si>
  <si>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</si>
  <si>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</si>
  <si>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</si>
  <si>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</si>
  <si>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</si>
  <si>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</si>
  <si>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</si>
  <si>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</si>
  <si>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</si>
  <si>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</si>
  <si>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</si>
  <si>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</si>
  <si>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</si>
  <si>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</si>
  <si>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</si>
  <si>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</si>
  <si>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</si>
  <si>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</si>
  <si>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</si>
  <si>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</si>
  <si>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</si>
  <si>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</si>
  <si>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</si>
  <si>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</si>
  <si>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</si>
  <si>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</si>
  <si>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</si>
  <si>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</si>
  <si>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</si>
  <si>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</si>
  <si>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</si>
  <si>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</si>
  <si>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</si>
  <si>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</si>
  <si>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</si>
  <si>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</si>
  <si>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</si>
  <si>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</si>
  <si>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</si>
  <si>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</si>
  <si>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</si>
  <si>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</si>
  <si>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</si>
  <si>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</si>
  <si>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</si>
  <si>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</si>
  <si>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</si>
  <si>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</si>
  <si>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</si>
  <si>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</si>
  <si>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</si>
  <si>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</si>
  <si>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</si>
  <si>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</si>
  <si>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</si>
  <si>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</si>
  <si>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</si>
  <si>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</si>
  <si>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</si>
  <si>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</si>
  <si>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</si>
  <si>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</si>
  <si>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</si>
  <si>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</si>
  <si>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</si>
  <si>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</si>
  <si>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</si>
  <si>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</si>
  <si>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</si>
  <si>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</si>
  <si>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</si>
  <si>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</si>
  <si>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</si>
  <si>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</si>
  <si>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</si>
  <si>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</si>
  <si>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</si>
  <si>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</si>
  <si>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</si>
  <si>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</si>
  <si>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</si>
  <si>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</si>
  <si>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</si>
  <si>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</si>
  <si>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</si>
  <si>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</si>
  <si>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</si>
  <si>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</si>
  <si>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</si>
  <si>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</si>
  <si>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</si>
  <si>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</si>
  <si>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</si>
  <si>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</si>
  <si>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</si>
  <si>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</si>
  <si>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</si>
  <si>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</si>
  <si>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</si>
  <si>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</si>
  <si>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</si>
  <si>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</si>
  <si>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</si>
  <si>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</si>
  <si>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</si>
  <si>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</si>
  <si>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</si>
  <si>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</si>
  <si>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</si>
  <si>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</si>
  <si>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</si>
  <si>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</si>
  <si>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</si>
  <si>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</si>
  <si>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</si>
  <si>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</si>
  <si>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</si>
  <si>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</si>
  <si>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</si>
  <si>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</si>
  <si>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</si>
  <si>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</si>
  <si>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</si>
  <si>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</si>
  <si>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</si>
  <si>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</si>
  <si>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</si>
  <si>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</si>
  <si>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</si>
  <si>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</si>
  <si>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</si>
  <si>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</si>
  <si>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</si>
  <si>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</si>
  <si>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</si>
  <si>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</si>
  <si>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</si>
  <si>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</si>
  <si>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</si>
  <si>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</si>
  <si>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</si>
  <si>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</si>
  <si>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</si>
  <si>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</si>
  <si>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</si>
  <si>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</si>
  <si>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</si>
  <si>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</si>
  <si>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</si>
  <si>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</si>
  <si>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</si>
  <si>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</si>
  <si>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</si>
  <si>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</si>
  <si>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</si>
  <si>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</si>
  <si>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</si>
  <si>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</si>
  <si>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</si>
  <si>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</si>
  <si>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</si>
  <si>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</si>
  <si>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</si>
  <si>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</si>
  <si>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</si>
  <si>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</si>
  <si>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</si>
  <si>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</si>
  <si>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</si>
  <si>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</si>
  <si>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</si>
  <si>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</si>
  <si>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</si>
  <si>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</si>
  <si>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</si>
  <si>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</si>
  <si>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</si>
  <si>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</si>
  <si>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</si>
  <si>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</si>
  <si>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</si>
  <si>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</si>
  <si>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</si>
  <si>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</si>
  <si>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</si>
  <si>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</si>
  <si>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</si>
  <si>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</si>
  <si>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</si>
  <si>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</si>
  <si>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</si>
  <si>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</si>
  <si>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</si>
  <si>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</si>
  <si>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</si>
  <si>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</si>
  <si>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</si>
  <si>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</si>
  <si>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</si>
  <si>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</si>
  <si>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</si>
  <si>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</si>
  <si>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</si>
  <si>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</si>
  <si>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</si>
  <si>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</si>
  <si>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</si>
  <si>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</si>
  <si>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</si>
  <si>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</si>
  <si>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</si>
  <si>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</si>
  <si>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</si>
  <si>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</si>
  <si>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</si>
  <si>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</si>
  <si>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</si>
  <si>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</si>
  <si>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</si>
  <si>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</si>
  <si>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</si>
  <si>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</si>
  <si>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</si>
  <si>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</si>
  <si>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</si>
  <si>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</si>
  <si>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</si>
  <si>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</si>
  <si>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</si>
  <si>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</si>
  <si>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</si>
  <si>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</si>
  <si>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</si>
  <si>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</si>
  <si>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</si>
  <si>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</si>
  <si>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</si>
  <si>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</si>
  <si>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</si>
  <si>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</si>
  <si>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</si>
  <si>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</si>
  <si>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</si>
  <si>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</si>
  <si>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</si>
  <si>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</si>
  <si>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</si>
  <si>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</si>
  <si>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</si>
  <si>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</si>
  <si>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</si>
  <si>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</si>
  <si>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</si>
  <si>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</si>
  <si>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</si>
  <si>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</si>
  <si>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</si>
  <si>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</si>
  <si>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</si>
  <si>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</si>
  <si>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</si>
  <si>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</si>
  <si>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</si>
  <si>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</si>
  <si>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</si>
  <si>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</si>
  <si>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</si>
  <si>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</si>
  <si>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</si>
  <si>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</si>
  <si>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</si>
  <si>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</si>
  <si>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</si>
  <si>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</si>
  <si>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</si>
  <si>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</si>
  <si>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</si>
  <si>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</si>
  <si>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</si>
  <si>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</si>
  <si>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</si>
  <si>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</si>
  <si>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</si>
  <si>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</si>
  <si>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</si>
  <si>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</si>
  <si>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</si>
  <si>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</si>
  <si>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</si>
  <si>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</si>
  <si>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</si>
  <si>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</si>
  <si>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</si>
  <si>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</si>
  <si>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</si>
  <si>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</si>
  <si>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</si>
  <si>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</si>
  <si>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</si>
  <si>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</si>
  <si>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</si>
  <si>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</si>
  <si>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</si>
  <si>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</si>
  <si>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</si>
  <si>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</si>
  <si>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</si>
  <si>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</si>
  <si>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</si>
  <si>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</si>
  <si>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</si>
  <si>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</si>
  <si>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</si>
  <si>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</si>
  <si>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</si>
  <si>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</si>
  <si>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</si>
  <si>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</si>
  <si>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</si>
  <si>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</si>
  <si>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</si>
  <si>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</si>
  <si>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</si>
  <si>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</si>
  <si>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</si>
  <si>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</si>
  <si>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</si>
  <si>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</si>
  <si>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</si>
  <si>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</si>
  <si>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</si>
  <si>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</si>
  <si>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</si>
  <si>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</si>
  <si>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</si>
  <si>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</si>
  <si>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</si>
  <si>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</si>
  <si>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</si>
  <si>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</si>
  <si>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</si>
  <si>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</si>
  <si>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</si>
  <si>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</si>
  <si>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</si>
  <si>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</si>
  <si>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</si>
  <si>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</si>
  <si>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</si>
  <si>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</si>
  <si>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</si>
  <si>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</si>
  <si>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</si>
  <si>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</si>
  <si>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</si>
  <si>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</si>
  <si>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</si>
  <si>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</si>
  <si>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</si>
  <si>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</si>
  <si>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</si>
  <si>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</si>
  <si>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</si>
  <si>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</si>
  <si>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</si>
  <si>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</si>
  <si>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</si>
  <si>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</si>
  <si>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</si>
  <si>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</si>
  <si>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</si>
  <si>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</si>
  <si>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</si>
  <si>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</si>
  <si>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</si>
  <si>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</si>
  <si>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</si>
  <si>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</si>
  <si>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</si>
  <si>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</si>
  <si>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</si>
  <si>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</si>
  <si>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</si>
  <si>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</si>
  <si>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</si>
  <si>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</si>
  <si>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</si>
  <si>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</si>
  <si>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</si>
  <si>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</si>
  <si>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</si>
  <si>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</si>
  <si>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</si>
  <si>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</si>
  <si>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</si>
  <si>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</si>
  <si>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</si>
  <si>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</si>
  <si>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</si>
  <si>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</si>
  <si>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</si>
  <si>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</si>
  <si>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</si>
  <si>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</si>
  <si>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</si>
  <si>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</si>
  <si>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</si>
  <si>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</si>
  <si>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</si>
  <si>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</si>
  <si>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</si>
  <si>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</si>
  <si>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</si>
  <si>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</si>
  <si>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</si>
  <si>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</si>
  <si>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</si>
  <si>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</si>
  <si>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</si>
  <si>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</si>
  <si>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</si>
  <si>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</si>
  <si>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</si>
  <si>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</si>
  <si>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</si>
  <si>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</si>
  <si>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</si>
  <si>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</si>
  <si>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</si>
  <si>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</si>
  <si>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</si>
  <si>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</si>
  <si>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</si>
  <si>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</si>
  <si>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</si>
  <si>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</si>
  <si>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</si>
  <si>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</si>
  <si>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</si>
  <si>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</si>
  <si>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</si>
  <si>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</si>
  <si>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</si>
  <si>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</si>
  <si>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</si>
  <si>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</si>
  <si>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</si>
  <si>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</si>
  <si>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</si>
  <si>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</si>
  <si>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</si>
  <si>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</si>
  <si>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</si>
  <si>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</si>
  <si>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</si>
  <si>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</si>
  <si>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</si>
  <si>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</si>
  <si>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</si>
  <si>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</si>
  <si>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</si>
  <si>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</si>
  <si>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</si>
  <si>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</si>
  <si>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</si>
  <si>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</si>
  <si>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</si>
  <si>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</si>
  <si>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</si>
  <si>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</si>
  <si>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</si>
  <si>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</si>
  <si>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</si>
  <si>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</si>
  <si>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</si>
  <si>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</si>
  <si>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</si>
  <si>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</si>
  <si>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</si>
  <si>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</si>
  <si>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</si>
  <si>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</si>
  <si>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</si>
  <si>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</si>
  <si>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</si>
  <si>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</si>
  <si>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</si>
  <si>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</si>
  <si>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</si>
  <si>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</si>
  <si>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</si>
  <si>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</si>
  <si>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</si>
  <si>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</si>
  <si>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</si>
  <si>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</si>
  <si>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</si>
  <si>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</si>
  <si>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</si>
  <si>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</si>
  <si>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</si>
  <si>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</si>
  <si>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</si>
  <si>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</si>
  <si>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</si>
  <si>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</si>
  <si>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</si>
  <si>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</si>
  <si>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</si>
  <si>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</si>
  <si>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</si>
  <si>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</si>
  <si>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</si>
  <si>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</si>
  <si>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</si>
  <si>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</si>
  <si>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</si>
  <si>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</si>
  <si>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</si>
  <si>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</si>
  <si>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</si>
  <si>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</si>
  <si>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</si>
  <si>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</si>
  <si>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</si>
  <si>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</si>
  <si>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</si>
  <si>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</si>
  <si>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</si>
  <si>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</si>
  <si>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</si>
  <si>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</si>
  <si>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</si>
  <si>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</si>
  <si>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</si>
  <si>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</si>
  <si>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</si>
  <si>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</si>
  <si>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</si>
  <si>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</si>
  <si>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</si>
  <si>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</si>
  <si>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</si>
  <si>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</si>
  <si>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</si>
  <si>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</si>
  <si>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</si>
  <si>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</si>
  <si>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</si>
  <si>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</si>
  <si>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</si>
  <si>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</si>
  <si>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</si>
  <si>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</si>
  <si>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</si>
  <si>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</si>
  <si>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</si>
  <si>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</si>
  <si>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</si>
  <si>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</si>
  <si>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</si>
  <si>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</si>
  <si>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</si>
  <si>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</si>
  <si>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</si>
  <si>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</si>
  <si>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</si>
  <si>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</si>
  <si>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</si>
  <si>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</si>
  <si>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</si>
  <si>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</si>
  <si>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</si>
  <si>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</si>
  <si>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</si>
  <si>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</si>
  <si>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</si>
  <si>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</si>
  <si>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</si>
  <si>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</si>
  <si>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</si>
  <si>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</si>
  <si>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</si>
  <si>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</si>
  <si>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</si>
  <si>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</si>
  <si>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</si>
  <si>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</si>
  <si>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</si>
  <si>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</si>
  <si>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</si>
  <si>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</si>
  <si>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</si>
  <si>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</si>
  <si>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</si>
  <si>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</si>
  <si>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</si>
  <si>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</si>
  <si>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</si>
  <si>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</si>
  <si>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</si>
  <si>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</si>
  <si>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</si>
  <si>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</si>
  <si>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</si>
  <si>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</si>
  <si>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</si>
  <si>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</si>
  <si>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</si>
  <si>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</si>
  <si>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</si>
  <si>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</si>
  <si>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</si>
  <si>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</si>
  <si>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</si>
  <si>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</si>
  <si>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</si>
  <si>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</si>
  <si>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</si>
  <si>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</si>
  <si>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</si>
  <si>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</si>
  <si>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</si>
  <si>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</si>
  <si>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</si>
  <si>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</si>
  <si>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</si>
  <si>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</si>
  <si>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</si>
  <si>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</si>
  <si>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</si>
  <si>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</si>
  <si>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</si>
  <si>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</si>
  <si>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</si>
  <si>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</si>
  <si>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</si>
  <si>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</si>
  <si>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</si>
  <si>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</si>
  <si>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</si>
  <si>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</si>
  <si>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</si>
  <si>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</si>
  <si>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</si>
  <si>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</si>
  <si>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</si>
  <si>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</si>
  <si>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</si>
  <si>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</si>
  <si>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</si>
  <si>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</si>
  <si>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</si>
  <si>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</si>
  <si>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</si>
  <si>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</si>
  <si>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</si>
  <si>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</si>
  <si>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</si>
  <si>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</si>
  <si>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</si>
  <si>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</si>
  <si>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</si>
  <si>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</si>
  <si>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</si>
  <si>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</si>
  <si>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</si>
  <si>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</si>
  <si>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</si>
  <si>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</si>
  <si>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</si>
  <si>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</si>
  <si>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</si>
  <si>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</si>
  <si>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</si>
  <si>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</si>
  <si>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</si>
  <si>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</si>
  <si>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</si>
  <si>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</si>
  <si>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</si>
  <si>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</si>
  <si>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</si>
  <si>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</si>
  <si>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</si>
  <si>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</si>
  <si>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</si>
  <si>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</si>
  <si>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</si>
  <si>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</si>
  <si>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</si>
  <si>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</si>
  <si>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</si>
  <si>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</si>
  <si>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</si>
  <si>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</si>
  <si>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</si>
  <si>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</si>
  <si>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</si>
  <si>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</si>
  <si>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</si>
  <si>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</si>
  <si>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</si>
  <si>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</si>
  <si>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</si>
  <si>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</si>
  <si>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</si>
  <si>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</si>
  <si>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</si>
  <si>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</si>
  <si>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</si>
  <si>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</si>
  <si>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</si>
  <si>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</si>
  <si>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</si>
  <si>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</si>
  <si>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</si>
  <si>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</si>
  <si>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</si>
  <si>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</si>
  <si>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</si>
  <si>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</si>
  <si>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</si>
  <si>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</si>
  <si>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</si>
  <si>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</si>
  <si>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</si>
  <si>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</si>
  <si>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</si>
  <si>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</si>
  <si>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</si>
  <si>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</si>
  <si>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</si>
  <si>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</si>
  <si>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</si>
  <si>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</si>
  <si>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</si>
  <si>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</si>
  <si>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</si>
  <si>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</si>
  <si>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</si>
  <si>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</si>
  <si>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</si>
  <si>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</si>
  <si>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</si>
  <si>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</si>
  <si>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</si>
  <si>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</si>
  <si>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</si>
  <si>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</si>
  <si>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</si>
  <si>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</si>
  <si>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</si>
  <si>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</si>
  <si>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</si>
  <si>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</si>
  <si>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</si>
  <si>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</si>
  <si>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</si>
  <si>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</si>
  <si>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</si>
  <si>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</si>
  <si>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</si>
  <si>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</si>
  <si>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</si>
  <si>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</si>
  <si>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</si>
  <si>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</si>
  <si>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</si>
  <si>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</si>
  <si>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</si>
  <si>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</si>
  <si>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</si>
  <si>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</si>
  <si>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</si>
  <si>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</si>
  <si>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</si>
  <si>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</si>
  <si>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</si>
  <si>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</si>
  <si>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</si>
  <si>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</si>
  <si>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</si>
  <si>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</si>
  <si>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</si>
  <si>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</si>
  <si>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</si>
  <si>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</si>
  <si>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</si>
  <si>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</si>
  <si>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</si>
  <si>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</si>
  <si>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</si>
  <si>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</si>
  <si>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</si>
  <si>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</si>
  <si>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</si>
  <si>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</si>
  <si>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</si>
  <si>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</si>
  <si>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</si>
  <si>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</si>
  <si>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</si>
  <si>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</si>
  <si>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</si>
  <si>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</si>
  <si>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</si>
  <si>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</si>
  <si>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</si>
  <si>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</si>
  <si>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</si>
  <si>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</si>
  <si>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</si>
  <si>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</si>
  <si>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</si>
  <si>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</si>
  <si>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</si>
  <si>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</si>
  <si>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</si>
  <si>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</si>
  <si>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</si>
  <si>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</si>
  <si>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</si>
  <si>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</si>
  <si>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</si>
  <si>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</si>
  <si>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</si>
  <si>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</si>
  <si>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</si>
  <si>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</si>
  <si>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</si>
  <si>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</si>
  <si>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</si>
  <si>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</si>
  <si>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</si>
  <si>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</si>
  <si>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</si>
  <si>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</si>
  <si>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</si>
  <si>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</si>
  <si>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</si>
  <si>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</si>
  <si>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</si>
  <si>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</si>
  <si>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</si>
  <si>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</si>
  <si>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</si>
  <si>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</si>
  <si>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</si>
  <si>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</si>
  <si>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</si>
  <si>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</si>
  <si>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</si>
  <si>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</si>
  <si>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</si>
  <si>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</si>
  <si>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</si>
  <si>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</si>
  <si>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</si>
  <si>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</si>
  <si>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</si>
  <si>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</si>
  <si>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</si>
  <si>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</si>
  <si>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</si>
  <si>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</si>
  <si>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</si>
  <si>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</si>
  <si>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</si>
  <si>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</si>
  <si>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</si>
  <si>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</si>
  <si>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</si>
  <si>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</si>
  <si>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</si>
  <si>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</si>
  <si>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</si>
  <si>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</si>
  <si>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</si>
  <si>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</si>
  <si>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</si>
  <si>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</si>
  <si>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</si>
  <si>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</si>
  <si>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</si>
  <si>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</si>
  <si>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</si>
  <si>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</si>
  <si>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</si>
  <si>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</si>
  <si>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</si>
  <si>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</si>
  <si>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</si>
  <si>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</si>
  <si>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</si>
  <si>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</si>
  <si>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</si>
  <si>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</si>
  <si>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</si>
  <si>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</si>
  <si>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</si>
  <si>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</si>
  <si>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</si>
  <si>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</si>
  <si>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</si>
  <si>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</si>
  <si>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</si>
  <si>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</si>
  <si>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</si>
  <si>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</si>
  <si>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</si>
  <si>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</si>
  <si>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</si>
  <si>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</si>
  <si>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</si>
  <si>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</si>
  <si>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</si>
  <si>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</si>
  <si>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</si>
  <si>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</si>
  <si>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</si>
  <si>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</si>
  <si>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</si>
  <si>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</si>
  <si>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</si>
  <si>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</si>
  <si>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</si>
  <si>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</si>
  <si>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</si>
  <si>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</si>
  <si>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</si>
  <si>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</si>
  <si>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</si>
  <si>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</si>
  <si>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</si>
  <si>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</si>
  <si>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</si>
  <si>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</si>
  <si>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</si>
  <si>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</si>
  <si>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</si>
  <si>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</si>
  <si>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</si>
  <si>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</si>
  <si>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</si>
  <si>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</si>
  <si>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</si>
  <si>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</si>
  <si>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</si>
  <si>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</si>
  <si>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</si>
  <si>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</si>
  <si>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</si>
  <si>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</si>
  <si>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</si>
  <si>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</si>
  <si>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</si>
  <si>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</si>
  <si>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</si>
  <si>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</si>
  <si>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</si>
  <si>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</si>
  <si>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</si>
  <si>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</si>
  <si>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</si>
  <si>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</si>
  <si>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</si>
  <si>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</si>
  <si>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</si>
  <si>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</si>
  <si>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</si>
  <si>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</si>
  <si>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</si>
  <si>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</si>
  <si>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</si>
  <si>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</si>
  <si>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</si>
  <si>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</si>
  <si>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</si>
  <si>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</si>
  <si>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</si>
  <si>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</si>
  <si>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</si>
  <si>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</si>
  <si>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</si>
  <si>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</si>
  <si>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</si>
  <si>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</si>
  <si>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</si>
  <si>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</si>
  <si>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</si>
  <si>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</si>
  <si>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</si>
  <si>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</si>
  <si>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</si>
  <si>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</si>
  <si>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</si>
  <si>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</si>
  <si>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</si>
  <si>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</si>
  <si>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</si>
  <si>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</si>
  <si>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</si>
  <si>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</si>
  <si>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</si>
  <si>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</si>
  <si>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</si>
  <si>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</si>
  <si>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</si>
  <si>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</si>
  <si>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</si>
  <si>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</si>
  <si>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</si>
  <si>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</si>
  <si>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</si>
  <si>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</si>
  <si>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</si>
  <si>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</si>
  <si>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</si>
  <si>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</si>
  <si>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</si>
  <si>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</si>
  <si>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</si>
  <si>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</si>
  <si>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</si>
  <si>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</si>
  <si>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</si>
  <si>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</si>
  <si>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</si>
  <si>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</si>
  <si>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</si>
  <si>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</si>
  <si>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</si>
  <si>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</si>
  <si>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</si>
  <si>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</si>
  <si>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</si>
  <si>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</si>
  <si>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</si>
  <si>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</si>
  <si>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</si>
  <si>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</si>
  <si>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</si>
  <si>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</si>
  <si>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</si>
  <si>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</si>
  <si>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</si>
  <si>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</si>
  <si>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</si>
  <si>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</si>
  <si>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</si>
  <si>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</si>
  <si>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</si>
  <si>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</si>
  <si>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</si>
  <si>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</si>
  <si>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</si>
  <si>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</si>
  <si>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</si>
  <si>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</si>
  <si>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</si>
  <si>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</si>
  <si>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</si>
  <si>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</si>
  <si>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</si>
  <si>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</si>
  <si>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</si>
  <si>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</si>
  <si>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</si>
  <si>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</si>
  <si>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</si>
  <si>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</si>
  <si>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</si>
  <si>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</si>
  <si>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</si>
  <si>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</si>
  <si>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</si>
  <si>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</si>
  <si>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</si>
  <si>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</si>
  <si>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</si>
  <si>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</si>
  <si>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</si>
  <si>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</si>
  <si>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</si>
  <si>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</si>
  <si>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</si>
  <si>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</si>
  <si>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</si>
  <si>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</si>
  <si>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</si>
  <si>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</si>
  <si>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</si>
  <si>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</si>
  <si>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</si>
  <si>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</si>
  <si>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</si>
  <si>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</si>
  <si>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</si>
  <si>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</si>
  <si>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</si>
  <si>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</si>
  <si>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</si>
  <si>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</si>
  <si>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</si>
  <si>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</si>
  <si>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</si>
  <si>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</si>
  <si>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</si>
  <si>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</si>
  <si>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</si>
  <si>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</si>
  <si>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</si>
  <si>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</si>
  <si>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</si>
  <si>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</si>
  <si>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</si>
  <si>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</si>
  <si>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</si>
  <si>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</si>
  <si>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</si>
  <si>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</si>
  <si>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</si>
  <si>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</si>
  <si>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</si>
  <si>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</si>
  <si>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</si>
  <si>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</si>
  <si>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</si>
  <si>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</si>
  <si>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</si>
  <si>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</si>
  <si>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</si>
  <si>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</si>
  <si>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</si>
  <si>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</si>
  <si>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</si>
  <si>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</si>
  <si>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</si>
  <si>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</si>
  <si>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</si>
  <si>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</si>
  <si>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</si>
  <si>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</si>
  <si>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</si>
  <si>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</si>
  <si>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</si>
  <si>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</si>
  <si>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</si>
  <si>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</si>
  <si>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</si>
  <si>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</si>
  <si>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</si>
  <si>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</si>
  <si>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</si>
  <si>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</si>
  <si>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</si>
  <si>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</si>
  <si>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</si>
  <si>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</si>
  <si>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</si>
  <si>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</si>
  <si>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</si>
  <si>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</si>
  <si>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</si>
  <si>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</si>
  <si>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</si>
  <si>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</si>
  <si>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</si>
  <si>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</si>
  <si>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</si>
  <si>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</si>
  <si>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</si>
  <si>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</si>
  <si>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</si>
  <si>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</si>
  <si>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</si>
  <si>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</si>
  <si>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</si>
  <si>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</si>
  <si>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</si>
  <si>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</si>
  <si>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</si>
  <si>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</si>
  <si>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</si>
  <si>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</si>
  <si>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</si>
  <si>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</si>
  <si>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</si>
  <si>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</si>
  <si>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</si>
  <si>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</si>
  <si>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</si>
  <si>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</si>
  <si>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</si>
  <si>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</si>
  <si>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</si>
  <si>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</si>
  <si>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</si>
  <si>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</si>
  <si>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</si>
  <si>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</si>
  <si>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</si>
  <si>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</si>
  <si>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</si>
  <si>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</si>
  <si>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</si>
  <si>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</si>
  <si>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</si>
  <si>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</si>
  <si>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</si>
  <si>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</si>
  <si>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</si>
  <si>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</si>
  <si>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</si>
  <si>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</si>
  <si>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</si>
  <si>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</si>
  <si>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</si>
  <si>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</si>
  <si>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</si>
  <si>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</si>
  <si>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</si>
  <si>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</si>
  <si>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</si>
  <si>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</si>
  <si>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</si>
  <si>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</si>
  <si>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</si>
  <si>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</si>
  <si>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</si>
  <si>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</si>
  <si>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</si>
  <si>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</si>
  <si>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</si>
  <si>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</si>
  <si>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</si>
  <si>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</si>
  <si>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</si>
  <si>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</si>
  <si>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</si>
  <si>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</si>
  <si>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</si>
  <si>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</si>
  <si>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</si>
  <si>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</si>
  <si>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</si>
  <si>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</si>
  <si>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</si>
  <si>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</si>
  <si>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</si>
  <si>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</si>
  <si>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</si>
  <si>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</si>
  <si>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</si>
  <si>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</si>
  <si>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</si>
  <si>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</si>
  <si>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</si>
  <si>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</si>
  <si>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</si>
  <si>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</si>
  <si>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</si>
  <si>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</si>
  <si>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</si>
  <si>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</si>
  <si>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</si>
  <si>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</si>
  <si>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</si>
  <si>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</si>
  <si>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</si>
  <si>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</si>
  <si>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</si>
  <si>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</si>
  <si>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</si>
  <si>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</si>
  <si>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</si>
  <si>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</si>
  <si>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</si>
  <si>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</si>
  <si>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</si>
  <si>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</si>
  <si>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</si>
  <si>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</si>
  <si>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</si>
  <si>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</si>
  <si>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</si>
  <si>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</si>
  <si>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</si>
  <si>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</si>
  <si>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</si>
  <si>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</si>
  <si>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</si>
  <si>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</si>
  <si>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</si>
  <si>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</si>
  <si>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</si>
  <si>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</si>
  <si>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</si>
  <si>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</si>
  <si>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</si>
  <si>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</si>
  <si>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</si>
  <si>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</si>
  <si>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</si>
  <si>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</si>
  <si>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</si>
  <si>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</si>
  <si>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</si>
  <si>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</si>
  <si>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</si>
  <si>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</si>
  <si>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</si>
  <si>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</si>
  <si>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</si>
  <si>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</si>
  <si>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</si>
  <si>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</si>
  <si>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</si>
  <si>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</si>
  <si>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</si>
  <si>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</si>
  <si>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</si>
  <si>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</si>
  <si>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</si>
  <si>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</si>
  <si>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</si>
  <si>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</si>
  <si>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</si>
  <si>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</si>
  <si>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</si>
  <si>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</si>
  <si>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</si>
  <si>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</si>
  <si>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</si>
  <si>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</si>
  <si>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</si>
  <si>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</si>
  <si>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</si>
  <si>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</si>
  <si>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</si>
  <si>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</si>
  <si>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</si>
  <si>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</si>
  <si>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</si>
  <si>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</si>
  <si>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</si>
  <si>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</si>
  <si>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</si>
  <si>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</si>
  <si>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</si>
  <si>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</si>
  <si>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</si>
  <si>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</si>
  <si>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</si>
  <si>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</si>
  <si>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</si>
  <si>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</si>
  <si>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</si>
  <si>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</si>
  <si>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</si>
  <si>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</si>
  <si>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</si>
  <si>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</si>
  <si>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</si>
  <si>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</si>
  <si>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</si>
  <si>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</si>
  <si>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</si>
  <si>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</si>
  <si>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</si>
  <si>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</si>
  <si>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</si>
  <si>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</si>
  <si>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</si>
  <si>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</si>
  <si>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</si>
  <si>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</si>
  <si>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</si>
  <si>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</si>
  <si>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</si>
  <si>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</si>
  <si>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</si>
  <si>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</si>
  <si>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</si>
  <si>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</si>
  <si>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</si>
  <si>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</si>
  <si>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</si>
  <si>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</si>
  <si>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</si>
  <si>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</si>
  <si>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</si>
  <si>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</si>
  <si>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</si>
  <si>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</si>
  <si>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</si>
  <si>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</si>
  <si>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</si>
  <si>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</si>
  <si>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</si>
  <si>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</si>
  <si>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</si>
  <si>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</si>
  <si>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</si>
  <si>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</si>
  <si>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</si>
  <si>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</si>
  <si>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</si>
  <si>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</si>
  <si>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</si>
  <si>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</si>
  <si>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</si>
  <si>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</si>
  <si>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</si>
  <si>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</si>
  <si>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</si>
  <si>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</si>
  <si>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</si>
  <si>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</si>
  <si>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</si>
  <si>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</si>
  <si>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</si>
  <si>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</si>
  <si>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</si>
  <si>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</si>
  <si>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</si>
  <si>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</si>
  <si>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</si>
  <si>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</si>
  <si>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</si>
  <si>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</si>
  <si>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</si>
  <si>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</si>
  <si>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</si>
  <si>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</si>
  <si>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</si>
  <si>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</si>
  <si>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</si>
  <si>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</si>
  <si>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</si>
  <si>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</si>
  <si>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</si>
  <si>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</si>
  <si>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</si>
  <si>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</si>
  <si>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</si>
  <si>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</si>
  <si>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</si>
  <si>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</si>
  <si>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</si>
  <si>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</si>
  <si>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</si>
  <si>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</si>
  <si>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</si>
  <si>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</si>
  <si>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</si>
  <si>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</si>
  <si>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</si>
  <si>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</si>
  <si>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</si>
  <si>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</si>
  <si>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</si>
  <si>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</si>
  <si>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</si>
  <si>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</si>
  <si>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</si>
  <si>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</si>
  <si>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</si>
  <si>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</si>
  <si>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</si>
  <si>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</si>
  <si>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</si>
  <si>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</si>
  <si>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</si>
  <si>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</si>
  <si>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</si>
  <si>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</si>
  <si>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</si>
  <si>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</si>
  <si>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</si>
  <si>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</si>
  <si>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</si>
  <si>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</si>
  <si>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</si>
  <si>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</si>
  <si>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</si>
  <si>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</si>
  <si>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</si>
  <si>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</si>
  <si>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</si>
  <si>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</si>
  <si>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</si>
  <si>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</si>
  <si>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</si>
  <si>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</si>
  <si>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</si>
  <si>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</si>
  <si>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</si>
  <si>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</si>
  <si>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</si>
  <si>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</si>
  <si>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</si>
  <si>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</si>
  <si>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</si>
  <si>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</si>
  <si>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</si>
  <si>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</si>
  <si>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</si>
  <si>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</si>
  <si>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</si>
  <si>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</si>
  <si>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</si>
  <si>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</si>
  <si>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</si>
  <si>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</si>
  <si>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</si>
  <si>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</si>
  <si>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</si>
  <si>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</si>
  <si>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</si>
  <si>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</si>
  <si>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</si>
  <si>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</si>
  <si>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</si>
  <si>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</si>
  <si>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</si>
  <si>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</si>
  <si>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</si>
  <si>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</si>
  <si>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</si>
  <si>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</si>
  <si>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</si>
  <si>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</si>
  <si>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</si>
  <si>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</si>
  <si>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</si>
  <si>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</si>
  <si>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</si>
  <si>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</si>
  <si>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</si>
  <si>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</si>
  <si>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</si>
  <si>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</si>
  <si>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</si>
  <si>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</si>
  <si>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>How to make a dropdown list: remove duplicate data (data tab&gt;remove duplicate)
data tab&gt;data validation&gt;change into list&gt;select range</t>
  </si>
  <si>
    <t>apply filter : Click the column name&gt;data tab&gt;sort&amp;filter&gt;filter</t>
  </si>
  <si>
    <t>change N/A value into OTHER or 0 value: then just need to add =IFFERROR(script),"Other")</t>
  </si>
  <si>
    <t>Create table name: block the field column and change the name in name box (beside formula bar). You can see this implementation in POS P2 formula</t>
  </si>
  <si>
    <t>NOTE</t>
  </si>
  <si>
    <t>Apply discount for every order amount value: =VLOOKUP(OrderAmountcell, array correlated to order amount, column order which value will be retrieved from = 2 (discount), 1 (Approximate match))</t>
  </si>
  <si>
    <t>1. make a dropdown list for product and size</t>
  </si>
  <si>
    <t>2. apply INDEX and MATCH</t>
  </si>
  <si>
    <t>This cell only store unique value from KEY column in Fielding Data table</t>
  </si>
  <si>
    <t>Here I want to SUM calue of each userID based on data in Fielding Data table where fulfilled the criteria from Hitting Data</t>
  </si>
  <si>
    <t>IT MUST BE NULL -- Q4:T4</t>
  </si>
  <si>
    <t>to make a searchable dropdown list, we can modify M7 country name cell by adding ,"-", 2</t>
  </si>
  <si>
    <t>to generate SIMILAR COUNTRIES TABLE, we can use dinamic array to pointing the selected value of Index L11</t>
  </si>
  <si>
    <t>to generate dinamic fiilter in the third column of SIMILAR COUNTRIES table, we can use nested XLOOKUP, you can see to formula in cell N30</t>
  </si>
  <si>
    <t>We cant use XLOOKUP because it will only return 1 value. This case need to return 1 value which already calculate in stat function --&gt; average. To solve this, we can use CHOOSE function</t>
  </si>
  <si>
    <t>52. Selecting List item with CHOOSE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</si>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</sst>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5" fillId="0" borderId="0"/>
    <xf numFmtId="0" fontId="7" fillId="0" borderId="0"/>
    <xf numFmtId="43" fontId="10" fillId="0" borderId="0" applyFont="0" applyFill="0" applyBorder="0" applyAlignment="0" applyProtection="0"/>
    <xf numFmtId="0" fontId="4" fillId="0" borderId="0"/>
    <xf numFmtId="9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7" fillId="0" borderId="25" applyNumberFormat="0" applyFill="0" applyAlignment="0" applyProtection="0"/>
    <xf numFmtId="0" fontId="27" fillId="0" borderId="0" applyNumberFormat="0" applyFill="0" applyBorder="0" applyAlignment="0" applyProtection="0"/>
    <xf numFmtId="0" fontId="32" fillId="0" borderId="0"/>
    <xf numFmtId="0" fontId="33" fillId="10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6" fillId="13" borderId="26" applyNumberFormat="0" applyAlignment="0" applyProtection="0"/>
    <xf numFmtId="0" fontId="37" fillId="14" borderId="27" applyNumberFormat="0" applyAlignment="0" applyProtection="0"/>
    <xf numFmtId="0" fontId="38" fillId="14" borderId="26" applyNumberFormat="0" applyAlignment="0" applyProtection="0"/>
    <xf numFmtId="0" fontId="39" fillId="0" borderId="28" applyNumberFormat="0" applyFill="0" applyAlignment="0" applyProtection="0"/>
    <xf numFmtId="0" fontId="40" fillId="15" borderId="29" applyNumberFormat="0" applyAlignment="0" applyProtection="0"/>
    <xf numFmtId="0" fontId="41" fillId="0" borderId="0" applyNumberFormat="0" applyFill="0" applyBorder="0" applyAlignment="0" applyProtection="0"/>
    <xf numFmtId="0" fontId="32" fillId="16" borderId="30" applyNumberFormat="0" applyFont="0" applyAlignment="0" applyProtection="0"/>
    <xf numFmtId="0" fontId="42" fillId="0" borderId="0" applyNumberFormat="0" applyFill="0" applyBorder="0" applyAlignment="0" applyProtection="0"/>
    <xf numFmtId="0" fontId="30" fillId="0" borderId="31" applyNumberFormat="0" applyFill="0" applyAlignment="0" applyProtection="0"/>
    <xf numFmtId="0" fontId="43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43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43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43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43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43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44" fillId="0" borderId="0"/>
  </cellStyleXfs>
  <cellXfs count="135">
    <xf numFmtId="0" fontId="0" fillId="0" borderId="0" xfId="0"/>
    <xf numFmtId="0" fontId="5" fillId="0" borderId="0" xfId="1"/>
    <xf numFmtId="0" fontId="6" fillId="0" borderId="0" xfId="1" applyFont="1" applyAlignment="1">
      <alignment horizontal="right"/>
    </xf>
    <xf numFmtId="0" fontId="7" fillId="0" borderId="0" xfId="2"/>
    <xf numFmtId="0" fontId="8" fillId="4" borderId="3" xfId="2" applyFont="1" applyFill="1" applyBorder="1" applyAlignment="1">
      <alignment horizontal="center"/>
    </xf>
    <xf numFmtId="0" fontId="8" fillId="4" borderId="5" xfId="2" applyFont="1" applyFill="1" applyBorder="1" applyAlignment="1">
      <alignment horizontal="center"/>
    </xf>
    <xf numFmtId="0" fontId="8" fillId="4" borderId="6" xfId="2" applyFont="1" applyFill="1" applyBorder="1" applyAlignment="1">
      <alignment horizontal="center"/>
    </xf>
    <xf numFmtId="0" fontId="7" fillId="2" borderId="2" xfId="2" applyFill="1" applyBorder="1" applyAlignment="1">
      <alignment horizontal="center"/>
    </xf>
    <xf numFmtId="164" fontId="7" fillId="2" borderId="1" xfId="3" applyNumberFormat="1" applyFont="1" applyFill="1" applyBorder="1" applyAlignment="1">
      <alignment horizontal="center"/>
    </xf>
    <xf numFmtId="0" fontId="5" fillId="0" borderId="4" xfId="1" applyBorder="1"/>
    <xf numFmtId="0" fontId="7" fillId="0" borderId="3" xfId="2" applyBorder="1"/>
    <xf numFmtId="0" fontId="9" fillId="2" borderId="1" xfId="2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4" fillId="0" borderId="0" xfId="4"/>
    <xf numFmtId="0" fontId="12" fillId="4" borderId="0" xfId="4" applyFont="1" applyFill="1" applyAlignment="1">
      <alignment horizontal="center"/>
    </xf>
    <xf numFmtId="0" fontId="12" fillId="4" borderId="0" xfId="4" applyFont="1" applyFill="1"/>
    <xf numFmtId="0" fontId="4" fillId="0" borderId="0" xfId="4" applyAlignment="1">
      <alignment horizontal="center"/>
    </xf>
    <xf numFmtId="0" fontId="4" fillId="4" borderId="0" xfId="4" applyFill="1"/>
    <xf numFmtId="0" fontId="12" fillId="4" borderId="7" xfId="4" applyFont="1" applyFill="1" applyBorder="1" applyAlignment="1">
      <alignment horizontal="center"/>
    </xf>
    <xf numFmtId="0" fontId="12" fillId="4" borderId="13" xfId="4" applyFont="1" applyFill="1" applyBorder="1" applyAlignment="1">
      <alignment horizontal="center"/>
    </xf>
    <xf numFmtId="0" fontId="12" fillId="4" borderId="14" xfId="4" applyFont="1" applyFill="1" applyBorder="1" applyAlignment="1">
      <alignment horizontal="center"/>
    </xf>
    <xf numFmtId="0" fontId="12" fillId="4" borderId="12" xfId="4" applyFont="1" applyFill="1" applyBorder="1" applyAlignment="1">
      <alignment horizontal="center"/>
    </xf>
    <xf numFmtId="165" fontId="4" fillId="5" borderId="13" xfId="4" applyNumberFormat="1" applyFill="1" applyBorder="1" applyAlignment="1">
      <alignment horizontal="center"/>
    </xf>
    <xf numFmtId="165" fontId="4" fillId="5" borderId="14" xfId="4" applyNumberFormat="1" applyFill="1" applyBorder="1" applyAlignment="1">
      <alignment horizontal="center"/>
    </xf>
    <xf numFmtId="165" fontId="4" fillId="5" borderId="12" xfId="4" applyNumberFormat="1" applyFill="1" applyBorder="1" applyAlignment="1">
      <alignment horizontal="center"/>
    </xf>
    <xf numFmtId="165" fontId="4" fillId="5" borderId="9" xfId="4" applyNumberFormat="1" applyFill="1" applyBorder="1" applyAlignment="1">
      <alignment horizontal="center"/>
    </xf>
    <xf numFmtId="165" fontId="4" fillId="5" borderId="11" xfId="4" applyNumberFormat="1" applyFill="1" applyBorder="1" applyAlignment="1">
      <alignment horizontal="center"/>
    </xf>
    <xf numFmtId="165" fontId="4" fillId="5" borderId="7" xfId="4" applyNumberFormat="1" applyFill="1" applyBorder="1" applyAlignment="1">
      <alignment horizontal="center"/>
    </xf>
    <xf numFmtId="165" fontId="4" fillId="5" borderId="8" xfId="4" applyNumberFormat="1" applyFill="1" applyBorder="1" applyAlignment="1">
      <alignment horizontal="center"/>
    </xf>
    <xf numFmtId="165" fontId="4" fillId="5" borderId="10" xfId="4" applyNumberFormat="1" applyFill="1" applyBorder="1" applyAlignment="1">
      <alignment horizontal="center"/>
    </xf>
    <xf numFmtId="165" fontId="4" fillId="5" borderId="0" xfId="4" applyNumberFormat="1" applyFill="1" applyAlignment="1">
      <alignment horizontal="center"/>
    </xf>
    <xf numFmtId="0" fontId="12" fillId="4" borderId="15" xfId="4" applyFont="1" applyFill="1" applyBorder="1" applyAlignment="1">
      <alignment horizontal="center"/>
    </xf>
    <xf numFmtId="0" fontId="13" fillId="0" borderId="0" xfId="4" applyFont="1" applyAlignment="1">
      <alignment horizontal="center"/>
    </xf>
    <xf numFmtId="0" fontId="4" fillId="0" borderId="16" xfId="4" applyBorder="1"/>
    <xf numFmtId="0" fontId="12" fillId="6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5" fillId="5" borderId="0" xfId="0" applyFont="1" applyFill="1" applyAlignment="1">
      <alignment horizontal="center"/>
    </xf>
    <xf numFmtId="49" fontId="15" fillId="5" borderId="0" xfId="0" applyNumberFormat="1" applyFont="1" applyFill="1" applyAlignment="1">
      <alignment horizontal="center"/>
    </xf>
    <xf numFmtId="9" fontId="17" fillId="5" borderId="0" xfId="0" applyNumberFormat="1" applyFont="1" applyFill="1" applyAlignment="1">
      <alignment horizontal="center"/>
    </xf>
    <xf numFmtId="0" fontId="12" fillId="8" borderId="0" xfId="0" applyFont="1" applyFill="1" applyAlignment="1">
      <alignment horizontal="center"/>
    </xf>
    <xf numFmtId="3" fontId="12" fillId="8" borderId="0" xfId="0" applyNumberFormat="1" applyFont="1" applyFill="1" applyAlignment="1">
      <alignment horizontal="center"/>
    </xf>
    <xf numFmtId="6" fontId="16" fillId="5" borderId="0" xfId="0" applyNumberFormat="1" applyFont="1" applyFill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9" fontId="18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2" fillId="4" borderId="11" xfId="0" quotePrefix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3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20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0" fontId="45" fillId="0" borderId="0" xfId="11" applyFont="1"/>
    <xf numFmtId="166" fontId="45" fillId="0" borderId="0" xfId="11" applyNumberFormat="1" applyFont="1"/>
    <xf numFmtId="166" fontId="18" fillId="0" borderId="0" xfId="0" applyNumberFormat="1" applyFont="1"/>
    <xf numFmtId="167" fontId="45" fillId="0" borderId="0" xfId="5" applyNumberFormat="1" applyFont="1"/>
    <xf numFmtId="168" fontId="45" fillId="0" borderId="0" xfId="11" applyNumberFormat="1" applyFont="1"/>
    <xf numFmtId="167" fontId="18" fillId="0" borderId="0" xfId="5" applyNumberFormat="1" applyFont="1"/>
    <xf numFmtId="0" fontId="46" fillId="0" borderId="0" xfId="0" applyFont="1"/>
    <xf numFmtId="3" fontId="18" fillId="0" borderId="0" xfId="0" applyNumberFormat="1" applyFont="1" applyAlignment="1">
      <alignment horizontal="left"/>
    </xf>
    <xf numFmtId="0" fontId="45" fillId="0" borderId="0" xfId="11" applyFont="1" applyAlignment="1">
      <alignment horizontal="center"/>
    </xf>
    <xf numFmtId="0" fontId="31" fillId="42" borderId="0" xfId="11" applyFont="1" applyFill="1"/>
    <xf numFmtId="0" fontId="46" fillId="41" borderId="0" xfId="0" applyFont="1" applyFill="1" applyAlignment="1">
      <alignment horizontal="left"/>
    </xf>
    <xf numFmtId="166" fontId="31" fillId="42" borderId="0" xfId="11" applyNumberFormat="1" applyFont="1" applyFill="1"/>
    <xf numFmtId="0" fontId="18" fillId="0" borderId="4" xfId="0" applyFont="1" applyBorder="1"/>
    <xf numFmtId="0" fontId="46" fillId="0" borderId="8" xfId="0" applyFont="1" applyBorder="1"/>
    <xf numFmtId="0" fontId="18" fillId="0" borderId="8" xfId="0" applyFont="1" applyBorder="1"/>
    <xf numFmtId="0" fontId="31" fillId="42" borderId="0" xfId="11" applyFont="1" applyFill="1" applyAlignment="1">
      <alignment horizontal="center"/>
    </xf>
    <xf numFmtId="0" fontId="18" fillId="0" borderId="10" xfId="0" applyFont="1" applyBorder="1"/>
    <xf numFmtId="3" fontId="18" fillId="0" borderId="0" xfId="0" applyNumberFormat="1" applyFont="1"/>
    <xf numFmtId="3" fontId="31" fillId="42" borderId="0" xfId="11" applyNumberFormat="1" applyFont="1" applyFill="1"/>
    <xf numFmtId="3" fontId="45" fillId="0" borderId="0" xfId="11" applyNumberFormat="1" applyFont="1"/>
    <xf numFmtId="0" fontId="55" fillId="43" borderId="36" xfId="0" applyFont="1" applyFill="1" applyBorder="1" applyAlignment="1">
      <alignment horizontal="center"/>
    </xf>
    <xf numFmtId="0" fontId="55" fillId="43" borderId="12" xfId="0" applyFont="1" applyFill="1" applyBorder="1" applyAlignment="1">
      <alignment horizontal="center"/>
    </xf>
    <xf numFmtId="0" fontId="56" fillId="0" borderId="10" xfId="0" applyFont="1" applyBorder="1"/>
    <xf numFmtId="0" fontId="55" fillId="43" borderId="37" xfId="0" applyFont="1" applyFill="1" applyBorder="1" applyAlignment="1">
      <alignment horizontal="center"/>
    </xf>
    <xf numFmtId="0" fontId="53" fillId="43" borderId="36" xfId="0" applyFont="1" applyFill="1" applyBorder="1" applyAlignment="1">
      <alignment horizontal="center"/>
    </xf>
    <xf numFmtId="168" fontId="18" fillId="2" borderId="0" xfId="0" applyNumberFormat="1" applyFont="1" applyFill="1" applyAlignment="1">
      <alignment horizontal="center"/>
    </xf>
    <xf numFmtId="3" fontId="18" fillId="2" borderId="32" xfId="0" applyNumberFormat="1" applyFont="1" applyFill="1" applyBorder="1" applyAlignment="1">
      <alignment horizontal="center"/>
    </xf>
    <xf numFmtId="167" fontId="18" fillId="2" borderId="38" xfId="5" applyNumberFormat="1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3" fontId="18" fillId="2" borderId="11" xfId="0" applyNumberFormat="1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/>
    </xf>
    <xf numFmtId="0" fontId="55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7" fillId="0" borderId="0" xfId="0" applyNumberFormat="1" applyFont="1" applyAlignment="1">
      <alignment horizontal="right"/>
    </xf>
    <xf numFmtId="0" fontId="57" fillId="0" borderId="0" xfId="0" applyFont="1" applyAlignment="1">
      <alignment horizontal="right"/>
    </xf>
    <xf numFmtId="3" fontId="18" fillId="2" borderId="38" xfId="0" applyNumberFormat="1" applyFont="1" applyFill="1" applyBorder="1" applyAlignment="1">
      <alignment horizontal="center"/>
    </xf>
    <xf numFmtId="0" fontId="18" fillId="2" borderId="44" xfId="0" applyFont="1" applyFill="1" applyBorder="1" applyAlignment="1">
      <alignment horizontal="center"/>
    </xf>
    <xf numFmtId="0" fontId="2" fillId="4" borderId="0" xfId="4" applyFont="1" applyFill="1"/>
    <xf numFmtId="0" fontId="2" fillId="46" borderId="0" xfId="4" applyFont="1" applyFill="1"/>
    <xf numFmtId="0" fontId="0" fillId="46" borderId="0" xfId="0" applyFill="1" applyAlignment="1">
      <alignment horizontal="center"/>
    </xf>
    <xf numFmtId="0" fontId="12" fillId="0" borderId="0" xfId="4" applyFont="1" applyAlignment="1">
      <alignment horizontal="center"/>
    </xf>
    <xf numFmtId="165" fontId="14" fillId="5" borderId="18" xfId="4" applyNumberFormat="1" applyFont="1" applyFill="1" applyBorder="1" applyAlignment="1">
      <alignment horizontal="center"/>
    </xf>
    <xf numFmtId="165" fontId="14" fillId="5" borderId="17" xfId="4" applyNumberFormat="1" applyFont="1" applyFill="1" applyBorder="1" applyAlignment="1">
      <alignment horizontal="center"/>
    </xf>
    <xf numFmtId="0" fontId="28" fillId="9" borderId="34" xfId="0" applyFont="1" applyFill="1" applyBorder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8" fillId="9" borderId="8" xfId="0" applyFont="1" applyFill="1" applyBorder="1" applyAlignment="1">
      <alignment horizontal="center" vertical="center"/>
    </xf>
    <xf numFmtId="0" fontId="19" fillId="9" borderId="34" xfId="0" applyFont="1" applyFill="1" applyBorder="1" applyAlignment="1">
      <alignment horizontal="center"/>
    </xf>
    <xf numFmtId="0" fontId="19" fillId="9" borderId="0" xfId="0" applyFont="1" applyFill="1" applyAlignment="1">
      <alignment horizontal="center"/>
    </xf>
    <xf numFmtId="0" fontId="19" fillId="9" borderId="8" xfId="0" applyFont="1" applyFill="1" applyBorder="1" applyAlignment="1">
      <alignment horizontal="center"/>
    </xf>
    <xf numFmtId="0" fontId="55" fillId="43" borderId="42" xfId="0" applyFont="1" applyFill="1" applyBorder="1" applyAlignment="1">
      <alignment horizontal="center"/>
    </xf>
    <xf numFmtId="0" fontId="55" fillId="43" borderId="35" xfId="0" applyFont="1" applyFill="1" applyBorder="1" applyAlignment="1">
      <alignment horizontal="center"/>
    </xf>
    <xf numFmtId="0" fontId="18" fillId="2" borderId="32" xfId="0" applyFont="1" applyFill="1" applyBorder="1" applyAlignment="1">
      <alignment horizontal="center"/>
    </xf>
    <xf numFmtId="0" fontId="18" fillId="2" borderId="33" xfId="0" applyFont="1" applyFill="1" applyBorder="1" applyAlignment="1">
      <alignment horizontal="center"/>
    </xf>
    <xf numFmtId="0" fontId="48" fillId="44" borderId="0" xfId="0" applyFont="1" applyFill="1" applyAlignment="1">
      <alignment horizontal="center" vertical="center"/>
    </xf>
    <xf numFmtId="3" fontId="51" fillId="45" borderId="41" xfId="0" applyNumberFormat="1" applyFont="1" applyFill="1" applyBorder="1" applyAlignment="1">
      <alignment horizontal="center" vertical="center" wrapText="1"/>
    </xf>
    <xf numFmtId="3" fontId="51" fillId="45" borderId="0" xfId="0" applyNumberFormat="1" applyFont="1" applyFill="1" applyAlignment="1">
      <alignment horizontal="center" vertical="center" wrapText="1"/>
    </xf>
    <xf numFmtId="0" fontId="19" fillId="9" borderId="39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9" borderId="40" xfId="0" applyFont="1" applyFill="1" applyBorder="1" applyAlignment="1">
      <alignment horizontal="center"/>
    </xf>
    <xf numFmtId="0" fontId="54" fillId="0" borderId="8" xfId="0" applyFont="1" applyBorder="1" applyAlignment="1">
      <alignment horizontal="right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47" fillId="44" borderId="0" xfId="0" applyFont="1" applyFill="1" applyAlignment="1">
      <alignment horizontal="center" vertical="center"/>
    </xf>
    <xf numFmtId="0" fontId="47" fillId="44" borderId="3" xfId="0" applyFont="1" applyFill="1" applyBorder="1" applyAlignment="1">
      <alignment horizontal="center" vertical="center"/>
    </xf>
    <xf numFmtId="166" fontId="51" fillId="45" borderId="41" xfId="0" applyNumberFormat="1" applyFont="1" applyFill="1" applyBorder="1" applyAlignment="1">
      <alignment horizontal="center" vertical="center"/>
    </xf>
    <xf numFmtId="166" fontId="51" fillId="45" borderId="0" xfId="0" applyNumberFormat="1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/>
    </xf>
    <xf numFmtId="3" fontId="50" fillId="45" borderId="0" xfId="0" applyNumberFormat="1" applyFont="1" applyFill="1" applyAlignment="1">
      <alignment horizontal="center" vertical="center"/>
    </xf>
    <xf numFmtId="0" fontId="40" fillId="9" borderId="1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2" fontId="22" fillId="7" borderId="0" xfId="0" applyNumberFormat="1" applyFont="1" applyFill="1" applyAlignment="1">
      <alignment horizontal="center" vertical="center"/>
    </xf>
    <xf numFmtId="0" fontId="1" fillId="0" borderId="0" xfId="4" applyFont="1"/>
    <xf numFmtId="0" fontId="12" fillId="47" borderId="0" xfId="4" applyFont="1" applyFill="1" applyAlignment="1">
      <alignment horizontal="center"/>
    </xf>
    <xf numFmtId="0" fontId="1" fillId="46" borderId="0" xfId="4" applyFont="1" applyFill="1"/>
    <xf numFmtId="0" fontId="31" fillId="41" borderId="0" xfId="11" applyFont="1" applyFill="1"/>
    <xf numFmtId="0" fontId="18" fillId="41" borderId="0" xfId="0" applyFont="1" applyFill="1"/>
    <xf numFmtId="0" fontId="18" fillId="46" borderId="0" xfId="0" applyFont="1" applyFill="1"/>
    <xf numFmtId="2" fontId="0" fillId="46" borderId="22" xfId="0" applyNumberFormat="1" applyFill="1" applyBorder="1" applyAlignment="1">
      <alignment horizontal="center"/>
    </xf>
    <xf numFmtId="0" fontId="0" fillId="46" borderId="0" xfId="0" applyFill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7"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239486</xdr:colOff>
      <xdr:row>0</xdr:row>
      <xdr:rowOff>174172</xdr:rowOff>
    </xdr:from>
    <xdr:to>
      <xdr:col>19</xdr:col>
      <xdr:colOff>522664</xdr:colOff>
      <xdr:row>14</xdr:row>
      <xdr:rowOff>174172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938043-C053-9709-2864-F63E87CC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2" y="174172"/>
          <a:ext cx="7729006" cy="2841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22</xdr:row>
      <xdr:rowOff>144138</xdr:rowOff>
    </xdr:from>
    <xdr:to>
      <xdr:col>14</xdr:col>
      <xdr:colOff>46519</xdr:colOff>
      <xdr:row>30</xdr:row>
      <xdr:rowOff>152569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BE0559-3EC1-673D-EDF2-C5CE1BDC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5760" y="4152258"/>
          <a:ext cx="6378739" cy="134955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6" dataDxfId="15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4" dataCellStyle="Normal 4"/>
    <tableColumn id="8" xr3:uid="{39BFED20-B773-49DE-89B2-FCCC227A2CB3}" name="Code" dataDxfId="13" dataCellStyle="Normal 4"/>
    <tableColumn id="2" xr3:uid="{F72FE4DE-54F3-4E21-B22D-755E27B79877}" name="Country" dataDxfId="12" dataCellStyle="Normal 4"/>
    <tableColumn id="3" xr3:uid="{C54CD393-CF9E-490F-B220-E92A5238A98E}" name="Region" dataDxfId="11" dataCellStyle="Normal 4"/>
    <tableColumn id="4" xr3:uid="{A40644DE-6F25-46F8-B2D8-133FB4A2A907}" name="Life Expectancy" dataDxfId="10" dataCellStyle="Normal 4"/>
    <tableColumn id="10" xr3:uid="{00533F53-B565-40AC-94D2-14675C2E4620}" name="Population" dataDxfId="9" dataCellStyle="Normal 4"/>
    <tableColumn id="6" xr3:uid="{234E8993-698C-4FE3-AF9F-4EC0763F90F7}" name="Unemployment" dataDxfId="8" dataCellStyle="Percent"/>
    <tableColumn id="11" xr3:uid="{CE6D586A-7625-4B6A-A02F-50BD0FBA11C9}" name="GDP ($MM)" dataDxfId="2" dataCellStyle="Percent"/>
    <tableColumn id="7" xr3:uid="{47CD7567-7E89-4F26-A608-51468D49E09B}" name="GDP Category" dataDxfId="1">
      <calculatedColumnFormula>_xlfn.XLOOKUP(Countries[[#This Row],[GDP ($MM)]], GDP_Category[GDP], GDP_Category[Category],, -1 )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7" dataDxfId="6">
  <autoFilter ref="B2:C9" xr:uid="{91027B29-567D-4B68-9538-E7C6788A809A}"/>
  <tableColumns count="2">
    <tableColumn id="1" xr3:uid="{9BF93A24-4C24-4E9F-A425-3C2B21468922}" name="GDP" dataDxfId="5"/>
    <tableColumn id="2" xr3:uid="{6786F0FA-2C00-4F7E-BD8A-C5E149BF3A84}" name="Category" dataDxfId="4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Y5933"/>
  <sheetViews>
    <sheetView workbookViewId="0">
      <selection activeCell="Y5" sqref="Y5"/>
    </sheetView>
  </sheetViews>
  <sheetFormatPr defaultColWidth="9.109375" defaultRowHeight="14.4" x14ac:dyDescent="0.3"/>
  <cols>
    <col min="1" max="1" width="15.21875" style="13" customWidth="1"/>
    <col min="2" max="2" width="13.6640625" style="16" customWidth="1"/>
    <col min="3" max="3" width="11.33203125" style="16" customWidth="1"/>
    <col min="4" max="15" width="9.109375" style="16"/>
    <col min="16" max="16" width="10.33203125" style="13" customWidth="1"/>
    <col min="17" max="20" width="9.109375" style="13"/>
    <col min="21" max="21" width="12.6640625" style="13" customWidth="1"/>
    <col min="22" max="24" width="9.109375" style="13"/>
    <col min="25" max="25" width="125.109375" style="13" bestFit="1" customWidth="1"/>
    <col min="26" max="16384" width="9.109375" style="13"/>
  </cols>
  <sheetData>
    <row r="1" spans="1:25" s="15" customFormat="1" x14ac:dyDescent="0.3">
      <c r="A1" s="15" t="s">
        <v>2806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  <c r="U1" s="128" t="s">
        <v>2337</v>
      </c>
      <c r="V1" s="128" t="s">
        <v>2338</v>
      </c>
      <c r="W1" s="128" t="s">
        <v>2339</v>
      </c>
      <c r="X1" s="128" t="s">
        <v>2328</v>
      </c>
    </row>
    <row r="2" spans="1:25" x14ac:dyDescent="0.3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 t="shared" ref="P2:P65" si="0">IFERROR(VLOOKUP($A2, Fielding, 4, 0), "Other")</f>
        <v>P</v>
      </c>
      <c r="Q2" s="13">
        <f>IFERROR(VLOOKUP($A2, 'Fielding Data'!$A$1:$H$12056, 5, 0), 0)</f>
        <v>2</v>
      </c>
      <c r="R2" s="13">
        <f>IFERROR(VLOOKUP($A2, 'Fielding Data'!$A$1:$H$12056, 6, 0), 0)</f>
        <v>3</v>
      </c>
      <c r="S2" s="13">
        <f>IFERROR(VLOOKUP($A2, 'Fielding Data'!$A$1:$H$12056, 7, 0), 0)</f>
        <v>1</v>
      </c>
      <c r="T2" s="13">
        <f>IFERROR(VLOOKUP($A2, 'Fielding Data'!$A$1:$H$12056, 8, 0), 0)</f>
        <v>0</v>
      </c>
      <c r="U2" s="13">
        <f>SUMIFS('Fielding Data'!E:E, 'Fielding Data'!$A:$A, $A2)</f>
        <v>2</v>
      </c>
      <c r="V2" s="13">
        <f>SUMIFS('Fielding Data'!F:F, 'Fielding Data'!$A:$A, $A2)</f>
        <v>3</v>
      </c>
      <c r="W2" s="13">
        <f>SUMIFS('Fielding Data'!G:G, 'Fielding Data'!$A:$A, $A2)</f>
        <v>1</v>
      </c>
      <c r="X2" s="13">
        <f>SUMIFS('Fielding Data'!H:H, 'Fielding Data'!$A:$A, $A2)</f>
        <v>0</v>
      </c>
    </row>
    <row r="3" spans="1:25" x14ac:dyDescent="0.3">
      <c r="A3" s="13" t="str">
        <f t="shared" ref="A3:A66" si="1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 t="shared" si="0"/>
        <v>P</v>
      </c>
      <c r="Q3" s="13">
        <f>IFERROR(VLOOKUP($A3, 'Fielding Data'!$A$1:$H$12056, 5, 0), 0)</f>
        <v>0</v>
      </c>
      <c r="R3" s="13">
        <f>IFERROR(VLOOKUP($A3, 'Fielding Data'!$A$1:$H$12056, 6, 0), 0)</f>
        <v>3</v>
      </c>
      <c r="S3" s="13">
        <f>IFERROR(VLOOKUP($A3, 'Fielding Data'!$A$1:$H$12056, 7, 0), 0)</f>
        <v>0</v>
      </c>
      <c r="T3" s="13">
        <f>IFERROR(VLOOKUP($A3, 'Fielding Data'!$A$1:$H$12056, 8, 0), 0)</f>
        <v>0</v>
      </c>
      <c r="U3" s="13">
        <f>SUMIFS('Fielding Data'!E:E, 'Fielding Data'!$A:$A, $A3)</f>
        <v>0</v>
      </c>
      <c r="V3" s="13">
        <f>SUMIFS('Fielding Data'!F:F, 'Fielding Data'!$A:$A, $A3)</f>
        <v>3</v>
      </c>
      <c r="W3" s="13">
        <f>SUMIFS('Fielding Data'!G:G, 'Fielding Data'!$A:$A, $A3)</f>
        <v>0</v>
      </c>
      <c r="X3" s="13">
        <f>SUMIFS('Fielding Data'!H:H, 'Fielding Data'!$A:$A, $A3)</f>
        <v>0</v>
      </c>
    </row>
    <row r="4" spans="1:25" x14ac:dyDescent="0.3">
      <c r="A4" s="13" t="str">
        <f t="shared" si="1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 t="shared" si="0"/>
        <v>LF</v>
      </c>
      <c r="Q4" s="13">
        <f>IFERROR(VLOOKUP($A4, 'Fielding Data'!$A$1:$H$12056, 5, 0), 0)</f>
        <v>0</v>
      </c>
      <c r="R4" s="13">
        <f>IFERROR(VLOOKUP($A4, 'Fielding Data'!$A$1:$H$12056, 6, 0), 0)</f>
        <v>0</v>
      </c>
      <c r="S4" s="13">
        <f>IFERROR(VLOOKUP($A4, 'Fielding Data'!$A$1:$H$12056, 7, 0), 0)</f>
        <v>0</v>
      </c>
      <c r="T4" s="13">
        <f>IFERROR(VLOOKUP($A4, 'Fielding Data'!$A$1:$H$12056, 8, 0), 0)</f>
        <v>0</v>
      </c>
      <c r="U4" s="13">
        <f>SUMIFS('Fielding Data'!E:E, 'Fielding Data'!$A:$A, $A4)</f>
        <v>242</v>
      </c>
      <c r="V4" s="13">
        <f>SUMIFS('Fielding Data'!F:F, 'Fielding Data'!$A:$A, $A4)</f>
        <v>7</v>
      </c>
      <c r="W4" s="13">
        <f>SUMIFS('Fielding Data'!G:G, 'Fielding Data'!$A:$A, $A4)</f>
        <v>6</v>
      </c>
      <c r="X4" s="13">
        <f>SUMIFS('Fielding Data'!H:H, 'Fielding Data'!$A:$A, $A4)</f>
        <v>2</v>
      </c>
      <c r="Y4" s="127" t="s">
        <v>2817</v>
      </c>
    </row>
    <row r="5" spans="1:25" x14ac:dyDescent="0.3">
      <c r="A5" s="13" t="str">
        <f t="shared" si="1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 t="shared" si="0"/>
        <v>2B</v>
      </c>
      <c r="Q5" s="13">
        <f>IFERROR(VLOOKUP($A5, 'Fielding Data'!$A$1:$H$12056, 5, 0), 0)</f>
        <v>16</v>
      </c>
      <c r="R5" s="13">
        <f>IFERROR(VLOOKUP($A5, 'Fielding Data'!$A$1:$H$12056, 6, 0), 0)</f>
        <v>18</v>
      </c>
      <c r="S5" s="13">
        <f>IFERROR(VLOOKUP($A5, 'Fielding Data'!$A$1:$H$12056, 7, 0), 0)</f>
        <v>3</v>
      </c>
      <c r="T5" s="13">
        <f>IFERROR(VLOOKUP($A5, 'Fielding Data'!$A$1:$H$12056, 8, 0), 0)</f>
        <v>3</v>
      </c>
      <c r="U5" s="13">
        <f>SUMIFS('Fielding Data'!E:E, 'Fielding Data'!$A:$A, $A5)</f>
        <v>43</v>
      </c>
      <c r="V5" s="13">
        <f>SUMIFS('Fielding Data'!F:F, 'Fielding Data'!$A:$A, $A5)</f>
        <v>84</v>
      </c>
      <c r="W5" s="13">
        <f>SUMIFS('Fielding Data'!G:G, 'Fielding Data'!$A:$A, $A5)</f>
        <v>10</v>
      </c>
      <c r="X5" s="13">
        <f>SUMIFS('Fielding Data'!H:H, 'Fielding Data'!$A:$A, $A5)</f>
        <v>16</v>
      </c>
      <c r="Y5" s="94" t="s">
        <v>2811</v>
      </c>
    </row>
    <row r="6" spans="1:25" x14ac:dyDescent="0.3">
      <c r="A6" s="13" t="str">
        <f t="shared" si="1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 t="shared" si="0"/>
        <v>P</v>
      </c>
      <c r="Q6" s="13">
        <f>IFERROR(VLOOKUP($A6, 'Fielding Data'!$A$1:$H$12056, 5, 0), 0)</f>
        <v>0</v>
      </c>
      <c r="R6" s="13">
        <f>IFERROR(VLOOKUP($A6, 'Fielding Data'!$A$1:$H$12056, 6, 0), 0)</f>
        <v>1</v>
      </c>
      <c r="S6" s="13">
        <f>IFERROR(VLOOKUP($A6, 'Fielding Data'!$A$1:$H$12056, 7, 0), 0)</f>
        <v>0</v>
      </c>
      <c r="T6" s="13">
        <f>IFERROR(VLOOKUP($A6, 'Fielding Data'!$A$1:$H$12056, 8, 0), 0)</f>
        <v>0</v>
      </c>
      <c r="U6" s="13">
        <f>SUMIFS('Fielding Data'!E:E, 'Fielding Data'!$A:$A, $A6)</f>
        <v>0</v>
      </c>
      <c r="V6" s="13">
        <f>SUMIFS('Fielding Data'!F:F, 'Fielding Data'!$A:$A, $A6)</f>
        <v>1</v>
      </c>
      <c r="W6" s="13">
        <f>SUMIFS('Fielding Data'!G:G, 'Fielding Data'!$A:$A, $A6)</f>
        <v>0</v>
      </c>
      <c r="X6" s="13">
        <f>SUMIFS('Fielding Data'!H:H, 'Fielding Data'!$A:$A, $A6)</f>
        <v>0</v>
      </c>
      <c r="Y6" s="94" t="s">
        <v>2808</v>
      </c>
    </row>
    <row r="7" spans="1:25" x14ac:dyDescent="0.3">
      <c r="A7" s="13" t="str">
        <f t="shared" si="1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 t="shared" si="0"/>
        <v>P</v>
      </c>
      <c r="Q7" s="13">
        <f>IFERROR(VLOOKUP($A7, 'Fielding Data'!$A$1:$H$12056, 5, 0), 0)</f>
        <v>0</v>
      </c>
      <c r="R7" s="13">
        <f>IFERROR(VLOOKUP($A7, 'Fielding Data'!$A$1:$H$12056, 6, 0), 0)</f>
        <v>2</v>
      </c>
      <c r="S7" s="13">
        <f>IFERROR(VLOOKUP($A7, 'Fielding Data'!$A$1:$H$12056, 7, 0), 0)</f>
        <v>0</v>
      </c>
      <c r="T7" s="13">
        <f>IFERROR(VLOOKUP($A7, 'Fielding Data'!$A$1:$H$12056, 8, 0), 0)</f>
        <v>0</v>
      </c>
      <c r="U7" s="13">
        <f>SUMIFS('Fielding Data'!E:E, 'Fielding Data'!$A:$A, $A7)</f>
        <v>0</v>
      </c>
      <c r="V7" s="13">
        <f>SUMIFS('Fielding Data'!F:F, 'Fielding Data'!$A:$A, $A7)</f>
        <v>2</v>
      </c>
      <c r="W7" s="13">
        <f>SUMIFS('Fielding Data'!G:G, 'Fielding Data'!$A:$A, $A7)</f>
        <v>0</v>
      </c>
      <c r="X7" s="13">
        <f>SUMIFS('Fielding Data'!H:H, 'Fielding Data'!$A:$A, $A7)</f>
        <v>0</v>
      </c>
      <c r="Y7" s="94" t="s">
        <v>2809</v>
      </c>
    </row>
    <row r="8" spans="1:25" x14ac:dyDescent="0.3">
      <c r="A8" s="13" t="str">
        <f t="shared" si="1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 t="shared" si="0"/>
        <v>P</v>
      </c>
      <c r="Q8" s="13">
        <f>IFERROR(VLOOKUP($A8, 'Fielding Data'!$A$1:$H$12056, 5, 0), 0)</f>
        <v>2</v>
      </c>
      <c r="R8" s="13">
        <f>IFERROR(VLOOKUP($A8, 'Fielding Data'!$A$1:$H$12056, 6, 0), 0)</f>
        <v>3</v>
      </c>
      <c r="S8" s="13">
        <f>IFERROR(VLOOKUP($A8, 'Fielding Data'!$A$1:$H$12056, 7, 0), 0)</f>
        <v>0</v>
      </c>
      <c r="T8" s="13">
        <f>IFERROR(VLOOKUP($A8, 'Fielding Data'!$A$1:$H$12056, 8, 0), 0)</f>
        <v>1</v>
      </c>
      <c r="U8" s="13">
        <f>SUMIFS('Fielding Data'!E:E, 'Fielding Data'!$A:$A, $A8)</f>
        <v>2</v>
      </c>
      <c r="V8" s="13">
        <f>SUMIFS('Fielding Data'!F:F, 'Fielding Data'!$A:$A, $A8)</f>
        <v>3</v>
      </c>
      <c r="W8" s="13">
        <f>SUMIFS('Fielding Data'!G:G, 'Fielding Data'!$A:$A, $A8)</f>
        <v>0</v>
      </c>
      <c r="X8" s="13">
        <f>SUMIFS('Fielding Data'!H:H, 'Fielding Data'!$A:$A, $A8)</f>
        <v>1</v>
      </c>
      <c r="Y8" s="94" t="s">
        <v>2810</v>
      </c>
    </row>
    <row r="9" spans="1:25" x14ac:dyDescent="0.3">
      <c r="A9" s="13" t="str">
        <f t="shared" si="1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 t="shared" si="0"/>
        <v>P</v>
      </c>
      <c r="Q9" s="13">
        <f>IFERROR(VLOOKUP($A9, 'Fielding Data'!$A$1:$H$12056, 5, 0), 0)</f>
        <v>4</v>
      </c>
      <c r="R9" s="13">
        <f>IFERROR(VLOOKUP($A9, 'Fielding Data'!$A$1:$H$12056, 6, 0), 0)</f>
        <v>6</v>
      </c>
      <c r="S9" s="13">
        <f>IFERROR(VLOOKUP($A9, 'Fielding Data'!$A$1:$H$12056, 7, 0), 0)</f>
        <v>0</v>
      </c>
      <c r="T9" s="13">
        <f>IFERROR(VLOOKUP($A9, 'Fielding Data'!$A$1:$H$12056, 8, 0), 0)</f>
        <v>0</v>
      </c>
      <c r="U9" s="13">
        <f>SUMIFS('Fielding Data'!E:E, 'Fielding Data'!$A:$A, $A9)</f>
        <v>4</v>
      </c>
      <c r="V9" s="13">
        <f>SUMIFS('Fielding Data'!F:F, 'Fielding Data'!$A:$A, $A9)</f>
        <v>6</v>
      </c>
      <c r="W9" s="13">
        <f>SUMIFS('Fielding Data'!G:G, 'Fielding Data'!$A:$A, $A9)</f>
        <v>0</v>
      </c>
      <c r="X9" s="13">
        <f>SUMIFS('Fielding Data'!H:H, 'Fielding Data'!$A:$A, $A9)</f>
        <v>0</v>
      </c>
    </row>
    <row r="10" spans="1:25" x14ac:dyDescent="0.3">
      <c r="A10" s="13" t="str">
        <f t="shared" si="1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 t="shared" si="0"/>
        <v>P</v>
      </c>
      <c r="Q10" s="13">
        <f>IFERROR(VLOOKUP($A10, 'Fielding Data'!$A$1:$H$12056, 5, 0), 0)</f>
        <v>3</v>
      </c>
      <c r="R10" s="13">
        <f>IFERROR(VLOOKUP($A10, 'Fielding Data'!$A$1:$H$12056, 6, 0), 0)</f>
        <v>15</v>
      </c>
      <c r="S10" s="13">
        <f>IFERROR(VLOOKUP($A10, 'Fielding Data'!$A$1:$H$12056, 7, 0), 0)</f>
        <v>3</v>
      </c>
      <c r="T10" s="13">
        <f>IFERROR(VLOOKUP($A10, 'Fielding Data'!$A$1:$H$12056, 8, 0), 0)</f>
        <v>0</v>
      </c>
      <c r="U10" s="13">
        <f>SUMIFS('Fielding Data'!E:E, 'Fielding Data'!$A:$A, $A10)</f>
        <v>3</v>
      </c>
      <c r="V10" s="13">
        <f>SUMIFS('Fielding Data'!F:F, 'Fielding Data'!$A:$A, $A10)</f>
        <v>15</v>
      </c>
      <c r="W10" s="13">
        <f>SUMIFS('Fielding Data'!G:G, 'Fielding Data'!$A:$A, $A10)</f>
        <v>3</v>
      </c>
      <c r="X10" s="13">
        <f>SUMIFS('Fielding Data'!H:H, 'Fielding Data'!$A:$A, $A10)</f>
        <v>0</v>
      </c>
      <c r="Y10" s="129" t="s">
        <v>2811</v>
      </c>
    </row>
    <row r="11" spans="1:25" x14ac:dyDescent="0.3">
      <c r="A11" s="13" t="str">
        <f t="shared" si="1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 t="shared" si="0"/>
        <v>P</v>
      </c>
      <c r="Q11" s="13">
        <f>IFERROR(VLOOKUP($A11, 'Fielding Data'!$A$1:$H$12056, 5, 0), 0)</f>
        <v>0</v>
      </c>
      <c r="R11" s="13">
        <f>IFERROR(VLOOKUP($A11, 'Fielding Data'!$A$1:$H$12056, 6, 0), 0)</f>
        <v>2</v>
      </c>
      <c r="S11" s="13">
        <f>IFERROR(VLOOKUP($A11, 'Fielding Data'!$A$1:$H$12056, 7, 0), 0)</f>
        <v>0</v>
      </c>
      <c r="T11" s="13">
        <f>IFERROR(VLOOKUP($A11, 'Fielding Data'!$A$1:$H$12056, 8, 0), 0)</f>
        <v>0</v>
      </c>
      <c r="U11" s="13">
        <f>SUMIFS('Fielding Data'!E:E, 'Fielding Data'!$A:$A, $A11)</f>
        <v>0</v>
      </c>
      <c r="V11" s="13">
        <f>SUMIFS('Fielding Data'!F:F, 'Fielding Data'!$A:$A, $A11)</f>
        <v>2</v>
      </c>
      <c r="W11" s="13">
        <f>SUMIFS('Fielding Data'!G:G, 'Fielding Data'!$A:$A, $A11)</f>
        <v>0</v>
      </c>
      <c r="X11" s="13">
        <f>SUMIFS('Fielding Data'!H:H, 'Fielding Data'!$A:$A, $A11)</f>
        <v>0</v>
      </c>
      <c r="Y11" s="129" t="s">
        <v>2815</v>
      </c>
    </row>
    <row r="12" spans="1:25" x14ac:dyDescent="0.3">
      <c r="A12" s="13" t="str">
        <f t="shared" si="1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 t="shared" si="0"/>
        <v>P</v>
      </c>
      <c r="Q12" s="13">
        <f>IFERROR(VLOOKUP($A12, 'Fielding Data'!$A$1:$H$12056, 5, 0), 0)</f>
        <v>6</v>
      </c>
      <c r="R12" s="13">
        <f>IFERROR(VLOOKUP($A12, 'Fielding Data'!$A$1:$H$12056, 6, 0), 0)</f>
        <v>15</v>
      </c>
      <c r="S12" s="13">
        <f>IFERROR(VLOOKUP($A12, 'Fielding Data'!$A$1:$H$12056, 7, 0), 0)</f>
        <v>1</v>
      </c>
      <c r="T12" s="13">
        <f>IFERROR(VLOOKUP($A12, 'Fielding Data'!$A$1:$H$12056, 8, 0), 0)</f>
        <v>3</v>
      </c>
      <c r="U12" s="13">
        <f>SUMIFS('Fielding Data'!E:E, 'Fielding Data'!$A:$A, $A12)</f>
        <v>6</v>
      </c>
      <c r="V12" s="13">
        <f>SUMIFS('Fielding Data'!F:F, 'Fielding Data'!$A:$A, $A12)</f>
        <v>15</v>
      </c>
      <c r="W12" s="13">
        <f>SUMIFS('Fielding Data'!G:G, 'Fielding Data'!$A:$A, $A12)</f>
        <v>1</v>
      </c>
      <c r="X12" s="13">
        <f>SUMIFS('Fielding Data'!H:H, 'Fielding Data'!$A:$A, $A12)</f>
        <v>3</v>
      </c>
      <c r="Y12" s="129" t="s">
        <v>2816</v>
      </c>
    </row>
    <row r="13" spans="1:25" x14ac:dyDescent="0.3">
      <c r="A13" s="13" t="str">
        <f t="shared" si="1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 t="shared" si="0"/>
        <v>LF</v>
      </c>
      <c r="Q13" s="13">
        <f>IFERROR(VLOOKUP($A13, 'Fielding Data'!$A$1:$H$12056, 5, 0), 0)</f>
        <v>0</v>
      </c>
      <c r="R13" s="13">
        <f>IFERROR(VLOOKUP($A13, 'Fielding Data'!$A$1:$H$12056, 6, 0), 0)</f>
        <v>0</v>
      </c>
      <c r="S13" s="13">
        <f>IFERROR(VLOOKUP($A13, 'Fielding Data'!$A$1:$H$12056, 7, 0), 0)</f>
        <v>0</v>
      </c>
      <c r="T13" s="13">
        <f>IFERROR(VLOOKUP($A13, 'Fielding Data'!$A$1:$H$12056, 8, 0), 0)</f>
        <v>0</v>
      </c>
      <c r="U13" s="13">
        <f>SUMIFS('Fielding Data'!E:E, 'Fielding Data'!$A:$A, $A13)</f>
        <v>5</v>
      </c>
      <c r="V13" s="13">
        <f>SUMIFS('Fielding Data'!F:F, 'Fielding Data'!$A:$A, $A13)</f>
        <v>0</v>
      </c>
      <c r="W13" s="13">
        <f>SUMIFS('Fielding Data'!G:G, 'Fielding Data'!$A:$A, $A13)</f>
        <v>0</v>
      </c>
      <c r="X13" s="13">
        <f>SUMIFS('Fielding Data'!H:H, 'Fielding Data'!$A:$A, $A13)</f>
        <v>0</v>
      </c>
    </row>
    <row r="14" spans="1:25" x14ac:dyDescent="0.3">
      <c r="A14" s="13" t="str">
        <f t="shared" si="1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 t="shared" si="0"/>
        <v>C</v>
      </c>
      <c r="Q14" s="13">
        <f>IFERROR(VLOOKUP($A14, 'Fielding Data'!$A$1:$H$12056, 5, 0), 0)</f>
        <v>54</v>
      </c>
      <c r="R14" s="13">
        <f>IFERROR(VLOOKUP($A14, 'Fielding Data'!$A$1:$H$12056, 6, 0), 0)</f>
        <v>2</v>
      </c>
      <c r="S14" s="13">
        <f>IFERROR(VLOOKUP($A14, 'Fielding Data'!$A$1:$H$12056, 7, 0), 0)</f>
        <v>2</v>
      </c>
      <c r="T14" s="13">
        <f>IFERROR(VLOOKUP($A14, 'Fielding Data'!$A$1:$H$12056, 8, 0), 0)</f>
        <v>0</v>
      </c>
      <c r="U14" s="13">
        <f>SUMIFS('Fielding Data'!E:E, 'Fielding Data'!$A:$A, $A14)</f>
        <v>54</v>
      </c>
      <c r="V14" s="13">
        <f>SUMIFS('Fielding Data'!F:F, 'Fielding Data'!$A:$A, $A14)</f>
        <v>2</v>
      </c>
      <c r="W14" s="13">
        <f>SUMIFS('Fielding Data'!G:G, 'Fielding Data'!$A:$A, $A14)</f>
        <v>2</v>
      </c>
      <c r="X14" s="13">
        <f>SUMIFS('Fielding Data'!H:H, 'Fielding Data'!$A:$A, $A14)</f>
        <v>0</v>
      </c>
    </row>
    <row r="15" spans="1:25" x14ac:dyDescent="0.3">
      <c r="A15" s="13" t="str">
        <f t="shared" si="1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 t="shared" si="0"/>
        <v>1B</v>
      </c>
      <c r="Q15" s="13">
        <f>IFERROR(VLOOKUP($A15, 'Fielding Data'!$A$1:$H$12056, 5, 0), 0)</f>
        <v>14</v>
      </c>
      <c r="R15" s="13">
        <f>IFERROR(VLOOKUP($A15, 'Fielding Data'!$A$1:$H$12056, 6, 0), 0)</f>
        <v>0</v>
      </c>
      <c r="S15" s="13">
        <f>IFERROR(VLOOKUP($A15, 'Fielding Data'!$A$1:$H$12056, 7, 0), 0)</f>
        <v>0</v>
      </c>
      <c r="T15" s="13">
        <f>IFERROR(VLOOKUP($A15, 'Fielding Data'!$A$1:$H$12056, 8, 0), 0)</f>
        <v>2</v>
      </c>
      <c r="U15" s="13">
        <f>SUMIFS('Fielding Data'!E:E, 'Fielding Data'!$A:$A, $A15)</f>
        <v>41</v>
      </c>
      <c r="V15" s="13">
        <f>SUMIFS('Fielding Data'!F:F, 'Fielding Data'!$A:$A, $A15)</f>
        <v>0</v>
      </c>
      <c r="W15" s="13">
        <f>SUMIFS('Fielding Data'!G:G, 'Fielding Data'!$A:$A, $A15)</f>
        <v>0</v>
      </c>
      <c r="X15" s="13">
        <f>SUMIFS('Fielding Data'!H:H, 'Fielding Data'!$A:$A, $A15)</f>
        <v>2</v>
      </c>
    </row>
    <row r="16" spans="1:25" x14ac:dyDescent="0.3">
      <c r="A16" s="13" t="str">
        <f t="shared" si="1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 t="shared" si="0"/>
        <v>1B</v>
      </c>
      <c r="Q16" s="13">
        <f>IFERROR(VLOOKUP($A16, 'Fielding Data'!$A$1:$H$12056, 5, 0), 0)</f>
        <v>24</v>
      </c>
      <c r="R16" s="13">
        <f>IFERROR(VLOOKUP($A16, 'Fielding Data'!$A$1:$H$12056, 6, 0), 0)</f>
        <v>4</v>
      </c>
      <c r="S16" s="13">
        <f>IFERROR(VLOOKUP($A16, 'Fielding Data'!$A$1:$H$12056, 7, 0), 0)</f>
        <v>2</v>
      </c>
      <c r="T16" s="13">
        <f>IFERROR(VLOOKUP($A16, 'Fielding Data'!$A$1:$H$12056, 8, 0), 0)</f>
        <v>5</v>
      </c>
      <c r="U16" s="13">
        <f>SUMIFS('Fielding Data'!E:E, 'Fielding Data'!$A:$A, $A16)</f>
        <v>24</v>
      </c>
      <c r="V16" s="13">
        <f>SUMIFS('Fielding Data'!F:F, 'Fielding Data'!$A:$A, $A16)</f>
        <v>4</v>
      </c>
      <c r="W16" s="13">
        <f>SUMIFS('Fielding Data'!G:G, 'Fielding Data'!$A:$A, $A16)</f>
        <v>2</v>
      </c>
      <c r="X16" s="13">
        <f>SUMIFS('Fielding Data'!H:H, 'Fielding Data'!$A:$A, $A16)</f>
        <v>5</v>
      </c>
    </row>
    <row r="17" spans="1:24" x14ac:dyDescent="0.3">
      <c r="A17" s="13" t="str">
        <f t="shared" si="1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 t="shared" si="0"/>
        <v>3B</v>
      </c>
      <c r="Q17" s="13">
        <f>IFERROR(VLOOKUP($A17, 'Fielding Data'!$A$1:$H$12056, 5, 0), 0)</f>
        <v>61</v>
      </c>
      <c r="R17" s="13">
        <f>IFERROR(VLOOKUP($A17, 'Fielding Data'!$A$1:$H$12056, 6, 0), 0)</f>
        <v>198</v>
      </c>
      <c r="S17" s="13">
        <f>IFERROR(VLOOKUP($A17, 'Fielding Data'!$A$1:$H$12056, 7, 0), 0)</f>
        <v>17</v>
      </c>
      <c r="T17" s="13">
        <f>IFERROR(VLOOKUP($A17, 'Fielding Data'!$A$1:$H$12056, 8, 0), 0)</f>
        <v>17</v>
      </c>
      <c r="U17" s="13">
        <f>SUMIFS('Fielding Data'!E:E, 'Fielding Data'!$A:$A, $A17)</f>
        <v>61</v>
      </c>
      <c r="V17" s="13">
        <f>SUMIFS('Fielding Data'!F:F, 'Fielding Data'!$A:$A, $A17)</f>
        <v>198</v>
      </c>
      <c r="W17" s="13">
        <f>SUMIFS('Fielding Data'!G:G, 'Fielding Data'!$A:$A, $A17)</f>
        <v>17</v>
      </c>
      <c r="X17" s="13">
        <f>SUMIFS('Fielding Data'!H:H, 'Fielding Data'!$A:$A, $A17)</f>
        <v>17</v>
      </c>
    </row>
    <row r="18" spans="1:24" x14ac:dyDescent="0.3">
      <c r="A18" s="13" t="str">
        <f t="shared" si="1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 t="shared" si="0"/>
        <v>P</v>
      </c>
      <c r="Q18" s="13">
        <f>IFERROR(VLOOKUP($A18, 'Fielding Data'!$A$1:$H$12056, 5, 0), 0)</f>
        <v>1</v>
      </c>
      <c r="R18" s="13">
        <f>IFERROR(VLOOKUP($A18, 'Fielding Data'!$A$1:$H$12056, 6, 0), 0)</f>
        <v>7</v>
      </c>
      <c r="S18" s="13">
        <f>IFERROR(VLOOKUP($A18, 'Fielding Data'!$A$1:$H$12056, 7, 0), 0)</f>
        <v>0</v>
      </c>
      <c r="T18" s="13">
        <f>IFERROR(VLOOKUP($A18, 'Fielding Data'!$A$1:$H$12056, 8, 0), 0)</f>
        <v>0</v>
      </c>
      <c r="U18" s="13">
        <f>SUMIFS('Fielding Data'!E:E, 'Fielding Data'!$A:$A, $A18)</f>
        <v>1</v>
      </c>
      <c r="V18" s="13">
        <f>SUMIFS('Fielding Data'!F:F, 'Fielding Data'!$A:$A, $A18)</f>
        <v>7</v>
      </c>
      <c r="W18" s="13">
        <f>SUMIFS('Fielding Data'!G:G, 'Fielding Data'!$A:$A, $A18)</f>
        <v>0</v>
      </c>
      <c r="X18" s="13">
        <f>SUMIFS('Fielding Data'!H:H, 'Fielding Data'!$A:$A, $A18)</f>
        <v>0</v>
      </c>
    </row>
    <row r="19" spans="1:24" x14ac:dyDescent="0.3">
      <c r="A19" s="13" t="str">
        <f t="shared" si="1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 t="shared" si="0"/>
        <v>P</v>
      </c>
      <c r="Q19" s="13">
        <f>IFERROR(VLOOKUP($A19, 'Fielding Data'!$A$1:$H$12056, 5, 0), 0)</f>
        <v>4</v>
      </c>
      <c r="R19" s="13">
        <f>IFERROR(VLOOKUP($A19, 'Fielding Data'!$A$1:$H$12056, 6, 0), 0)</f>
        <v>31</v>
      </c>
      <c r="S19" s="13">
        <f>IFERROR(VLOOKUP($A19, 'Fielding Data'!$A$1:$H$12056, 7, 0), 0)</f>
        <v>1</v>
      </c>
      <c r="T19" s="13">
        <f>IFERROR(VLOOKUP($A19, 'Fielding Data'!$A$1:$H$12056, 8, 0), 0)</f>
        <v>1</v>
      </c>
      <c r="U19" s="13">
        <f>SUMIFS('Fielding Data'!E:E, 'Fielding Data'!$A:$A, $A19)</f>
        <v>4</v>
      </c>
      <c r="V19" s="13">
        <f>SUMIFS('Fielding Data'!F:F, 'Fielding Data'!$A:$A, $A19)</f>
        <v>31</v>
      </c>
      <c r="W19" s="13">
        <f>SUMIFS('Fielding Data'!G:G, 'Fielding Data'!$A:$A, $A19)</f>
        <v>1</v>
      </c>
      <c r="X19" s="13">
        <f>SUMIFS('Fielding Data'!H:H, 'Fielding Data'!$A:$A, $A19)</f>
        <v>1</v>
      </c>
    </row>
    <row r="20" spans="1:24" x14ac:dyDescent="0.3">
      <c r="A20" s="13" t="str">
        <f t="shared" si="1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 t="shared" si="0"/>
        <v>C</v>
      </c>
      <c r="Q20" s="13">
        <f>IFERROR(VLOOKUP($A20, 'Fielding Data'!$A$1:$H$12056, 5, 0), 0)</f>
        <v>40</v>
      </c>
      <c r="R20" s="13">
        <f>IFERROR(VLOOKUP($A20, 'Fielding Data'!$A$1:$H$12056, 6, 0), 0)</f>
        <v>4</v>
      </c>
      <c r="S20" s="13">
        <f>IFERROR(VLOOKUP($A20, 'Fielding Data'!$A$1:$H$12056, 7, 0), 0)</f>
        <v>1</v>
      </c>
      <c r="T20" s="13">
        <f>IFERROR(VLOOKUP($A20, 'Fielding Data'!$A$1:$H$12056, 8, 0), 0)</f>
        <v>0</v>
      </c>
      <c r="U20" s="13">
        <f>SUMIFS('Fielding Data'!E:E, 'Fielding Data'!$A:$A, $A20)</f>
        <v>40</v>
      </c>
      <c r="V20" s="13">
        <f>SUMIFS('Fielding Data'!F:F, 'Fielding Data'!$A:$A, $A20)</f>
        <v>4</v>
      </c>
      <c r="W20" s="13">
        <f>SUMIFS('Fielding Data'!G:G, 'Fielding Data'!$A:$A, $A20)</f>
        <v>1</v>
      </c>
      <c r="X20" s="13">
        <f>SUMIFS('Fielding Data'!H:H, 'Fielding Data'!$A:$A, $A20)</f>
        <v>0</v>
      </c>
    </row>
    <row r="21" spans="1:24" x14ac:dyDescent="0.3">
      <c r="A21" s="13" t="str">
        <f t="shared" si="1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 t="shared" si="0"/>
        <v>LF</v>
      </c>
      <c r="Q21" s="13">
        <f>IFERROR(VLOOKUP($A21, 'Fielding Data'!$A$1:$H$12056, 5, 0), 0)</f>
        <v>0</v>
      </c>
      <c r="R21" s="13">
        <f>IFERROR(VLOOKUP($A21, 'Fielding Data'!$A$1:$H$12056, 6, 0), 0)</f>
        <v>0</v>
      </c>
      <c r="S21" s="13">
        <f>IFERROR(VLOOKUP($A21, 'Fielding Data'!$A$1:$H$12056, 7, 0), 0)</f>
        <v>0</v>
      </c>
      <c r="T21" s="13">
        <f>IFERROR(VLOOKUP($A21, 'Fielding Data'!$A$1:$H$12056, 8, 0), 0)</f>
        <v>0</v>
      </c>
      <c r="U21" s="13">
        <f>SUMIFS('Fielding Data'!E:E, 'Fielding Data'!$A:$A, $A21)</f>
        <v>38</v>
      </c>
      <c r="V21" s="13">
        <f>SUMIFS('Fielding Data'!F:F, 'Fielding Data'!$A:$A, $A21)</f>
        <v>2</v>
      </c>
      <c r="W21" s="13">
        <f>SUMIFS('Fielding Data'!G:G, 'Fielding Data'!$A:$A, $A21)</f>
        <v>2</v>
      </c>
      <c r="X21" s="13">
        <f>SUMIFS('Fielding Data'!H:H, 'Fielding Data'!$A:$A, $A21)</f>
        <v>0</v>
      </c>
    </row>
    <row r="22" spans="1:24" x14ac:dyDescent="0.3">
      <c r="A22" s="13" t="str">
        <f t="shared" si="1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 t="shared" si="0"/>
        <v>1B</v>
      </c>
      <c r="Q22" s="13">
        <f>IFERROR(VLOOKUP($A22, 'Fielding Data'!$A$1:$H$12056, 5, 0), 0)</f>
        <v>96</v>
      </c>
      <c r="R22" s="13">
        <f>IFERROR(VLOOKUP($A22, 'Fielding Data'!$A$1:$H$12056, 6, 0), 0)</f>
        <v>9</v>
      </c>
      <c r="S22" s="13">
        <f>IFERROR(VLOOKUP($A22, 'Fielding Data'!$A$1:$H$12056, 7, 0), 0)</f>
        <v>0</v>
      </c>
      <c r="T22" s="13">
        <f>IFERROR(VLOOKUP($A22, 'Fielding Data'!$A$1:$H$12056, 8, 0), 0)</f>
        <v>9</v>
      </c>
      <c r="U22" s="13">
        <f>SUMIFS('Fielding Data'!E:E, 'Fielding Data'!$A:$A, $A22)</f>
        <v>96</v>
      </c>
      <c r="V22" s="13">
        <f>SUMIFS('Fielding Data'!F:F, 'Fielding Data'!$A:$A, $A22)</f>
        <v>9</v>
      </c>
      <c r="W22" s="13">
        <f>SUMIFS('Fielding Data'!G:G, 'Fielding Data'!$A:$A, $A22)</f>
        <v>0</v>
      </c>
      <c r="X22" s="13">
        <f>SUMIFS('Fielding Data'!H:H, 'Fielding Data'!$A:$A, $A22)</f>
        <v>9</v>
      </c>
    </row>
    <row r="23" spans="1:24" x14ac:dyDescent="0.3">
      <c r="A23" s="13" t="str">
        <f t="shared" si="1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 t="shared" si="0"/>
        <v>2B</v>
      </c>
      <c r="Q23" s="13">
        <f>IFERROR(VLOOKUP($A23, 'Fielding Data'!$A$1:$H$12056, 5, 0), 0)</f>
        <v>6</v>
      </c>
      <c r="R23" s="13">
        <f>IFERROR(VLOOKUP($A23, 'Fielding Data'!$A$1:$H$12056, 6, 0), 0)</f>
        <v>10</v>
      </c>
      <c r="S23" s="13">
        <f>IFERROR(VLOOKUP($A23, 'Fielding Data'!$A$1:$H$12056, 7, 0), 0)</f>
        <v>0</v>
      </c>
      <c r="T23" s="13">
        <f>IFERROR(VLOOKUP($A23, 'Fielding Data'!$A$1:$H$12056, 8, 0), 0)</f>
        <v>1</v>
      </c>
      <c r="U23" s="13">
        <f>SUMIFS('Fielding Data'!E:E, 'Fielding Data'!$A:$A, $A23)</f>
        <v>17</v>
      </c>
      <c r="V23" s="13">
        <f>SUMIFS('Fielding Data'!F:F, 'Fielding Data'!$A:$A, $A23)</f>
        <v>28</v>
      </c>
      <c r="W23" s="13">
        <f>SUMIFS('Fielding Data'!G:G, 'Fielding Data'!$A:$A, $A23)</f>
        <v>1</v>
      </c>
      <c r="X23" s="13">
        <f>SUMIFS('Fielding Data'!H:H, 'Fielding Data'!$A:$A, $A23)</f>
        <v>5</v>
      </c>
    </row>
    <row r="24" spans="1:24" x14ac:dyDescent="0.3">
      <c r="A24" s="13" t="str">
        <f t="shared" si="1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 t="shared" si="0"/>
        <v>SS</v>
      </c>
      <c r="Q24" s="13">
        <f>IFERROR(VLOOKUP($A24, 'Fielding Data'!$A$1:$H$12056, 5, 0), 0)</f>
        <v>242</v>
      </c>
      <c r="R24" s="13">
        <f>IFERROR(VLOOKUP($A24, 'Fielding Data'!$A$1:$H$12056, 6, 0), 0)</f>
        <v>401</v>
      </c>
      <c r="S24" s="13">
        <f>IFERROR(VLOOKUP($A24, 'Fielding Data'!$A$1:$H$12056, 7, 0), 0)</f>
        <v>16</v>
      </c>
      <c r="T24" s="13">
        <f>IFERROR(VLOOKUP($A24, 'Fielding Data'!$A$1:$H$12056, 8, 0), 0)</f>
        <v>89</v>
      </c>
      <c r="U24" s="13">
        <f>SUMIFS('Fielding Data'!E:E, 'Fielding Data'!$A:$A, $A24)</f>
        <v>242</v>
      </c>
      <c r="V24" s="13">
        <f>SUMIFS('Fielding Data'!F:F, 'Fielding Data'!$A:$A, $A24)</f>
        <v>401</v>
      </c>
      <c r="W24" s="13">
        <f>SUMIFS('Fielding Data'!G:G, 'Fielding Data'!$A:$A, $A24)</f>
        <v>16</v>
      </c>
      <c r="X24" s="13">
        <f>SUMIFS('Fielding Data'!H:H, 'Fielding Data'!$A:$A, $A24)</f>
        <v>89</v>
      </c>
    </row>
    <row r="25" spans="1:24" x14ac:dyDescent="0.3">
      <c r="A25" s="13" t="str">
        <f t="shared" si="1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 t="shared" si="0"/>
        <v>C</v>
      </c>
      <c r="Q25" s="13">
        <f>IFERROR(VLOOKUP($A25, 'Fielding Data'!$A$1:$H$12056, 5, 0), 0)</f>
        <v>48</v>
      </c>
      <c r="R25" s="13">
        <f>IFERROR(VLOOKUP($A25, 'Fielding Data'!$A$1:$H$12056, 6, 0), 0)</f>
        <v>3</v>
      </c>
      <c r="S25" s="13">
        <f>IFERROR(VLOOKUP($A25, 'Fielding Data'!$A$1:$H$12056, 7, 0), 0)</f>
        <v>0</v>
      </c>
      <c r="T25" s="13">
        <f>IFERROR(VLOOKUP($A25, 'Fielding Data'!$A$1:$H$12056, 8, 0), 0)</f>
        <v>0</v>
      </c>
      <c r="U25" s="13">
        <f>SUMIFS('Fielding Data'!E:E, 'Fielding Data'!$A:$A, $A25)</f>
        <v>48</v>
      </c>
      <c r="V25" s="13">
        <f>SUMIFS('Fielding Data'!F:F, 'Fielding Data'!$A:$A, $A25)</f>
        <v>3</v>
      </c>
      <c r="W25" s="13">
        <f>SUMIFS('Fielding Data'!G:G, 'Fielding Data'!$A:$A, $A25)</f>
        <v>0</v>
      </c>
      <c r="X25" s="13">
        <f>SUMIFS('Fielding Data'!H:H, 'Fielding Data'!$A:$A, $A25)</f>
        <v>0</v>
      </c>
    </row>
    <row r="26" spans="1:24" x14ac:dyDescent="0.3">
      <c r="A26" s="13" t="str">
        <f t="shared" si="1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 t="shared" si="0"/>
        <v>P</v>
      </c>
      <c r="Q26" s="13">
        <f>IFERROR(VLOOKUP($A26, 'Fielding Data'!$A$1:$H$12056, 5, 0), 0)</f>
        <v>8</v>
      </c>
      <c r="R26" s="13">
        <f>IFERROR(VLOOKUP($A26, 'Fielding Data'!$A$1:$H$12056, 6, 0), 0)</f>
        <v>13</v>
      </c>
      <c r="S26" s="13">
        <f>IFERROR(VLOOKUP($A26, 'Fielding Data'!$A$1:$H$12056, 7, 0), 0)</f>
        <v>2</v>
      </c>
      <c r="T26" s="13">
        <f>IFERROR(VLOOKUP($A26, 'Fielding Data'!$A$1:$H$12056, 8, 0), 0)</f>
        <v>1</v>
      </c>
      <c r="U26" s="13">
        <f>SUMIFS('Fielding Data'!E:E, 'Fielding Data'!$A:$A, $A26)</f>
        <v>8</v>
      </c>
      <c r="V26" s="13">
        <f>SUMIFS('Fielding Data'!F:F, 'Fielding Data'!$A:$A, $A26)</f>
        <v>13</v>
      </c>
      <c r="W26" s="13">
        <f>SUMIFS('Fielding Data'!G:G, 'Fielding Data'!$A:$A, $A26)</f>
        <v>2</v>
      </c>
      <c r="X26" s="13">
        <f>SUMIFS('Fielding Data'!H:H, 'Fielding Data'!$A:$A, $A26)</f>
        <v>1</v>
      </c>
    </row>
    <row r="27" spans="1:24" x14ac:dyDescent="0.3">
      <c r="A27" s="13" t="str">
        <f t="shared" si="1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 t="shared" si="0"/>
        <v>P</v>
      </c>
      <c r="Q27" s="13">
        <f>IFERROR(VLOOKUP($A27, 'Fielding Data'!$A$1:$H$12056, 5, 0), 0)</f>
        <v>18</v>
      </c>
      <c r="R27" s="13">
        <f>IFERROR(VLOOKUP($A27, 'Fielding Data'!$A$1:$H$12056, 6, 0), 0)</f>
        <v>31</v>
      </c>
      <c r="S27" s="13">
        <f>IFERROR(VLOOKUP($A27, 'Fielding Data'!$A$1:$H$12056, 7, 0), 0)</f>
        <v>0</v>
      </c>
      <c r="T27" s="13">
        <f>IFERROR(VLOOKUP($A27, 'Fielding Data'!$A$1:$H$12056, 8, 0), 0)</f>
        <v>5</v>
      </c>
      <c r="U27" s="13">
        <f>SUMIFS('Fielding Data'!E:E, 'Fielding Data'!$A:$A, $A27)</f>
        <v>18</v>
      </c>
      <c r="V27" s="13">
        <f>SUMIFS('Fielding Data'!F:F, 'Fielding Data'!$A:$A, $A27)</f>
        <v>31</v>
      </c>
      <c r="W27" s="13">
        <f>SUMIFS('Fielding Data'!G:G, 'Fielding Data'!$A:$A, $A27)</f>
        <v>0</v>
      </c>
      <c r="X27" s="13">
        <f>SUMIFS('Fielding Data'!H:H, 'Fielding Data'!$A:$A, $A27)</f>
        <v>5</v>
      </c>
    </row>
    <row r="28" spans="1:24" x14ac:dyDescent="0.3">
      <c r="A28" s="13" t="str">
        <f t="shared" si="1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 t="shared" si="0"/>
        <v>P</v>
      </c>
      <c r="Q28" s="13">
        <f>IFERROR(VLOOKUP($A28, 'Fielding Data'!$A$1:$H$12056, 5, 0), 0)</f>
        <v>7</v>
      </c>
      <c r="R28" s="13">
        <f>IFERROR(VLOOKUP($A28, 'Fielding Data'!$A$1:$H$12056, 6, 0), 0)</f>
        <v>6</v>
      </c>
      <c r="S28" s="13">
        <f>IFERROR(VLOOKUP($A28, 'Fielding Data'!$A$1:$H$12056, 7, 0), 0)</f>
        <v>0</v>
      </c>
      <c r="T28" s="13">
        <f>IFERROR(VLOOKUP($A28, 'Fielding Data'!$A$1:$H$12056, 8, 0), 0)</f>
        <v>1</v>
      </c>
      <c r="U28" s="13">
        <f>SUMIFS('Fielding Data'!E:E, 'Fielding Data'!$A:$A, $A28)</f>
        <v>7</v>
      </c>
      <c r="V28" s="13">
        <f>SUMIFS('Fielding Data'!F:F, 'Fielding Data'!$A:$A, $A28)</f>
        <v>6</v>
      </c>
      <c r="W28" s="13">
        <f>SUMIFS('Fielding Data'!G:G, 'Fielding Data'!$A:$A, $A28)</f>
        <v>0</v>
      </c>
      <c r="X28" s="13">
        <f>SUMIFS('Fielding Data'!H:H, 'Fielding Data'!$A:$A, $A28)</f>
        <v>1</v>
      </c>
    </row>
    <row r="29" spans="1:24" x14ac:dyDescent="0.3">
      <c r="A29" s="13" t="str">
        <f t="shared" si="1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 t="shared" si="0"/>
        <v>P</v>
      </c>
      <c r="Q29" s="13">
        <f>IFERROR(VLOOKUP($A29, 'Fielding Data'!$A$1:$H$12056, 5, 0), 0)</f>
        <v>10</v>
      </c>
      <c r="R29" s="13">
        <f>IFERROR(VLOOKUP($A29, 'Fielding Data'!$A$1:$H$12056, 6, 0), 0)</f>
        <v>14</v>
      </c>
      <c r="S29" s="13">
        <f>IFERROR(VLOOKUP($A29, 'Fielding Data'!$A$1:$H$12056, 7, 0), 0)</f>
        <v>2</v>
      </c>
      <c r="T29" s="13">
        <f>IFERROR(VLOOKUP($A29, 'Fielding Data'!$A$1:$H$12056, 8, 0), 0)</f>
        <v>2</v>
      </c>
      <c r="U29" s="13">
        <f>SUMIFS('Fielding Data'!E:E, 'Fielding Data'!$A:$A, $A29)</f>
        <v>10</v>
      </c>
      <c r="V29" s="13">
        <f>SUMIFS('Fielding Data'!F:F, 'Fielding Data'!$A:$A, $A29)</f>
        <v>14</v>
      </c>
      <c r="W29" s="13">
        <f>SUMIFS('Fielding Data'!G:G, 'Fielding Data'!$A:$A, $A29)</f>
        <v>2</v>
      </c>
      <c r="X29" s="13">
        <f>SUMIFS('Fielding Data'!H:H, 'Fielding Data'!$A:$A, $A29)</f>
        <v>2</v>
      </c>
    </row>
    <row r="30" spans="1:24" x14ac:dyDescent="0.3">
      <c r="A30" s="13" t="str">
        <f t="shared" si="1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 t="shared" si="0"/>
        <v>1B</v>
      </c>
      <c r="Q30" s="13">
        <f>IFERROR(VLOOKUP($A30, 'Fielding Data'!$A$1:$H$12056, 5, 0), 0)</f>
        <v>242</v>
      </c>
      <c r="R30" s="13">
        <f>IFERROR(VLOOKUP($A30, 'Fielding Data'!$A$1:$H$12056, 6, 0), 0)</f>
        <v>16</v>
      </c>
      <c r="S30" s="13">
        <f>IFERROR(VLOOKUP($A30, 'Fielding Data'!$A$1:$H$12056, 7, 0), 0)</f>
        <v>1</v>
      </c>
      <c r="T30" s="13">
        <f>IFERROR(VLOOKUP($A30, 'Fielding Data'!$A$1:$H$12056, 8, 0), 0)</f>
        <v>24</v>
      </c>
      <c r="U30" s="13">
        <f>SUMIFS('Fielding Data'!E:E, 'Fielding Data'!$A:$A, $A30)</f>
        <v>242</v>
      </c>
      <c r="V30" s="13">
        <f>SUMIFS('Fielding Data'!F:F, 'Fielding Data'!$A:$A, $A30)</f>
        <v>16</v>
      </c>
      <c r="W30" s="13">
        <f>SUMIFS('Fielding Data'!G:G, 'Fielding Data'!$A:$A, $A30)</f>
        <v>1</v>
      </c>
      <c r="X30" s="13">
        <f>SUMIFS('Fielding Data'!H:H, 'Fielding Data'!$A:$A, $A30)</f>
        <v>24</v>
      </c>
    </row>
    <row r="31" spans="1:24" x14ac:dyDescent="0.3">
      <c r="A31" s="13" t="str">
        <f t="shared" si="1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 t="shared" si="0"/>
        <v>P</v>
      </c>
      <c r="Q31" s="13">
        <f>IFERROR(VLOOKUP($A31, 'Fielding Data'!$A$1:$H$12056, 5, 0), 0)</f>
        <v>0</v>
      </c>
      <c r="R31" s="13">
        <f>IFERROR(VLOOKUP($A31, 'Fielding Data'!$A$1:$H$12056, 6, 0), 0)</f>
        <v>2</v>
      </c>
      <c r="S31" s="13">
        <f>IFERROR(VLOOKUP($A31, 'Fielding Data'!$A$1:$H$12056, 7, 0), 0)</f>
        <v>0</v>
      </c>
      <c r="T31" s="13">
        <f>IFERROR(VLOOKUP($A31, 'Fielding Data'!$A$1:$H$12056, 8, 0), 0)</f>
        <v>0</v>
      </c>
      <c r="U31" s="13">
        <f>SUMIFS('Fielding Data'!E:E, 'Fielding Data'!$A:$A, $A31)</f>
        <v>0</v>
      </c>
      <c r="V31" s="13">
        <f>SUMIFS('Fielding Data'!F:F, 'Fielding Data'!$A:$A, $A31)</f>
        <v>2</v>
      </c>
      <c r="W31" s="13">
        <f>SUMIFS('Fielding Data'!G:G, 'Fielding Data'!$A:$A, $A31)</f>
        <v>0</v>
      </c>
      <c r="X31" s="13">
        <f>SUMIFS('Fielding Data'!H:H, 'Fielding Data'!$A:$A, $A31)</f>
        <v>0</v>
      </c>
    </row>
    <row r="32" spans="1:24" x14ac:dyDescent="0.3">
      <c r="A32" s="13" t="str">
        <f t="shared" si="1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 t="shared" si="0"/>
        <v>C</v>
      </c>
      <c r="Q32" s="13">
        <f>IFERROR(VLOOKUP($A32, 'Fielding Data'!$A$1:$H$12056, 5, 0), 0)</f>
        <v>168</v>
      </c>
      <c r="R32" s="13">
        <f>IFERROR(VLOOKUP($A32, 'Fielding Data'!$A$1:$H$12056, 6, 0), 0)</f>
        <v>5</v>
      </c>
      <c r="S32" s="13">
        <f>IFERROR(VLOOKUP($A32, 'Fielding Data'!$A$1:$H$12056, 7, 0), 0)</f>
        <v>1</v>
      </c>
      <c r="T32" s="13">
        <f>IFERROR(VLOOKUP($A32, 'Fielding Data'!$A$1:$H$12056, 8, 0), 0)</f>
        <v>0</v>
      </c>
      <c r="U32" s="13">
        <f>SUMIFS('Fielding Data'!E:E, 'Fielding Data'!$A:$A, $A32)</f>
        <v>168</v>
      </c>
      <c r="V32" s="13">
        <f>SUMIFS('Fielding Data'!F:F, 'Fielding Data'!$A:$A, $A32)</f>
        <v>5</v>
      </c>
      <c r="W32" s="13">
        <f>SUMIFS('Fielding Data'!G:G, 'Fielding Data'!$A:$A, $A32)</f>
        <v>1</v>
      </c>
      <c r="X32" s="13">
        <f>SUMIFS('Fielding Data'!H:H, 'Fielding Data'!$A:$A, $A32)</f>
        <v>0</v>
      </c>
    </row>
    <row r="33" spans="1:24" x14ac:dyDescent="0.3">
      <c r="A33" s="13" t="str">
        <f t="shared" si="1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 t="shared" si="0"/>
        <v>C</v>
      </c>
      <c r="Q33" s="13">
        <f>IFERROR(VLOOKUP($A33, 'Fielding Data'!$A$1:$H$12056, 5, 0), 0)</f>
        <v>556</v>
      </c>
      <c r="R33" s="13">
        <f>IFERROR(VLOOKUP($A33, 'Fielding Data'!$A$1:$H$12056, 6, 0), 0)</f>
        <v>34</v>
      </c>
      <c r="S33" s="13">
        <f>IFERROR(VLOOKUP($A33, 'Fielding Data'!$A$1:$H$12056, 7, 0), 0)</f>
        <v>4</v>
      </c>
      <c r="T33" s="13">
        <f>IFERROR(VLOOKUP($A33, 'Fielding Data'!$A$1:$H$12056, 8, 0), 0)</f>
        <v>5</v>
      </c>
      <c r="U33" s="13">
        <f>SUMIFS('Fielding Data'!E:E, 'Fielding Data'!$A:$A, $A33)</f>
        <v>556</v>
      </c>
      <c r="V33" s="13">
        <f>SUMIFS('Fielding Data'!F:F, 'Fielding Data'!$A:$A, $A33)</f>
        <v>34</v>
      </c>
      <c r="W33" s="13">
        <f>SUMIFS('Fielding Data'!G:G, 'Fielding Data'!$A:$A, $A33)</f>
        <v>4</v>
      </c>
      <c r="X33" s="13">
        <f>SUMIFS('Fielding Data'!H:H, 'Fielding Data'!$A:$A, $A33)</f>
        <v>5</v>
      </c>
    </row>
    <row r="34" spans="1:24" x14ac:dyDescent="0.3">
      <c r="A34" s="13" t="str">
        <f t="shared" si="1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 t="shared" si="0"/>
        <v>2B</v>
      </c>
      <c r="Q34" s="13">
        <f>IFERROR(VLOOKUP($A34, 'Fielding Data'!$A$1:$H$12056, 5, 0), 0)</f>
        <v>183</v>
      </c>
      <c r="R34" s="13">
        <f>IFERROR(VLOOKUP($A34, 'Fielding Data'!$A$1:$H$12056, 6, 0), 0)</f>
        <v>258</v>
      </c>
      <c r="S34" s="13">
        <f>IFERROR(VLOOKUP($A34, 'Fielding Data'!$A$1:$H$12056, 7, 0), 0)</f>
        <v>11</v>
      </c>
      <c r="T34" s="13">
        <f>IFERROR(VLOOKUP($A34, 'Fielding Data'!$A$1:$H$12056, 8, 0), 0)</f>
        <v>40</v>
      </c>
      <c r="U34" s="13">
        <f>SUMIFS('Fielding Data'!E:E, 'Fielding Data'!$A:$A, $A34)</f>
        <v>203</v>
      </c>
      <c r="V34" s="13">
        <f>SUMIFS('Fielding Data'!F:F, 'Fielding Data'!$A:$A, $A34)</f>
        <v>288</v>
      </c>
      <c r="W34" s="13">
        <f>SUMIFS('Fielding Data'!G:G, 'Fielding Data'!$A:$A, $A34)</f>
        <v>14</v>
      </c>
      <c r="X34" s="13">
        <f>SUMIFS('Fielding Data'!H:H, 'Fielding Data'!$A:$A, $A34)</f>
        <v>45</v>
      </c>
    </row>
    <row r="35" spans="1:24" x14ac:dyDescent="0.3">
      <c r="A35" s="13" t="str">
        <f t="shared" si="1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 t="shared" si="0"/>
        <v>P</v>
      </c>
      <c r="Q35" s="13">
        <f>IFERROR(VLOOKUP($A35, 'Fielding Data'!$A$1:$H$12056, 5, 0), 0)</f>
        <v>4</v>
      </c>
      <c r="R35" s="13">
        <f>IFERROR(VLOOKUP($A35, 'Fielding Data'!$A$1:$H$12056, 6, 0), 0)</f>
        <v>5</v>
      </c>
      <c r="S35" s="13">
        <f>IFERROR(VLOOKUP($A35, 'Fielding Data'!$A$1:$H$12056, 7, 0), 0)</f>
        <v>0</v>
      </c>
      <c r="T35" s="13">
        <f>IFERROR(VLOOKUP($A35, 'Fielding Data'!$A$1:$H$12056, 8, 0), 0)</f>
        <v>2</v>
      </c>
      <c r="U35" s="13">
        <f>SUMIFS('Fielding Data'!E:E, 'Fielding Data'!$A:$A, $A35)</f>
        <v>4</v>
      </c>
      <c r="V35" s="13">
        <f>SUMIFS('Fielding Data'!F:F, 'Fielding Data'!$A:$A, $A35)</f>
        <v>5</v>
      </c>
      <c r="W35" s="13">
        <f>SUMIFS('Fielding Data'!G:G, 'Fielding Data'!$A:$A, $A35)</f>
        <v>0</v>
      </c>
      <c r="X35" s="13">
        <f>SUMIFS('Fielding Data'!H:H, 'Fielding Data'!$A:$A, $A35)</f>
        <v>2</v>
      </c>
    </row>
    <row r="36" spans="1:24" x14ac:dyDescent="0.3">
      <c r="A36" s="13" t="str">
        <f t="shared" si="1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 t="shared" si="0"/>
        <v>SS</v>
      </c>
      <c r="Q36" s="13">
        <f>IFERROR(VLOOKUP($A36, 'Fielding Data'!$A$1:$H$12056, 5, 0), 0)</f>
        <v>198</v>
      </c>
      <c r="R36" s="13">
        <f>IFERROR(VLOOKUP($A36, 'Fielding Data'!$A$1:$H$12056, 6, 0), 0)</f>
        <v>344</v>
      </c>
      <c r="S36" s="13">
        <f>IFERROR(VLOOKUP($A36, 'Fielding Data'!$A$1:$H$12056, 7, 0), 0)</f>
        <v>21</v>
      </c>
      <c r="T36" s="13">
        <f>IFERROR(VLOOKUP($A36, 'Fielding Data'!$A$1:$H$12056, 8, 0), 0)</f>
        <v>59</v>
      </c>
      <c r="U36" s="13">
        <f>SUMIFS('Fielding Data'!E:E, 'Fielding Data'!$A:$A, $A36)</f>
        <v>198</v>
      </c>
      <c r="V36" s="13">
        <f>SUMIFS('Fielding Data'!F:F, 'Fielding Data'!$A:$A, $A36)</f>
        <v>344</v>
      </c>
      <c r="W36" s="13">
        <f>SUMIFS('Fielding Data'!G:G, 'Fielding Data'!$A:$A, $A36)</f>
        <v>21</v>
      </c>
      <c r="X36" s="13">
        <f>SUMIFS('Fielding Data'!H:H, 'Fielding Data'!$A:$A, $A36)</f>
        <v>59</v>
      </c>
    </row>
    <row r="37" spans="1:24" x14ac:dyDescent="0.3">
      <c r="A37" s="13" t="str">
        <f t="shared" si="1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 t="shared" si="0"/>
        <v>1B</v>
      </c>
      <c r="Q37" s="13">
        <f>IFERROR(VLOOKUP($A37, 'Fielding Data'!$A$1:$H$12056, 5, 0), 0)</f>
        <v>13</v>
      </c>
      <c r="R37" s="13">
        <f>IFERROR(VLOOKUP($A37, 'Fielding Data'!$A$1:$H$12056, 6, 0), 0)</f>
        <v>1</v>
      </c>
      <c r="S37" s="13">
        <f>IFERROR(VLOOKUP($A37, 'Fielding Data'!$A$1:$H$12056, 7, 0), 0)</f>
        <v>0</v>
      </c>
      <c r="T37" s="13">
        <f>IFERROR(VLOOKUP($A37, 'Fielding Data'!$A$1:$H$12056, 8, 0), 0)</f>
        <v>1</v>
      </c>
      <c r="U37" s="13">
        <f>SUMIFS('Fielding Data'!E:E, 'Fielding Data'!$A:$A, $A37)</f>
        <v>15</v>
      </c>
      <c r="V37" s="13">
        <f>SUMIFS('Fielding Data'!F:F, 'Fielding Data'!$A:$A, $A37)</f>
        <v>12</v>
      </c>
      <c r="W37" s="13">
        <f>SUMIFS('Fielding Data'!G:G, 'Fielding Data'!$A:$A, $A37)</f>
        <v>1</v>
      </c>
      <c r="X37" s="13">
        <f>SUMIFS('Fielding Data'!H:H, 'Fielding Data'!$A:$A, $A37)</f>
        <v>1</v>
      </c>
    </row>
    <row r="38" spans="1:24" x14ac:dyDescent="0.3">
      <c r="A38" s="13" t="str">
        <f t="shared" si="1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 t="shared" si="0"/>
        <v>P</v>
      </c>
      <c r="Q38" s="13">
        <f>IFERROR(VLOOKUP($A38, 'Fielding Data'!$A$1:$H$12056, 5, 0), 0)</f>
        <v>1</v>
      </c>
      <c r="R38" s="13">
        <f>IFERROR(VLOOKUP($A38, 'Fielding Data'!$A$1:$H$12056, 6, 0), 0)</f>
        <v>21</v>
      </c>
      <c r="S38" s="13">
        <f>IFERROR(VLOOKUP($A38, 'Fielding Data'!$A$1:$H$12056, 7, 0), 0)</f>
        <v>1</v>
      </c>
      <c r="T38" s="13">
        <f>IFERROR(VLOOKUP($A38, 'Fielding Data'!$A$1:$H$12056, 8, 0), 0)</f>
        <v>2</v>
      </c>
      <c r="U38" s="13">
        <f>SUMIFS('Fielding Data'!E:E, 'Fielding Data'!$A:$A, $A38)</f>
        <v>1</v>
      </c>
      <c r="V38" s="13">
        <f>SUMIFS('Fielding Data'!F:F, 'Fielding Data'!$A:$A, $A38)</f>
        <v>21</v>
      </c>
      <c r="W38" s="13">
        <f>SUMIFS('Fielding Data'!G:G, 'Fielding Data'!$A:$A, $A38)</f>
        <v>1</v>
      </c>
      <c r="X38" s="13">
        <f>SUMIFS('Fielding Data'!H:H, 'Fielding Data'!$A:$A, $A38)</f>
        <v>2</v>
      </c>
    </row>
    <row r="39" spans="1:24" x14ac:dyDescent="0.3">
      <c r="A39" s="13" t="str">
        <f t="shared" si="1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 t="shared" si="0"/>
        <v>P</v>
      </c>
      <c r="Q39" s="13">
        <f>IFERROR(VLOOKUP($A39, 'Fielding Data'!$A$1:$H$12056, 5, 0), 0)</f>
        <v>0</v>
      </c>
      <c r="R39" s="13">
        <f>IFERROR(VLOOKUP($A39, 'Fielding Data'!$A$1:$H$12056, 6, 0), 0)</f>
        <v>17</v>
      </c>
      <c r="S39" s="13">
        <f>IFERROR(VLOOKUP($A39, 'Fielding Data'!$A$1:$H$12056, 7, 0), 0)</f>
        <v>0</v>
      </c>
      <c r="T39" s="13">
        <f>IFERROR(VLOOKUP($A39, 'Fielding Data'!$A$1:$H$12056, 8, 0), 0)</f>
        <v>0</v>
      </c>
      <c r="U39" s="13">
        <f>SUMIFS('Fielding Data'!E:E, 'Fielding Data'!$A:$A, $A39)</f>
        <v>0</v>
      </c>
      <c r="V39" s="13">
        <f>SUMIFS('Fielding Data'!F:F, 'Fielding Data'!$A:$A, $A39)</f>
        <v>17</v>
      </c>
      <c r="W39" s="13">
        <f>SUMIFS('Fielding Data'!G:G, 'Fielding Data'!$A:$A, $A39)</f>
        <v>0</v>
      </c>
      <c r="X39" s="13">
        <f>SUMIFS('Fielding Data'!H:H, 'Fielding Data'!$A:$A, $A39)</f>
        <v>0</v>
      </c>
    </row>
    <row r="40" spans="1:24" x14ac:dyDescent="0.3">
      <c r="A40" s="13" t="str">
        <f t="shared" si="1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 t="shared" si="0"/>
        <v>P</v>
      </c>
      <c r="Q40" s="13">
        <f>IFERROR(VLOOKUP($A40, 'Fielding Data'!$A$1:$H$12056, 5, 0), 0)</f>
        <v>4</v>
      </c>
      <c r="R40" s="13">
        <f>IFERROR(VLOOKUP($A40, 'Fielding Data'!$A$1:$H$12056, 6, 0), 0)</f>
        <v>5</v>
      </c>
      <c r="S40" s="13">
        <f>IFERROR(VLOOKUP($A40, 'Fielding Data'!$A$1:$H$12056, 7, 0), 0)</f>
        <v>0</v>
      </c>
      <c r="T40" s="13">
        <f>IFERROR(VLOOKUP($A40, 'Fielding Data'!$A$1:$H$12056, 8, 0), 0)</f>
        <v>0</v>
      </c>
      <c r="U40" s="13">
        <f>SUMIFS('Fielding Data'!E:E, 'Fielding Data'!$A:$A, $A40)</f>
        <v>4</v>
      </c>
      <c r="V40" s="13">
        <f>SUMIFS('Fielding Data'!F:F, 'Fielding Data'!$A:$A, $A40)</f>
        <v>5</v>
      </c>
      <c r="W40" s="13">
        <f>SUMIFS('Fielding Data'!G:G, 'Fielding Data'!$A:$A, $A40)</f>
        <v>0</v>
      </c>
      <c r="X40" s="13">
        <f>SUMIFS('Fielding Data'!H:H, 'Fielding Data'!$A:$A, $A40)</f>
        <v>0</v>
      </c>
    </row>
    <row r="41" spans="1:24" x14ac:dyDescent="0.3">
      <c r="A41" s="13" t="str">
        <f t="shared" si="1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 t="shared" si="0"/>
        <v>P</v>
      </c>
      <c r="Q41" s="13">
        <f>IFERROR(VLOOKUP($A41, 'Fielding Data'!$A$1:$H$12056, 5, 0), 0)</f>
        <v>15</v>
      </c>
      <c r="R41" s="13">
        <f>IFERROR(VLOOKUP($A41, 'Fielding Data'!$A$1:$H$12056, 6, 0), 0)</f>
        <v>6</v>
      </c>
      <c r="S41" s="13">
        <f>IFERROR(VLOOKUP($A41, 'Fielding Data'!$A$1:$H$12056, 7, 0), 0)</f>
        <v>1</v>
      </c>
      <c r="T41" s="13">
        <f>IFERROR(VLOOKUP($A41, 'Fielding Data'!$A$1:$H$12056, 8, 0), 0)</f>
        <v>1</v>
      </c>
      <c r="U41" s="13">
        <f>SUMIFS('Fielding Data'!E:E, 'Fielding Data'!$A:$A, $A41)</f>
        <v>15</v>
      </c>
      <c r="V41" s="13">
        <f>SUMIFS('Fielding Data'!F:F, 'Fielding Data'!$A:$A, $A41)</f>
        <v>6</v>
      </c>
      <c r="W41" s="13">
        <f>SUMIFS('Fielding Data'!G:G, 'Fielding Data'!$A:$A, $A41)</f>
        <v>1</v>
      </c>
      <c r="X41" s="13">
        <f>SUMIFS('Fielding Data'!H:H, 'Fielding Data'!$A:$A, $A41)</f>
        <v>1</v>
      </c>
    </row>
    <row r="42" spans="1:24" x14ac:dyDescent="0.3">
      <c r="A42" s="13" t="str">
        <f t="shared" si="1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 t="shared" si="0"/>
        <v>1B</v>
      </c>
      <c r="Q42" s="13">
        <f>IFERROR(VLOOKUP($A42, 'Fielding Data'!$A$1:$H$12056, 5, 0), 0)</f>
        <v>19</v>
      </c>
      <c r="R42" s="13">
        <f>IFERROR(VLOOKUP($A42, 'Fielding Data'!$A$1:$H$12056, 6, 0), 0)</f>
        <v>1</v>
      </c>
      <c r="S42" s="13">
        <f>IFERROR(VLOOKUP($A42, 'Fielding Data'!$A$1:$H$12056, 7, 0), 0)</f>
        <v>0</v>
      </c>
      <c r="T42" s="13">
        <f>IFERROR(VLOOKUP($A42, 'Fielding Data'!$A$1:$H$12056, 8, 0), 0)</f>
        <v>0</v>
      </c>
      <c r="U42" s="13">
        <f>SUMIFS('Fielding Data'!E:E, 'Fielding Data'!$A:$A, $A42)</f>
        <v>85</v>
      </c>
      <c r="V42" s="13">
        <f>SUMIFS('Fielding Data'!F:F, 'Fielding Data'!$A:$A, $A42)</f>
        <v>111</v>
      </c>
      <c r="W42" s="13">
        <f>SUMIFS('Fielding Data'!G:G, 'Fielding Data'!$A:$A, $A42)</f>
        <v>7</v>
      </c>
      <c r="X42" s="13">
        <f>SUMIFS('Fielding Data'!H:H, 'Fielding Data'!$A:$A, $A42)</f>
        <v>15</v>
      </c>
    </row>
    <row r="43" spans="1:24" x14ac:dyDescent="0.3">
      <c r="A43" s="13" t="str">
        <f t="shared" si="1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 t="shared" si="0"/>
        <v>C</v>
      </c>
      <c r="Q43" s="13">
        <f>IFERROR(VLOOKUP($A43, 'Fielding Data'!$A$1:$H$12056, 5, 0), 0)</f>
        <v>152</v>
      </c>
      <c r="R43" s="13">
        <f>IFERROR(VLOOKUP($A43, 'Fielding Data'!$A$1:$H$12056, 6, 0), 0)</f>
        <v>9</v>
      </c>
      <c r="S43" s="13">
        <f>IFERROR(VLOOKUP($A43, 'Fielding Data'!$A$1:$H$12056, 7, 0), 0)</f>
        <v>2</v>
      </c>
      <c r="T43" s="13">
        <f>IFERROR(VLOOKUP($A43, 'Fielding Data'!$A$1:$H$12056, 8, 0), 0)</f>
        <v>1</v>
      </c>
      <c r="U43" s="13">
        <f>SUMIFS('Fielding Data'!E:E, 'Fielding Data'!$A:$A, $A43)</f>
        <v>152</v>
      </c>
      <c r="V43" s="13">
        <f>SUMIFS('Fielding Data'!F:F, 'Fielding Data'!$A:$A, $A43)</f>
        <v>9</v>
      </c>
      <c r="W43" s="13">
        <f>SUMIFS('Fielding Data'!G:G, 'Fielding Data'!$A:$A, $A43)</f>
        <v>2</v>
      </c>
      <c r="X43" s="13">
        <f>SUMIFS('Fielding Data'!H:H, 'Fielding Data'!$A:$A, $A43)</f>
        <v>1</v>
      </c>
    </row>
    <row r="44" spans="1:24" x14ac:dyDescent="0.3">
      <c r="A44" s="13" t="str">
        <f t="shared" si="1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 t="shared" si="0"/>
        <v>P</v>
      </c>
      <c r="Q44" s="13">
        <f>IFERROR(VLOOKUP($A44, 'Fielding Data'!$A$1:$H$12056, 5, 0), 0)</f>
        <v>15</v>
      </c>
      <c r="R44" s="13">
        <f>IFERROR(VLOOKUP($A44, 'Fielding Data'!$A$1:$H$12056, 6, 0), 0)</f>
        <v>13</v>
      </c>
      <c r="S44" s="13">
        <f>IFERROR(VLOOKUP($A44, 'Fielding Data'!$A$1:$H$12056, 7, 0), 0)</f>
        <v>1</v>
      </c>
      <c r="T44" s="13">
        <f>IFERROR(VLOOKUP($A44, 'Fielding Data'!$A$1:$H$12056, 8, 0), 0)</f>
        <v>1</v>
      </c>
      <c r="U44" s="13">
        <f>SUMIFS('Fielding Data'!E:E, 'Fielding Data'!$A:$A, $A44)</f>
        <v>15</v>
      </c>
      <c r="V44" s="13">
        <f>SUMIFS('Fielding Data'!F:F, 'Fielding Data'!$A:$A, $A44)</f>
        <v>13</v>
      </c>
      <c r="W44" s="13">
        <f>SUMIFS('Fielding Data'!G:G, 'Fielding Data'!$A:$A, $A44)</f>
        <v>1</v>
      </c>
      <c r="X44" s="13">
        <f>SUMIFS('Fielding Data'!H:H, 'Fielding Data'!$A:$A, $A44)</f>
        <v>1</v>
      </c>
    </row>
    <row r="45" spans="1:24" x14ac:dyDescent="0.3">
      <c r="A45" s="13" t="str">
        <f t="shared" si="1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 t="shared" si="0"/>
        <v>OF</v>
      </c>
      <c r="Q45" s="13">
        <f>IFERROR(VLOOKUP($A45, 'Fielding Data'!$A$1:$H$12056, 5, 0), 0)</f>
        <v>6</v>
      </c>
      <c r="R45" s="13">
        <f>IFERROR(VLOOKUP($A45, 'Fielding Data'!$A$1:$H$12056, 6, 0), 0)</f>
        <v>0</v>
      </c>
      <c r="S45" s="13">
        <f>IFERROR(VLOOKUP($A45, 'Fielding Data'!$A$1:$H$12056, 7, 0), 0)</f>
        <v>0</v>
      </c>
      <c r="T45" s="13">
        <f>IFERROR(VLOOKUP($A45, 'Fielding Data'!$A$1:$H$12056, 8, 0), 0)</f>
        <v>0</v>
      </c>
      <c r="U45" s="13">
        <f>SUMIFS('Fielding Data'!E:E, 'Fielding Data'!$A:$A, $A45)</f>
        <v>6</v>
      </c>
      <c r="V45" s="13">
        <f>SUMIFS('Fielding Data'!F:F, 'Fielding Data'!$A:$A, $A45)</f>
        <v>0</v>
      </c>
      <c r="W45" s="13">
        <f>SUMIFS('Fielding Data'!G:G, 'Fielding Data'!$A:$A, $A45)</f>
        <v>0</v>
      </c>
      <c r="X45" s="13">
        <f>SUMIFS('Fielding Data'!H:H, 'Fielding Data'!$A:$A, $A45)</f>
        <v>0</v>
      </c>
    </row>
    <row r="46" spans="1:24" x14ac:dyDescent="0.3">
      <c r="A46" s="13" t="str">
        <f t="shared" si="1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 t="shared" si="0"/>
        <v>P</v>
      </c>
      <c r="Q46" s="13">
        <f>IFERROR(VLOOKUP($A46, 'Fielding Data'!$A$1:$H$12056, 5, 0), 0)</f>
        <v>0</v>
      </c>
      <c r="R46" s="13">
        <f>IFERROR(VLOOKUP($A46, 'Fielding Data'!$A$1:$H$12056, 6, 0), 0)</f>
        <v>2</v>
      </c>
      <c r="S46" s="13">
        <f>IFERROR(VLOOKUP($A46, 'Fielding Data'!$A$1:$H$12056, 7, 0), 0)</f>
        <v>0</v>
      </c>
      <c r="T46" s="13">
        <f>IFERROR(VLOOKUP($A46, 'Fielding Data'!$A$1:$H$12056, 8, 0), 0)</f>
        <v>0</v>
      </c>
      <c r="U46" s="13">
        <f>SUMIFS('Fielding Data'!E:E, 'Fielding Data'!$A:$A, $A46)</f>
        <v>0</v>
      </c>
      <c r="V46" s="13">
        <f>SUMIFS('Fielding Data'!F:F, 'Fielding Data'!$A:$A, $A46)</f>
        <v>2</v>
      </c>
      <c r="W46" s="13">
        <f>SUMIFS('Fielding Data'!G:G, 'Fielding Data'!$A:$A, $A46)</f>
        <v>0</v>
      </c>
      <c r="X46" s="13">
        <f>SUMIFS('Fielding Data'!H:H, 'Fielding Data'!$A:$A, $A46)</f>
        <v>0</v>
      </c>
    </row>
    <row r="47" spans="1:24" x14ac:dyDescent="0.3">
      <c r="A47" s="13" t="str">
        <f t="shared" si="1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 t="shared" si="0"/>
        <v>P</v>
      </c>
      <c r="Q47" s="13">
        <f>IFERROR(VLOOKUP($A47, 'Fielding Data'!$A$1:$H$12056, 5, 0), 0)</f>
        <v>2</v>
      </c>
      <c r="R47" s="13">
        <f>IFERROR(VLOOKUP($A47, 'Fielding Data'!$A$1:$H$12056, 6, 0), 0)</f>
        <v>2</v>
      </c>
      <c r="S47" s="13">
        <f>IFERROR(VLOOKUP($A47, 'Fielding Data'!$A$1:$H$12056, 7, 0), 0)</f>
        <v>0</v>
      </c>
      <c r="T47" s="13">
        <f>IFERROR(VLOOKUP($A47, 'Fielding Data'!$A$1:$H$12056, 8, 0), 0)</f>
        <v>0</v>
      </c>
      <c r="U47" s="13">
        <f>SUMIFS('Fielding Data'!E:E, 'Fielding Data'!$A:$A, $A47)</f>
        <v>2</v>
      </c>
      <c r="V47" s="13">
        <f>SUMIFS('Fielding Data'!F:F, 'Fielding Data'!$A:$A, $A47)</f>
        <v>2</v>
      </c>
      <c r="W47" s="13">
        <f>SUMIFS('Fielding Data'!G:G, 'Fielding Data'!$A:$A, $A47)</f>
        <v>0</v>
      </c>
      <c r="X47" s="13">
        <f>SUMIFS('Fielding Data'!H:H, 'Fielding Data'!$A:$A, $A47)</f>
        <v>0</v>
      </c>
    </row>
    <row r="48" spans="1:24" x14ac:dyDescent="0.3">
      <c r="A48" s="13" t="str">
        <f t="shared" si="1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 t="shared" si="0"/>
        <v>P</v>
      </c>
      <c r="Q48" s="13">
        <f>IFERROR(VLOOKUP($A48, 'Fielding Data'!$A$1:$H$12056, 5, 0), 0)</f>
        <v>0</v>
      </c>
      <c r="R48" s="13">
        <f>IFERROR(VLOOKUP($A48, 'Fielding Data'!$A$1:$H$12056, 6, 0), 0)</f>
        <v>1</v>
      </c>
      <c r="S48" s="13">
        <f>IFERROR(VLOOKUP($A48, 'Fielding Data'!$A$1:$H$12056, 7, 0), 0)</f>
        <v>0</v>
      </c>
      <c r="T48" s="13">
        <f>IFERROR(VLOOKUP($A48, 'Fielding Data'!$A$1:$H$12056, 8, 0), 0)</f>
        <v>0</v>
      </c>
      <c r="U48" s="13">
        <f>SUMIFS('Fielding Data'!E:E, 'Fielding Data'!$A:$A, $A48)</f>
        <v>0</v>
      </c>
      <c r="V48" s="13">
        <f>SUMIFS('Fielding Data'!F:F, 'Fielding Data'!$A:$A, $A48)</f>
        <v>1</v>
      </c>
      <c r="W48" s="13">
        <f>SUMIFS('Fielding Data'!G:G, 'Fielding Data'!$A:$A, $A48)</f>
        <v>0</v>
      </c>
      <c r="X48" s="13">
        <f>SUMIFS('Fielding Data'!H:H, 'Fielding Data'!$A:$A, $A48)</f>
        <v>0</v>
      </c>
    </row>
    <row r="49" spans="1:24" x14ac:dyDescent="0.3">
      <c r="A49" s="13" t="str">
        <f t="shared" si="1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 t="shared" si="0"/>
        <v>P</v>
      </c>
      <c r="Q49" s="13">
        <f>IFERROR(VLOOKUP($A49, 'Fielding Data'!$A$1:$H$12056, 5, 0), 0)</f>
        <v>16</v>
      </c>
      <c r="R49" s="13">
        <f>IFERROR(VLOOKUP($A49, 'Fielding Data'!$A$1:$H$12056, 6, 0), 0)</f>
        <v>19</v>
      </c>
      <c r="S49" s="13">
        <f>IFERROR(VLOOKUP($A49, 'Fielding Data'!$A$1:$H$12056, 7, 0), 0)</f>
        <v>1</v>
      </c>
      <c r="T49" s="13">
        <f>IFERROR(VLOOKUP($A49, 'Fielding Data'!$A$1:$H$12056, 8, 0), 0)</f>
        <v>1</v>
      </c>
      <c r="U49" s="13">
        <f>SUMIFS('Fielding Data'!E:E, 'Fielding Data'!$A:$A, $A49)</f>
        <v>16</v>
      </c>
      <c r="V49" s="13">
        <f>SUMIFS('Fielding Data'!F:F, 'Fielding Data'!$A:$A, $A49)</f>
        <v>19</v>
      </c>
      <c r="W49" s="13">
        <f>SUMIFS('Fielding Data'!G:G, 'Fielding Data'!$A:$A, $A49)</f>
        <v>1</v>
      </c>
      <c r="X49" s="13">
        <f>SUMIFS('Fielding Data'!H:H, 'Fielding Data'!$A:$A, $A49)</f>
        <v>1</v>
      </c>
    </row>
    <row r="50" spans="1:24" x14ac:dyDescent="0.3">
      <c r="A50" s="13" t="str">
        <f t="shared" si="1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 t="shared" si="0"/>
        <v>P</v>
      </c>
      <c r="Q50" s="13">
        <f>IFERROR(VLOOKUP($A50, 'Fielding Data'!$A$1:$H$12056, 5, 0), 0)</f>
        <v>7</v>
      </c>
      <c r="R50" s="13">
        <f>IFERROR(VLOOKUP($A50, 'Fielding Data'!$A$1:$H$12056, 6, 0), 0)</f>
        <v>7</v>
      </c>
      <c r="S50" s="13">
        <f>IFERROR(VLOOKUP($A50, 'Fielding Data'!$A$1:$H$12056, 7, 0), 0)</f>
        <v>2</v>
      </c>
      <c r="T50" s="13">
        <f>IFERROR(VLOOKUP($A50, 'Fielding Data'!$A$1:$H$12056, 8, 0), 0)</f>
        <v>1</v>
      </c>
      <c r="U50" s="13">
        <f>SUMIFS('Fielding Data'!E:E, 'Fielding Data'!$A:$A, $A50)</f>
        <v>7</v>
      </c>
      <c r="V50" s="13">
        <f>SUMIFS('Fielding Data'!F:F, 'Fielding Data'!$A:$A, $A50)</f>
        <v>7</v>
      </c>
      <c r="W50" s="13">
        <f>SUMIFS('Fielding Data'!G:G, 'Fielding Data'!$A:$A, $A50)</f>
        <v>2</v>
      </c>
      <c r="X50" s="13">
        <f>SUMIFS('Fielding Data'!H:H, 'Fielding Data'!$A:$A, $A50)</f>
        <v>1</v>
      </c>
    </row>
    <row r="51" spans="1:24" x14ac:dyDescent="0.3">
      <c r="A51" s="13" t="str">
        <f t="shared" si="1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 t="shared" si="0"/>
        <v>2B</v>
      </c>
      <c r="Q51" s="13">
        <f>IFERROR(VLOOKUP($A51, 'Fielding Data'!$A$1:$H$12056, 5, 0), 0)</f>
        <v>1</v>
      </c>
      <c r="R51" s="13">
        <f>IFERROR(VLOOKUP($A51, 'Fielding Data'!$A$1:$H$12056, 6, 0), 0)</f>
        <v>8</v>
      </c>
      <c r="S51" s="13">
        <f>IFERROR(VLOOKUP($A51, 'Fielding Data'!$A$1:$H$12056, 7, 0), 0)</f>
        <v>1</v>
      </c>
      <c r="T51" s="13">
        <f>IFERROR(VLOOKUP($A51, 'Fielding Data'!$A$1:$H$12056, 8, 0), 0)</f>
        <v>0</v>
      </c>
      <c r="U51" s="13">
        <f>SUMIFS('Fielding Data'!E:E, 'Fielding Data'!$A:$A, $A51)</f>
        <v>10</v>
      </c>
      <c r="V51" s="13">
        <f>SUMIFS('Fielding Data'!F:F, 'Fielding Data'!$A:$A, $A51)</f>
        <v>25</v>
      </c>
      <c r="W51" s="13">
        <f>SUMIFS('Fielding Data'!G:G, 'Fielding Data'!$A:$A, $A51)</f>
        <v>1</v>
      </c>
      <c r="X51" s="13">
        <f>SUMIFS('Fielding Data'!H:H, 'Fielding Data'!$A:$A, $A51)</f>
        <v>4</v>
      </c>
    </row>
    <row r="52" spans="1:24" x14ac:dyDescent="0.3">
      <c r="A52" s="13" t="str">
        <f t="shared" si="1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 t="shared" si="0"/>
        <v>C</v>
      </c>
      <c r="Q52" s="13">
        <f>IFERROR(VLOOKUP($A52, 'Fielding Data'!$A$1:$H$12056, 5, 0), 0)</f>
        <v>202</v>
      </c>
      <c r="R52" s="13">
        <f>IFERROR(VLOOKUP($A52, 'Fielding Data'!$A$1:$H$12056, 6, 0), 0)</f>
        <v>12</v>
      </c>
      <c r="S52" s="13">
        <f>IFERROR(VLOOKUP($A52, 'Fielding Data'!$A$1:$H$12056, 7, 0), 0)</f>
        <v>2</v>
      </c>
      <c r="T52" s="13">
        <f>IFERROR(VLOOKUP($A52, 'Fielding Data'!$A$1:$H$12056, 8, 0), 0)</f>
        <v>0</v>
      </c>
      <c r="U52" s="13">
        <f>SUMIFS('Fielding Data'!E:E, 'Fielding Data'!$A:$A, $A52)</f>
        <v>202</v>
      </c>
      <c r="V52" s="13">
        <f>SUMIFS('Fielding Data'!F:F, 'Fielding Data'!$A:$A, $A52)</f>
        <v>12</v>
      </c>
      <c r="W52" s="13">
        <f>SUMIFS('Fielding Data'!G:G, 'Fielding Data'!$A:$A, $A52)</f>
        <v>2</v>
      </c>
      <c r="X52" s="13">
        <f>SUMIFS('Fielding Data'!H:H, 'Fielding Data'!$A:$A, $A52)</f>
        <v>0</v>
      </c>
    </row>
    <row r="53" spans="1:24" x14ac:dyDescent="0.3">
      <c r="A53" s="13" t="str">
        <f t="shared" si="1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 t="shared" si="0"/>
        <v>2B</v>
      </c>
      <c r="Q53" s="13">
        <f>IFERROR(VLOOKUP($A53, 'Fielding Data'!$A$1:$H$12056, 5, 0), 0)</f>
        <v>163</v>
      </c>
      <c r="R53" s="13">
        <f>IFERROR(VLOOKUP($A53, 'Fielding Data'!$A$1:$H$12056, 6, 0), 0)</f>
        <v>198</v>
      </c>
      <c r="S53" s="13">
        <f>IFERROR(VLOOKUP($A53, 'Fielding Data'!$A$1:$H$12056, 7, 0), 0)</f>
        <v>5</v>
      </c>
      <c r="T53" s="13">
        <f>IFERROR(VLOOKUP($A53, 'Fielding Data'!$A$1:$H$12056, 8, 0), 0)</f>
        <v>59</v>
      </c>
      <c r="U53" s="13">
        <f>SUMIFS('Fielding Data'!E:E, 'Fielding Data'!$A:$A, $A53)</f>
        <v>213</v>
      </c>
      <c r="V53" s="13">
        <f>SUMIFS('Fielding Data'!F:F, 'Fielding Data'!$A:$A, $A53)</f>
        <v>339</v>
      </c>
      <c r="W53" s="13">
        <f>SUMIFS('Fielding Data'!G:G, 'Fielding Data'!$A:$A, $A53)</f>
        <v>10</v>
      </c>
      <c r="X53" s="13">
        <f>SUMIFS('Fielding Data'!H:H, 'Fielding Data'!$A:$A, $A53)</f>
        <v>92</v>
      </c>
    </row>
    <row r="54" spans="1:24" x14ac:dyDescent="0.3">
      <c r="A54" s="13" t="str">
        <f t="shared" si="1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 t="shared" si="0"/>
        <v>2B</v>
      </c>
      <c r="Q54" s="13">
        <f>IFERROR(VLOOKUP($A54, 'Fielding Data'!$A$1:$H$12056, 5, 0), 0)</f>
        <v>13</v>
      </c>
      <c r="R54" s="13">
        <f>IFERROR(VLOOKUP($A54, 'Fielding Data'!$A$1:$H$12056, 6, 0), 0)</f>
        <v>17</v>
      </c>
      <c r="S54" s="13">
        <f>IFERROR(VLOOKUP($A54, 'Fielding Data'!$A$1:$H$12056, 7, 0), 0)</f>
        <v>2</v>
      </c>
      <c r="T54" s="13">
        <f>IFERROR(VLOOKUP($A54, 'Fielding Data'!$A$1:$H$12056, 8, 0), 0)</f>
        <v>4</v>
      </c>
      <c r="U54" s="13">
        <f>SUMIFS('Fielding Data'!E:E, 'Fielding Data'!$A:$A, $A54)</f>
        <v>24</v>
      </c>
      <c r="V54" s="13">
        <f>SUMIFS('Fielding Data'!F:F, 'Fielding Data'!$A:$A, $A54)</f>
        <v>58</v>
      </c>
      <c r="W54" s="13">
        <f>SUMIFS('Fielding Data'!G:G, 'Fielding Data'!$A:$A, $A54)</f>
        <v>2</v>
      </c>
      <c r="X54" s="13">
        <f>SUMIFS('Fielding Data'!H:H, 'Fielding Data'!$A:$A, $A54)</f>
        <v>14</v>
      </c>
    </row>
    <row r="55" spans="1:24" x14ac:dyDescent="0.3">
      <c r="A55" s="13" t="str">
        <f t="shared" si="1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 t="shared" si="0"/>
        <v>SS</v>
      </c>
      <c r="Q55" s="13">
        <f>IFERROR(VLOOKUP($A55, 'Fielding Data'!$A$1:$H$12056, 5, 0), 0)</f>
        <v>152</v>
      </c>
      <c r="R55" s="13">
        <f>IFERROR(VLOOKUP($A55, 'Fielding Data'!$A$1:$H$12056, 6, 0), 0)</f>
        <v>309</v>
      </c>
      <c r="S55" s="13">
        <f>IFERROR(VLOOKUP($A55, 'Fielding Data'!$A$1:$H$12056, 7, 0), 0)</f>
        <v>11</v>
      </c>
      <c r="T55" s="13">
        <f>IFERROR(VLOOKUP($A55, 'Fielding Data'!$A$1:$H$12056, 8, 0), 0)</f>
        <v>58</v>
      </c>
      <c r="U55" s="13">
        <f>SUMIFS('Fielding Data'!E:E, 'Fielding Data'!$A:$A, $A55)</f>
        <v>152</v>
      </c>
      <c r="V55" s="13">
        <f>SUMIFS('Fielding Data'!F:F, 'Fielding Data'!$A:$A, $A55)</f>
        <v>309</v>
      </c>
      <c r="W55" s="13">
        <f>SUMIFS('Fielding Data'!G:G, 'Fielding Data'!$A:$A, $A55)</f>
        <v>11</v>
      </c>
      <c r="X55" s="13">
        <f>SUMIFS('Fielding Data'!H:H, 'Fielding Data'!$A:$A, $A55)</f>
        <v>58</v>
      </c>
    </row>
    <row r="56" spans="1:24" x14ac:dyDescent="0.3">
      <c r="A56" s="13" t="str">
        <f t="shared" si="1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 t="shared" si="0"/>
        <v>1B</v>
      </c>
      <c r="Q56" s="13">
        <f>IFERROR(VLOOKUP($A56, 'Fielding Data'!$A$1:$H$12056, 5, 0), 0)</f>
        <v>1404</v>
      </c>
      <c r="R56" s="13">
        <f>IFERROR(VLOOKUP($A56, 'Fielding Data'!$A$1:$H$12056, 6, 0), 0)</f>
        <v>78</v>
      </c>
      <c r="S56" s="13">
        <f>IFERROR(VLOOKUP($A56, 'Fielding Data'!$A$1:$H$12056, 7, 0), 0)</f>
        <v>10</v>
      </c>
      <c r="T56" s="13">
        <f>IFERROR(VLOOKUP($A56, 'Fielding Data'!$A$1:$H$12056, 8, 0), 0)</f>
        <v>121</v>
      </c>
      <c r="U56" s="13">
        <f>SUMIFS('Fielding Data'!E:E, 'Fielding Data'!$A:$A, $A56)</f>
        <v>1404</v>
      </c>
      <c r="V56" s="13">
        <f>SUMIFS('Fielding Data'!F:F, 'Fielding Data'!$A:$A, $A56)</f>
        <v>78</v>
      </c>
      <c r="W56" s="13">
        <f>SUMIFS('Fielding Data'!G:G, 'Fielding Data'!$A:$A, $A56)</f>
        <v>10</v>
      </c>
      <c r="X56" s="13">
        <f>SUMIFS('Fielding Data'!H:H, 'Fielding Data'!$A:$A, $A56)</f>
        <v>121</v>
      </c>
    </row>
    <row r="57" spans="1:24" x14ac:dyDescent="0.3">
      <c r="A57" s="13" t="str">
        <f t="shared" si="1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 t="shared" si="0"/>
        <v>P</v>
      </c>
      <c r="Q57" s="13">
        <f>IFERROR(VLOOKUP($A57, 'Fielding Data'!$A$1:$H$12056, 5, 0), 0)</f>
        <v>0</v>
      </c>
      <c r="R57" s="13">
        <f>IFERROR(VLOOKUP($A57, 'Fielding Data'!$A$1:$H$12056, 6, 0), 0)</f>
        <v>1</v>
      </c>
      <c r="S57" s="13">
        <f>IFERROR(VLOOKUP($A57, 'Fielding Data'!$A$1:$H$12056, 7, 0), 0)</f>
        <v>0</v>
      </c>
      <c r="T57" s="13">
        <f>IFERROR(VLOOKUP($A57, 'Fielding Data'!$A$1:$H$12056, 8, 0), 0)</f>
        <v>0</v>
      </c>
      <c r="U57" s="13">
        <f>SUMIFS('Fielding Data'!E:E, 'Fielding Data'!$A:$A, $A57)</f>
        <v>0</v>
      </c>
      <c r="V57" s="13">
        <f>SUMIFS('Fielding Data'!F:F, 'Fielding Data'!$A:$A, $A57)</f>
        <v>1</v>
      </c>
      <c r="W57" s="13">
        <f>SUMIFS('Fielding Data'!G:G, 'Fielding Data'!$A:$A, $A57)</f>
        <v>0</v>
      </c>
      <c r="X57" s="13">
        <f>SUMIFS('Fielding Data'!H:H, 'Fielding Data'!$A:$A, $A57)</f>
        <v>0</v>
      </c>
    </row>
    <row r="58" spans="1:24" x14ac:dyDescent="0.3">
      <c r="A58" s="13" t="str">
        <f t="shared" si="1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 t="shared" si="0"/>
        <v>P</v>
      </c>
      <c r="Q58" s="13">
        <f>IFERROR(VLOOKUP($A58, 'Fielding Data'!$A$1:$H$12056, 5, 0), 0)</f>
        <v>0</v>
      </c>
      <c r="R58" s="13">
        <f>IFERROR(VLOOKUP($A58, 'Fielding Data'!$A$1:$H$12056, 6, 0), 0)</f>
        <v>2</v>
      </c>
      <c r="S58" s="13">
        <f>IFERROR(VLOOKUP($A58, 'Fielding Data'!$A$1:$H$12056, 7, 0), 0)</f>
        <v>0</v>
      </c>
      <c r="T58" s="13">
        <f>IFERROR(VLOOKUP($A58, 'Fielding Data'!$A$1:$H$12056, 8, 0), 0)</f>
        <v>0</v>
      </c>
      <c r="U58" s="13">
        <f>SUMIFS('Fielding Data'!E:E, 'Fielding Data'!$A:$A, $A58)</f>
        <v>0</v>
      </c>
      <c r="V58" s="13">
        <f>SUMIFS('Fielding Data'!F:F, 'Fielding Data'!$A:$A, $A58)</f>
        <v>2</v>
      </c>
      <c r="W58" s="13">
        <f>SUMIFS('Fielding Data'!G:G, 'Fielding Data'!$A:$A, $A58)</f>
        <v>0</v>
      </c>
      <c r="X58" s="13">
        <f>SUMIFS('Fielding Data'!H:H, 'Fielding Data'!$A:$A, $A58)</f>
        <v>0</v>
      </c>
    </row>
    <row r="59" spans="1:24" x14ac:dyDescent="0.3">
      <c r="A59" s="13" t="str">
        <f t="shared" si="1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 t="shared" si="0"/>
        <v>P</v>
      </c>
      <c r="Q59" s="13">
        <f>IFERROR(VLOOKUP($A59, 'Fielding Data'!$A$1:$H$12056, 5, 0), 0)</f>
        <v>5</v>
      </c>
      <c r="R59" s="13">
        <f>IFERROR(VLOOKUP($A59, 'Fielding Data'!$A$1:$H$12056, 6, 0), 0)</f>
        <v>9</v>
      </c>
      <c r="S59" s="13">
        <f>IFERROR(VLOOKUP($A59, 'Fielding Data'!$A$1:$H$12056, 7, 0), 0)</f>
        <v>0</v>
      </c>
      <c r="T59" s="13">
        <f>IFERROR(VLOOKUP($A59, 'Fielding Data'!$A$1:$H$12056, 8, 0), 0)</f>
        <v>1</v>
      </c>
      <c r="U59" s="13">
        <f>SUMIFS('Fielding Data'!E:E, 'Fielding Data'!$A:$A, $A59)</f>
        <v>5</v>
      </c>
      <c r="V59" s="13">
        <f>SUMIFS('Fielding Data'!F:F, 'Fielding Data'!$A:$A, $A59)</f>
        <v>9</v>
      </c>
      <c r="W59" s="13">
        <f>SUMIFS('Fielding Data'!G:G, 'Fielding Data'!$A:$A, $A59)</f>
        <v>0</v>
      </c>
      <c r="X59" s="13">
        <f>SUMIFS('Fielding Data'!H:H, 'Fielding Data'!$A:$A, $A59)</f>
        <v>1</v>
      </c>
    </row>
    <row r="60" spans="1:24" x14ac:dyDescent="0.3">
      <c r="A60" s="13" t="str">
        <f t="shared" si="1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 t="shared" si="0"/>
        <v>P</v>
      </c>
      <c r="Q60" s="13">
        <f>IFERROR(VLOOKUP($A60, 'Fielding Data'!$A$1:$H$12056, 5, 0), 0)</f>
        <v>1</v>
      </c>
      <c r="R60" s="13">
        <f>IFERROR(VLOOKUP($A60, 'Fielding Data'!$A$1:$H$12056, 6, 0), 0)</f>
        <v>4</v>
      </c>
      <c r="S60" s="13">
        <f>IFERROR(VLOOKUP($A60, 'Fielding Data'!$A$1:$H$12056, 7, 0), 0)</f>
        <v>0</v>
      </c>
      <c r="T60" s="13">
        <f>IFERROR(VLOOKUP($A60, 'Fielding Data'!$A$1:$H$12056, 8, 0), 0)</f>
        <v>0</v>
      </c>
      <c r="U60" s="13">
        <f>SUMIFS('Fielding Data'!E:E, 'Fielding Data'!$A:$A, $A60)</f>
        <v>1</v>
      </c>
      <c r="V60" s="13">
        <f>SUMIFS('Fielding Data'!F:F, 'Fielding Data'!$A:$A, $A60)</f>
        <v>4</v>
      </c>
      <c r="W60" s="13">
        <f>SUMIFS('Fielding Data'!G:G, 'Fielding Data'!$A:$A, $A60)</f>
        <v>0</v>
      </c>
      <c r="X60" s="13">
        <f>SUMIFS('Fielding Data'!H:H, 'Fielding Data'!$A:$A, $A60)</f>
        <v>0</v>
      </c>
    </row>
    <row r="61" spans="1:24" x14ac:dyDescent="0.3">
      <c r="A61" s="13" t="str">
        <f t="shared" si="1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 t="shared" si="0"/>
        <v>1B</v>
      </c>
      <c r="Q61" s="13">
        <f>IFERROR(VLOOKUP($A61, 'Fielding Data'!$A$1:$H$12056, 5, 0), 0)</f>
        <v>26</v>
      </c>
      <c r="R61" s="13">
        <f>IFERROR(VLOOKUP($A61, 'Fielding Data'!$A$1:$H$12056, 6, 0), 0)</f>
        <v>0</v>
      </c>
      <c r="S61" s="13">
        <f>IFERROR(VLOOKUP($A61, 'Fielding Data'!$A$1:$H$12056, 7, 0), 0)</f>
        <v>0</v>
      </c>
      <c r="T61" s="13">
        <f>IFERROR(VLOOKUP($A61, 'Fielding Data'!$A$1:$H$12056, 8, 0), 0)</f>
        <v>0</v>
      </c>
      <c r="U61" s="13">
        <f>SUMIFS('Fielding Data'!E:E, 'Fielding Data'!$A:$A, $A61)</f>
        <v>232</v>
      </c>
      <c r="V61" s="13">
        <f>SUMIFS('Fielding Data'!F:F, 'Fielding Data'!$A:$A, $A61)</f>
        <v>112</v>
      </c>
      <c r="W61" s="13">
        <f>SUMIFS('Fielding Data'!G:G, 'Fielding Data'!$A:$A, $A61)</f>
        <v>7</v>
      </c>
      <c r="X61" s="13">
        <f>SUMIFS('Fielding Data'!H:H, 'Fielding Data'!$A:$A, $A61)</f>
        <v>12</v>
      </c>
    </row>
    <row r="62" spans="1:24" x14ac:dyDescent="0.3">
      <c r="A62" s="13" t="str">
        <f t="shared" si="1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 t="shared" si="0"/>
        <v>1B</v>
      </c>
      <c r="Q62" s="13">
        <f>IFERROR(VLOOKUP($A62, 'Fielding Data'!$A$1:$H$12056, 5, 0), 0)</f>
        <v>1</v>
      </c>
      <c r="R62" s="13">
        <f>IFERROR(VLOOKUP($A62, 'Fielding Data'!$A$1:$H$12056, 6, 0), 0)</f>
        <v>0</v>
      </c>
      <c r="S62" s="13">
        <f>IFERROR(VLOOKUP($A62, 'Fielding Data'!$A$1:$H$12056, 7, 0), 0)</f>
        <v>0</v>
      </c>
      <c r="T62" s="13">
        <f>IFERROR(VLOOKUP($A62, 'Fielding Data'!$A$1:$H$12056, 8, 0), 0)</f>
        <v>0</v>
      </c>
      <c r="U62" s="13">
        <f>SUMIFS('Fielding Data'!E:E, 'Fielding Data'!$A:$A, $A62)</f>
        <v>1</v>
      </c>
      <c r="V62" s="13">
        <f>SUMIFS('Fielding Data'!F:F, 'Fielding Data'!$A:$A, $A62)</f>
        <v>0</v>
      </c>
      <c r="W62" s="13">
        <f>SUMIFS('Fielding Data'!G:G, 'Fielding Data'!$A:$A, $A62)</f>
        <v>0</v>
      </c>
      <c r="X62" s="13">
        <f>SUMIFS('Fielding Data'!H:H, 'Fielding Data'!$A:$A, $A62)</f>
        <v>0</v>
      </c>
    </row>
    <row r="63" spans="1:24" x14ac:dyDescent="0.3">
      <c r="A63" s="13" t="str">
        <f t="shared" si="1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 t="shared" si="0"/>
        <v>LF</v>
      </c>
      <c r="Q63" s="13">
        <f>IFERROR(VLOOKUP($A63, 'Fielding Data'!$A$1:$H$12056, 5, 0), 0)</f>
        <v>0</v>
      </c>
      <c r="R63" s="13">
        <f>IFERROR(VLOOKUP($A63, 'Fielding Data'!$A$1:$H$12056, 6, 0), 0)</f>
        <v>0</v>
      </c>
      <c r="S63" s="13">
        <f>IFERROR(VLOOKUP($A63, 'Fielding Data'!$A$1:$H$12056, 7, 0), 0)</f>
        <v>0</v>
      </c>
      <c r="T63" s="13">
        <f>IFERROR(VLOOKUP($A63, 'Fielding Data'!$A$1:$H$12056, 8, 0), 0)</f>
        <v>0</v>
      </c>
      <c r="U63" s="13">
        <f>SUMIFS('Fielding Data'!E:E, 'Fielding Data'!$A:$A, $A63)</f>
        <v>141</v>
      </c>
      <c r="V63" s="13">
        <f>SUMIFS('Fielding Data'!F:F, 'Fielding Data'!$A:$A, $A63)</f>
        <v>6</v>
      </c>
      <c r="W63" s="13">
        <f>SUMIFS('Fielding Data'!G:G, 'Fielding Data'!$A:$A, $A63)</f>
        <v>1</v>
      </c>
      <c r="X63" s="13">
        <f>SUMIFS('Fielding Data'!H:H, 'Fielding Data'!$A:$A, $A63)</f>
        <v>1</v>
      </c>
    </row>
    <row r="64" spans="1:24" x14ac:dyDescent="0.3">
      <c r="A64" s="13" t="str">
        <f t="shared" si="1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 t="shared" si="0"/>
        <v>P</v>
      </c>
      <c r="Q64" s="13">
        <f>IFERROR(VLOOKUP($A64, 'Fielding Data'!$A$1:$H$12056, 5, 0), 0)</f>
        <v>4</v>
      </c>
      <c r="R64" s="13">
        <f>IFERROR(VLOOKUP($A64, 'Fielding Data'!$A$1:$H$12056, 6, 0), 0)</f>
        <v>0</v>
      </c>
      <c r="S64" s="13">
        <f>IFERROR(VLOOKUP($A64, 'Fielding Data'!$A$1:$H$12056, 7, 0), 0)</f>
        <v>0</v>
      </c>
      <c r="T64" s="13">
        <f>IFERROR(VLOOKUP($A64, 'Fielding Data'!$A$1:$H$12056, 8, 0), 0)</f>
        <v>0</v>
      </c>
      <c r="U64" s="13">
        <f>SUMIFS('Fielding Data'!E:E, 'Fielding Data'!$A:$A, $A64)</f>
        <v>4</v>
      </c>
      <c r="V64" s="13">
        <f>SUMIFS('Fielding Data'!F:F, 'Fielding Data'!$A:$A, $A64)</f>
        <v>0</v>
      </c>
      <c r="W64" s="13">
        <f>SUMIFS('Fielding Data'!G:G, 'Fielding Data'!$A:$A, $A64)</f>
        <v>0</v>
      </c>
      <c r="X64" s="13">
        <f>SUMIFS('Fielding Data'!H:H, 'Fielding Data'!$A:$A, $A64)</f>
        <v>0</v>
      </c>
    </row>
    <row r="65" spans="1:24" x14ac:dyDescent="0.3">
      <c r="A65" s="13" t="str">
        <f t="shared" si="1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 t="shared" si="0"/>
        <v>P</v>
      </c>
      <c r="Q65" s="13">
        <f>IFERROR(VLOOKUP($A65, 'Fielding Data'!$A$1:$H$12056, 5, 0), 0)</f>
        <v>9</v>
      </c>
      <c r="R65" s="13">
        <f>IFERROR(VLOOKUP($A65, 'Fielding Data'!$A$1:$H$12056, 6, 0), 0)</f>
        <v>20</v>
      </c>
      <c r="S65" s="13">
        <f>IFERROR(VLOOKUP($A65, 'Fielding Data'!$A$1:$H$12056, 7, 0), 0)</f>
        <v>1</v>
      </c>
      <c r="T65" s="13">
        <f>IFERROR(VLOOKUP($A65, 'Fielding Data'!$A$1:$H$12056, 8, 0), 0)</f>
        <v>0</v>
      </c>
      <c r="U65" s="13">
        <f>SUMIFS('Fielding Data'!E:E, 'Fielding Data'!$A:$A, $A65)</f>
        <v>9</v>
      </c>
      <c r="V65" s="13">
        <f>SUMIFS('Fielding Data'!F:F, 'Fielding Data'!$A:$A, $A65)</f>
        <v>20</v>
      </c>
      <c r="W65" s="13">
        <f>SUMIFS('Fielding Data'!G:G, 'Fielding Data'!$A:$A, $A65)</f>
        <v>1</v>
      </c>
      <c r="X65" s="13">
        <f>SUMIFS('Fielding Data'!H:H, 'Fielding Data'!$A:$A, $A65)</f>
        <v>0</v>
      </c>
    </row>
    <row r="66" spans="1:24" x14ac:dyDescent="0.3">
      <c r="A66" s="13" t="str">
        <f t="shared" si="1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 t="shared" ref="P66:P129" si="2">IFERROR(VLOOKUP($A66, Fielding, 4, 0), "Other")</f>
        <v>2B</v>
      </c>
      <c r="Q66" s="13">
        <f>IFERROR(VLOOKUP($A66, 'Fielding Data'!$A$1:$H$12056, 5, 0), 0)</f>
        <v>245</v>
      </c>
      <c r="R66" s="13">
        <f>IFERROR(VLOOKUP($A66, 'Fielding Data'!$A$1:$H$12056, 6, 0), 0)</f>
        <v>375</v>
      </c>
      <c r="S66" s="13">
        <f>IFERROR(VLOOKUP($A66, 'Fielding Data'!$A$1:$H$12056, 7, 0), 0)</f>
        <v>12</v>
      </c>
      <c r="T66" s="13">
        <f>IFERROR(VLOOKUP($A66, 'Fielding Data'!$A$1:$H$12056, 8, 0), 0)</f>
        <v>100</v>
      </c>
      <c r="U66" s="13">
        <f>SUMIFS('Fielding Data'!E:E, 'Fielding Data'!$A:$A, $A66)</f>
        <v>245</v>
      </c>
      <c r="V66" s="13">
        <f>SUMIFS('Fielding Data'!F:F, 'Fielding Data'!$A:$A, $A66)</f>
        <v>375</v>
      </c>
      <c r="W66" s="13">
        <f>SUMIFS('Fielding Data'!G:G, 'Fielding Data'!$A:$A, $A66)</f>
        <v>12</v>
      </c>
      <c r="X66" s="13">
        <f>SUMIFS('Fielding Data'!H:H, 'Fielding Data'!$A:$A, $A66)</f>
        <v>100</v>
      </c>
    </row>
    <row r="67" spans="1:24" x14ac:dyDescent="0.3">
      <c r="A67" s="13" t="str">
        <f t="shared" ref="A67:A130" si="3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 t="shared" si="2"/>
        <v>P</v>
      </c>
      <c r="Q67" s="13">
        <f>IFERROR(VLOOKUP($A67, 'Fielding Data'!$A$1:$H$12056, 5, 0), 0)</f>
        <v>7</v>
      </c>
      <c r="R67" s="13">
        <f>IFERROR(VLOOKUP($A67, 'Fielding Data'!$A$1:$H$12056, 6, 0), 0)</f>
        <v>9</v>
      </c>
      <c r="S67" s="13">
        <f>IFERROR(VLOOKUP($A67, 'Fielding Data'!$A$1:$H$12056, 7, 0), 0)</f>
        <v>0</v>
      </c>
      <c r="T67" s="13">
        <f>IFERROR(VLOOKUP($A67, 'Fielding Data'!$A$1:$H$12056, 8, 0), 0)</f>
        <v>0</v>
      </c>
      <c r="U67" s="13">
        <f>SUMIFS('Fielding Data'!E:E, 'Fielding Data'!$A:$A, $A67)</f>
        <v>7</v>
      </c>
      <c r="V67" s="13">
        <f>SUMIFS('Fielding Data'!F:F, 'Fielding Data'!$A:$A, $A67)</f>
        <v>9</v>
      </c>
      <c r="W67" s="13">
        <f>SUMIFS('Fielding Data'!G:G, 'Fielding Data'!$A:$A, $A67)</f>
        <v>0</v>
      </c>
      <c r="X67" s="13">
        <f>SUMIFS('Fielding Data'!H:H, 'Fielding Data'!$A:$A, $A67)</f>
        <v>0</v>
      </c>
    </row>
    <row r="68" spans="1:24" x14ac:dyDescent="0.3">
      <c r="A68" s="13" t="str">
        <f t="shared" si="3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 t="shared" si="2"/>
        <v>P</v>
      </c>
      <c r="Q68" s="13">
        <f>IFERROR(VLOOKUP($A68, 'Fielding Data'!$A$1:$H$12056, 5, 0), 0)</f>
        <v>4</v>
      </c>
      <c r="R68" s="13">
        <f>IFERROR(VLOOKUP($A68, 'Fielding Data'!$A$1:$H$12056, 6, 0), 0)</f>
        <v>10</v>
      </c>
      <c r="S68" s="13">
        <f>IFERROR(VLOOKUP($A68, 'Fielding Data'!$A$1:$H$12056, 7, 0), 0)</f>
        <v>2</v>
      </c>
      <c r="T68" s="13">
        <f>IFERROR(VLOOKUP($A68, 'Fielding Data'!$A$1:$H$12056, 8, 0), 0)</f>
        <v>2</v>
      </c>
      <c r="U68" s="13">
        <f>SUMIFS('Fielding Data'!E:E, 'Fielding Data'!$A:$A, $A68)</f>
        <v>4</v>
      </c>
      <c r="V68" s="13">
        <f>SUMIFS('Fielding Data'!F:F, 'Fielding Data'!$A:$A, $A68)</f>
        <v>10</v>
      </c>
      <c r="W68" s="13">
        <f>SUMIFS('Fielding Data'!G:G, 'Fielding Data'!$A:$A, $A68)</f>
        <v>2</v>
      </c>
      <c r="X68" s="13">
        <f>SUMIFS('Fielding Data'!H:H, 'Fielding Data'!$A:$A, $A68)</f>
        <v>2</v>
      </c>
    </row>
    <row r="69" spans="1:24" x14ac:dyDescent="0.3">
      <c r="A69" s="13" t="str">
        <f t="shared" si="3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 t="shared" si="2"/>
        <v>P</v>
      </c>
      <c r="Q69" s="13">
        <f>IFERROR(VLOOKUP($A69, 'Fielding Data'!$A$1:$H$12056, 5, 0), 0)</f>
        <v>4</v>
      </c>
      <c r="R69" s="13">
        <f>IFERROR(VLOOKUP($A69, 'Fielding Data'!$A$1:$H$12056, 6, 0), 0)</f>
        <v>9</v>
      </c>
      <c r="S69" s="13">
        <f>IFERROR(VLOOKUP($A69, 'Fielding Data'!$A$1:$H$12056, 7, 0), 0)</f>
        <v>0</v>
      </c>
      <c r="T69" s="13">
        <f>IFERROR(VLOOKUP($A69, 'Fielding Data'!$A$1:$H$12056, 8, 0), 0)</f>
        <v>0</v>
      </c>
      <c r="U69" s="13">
        <f>SUMIFS('Fielding Data'!E:E, 'Fielding Data'!$A:$A, $A69)</f>
        <v>4</v>
      </c>
      <c r="V69" s="13">
        <f>SUMIFS('Fielding Data'!F:F, 'Fielding Data'!$A:$A, $A69)</f>
        <v>9</v>
      </c>
      <c r="W69" s="13">
        <f>SUMIFS('Fielding Data'!G:G, 'Fielding Data'!$A:$A, $A69)</f>
        <v>0</v>
      </c>
      <c r="X69" s="13">
        <f>SUMIFS('Fielding Data'!H:H, 'Fielding Data'!$A:$A, $A69)</f>
        <v>0</v>
      </c>
    </row>
    <row r="70" spans="1:24" x14ac:dyDescent="0.3">
      <c r="A70" s="13" t="str">
        <f t="shared" si="3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 t="shared" si="2"/>
        <v>P</v>
      </c>
      <c r="Q70" s="13">
        <f>IFERROR(VLOOKUP($A70, 'Fielding Data'!$A$1:$H$12056, 5, 0), 0)</f>
        <v>3</v>
      </c>
      <c r="R70" s="13">
        <f>IFERROR(VLOOKUP($A70, 'Fielding Data'!$A$1:$H$12056, 6, 0), 0)</f>
        <v>4</v>
      </c>
      <c r="S70" s="13">
        <f>IFERROR(VLOOKUP($A70, 'Fielding Data'!$A$1:$H$12056, 7, 0), 0)</f>
        <v>0</v>
      </c>
      <c r="T70" s="13">
        <f>IFERROR(VLOOKUP($A70, 'Fielding Data'!$A$1:$H$12056, 8, 0), 0)</f>
        <v>0</v>
      </c>
      <c r="U70" s="13">
        <f>SUMIFS('Fielding Data'!E:E, 'Fielding Data'!$A:$A, $A70)</f>
        <v>3</v>
      </c>
      <c r="V70" s="13">
        <f>SUMIFS('Fielding Data'!F:F, 'Fielding Data'!$A:$A, $A70)</f>
        <v>4</v>
      </c>
      <c r="W70" s="13">
        <f>SUMIFS('Fielding Data'!G:G, 'Fielding Data'!$A:$A, $A70)</f>
        <v>0</v>
      </c>
      <c r="X70" s="13">
        <f>SUMIFS('Fielding Data'!H:H, 'Fielding Data'!$A:$A, $A70)</f>
        <v>0</v>
      </c>
    </row>
    <row r="71" spans="1:24" x14ac:dyDescent="0.3">
      <c r="A71" s="13" t="str">
        <f t="shared" si="3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 t="shared" si="2"/>
        <v>1B</v>
      </c>
      <c r="Q71" s="13">
        <f>IFERROR(VLOOKUP($A71, 'Fielding Data'!$A$1:$H$12056, 5, 0), 0)</f>
        <v>46</v>
      </c>
      <c r="R71" s="13">
        <f>IFERROR(VLOOKUP($A71, 'Fielding Data'!$A$1:$H$12056, 6, 0), 0)</f>
        <v>6</v>
      </c>
      <c r="S71" s="13">
        <f>IFERROR(VLOOKUP($A71, 'Fielding Data'!$A$1:$H$12056, 7, 0), 0)</f>
        <v>1</v>
      </c>
      <c r="T71" s="13">
        <f>IFERROR(VLOOKUP($A71, 'Fielding Data'!$A$1:$H$12056, 8, 0), 0)</f>
        <v>6</v>
      </c>
      <c r="U71" s="13">
        <f>SUMIFS('Fielding Data'!E:E, 'Fielding Data'!$A:$A, $A71)</f>
        <v>94</v>
      </c>
      <c r="V71" s="13">
        <f>SUMIFS('Fielding Data'!F:F, 'Fielding Data'!$A:$A, $A71)</f>
        <v>66</v>
      </c>
      <c r="W71" s="13">
        <f>SUMIFS('Fielding Data'!G:G, 'Fielding Data'!$A:$A, $A71)</f>
        <v>5</v>
      </c>
      <c r="X71" s="13">
        <f>SUMIFS('Fielding Data'!H:H, 'Fielding Data'!$A:$A, $A71)</f>
        <v>18</v>
      </c>
    </row>
    <row r="72" spans="1:24" x14ac:dyDescent="0.3">
      <c r="A72" s="13" t="str">
        <f t="shared" si="3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 t="shared" si="2"/>
        <v>3B</v>
      </c>
      <c r="Q72" s="13">
        <f>IFERROR(VLOOKUP($A72, 'Fielding Data'!$A$1:$H$12056, 5, 0), 0)</f>
        <v>27</v>
      </c>
      <c r="R72" s="13">
        <f>IFERROR(VLOOKUP($A72, 'Fielding Data'!$A$1:$H$12056, 6, 0), 0)</f>
        <v>77</v>
      </c>
      <c r="S72" s="13">
        <f>IFERROR(VLOOKUP($A72, 'Fielding Data'!$A$1:$H$12056, 7, 0), 0)</f>
        <v>4</v>
      </c>
      <c r="T72" s="13">
        <f>IFERROR(VLOOKUP($A72, 'Fielding Data'!$A$1:$H$12056, 8, 0), 0)</f>
        <v>8</v>
      </c>
      <c r="U72" s="13">
        <f>SUMIFS('Fielding Data'!E:E, 'Fielding Data'!$A:$A, $A72)</f>
        <v>27</v>
      </c>
      <c r="V72" s="13">
        <f>SUMIFS('Fielding Data'!F:F, 'Fielding Data'!$A:$A, $A72)</f>
        <v>77</v>
      </c>
      <c r="W72" s="13">
        <f>SUMIFS('Fielding Data'!G:G, 'Fielding Data'!$A:$A, $A72)</f>
        <v>4</v>
      </c>
      <c r="X72" s="13">
        <f>SUMIFS('Fielding Data'!H:H, 'Fielding Data'!$A:$A, $A72)</f>
        <v>8</v>
      </c>
    </row>
    <row r="73" spans="1:24" x14ac:dyDescent="0.3">
      <c r="A73" s="13" t="str">
        <f t="shared" si="3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 t="shared" si="2"/>
        <v>P</v>
      </c>
      <c r="Q73" s="13">
        <f>IFERROR(VLOOKUP($A73, 'Fielding Data'!$A$1:$H$12056, 5, 0), 0)</f>
        <v>7</v>
      </c>
      <c r="R73" s="13">
        <f>IFERROR(VLOOKUP($A73, 'Fielding Data'!$A$1:$H$12056, 6, 0), 0)</f>
        <v>5</v>
      </c>
      <c r="S73" s="13">
        <f>IFERROR(VLOOKUP($A73, 'Fielding Data'!$A$1:$H$12056, 7, 0), 0)</f>
        <v>1</v>
      </c>
      <c r="T73" s="13">
        <f>IFERROR(VLOOKUP($A73, 'Fielding Data'!$A$1:$H$12056, 8, 0), 0)</f>
        <v>1</v>
      </c>
      <c r="U73" s="13">
        <f>SUMIFS('Fielding Data'!E:E, 'Fielding Data'!$A:$A, $A73)</f>
        <v>7</v>
      </c>
      <c r="V73" s="13">
        <f>SUMIFS('Fielding Data'!F:F, 'Fielding Data'!$A:$A, $A73)</f>
        <v>5</v>
      </c>
      <c r="W73" s="13">
        <f>SUMIFS('Fielding Data'!G:G, 'Fielding Data'!$A:$A, $A73)</f>
        <v>1</v>
      </c>
      <c r="X73" s="13">
        <f>SUMIFS('Fielding Data'!H:H, 'Fielding Data'!$A:$A, $A73)</f>
        <v>1</v>
      </c>
    </row>
    <row r="74" spans="1:24" x14ac:dyDescent="0.3">
      <c r="A74" s="13" t="str">
        <f t="shared" si="3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 t="shared" si="2"/>
        <v>3B</v>
      </c>
      <c r="Q74" s="13">
        <f>IFERROR(VLOOKUP($A74, 'Fielding Data'!$A$1:$H$12056, 5, 0), 0)</f>
        <v>138</v>
      </c>
      <c r="R74" s="13">
        <f>IFERROR(VLOOKUP($A74, 'Fielding Data'!$A$1:$H$12056, 6, 0), 0)</f>
        <v>285</v>
      </c>
      <c r="S74" s="13">
        <f>IFERROR(VLOOKUP($A74, 'Fielding Data'!$A$1:$H$12056, 7, 0), 0)</f>
        <v>19</v>
      </c>
      <c r="T74" s="13">
        <f>IFERROR(VLOOKUP($A74, 'Fielding Data'!$A$1:$H$12056, 8, 0), 0)</f>
        <v>31</v>
      </c>
      <c r="U74" s="13">
        <f>SUMIFS('Fielding Data'!E:E, 'Fielding Data'!$A:$A, $A74)</f>
        <v>138</v>
      </c>
      <c r="V74" s="13">
        <f>SUMIFS('Fielding Data'!F:F, 'Fielding Data'!$A:$A, $A74)</f>
        <v>285</v>
      </c>
      <c r="W74" s="13">
        <f>SUMIFS('Fielding Data'!G:G, 'Fielding Data'!$A:$A, $A74)</f>
        <v>19</v>
      </c>
      <c r="X74" s="13">
        <f>SUMIFS('Fielding Data'!H:H, 'Fielding Data'!$A:$A, $A74)</f>
        <v>31</v>
      </c>
    </row>
    <row r="75" spans="1:24" x14ac:dyDescent="0.3">
      <c r="A75" s="13" t="str">
        <f t="shared" si="3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 t="shared" si="2"/>
        <v>CF</v>
      </c>
      <c r="Q75" s="13">
        <f>IFERROR(VLOOKUP($A75, 'Fielding Data'!$A$1:$H$12056, 5, 0), 0)</f>
        <v>0</v>
      </c>
      <c r="R75" s="13">
        <f>IFERROR(VLOOKUP($A75, 'Fielding Data'!$A$1:$H$12056, 6, 0), 0)</f>
        <v>0</v>
      </c>
      <c r="S75" s="13">
        <f>IFERROR(VLOOKUP($A75, 'Fielding Data'!$A$1:$H$12056, 7, 0), 0)</f>
        <v>0</v>
      </c>
      <c r="T75" s="13">
        <f>IFERROR(VLOOKUP($A75, 'Fielding Data'!$A$1:$H$12056, 8, 0), 0)</f>
        <v>0</v>
      </c>
      <c r="U75" s="13">
        <f>SUMIFS('Fielding Data'!E:E, 'Fielding Data'!$A:$A, $A75)</f>
        <v>146</v>
      </c>
      <c r="V75" s="13">
        <f>SUMIFS('Fielding Data'!F:F, 'Fielding Data'!$A:$A, $A75)</f>
        <v>4</v>
      </c>
      <c r="W75" s="13">
        <f>SUMIFS('Fielding Data'!G:G, 'Fielding Data'!$A:$A, $A75)</f>
        <v>0</v>
      </c>
      <c r="X75" s="13">
        <f>SUMIFS('Fielding Data'!H:H, 'Fielding Data'!$A:$A, $A75)</f>
        <v>1</v>
      </c>
    </row>
    <row r="76" spans="1:24" x14ac:dyDescent="0.3">
      <c r="A76" s="13" t="str">
        <f t="shared" si="3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 t="shared" si="2"/>
        <v>P</v>
      </c>
      <c r="Q76" s="13">
        <f>IFERROR(VLOOKUP($A76, 'Fielding Data'!$A$1:$H$12056, 5, 0), 0)</f>
        <v>0</v>
      </c>
      <c r="R76" s="13">
        <f>IFERROR(VLOOKUP($A76, 'Fielding Data'!$A$1:$H$12056, 6, 0), 0)</f>
        <v>3</v>
      </c>
      <c r="S76" s="13">
        <f>IFERROR(VLOOKUP($A76, 'Fielding Data'!$A$1:$H$12056, 7, 0), 0)</f>
        <v>0</v>
      </c>
      <c r="T76" s="13">
        <f>IFERROR(VLOOKUP($A76, 'Fielding Data'!$A$1:$H$12056, 8, 0), 0)</f>
        <v>0</v>
      </c>
      <c r="U76" s="13">
        <f>SUMIFS('Fielding Data'!E:E, 'Fielding Data'!$A:$A, $A76)</f>
        <v>0</v>
      </c>
      <c r="V76" s="13">
        <f>SUMIFS('Fielding Data'!F:F, 'Fielding Data'!$A:$A, $A76)</f>
        <v>3</v>
      </c>
      <c r="W76" s="13">
        <f>SUMIFS('Fielding Data'!G:G, 'Fielding Data'!$A:$A, $A76)</f>
        <v>0</v>
      </c>
      <c r="X76" s="13">
        <f>SUMIFS('Fielding Data'!H:H, 'Fielding Data'!$A:$A, $A76)</f>
        <v>0</v>
      </c>
    </row>
    <row r="77" spans="1:24" x14ac:dyDescent="0.3">
      <c r="A77" s="13" t="str">
        <f t="shared" si="3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 t="shared" si="2"/>
        <v>P</v>
      </c>
      <c r="Q77" s="13">
        <f>IFERROR(VLOOKUP($A77, 'Fielding Data'!$A$1:$H$12056, 5, 0), 0)</f>
        <v>0</v>
      </c>
      <c r="R77" s="13">
        <f>IFERROR(VLOOKUP($A77, 'Fielding Data'!$A$1:$H$12056, 6, 0), 0)</f>
        <v>4</v>
      </c>
      <c r="S77" s="13">
        <f>IFERROR(VLOOKUP($A77, 'Fielding Data'!$A$1:$H$12056, 7, 0), 0)</f>
        <v>0</v>
      </c>
      <c r="T77" s="13">
        <f>IFERROR(VLOOKUP($A77, 'Fielding Data'!$A$1:$H$12056, 8, 0), 0)</f>
        <v>0</v>
      </c>
      <c r="U77" s="13">
        <f>SUMIFS('Fielding Data'!E:E, 'Fielding Data'!$A:$A, $A77)</f>
        <v>0</v>
      </c>
      <c r="V77" s="13">
        <f>SUMIFS('Fielding Data'!F:F, 'Fielding Data'!$A:$A, $A77)</f>
        <v>4</v>
      </c>
      <c r="W77" s="13">
        <f>SUMIFS('Fielding Data'!G:G, 'Fielding Data'!$A:$A, $A77)</f>
        <v>0</v>
      </c>
      <c r="X77" s="13">
        <f>SUMIFS('Fielding Data'!H:H, 'Fielding Data'!$A:$A, $A77)</f>
        <v>0</v>
      </c>
    </row>
    <row r="78" spans="1:24" x14ac:dyDescent="0.3">
      <c r="A78" s="13" t="str">
        <f t="shared" si="3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 t="shared" si="2"/>
        <v>P</v>
      </c>
      <c r="Q78" s="13">
        <f>IFERROR(VLOOKUP($A78, 'Fielding Data'!$A$1:$H$12056, 5, 0), 0)</f>
        <v>1</v>
      </c>
      <c r="R78" s="13">
        <f>IFERROR(VLOOKUP($A78, 'Fielding Data'!$A$1:$H$12056, 6, 0), 0)</f>
        <v>1</v>
      </c>
      <c r="S78" s="13">
        <f>IFERROR(VLOOKUP($A78, 'Fielding Data'!$A$1:$H$12056, 7, 0), 0)</f>
        <v>0</v>
      </c>
      <c r="T78" s="13">
        <f>IFERROR(VLOOKUP($A78, 'Fielding Data'!$A$1:$H$12056, 8, 0), 0)</f>
        <v>0</v>
      </c>
      <c r="U78" s="13">
        <f>SUMIFS('Fielding Data'!E:E, 'Fielding Data'!$A:$A, $A78)</f>
        <v>1</v>
      </c>
      <c r="V78" s="13">
        <f>SUMIFS('Fielding Data'!F:F, 'Fielding Data'!$A:$A, $A78)</f>
        <v>1</v>
      </c>
      <c r="W78" s="13">
        <f>SUMIFS('Fielding Data'!G:G, 'Fielding Data'!$A:$A, $A78)</f>
        <v>0</v>
      </c>
      <c r="X78" s="13">
        <f>SUMIFS('Fielding Data'!H:H, 'Fielding Data'!$A:$A, $A78)</f>
        <v>0</v>
      </c>
    </row>
    <row r="79" spans="1:24" x14ac:dyDescent="0.3">
      <c r="A79" s="13" t="str">
        <f t="shared" si="3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 t="shared" si="2"/>
        <v>P</v>
      </c>
      <c r="Q79" s="13">
        <f>IFERROR(VLOOKUP($A79, 'Fielding Data'!$A$1:$H$12056, 5, 0), 0)</f>
        <v>11</v>
      </c>
      <c r="R79" s="13">
        <f>IFERROR(VLOOKUP($A79, 'Fielding Data'!$A$1:$H$12056, 6, 0), 0)</f>
        <v>22</v>
      </c>
      <c r="S79" s="13">
        <f>IFERROR(VLOOKUP($A79, 'Fielding Data'!$A$1:$H$12056, 7, 0), 0)</f>
        <v>0</v>
      </c>
      <c r="T79" s="13">
        <f>IFERROR(VLOOKUP($A79, 'Fielding Data'!$A$1:$H$12056, 8, 0), 0)</f>
        <v>3</v>
      </c>
      <c r="U79" s="13">
        <f>SUMIFS('Fielding Data'!E:E, 'Fielding Data'!$A:$A, $A79)</f>
        <v>11</v>
      </c>
      <c r="V79" s="13">
        <f>SUMIFS('Fielding Data'!F:F, 'Fielding Data'!$A:$A, $A79)</f>
        <v>22</v>
      </c>
      <c r="W79" s="13">
        <f>SUMIFS('Fielding Data'!G:G, 'Fielding Data'!$A:$A, $A79)</f>
        <v>0</v>
      </c>
      <c r="X79" s="13">
        <f>SUMIFS('Fielding Data'!H:H, 'Fielding Data'!$A:$A, $A79)</f>
        <v>3</v>
      </c>
    </row>
    <row r="80" spans="1:24" x14ac:dyDescent="0.3">
      <c r="A80" s="13" t="str">
        <f t="shared" si="3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 t="shared" si="2"/>
        <v>P</v>
      </c>
      <c r="Q80" s="13">
        <f>IFERROR(VLOOKUP($A80, 'Fielding Data'!$A$1:$H$12056, 5, 0), 0)</f>
        <v>4</v>
      </c>
      <c r="R80" s="13">
        <f>IFERROR(VLOOKUP($A80, 'Fielding Data'!$A$1:$H$12056, 6, 0), 0)</f>
        <v>4</v>
      </c>
      <c r="S80" s="13">
        <f>IFERROR(VLOOKUP($A80, 'Fielding Data'!$A$1:$H$12056, 7, 0), 0)</f>
        <v>0</v>
      </c>
      <c r="T80" s="13">
        <f>IFERROR(VLOOKUP($A80, 'Fielding Data'!$A$1:$H$12056, 8, 0), 0)</f>
        <v>0</v>
      </c>
      <c r="U80" s="13">
        <f>SUMIFS('Fielding Data'!E:E, 'Fielding Data'!$A:$A, $A80)</f>
        <v>4</v>
      </c>
      <c r="V80" s="13">
        <f>SUMIFS('Fielding Data'!F:F, 'Fielding Data'!$A:$A, $A80)</f>
        <v>4</v>
      </c>
      <c r="W80" s="13">
        <f>SUMIFS('Fielding Data'!G:G, 'Fielding Data'!$A:$A, $A80)</f>
        <v>0</v>
      </c>
      <c r="X80" s="13">
        <f>SUMIFS('Fielding Data'!H:H, 'Fielding Data'!$A:$A, $A80)</f>
        <v>0</v>
      </c>
    </row>
    <row r="81" spans="1:24" x14ac:dyDescent="0.3">
      <c r="A81" s="13" t="str">
        <f t="shared" si="3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 t="shared" si="2"/>
        <v>P</v>
      </c>
      <c r="Q81" s="13">
        <f>IFERROR(VLOOKUP($A81, 'Fielding Data'!$A$1:$H$12056, 5, 0), 0)</f>
        <v>0</v>
      </c>
      <c r="R81" s="13">
        <f>IFERROR(VLOOKUP($A81, 'Fielding Data'!$A$1:$H$12056, 6, 0), 0)</f>
        <v>0</v>
      </c>
      <c r="S81" s="13">
        <f>IFERROR(VLOOKUP($A81, 'Fielding Data'!$A$1:$H$12056, 7, 0), 0)</f>
        <v>0</v>
      </c>
      <c r="T81" s="13">
        <f>IFERROR(VLOOKUP($A81, 'Fielding Data'!$A$1:$H$12056, 8, 0), 0)</f>
        <v>0</v>
      </c>
      <c r="U81" s="13">
        <f>SUMIFS('Fielding Data'!E:E, 'Fielding Data'!$A:$A, $A81)</f>
        <v>0</v>
      </c>
      <c r="V81" s="13">
        <f>SUMIFS('Fielding Data'!F:F, 'Fielding Data'!$A:$A, $A81)</f>
        <v>0</v>
      </c>
      <c r="W81" s="13">
        <f>SUMIFS('Fielding Data'!G:G, 'Fielding Data'!$A:$A, $A81)</f>
        <v>0</v>
      </c>
      <c r="X81" s="13">
        <f>SUMIFS('Fielding Data'!H:H, 'Fielding Data'!$A:$A, $A81)</f>
        <v>0</v>
      </c>
    </row>
    <row r="82" spans="1:24" x14ac:dyDescent="0.3">
      <c r="A82" s="13" t="str">
        <f t="shared" si="3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 t="shared" si="2"/>
        <v>P</v>
      </c>
      <c r="Q82" s="13">
        <f>IFERROR(VLOOKUP($A82, 'Fielding Data'!$A$1:$H$12056, 5, 0), 0)</f>
        <v>3</v>
      </c>
      <c r="R82" s="13">
        <f>IFERROR(VLOOKUP($A82, 'Fielding Data'!$A$1:$H$12056, 6, 0), 0)</f>
        <v>4</v>
      </c>
      <c r="S82" s="13">
        <f>IFERROR(VLOOKUP($A82, 'Fielding Data'!$A$1:$H$12056, 7, 0), 0)</f>
        <v>0</v>
      </c>
      <c r="T82" s="13">
        <f>IFERROR(VLOOKUP($A82, 'Fielding Data'!$A$1:$H$12056, 8, 0), 0)</f>
        <v>0</v>
      </c>
      <c r="U82" s="13">
        <f>SUMIFS('Fielding Data'!E:E, 'Fielding Data'!$A:$A, $A82)</f>
        <v>3</v>
      </c>
      <c r="V82" s="13">
        <f>SUMIFS('Fielding Data'!F:F, 'Fielding Data'!$A:$A, $A82)</f>
        <v>4</v>
      </c>
      <c r="W82" s="13">
        <f>SUMIFS('Fielding Data'!G:G, 'Fielding Data'!$A:$A, $A82)</f>
        <v>0</v>
      </c>
      <c r="X82" s="13">
        <f>SUMIFS('Fielding Data'!H:H, 'Fielding Data'!$A:$A, $A82)</f>
        <v>0</v>
      </c>
    </row>
    <row r="83" spans="1:24" x14ac:dyDescent="0.3">
      <c r="A83" s="13" t="str">
        <f t="shared" si="3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 t="shared" si="2"/>
        <v>CF</v>
      </c>
      <c r="Q83" s="13">
        <f>IFERROR(VLOOKUP($A83, 'Fielding Data'!$A$1:$H$12056, 5, 0), 0)</f>
        <v>0</v>
      </c>
      <c r="R83" s="13">
        <f>IFERROR(VLOOKUP($A83, 'Fielding Data'!$A$1:$H$12056, 6, 0), 0)</f>
        <v>0</v>
      </c>
      <c r="S83" s="13">
        <f>IFERROR(VLOOKUP($A83, 'Fielding Data'!$A$1:$H$12056, 7, 0), 0)</f>
        <v>0</v>
      </c>
      <c r="T83" s="13">
        <f>IFERROR(VLOOKUP($A83, 'Fielding Data'!$A$1:$H$12056, 8, 0), 0)</f>
        <v>0</v>
      </c>
      <c r="U83" s="13">
        <f>SUMIFS('Fielding Data'!E:E, 'Fielding Data'!$A:$A, $A83)</f>
        <v>207</v>
      </c>
      <c r="V83" s="13">
        <f>SUMIFS('Fielding Data'!F:F, 'Fielding Data'!$A:$A, $A83)</f>
        <v>9</v>
      </c>
      <c r="W83" s="13">
        <f>SUMIFS('Fielding Data'!G:G, 'Fielding Data'!$A:$A, $A83)</f>
        <v>4</v>
      </c>
      <c r="X83" s="13">
        <f>SUMIFS('Fielding Data'!H:H, 'Fielding Data'!$A:$A, $A83)</f>
        <v>4</v>
      </c>
    </row>
    <row r="84" spans="1:24" x14ac:dyDescent="0.3">
      <c r="A84" s="13" t="str">
        <f t="shared" si="3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 t="shared" si="2"/>
        <v>P</v>
      </c>
      <c r="Q84" s="13">
        <f>IFERROR(VLOOKUP($A84, 'Fielding Data'!$A$1:$H$12056, 5, 0), 0)</f>
        <v>3</v>
      </c>
      <c r="R84" s="13">
        <f>IFERROR(VLOOKUP($A84, 'Fielding Data'!$A$1:$H$12056, 6, 0), 0)</f>
        <v>4</v>
      </c>
      <c r="S84" s="13">
        <f>IFERROR(VLOOKUP($A84, 'Fielding Data'!$A$1:$H$12056, 7, 0), 0)</f>
        <v>0</v>
      </c>
      <c r="T84" s="13">
        <f>IFERROR(VLOOKUP($A84, 'Fielding Data'!$A$1:$H$12056, 8, 0), 0)</f>
        <v>0</v>
      </c>
      <c r="U84" s="13">
        <f>SUMIFS('Fielding Data'!E:E, 'Fielding Data'!$A:$A, $A84)</f>
        <v>3</v>
      </c>
      <c r="V84" s="13">
        <f>SUMIFS('Fielding Data'!F:F, 'Fielding Data'!$A:$A, $A84)</f>
        <v>4</v>
      </c>
      <c r="W84" s="13">
        <f>SUMIFS('Fielding Data'!G:G, 'Fielding Data'!$A:$A, $A84)</f>
        <v>0</v>
      </c>
      <c r="X84" s="13">
        <f>SUMIFS('Fielding Data'!H:H, 'Fielding Data'!$A:$A, $A84)</f>
        <v>0</v>
      </c>
    </row>
    <row r="85" spans="1:24" x14ac:dyDescent="0.3">
      <c r="A85" s="13" t="str">
        <f t="shared" si="3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 t="shared" si="2"/>
        <v>SS</v>
      </c>
      <c r="Q85" s="13">
        <f>IFERROR(VLOOKUP($A85, 'Fielding Data'!$A$1:$H$12056, 5, 0), 0)</f>
        <v>256</v>
      </c>
      <c r="R85" s="13">
        <f>IFERROR(VLOOKUP($A85, 'Fielding Data'!$A$1:$H$12056, 6, 0), 0)</f>
        <v>418</v>
      </c>
      <c r="S85" s="13">
        <f>IFERROR(VLOOKUP($A85, 'Fielding Data'!$A$1:$H$12056, 7, 0), 0)</f>
        <v>18</v>
      </c>
      <c r="T85" s="13">
        <f>IFERROR(VLOOKUP($A85, 'Fielding Data'!$A$1:$H$12056, 8, 0), 0)</f>
        <v>84</v>
      </c>
      <c r="U85" s="13">
        <f>SUMIFS('Fielding Data'!E:E, 'Fielding Data'!$A:$A, $A85)</f>
        <v>256</v>
      </c>
      <c r="V85" s="13">
        <f>SUMIFS('Fielding Data'!F:F, 'Fielding Data'!$A:$A, $A85)</f>
        <v>418</v>
      </c>
      <c r="W85" s="13">
        <f>SUMIFS('Fielding Data'!G:G, 'Fielding Data'!$A:$A, $A85)</f>
        <v>18</v>
      </c>
      <c r="X85" s="13">
        <f>SUMIFS('Fielding Data'!H:H, 'Fielding Data'!$A:$A, $A85)</f>
        <v>84</v>
      </c>
    </row>
    <row r="86" spans="1:24" x14ac:dyDescent="0.3">
      <c r="A86" s="13" t="str">
        <f t="shared" si="3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 t="shared" si="2"/>
        <v>1B</v>
      </c>
      <c r="Q86" s="13">
        <f>IFERROR(VLOOKUP($A86, 'Fielding Data'!$A$1:$H$12056, 5, 0), 0)</f>
        <v>33</v>
      </c>
      <c r="R86" s="13">
        <f>IFERROR(VLOOKUP($A86, 'Fielding Data'!$A$1:$H$12056, 6, 0), 0)</f>
        <v>0</v>
      </c>
      <c r="S86" s="13">
        <f>IFERROR(VLOOKUP($A86, 'Fielding Data'!$A$1:$H$12056, 7, 0), 0)</f>
        <v>1</v>
      </c>
      <c r="T86" s="13">
        <f>IFERROR(VLOOKUP($A86, 'Fielding Data'!$A$1:$H$12056, 8, 0), 0)</f>
        <v>1</v>
      </c>
      <c r="U86" s="13">
        <f>SUMIFS('Fielding Data'!E:E, 'Fielding Data'!$A:$A, $A86)</f>
        <v>67</v>
      </c>
      <c r="V86" s="13">
        <f>SUMIFS('Fielding Data'!F:F, 'Fielding Data'!$A:$A, $A86)</f>
        <v>79</v>
      </c>
      <c r="W86" s="13">
        <f>SUMIFS('Fielding Data'!G:G, 'Fielding Data'!$A:$A, $A86)</f>
        <v>10</v>
      </c>
      <c r="X86" s="13">
        <f>SUMIFS('Fielding Data'!H:H, 'Fielding Data'!$A:$A, $A86)</f>
        <v>10</v>
      </c>
    </row>
    <row r="87" spans="1:24" x14ac:dyDescent="0.3">
      <c r="A87" s="13" t="str">
        <f t="shared" si="3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 t="shared" si="2"/>
        <v>P</v>
      </c>
      <c r="Q87" s="13">
        <f>IFERROR(VLOOKUP($A87, 'Fielding Data'!$A$1:$H$12056, 5, 0), 0)</f>
        <v>12</v>
      </c>
      <c r="R87" s="13">
        <f>IFERROR(VLOOKUP($A87, 'Fielding Data'!$A$1:$H$12056, 6, 0), 0)</f>
        <v>20</v>
      </c>
      <c r="S87" s="13">
        <f>IFERROR(VLOOKUP($A87, 'Fielding Data'!$A$1:$H$12056, 7, 0), 0)</f>
        <v>1</v>
      </c>
      <c r="T87" s="13">
        <f>IFERROR(VLOOKUP($A87, 'Fielding Data'!$A$1:$H$12056, 8, 0), 0)</f>
        <v>1</v>
      </c>
      <c r="U87" s="13">
        <f>SUMIFS('Fielding Data'!E:E, 'Fielding Data'!$A:$A, $A87)</f>
        <v>12</v>
      </c>
      <c r="V87" s="13">
        <f>SUMIFS('Fielding Data'!F:F, 'Fielding Data'!$A:$A, $A87)</f>
        <v>20</v>
      </c>
      <c r="W87" s="13">
        <f>SUMIFS('Fielding Data'!G:G, 'Fielding Data'!$A:$A, $A87)</f>
        <v>1</v>
      </c>
      <c r="X87" s="13">
        <f>SUMIFS('Fielding Data'!H:H, 'Fielding Data'!$A:$A, $A87)</f>
        <v>1</v>
      </c>
    </row>
    <row r="88" spans="1:24" x14ac:dyDescent="0.3">
      <c r="A88" s="13" t="str">
        <f t="shared" si="3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 t="shared" si="2"/>
        <v>P</v>
      </c>
      <c r="Q88" s="13">
        <f>IFERROR(VLOOKUP($A88, 'Fielding Data'!$A$1:$H$12056, 5, 0), 0)</f>
        <v>0</v>
      </c>
      <c r="R88" s="13">
        <f>IFERROR(VLOOKUP($A88, 'Fielding Data'!$A$1:$H$12056, 6, 0), 0)</f>
        <v>0</v>
      </c>
      <c r="S88" s="13">
        <f>IFERROR(VLOOKUP($A88, 'Fielding Data'!$A$1:$H$12056, 7, 0), 0)</f>
        <v>1</v>
      </c>
      <c r="T88" s="13">
        <f>IFERROR(VLOOKUP($A88, 'Fielding Data'!$A$1:$H$12056, 8, 0), 0)</f>
        <v>0</v>
      </c>
      <c r="U88" s="13">
        <f>SUMIFS('Fielding Data'!E:E, 'Fielding Data'!$A:$A, $A88)</f>
        <v>0</v>
      </c>
      <c r="V88" s="13">
        <f>SUMIFS('Fielding Data'!F:F, 'Fielding Data'!$A:$A, $A88)</f>
        <v>0</v>
      </c>
      <c r="W88" s="13">
        <f>SUMIFS('Fielding Data'!G:G, 'Fielding Data'!$A:$A, $A88)</f>
        <v>1</v>
      </c>
      <c r="X88" s="13">
        <f>SUMIFS('Fielding Data'!H:H, 'Fielding Data'!$A:$A, $A88)</f>
        <v>0</v>
      </c>
    </row>
    <row r="89" spans="1:24" x14ac:dyDescent="0.3">
      <c r="A89" s="13" t="str">
        <f t="shared" si="3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 t="shared" si="2"/>
        <v>P</v>
      </c>
      <c r="Q89" s="13">
        <f>IFERROR(VLOOKUP($A89, 'Fielding Data'!$A$1:$H$12056, 5, 0), 0)</f>
        <v>11</v>
      </c>
      <c r="R89" s="13">
        <f>IFERROR(VLOOKUP($A89, 'Fielding Data'!$A$1:$H$12056, 6, 0), 0)</f>
        <v>25</v>
      </c>
      <c r="S89" s="13">
        <f>IFERROR(VLOOKUP($A89, 'Fielding Data'!$A$1:$H$12056, 7, 0), 0)</f>
        <v>2</v>
      </c>
      <c r="T89" s="13">
        <f>IFERROR(VLOOKUP($A89, 'Fielding Data'!$A$1:$H$12056, 8, 0), 0)</f>
        <v>4</v>
      </c>
      <c r="U89" s="13">
        <f>SUMIFS('Fielding Data'!E:E, 'Fielding Data'!$A:$A, $A89)</f>
        <v>11</v>
      </c>
      <c r="V89" s="13">
        <f>SUMIFS('Fielding Data'!F:F, 'Fielding Data'!$A:$A, $A89)</f>
        <v>25</v>
      </c>
      <c r="W89" s="13">
        <f>SUMIFS('Fielding Data'!G:G, 'Fielding Data'!$A:$A, $A89)</f>
        <v>2</v>
      </c>
      <c r="X89" s="13">
        <f>SUMIFS('Fielding Data'!H:H, 'Fielding Data'!$A:$A, $A89)</f>
        <v>4</v>
      </c>
    </row>
    <row r="90" spans="1:24" x14ac:dyDescent="0.3">
      <c r="A90" s="13" t="str">
        <f t="shared" si="3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 t="shared" si="2"/>
        <v>1B</v>
      </c>
      <c r="Q90" s="13">
        <f>IFERROR(VLOOKUP($A90, 'Fielding Data'!$A$1:$H$12056, 5, 0), 0)</f>
        <v>1</v>
      </c>
      <c r="R90" s="13">
        <f>IFERROR(VLOOKUP($A90, 'Fielding Data'!$A$1:$H$12056, 6, 0), 0)</f>
        <v>0</v>
      </c>
      <c r="S90" s="13">
        <f>IFERROR(VLOOKUP($A90, 'Fielding Data'!$A$1:$H$12056, 7, 0), 0)</f>
        <v>0</v>
      </c>
      <c r="T90" s="13">
        <f>IFERROR(VLOOKUP($A90, 'Fielding Data'!$A$1:$H$12056, 8, 0), 0)</f>
        <v>0</v>
      </c>
      <c r="U90" s="13">
        <f>SUMIFS('Fielding Data'!E:E, 'Fielding Data'!$A:$A, $A90)</f>
        <v>81</v>
      </c>
      <c r="V90" s="13">
        <f>SUMIFS('Fielding Data'!F:F, 'Fielding Data'!$A:$A, $A90)</f>
        <v>257</v>
      </c>
      <c r="W90" s="13">
        <f>SUMIFS('Fielding Data'!G:G, 'Fielding Data'!$A:$A, $A90)</f>
        <v>15</v>
      </c>
      <c r="X90" s="13">
        <f>SUMIFS('Fielding Data'!H:H, 'Fielding Data'!$A:$A, $A90)</f>
        <v>17</v>
      </c>
    </row>
    <row r="91" spans="1:24" x14ac:dyDescent="0.3">
      <c r="A91" s="13" t="str">
        <f t="shared" si="3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 t="shared" si="2"/>
        <v>1B</v>
      </c>
      <c r="Q91" s="13">
        <f>IFERROR(VLOOKUP($A91, 'Fielding Data'!$A$1:$H$12056, 5, 0), 0)</f>
        <v>6</v>
      </c>
      <c r="R91" s="13">
        <f>IFERROR(VLOOKUP($A91, 'Fielding Data'!$A$1:$H$12056, 6, 0), 0)</f>
        <v>0</v>
      </c>
      <c r="S91" s="13">
        <f>IFERROR(VLOOKUP($A91, 'Fielding Data'!$A$1:$H$12056, 7, 0), 0)</f>
        <v>0</v>
      </c>
      <c r="T91" s="13">
        <f>IFERROR(VLOOKUP($A91, 'Fielding Data'!$A$1:$H$12056, 8, 0), 0)</f>
        <v>1</v>
      </c>
      <c r="U91" s="13">
        <f>SUMIFS('Fielding Data'!E:E, 'Fielding Data'!$A:$A, $A91)</f>
        <v>8</v>
      </c>
      <c r="V91" s="13">
        <f>SUMIFS('Fielding Data'!F:F, 'Fielding Data'!$A:$A, $A91)</f>
        <v>3</v>
      </c>
      <c r="W91" s="13">
        <f>SUMIFS('Fielding Data'!G:G, 'Fielding Data'!$A:$A, $A91)</f>
        <v>1</v>
      </c>
      <c r="X91" s="13">
        <f>SUMIFS('Fielding Data'!H:H, 'Fielding Data'!$A:$A, $A91)</f>
        <v>1</v>
      </c>
    </row>
    <row r="92" spans="1:24" x14ac:dyDescent="0.3">
      <c r="A92" s="13" t="str">
        <f t="shared" si="3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 t="shared" si="2"/>
        <v>2B</v>
      </c>
      <c r="Q92" s="13">
        <f>IFERROR(VLOOKUP($A92, 'Fielding Data'!$A$1:$H$12056, 5, 0), 0)</f>
        <v>48</v>
      </c>
      <c r="R92" s="13">
        <f>IFERROR(VLOOKUP($A92, 'Fielding Data'!$A$1:$H$12056, 6, 0), 0)</f>
        <v>92</v>
      </c>
      <c r="S92" s="13">
        <f>IFERROR(VLOOKUP($A92, 'Fielding Data'!$A$1:$H$12056, 7, 0), 0)</f>
        <v>4</v>
      </c>
      <c r="T92" s="13">
        <f>IFERROR(VLOOKUP($A92, 'Fielding Data'!$A$1:$H$12056, 8, 0), 0)</f>
        <v>19</v>
      </c>
      <c r="U92" s="13">
        <f>SUMIFS('Fielding Data'!E:E, 'Fielding Data'!$A:$A, $A92)</f>
        <v>65</v>
      </c>
      <c r="V92" s="13">
        <f>SUMIFS('Fielding Data'!F:F, 'Fielding Data'!$A:$A, $A92)</f>
        <v>134</v>
      </c>
      <c r="W92" s="13">
        <f>SUMIFS('Fielding Data'!G:G, 'Fielding Data'!$A:$A, $A92)</f>
        <v>7</v>
      </c>
      <c r="X92" s="13">
        <f>SUMIFS('Fielding Data'!H:H, 'Fielding Data'!$A:$A, $A92)</f>
        <v>27</v>
      </c>
    </row>
    <row r="93" spans="1:24" x14ac:dyDescent="0.3">
      <c r="A93" s="13" t="str">
        <f t="shared" si="3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 t="shared" si="2"/>
        <v>C</v>
      </c>
      <c r="Q93" s="13">
        <f>IFERROR(VLOOKUP($A93, 'Fielding Data'!$A$1:$H$12056, 5, 0), 0)</f>
        <v>284</v>
      </c>
      <c r="R93" s="13">
        <f>IFERROR(VLOOKUP($A93, 'Fielding Data'!$A$1:$H$12056, 6, 0), 0)</f>
        <v>27</v>
      </c>
      <c r="S93" s="13">
        <f>IFERROR(VLOOKUP($A93, 'Fielding Data'!$A$1:$H$12056, 7, 0), 0)</f>
        <v>1</v>
      </c>
      <c r="T93" s="13">
        <f>IFERROR(VLOOKUP($A93, 'Fielding Data'!$A$1:$H$12056, 8, 0), 0)</f>
        <v>4</v>
      </c>
      <c r="U93" s="13">
        <f>SUMIFS('Fielding Data'!E:E, 'Fielding Data'!$A:$A, $A93)</f>
        <v>284</v>
      </c>
      <c r="V93" s="13">
        <f>SUMIFS('Fielding Data'!F:F, 'Fielding Data'!$A:$A, $A93)</f>
        <v>27</v>
      </c>
      <c r="W93" s="13">
        <f>SUMIFS('Fielding Data'!G:G, 'Fielding Data'!$A:$A, $A93)</f>
        <v>1</v>
      </c>
      <c r="X93" s="13">
        <f>SUMIFS('Fielding Data'!H:H, 'Fielding Data'!$A:$A, $A93)</f>
        <v>4</v>
      </c>
    </row>
    <row r="94" spans="1:24" x14ac:dyDescent="0.3">
      <c r="A94" s="13" t="str">
        <f t="shared" si="3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 t="shared" si="2"/>
        <v>1B</v>
      </c>
      <c r="Q94" s="13">
        <f>IFERROR(VLOOKUP($A94, 'Fielding Data'!$A$1:$H$12056, 5, 0), 0)</f>
        <v>15</v>
      </c>
      <c r="R94" s="13">
        <f>IFERROR(VLOOKUP($A94, 'Fielding Data'!$A$1:$H$12056, 6, 0), 0)</f>
        <v>1</v>
      </c>
      <c r="S94" s="13">
        <f>IFERROR(VLOOKUP($A94, 'Fielding Data'!$A$1:$H$12056, 7, 0), 0)</f>
        <v>0</v>
      </c>
      <c r="T94" s="13">
        <f>IFERROR(VLOOKUP($A94, 'Fielding Data'!$A$1:$H$12056, 8, 0), 0)</f>
        <v>0</v>
      </c>
      <c r="U94" s="13">
        <f>SUMIFS('Fielding Data'!E:E, 'Fielding Data'!$A:$A, $A94)</f>
        <v>60</v>
      </c>
      <c r="V94" s="13">
        <f>SUMIFS('Fielding Data'!F:F, 'Fielding Data'!$A:$A, $A94)</f>
        <v>4</v>
      </c>
      <c r="W94" s="13">
        <f>SUMIFS('Fielding Data'!G:G, 'Fielding Data'!$A:$A, $A94)</f>
        <v>0</v>
      </c>
      <c r="X94" s="13">
        <f>SUMIFS('Fielding Data'!H:H, 'Fielding Data'!$A:$A, $A94)</f>
        <v>0</v>
      </c>
    </row>
    <row r="95" spans="1:24" x14ac:dyDescent="0.3">
      <c r="A95" s="13" t="str">
        <f t="shared" si="3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 t="shared" si="2"/>
        <v>P</v>
      </c>
      <c r="Q95" s="13">
        <f>IFERROR(VLOOKUP($A95, 'Fielding Data'!$A$1:$H$12056, 5, 0), 0)</f>
        <v>6</v>
      </c>
      <c r="R95" s="13">
        <f>IFERROR(VLOOKUP($A95, 'Fielding Data'!$A$1:$H$12056, 6, 0), 0)</f>
        <v>25</v>
      </c>
      <c r="S95" s="13">
        <f>IFERROR(VLOOKUP($A95, 'Fielding Data'!$A$1:$H$12056, 7, 0), 0)</f>
        <v>2</v>
      </c>
      <c r="T95" s="13">
        <f>IFERROR(VLOOKUP($A95, 'Fielding Data'!$A$1:$H$12056, 8, 0), 0)</f>
        <v>0</v>
      </c>
      <c r="U95" s="13">
        <f>SUMIFS('Fielding Data'!E:E, 'Fielding Data'!$A:$A, $A95)</f>
        <v>6</v>
      </c>
      <c r="V95" s="13">
        <f>SUMIFS('Fielding Data'!F:F, 'Fielding Data'!$A:$A, $A95)</f>
        <v>25</v>
      </c>
      <c r="W95" s="13">
        <f>SUMIFS('Fielding Data'!G:G, 'Fielding Data'!$A:$A, $A95)</f>
        <v>2</v>
      </c>
      <c r="X95" s="13">
        <f>SUMIFS('Fielding Data'!H:H, 'Fielding Data'!$A:$A, $A95)</f>
        <v>0</v>
      </c>
    </row>
    <row r="96" spans="1:24" x14ac:dyDescent="0.3">
      <c r="A96" s="13" t="str">
        <f t="shared" si="3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 t="shared" si="2"/>
        <v>P</v>
      </c>
      <c r="Q96" s="13">
        <f>IFERROR(VLOOKUP($A96, 'Fielding Data'!$A$1:$H$12056, 5, 0), 0)</f>
        <v>2</v>
      </c>
      <c r="R96" s="13">
        <f>IFERROR(VLOOKUP($A96, 'Fielding Data'!$A$1:$H$12056, 6, 0), 0)</f>
        <v>5</v>
      </c>
      <c r="S96" s="13">
        <f>IFERROR(VLOOKUP($A96, 'Fielding Data'!$A$1:$H$12056, 7, 0), 0)</f>
        <v>2</v>
      </c>
      <c r="T96" s="13">
        <f>IFERROR(VLOOKUP($A96, 'Fielding Data'!$A$1:$H$12056, 8, 0), 0)</f>
        <v>0</v>
      </c>
      <c r="U96" s="13">
        <f>SUMIFS('Fielding Data'!E:E, 'Fielding Data'!$A:$A, $A96)</f>
        <v>2</v>
      </c>
      <c r="V96" s="13">
        <f>SUMIFS('Fielding Data'!F:F, 'Fielding Data'!$A:$A, $A96)</f>
        <v>5</v>
      </c>
      <c r="W96" s="13">
        <f>SUMIFS('Fielding Data'!G:G, 'Fielding Data'!$A:$A, $A96)</f>
        <v>2</v>
      </c>
      <c r="X96" s="13">
        <f>SUMIFS('Fielding Data'!H:H, 'Fielding Data'!$A:$A, $A96)</f>
        <v>0</v>
      </c>
    </row>
    <row r="97" spans="1:24" x14ac:dyDescent="0.3">
      <c r="A97" s="13" t="str">
        <f t="shared" si="3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 t="shared" si="2"/>
        <v>1B</v>
      </c>
      <c r="Q97" s="13">
        <f>IFERROR(VLOOKUP($A97, 'Fielding Data'!$A$1:$H$12056, 5, 0), 0)</f>
        <v>90</v>
      </c>
      <c r="R97" s="13">
        <f>IFERROR(VLOOKUP($A97, 'Fielding Data'!$A$1:$H$12056, 6, 0), 0)</f>
        <v>4</v>
      </c>
      <c r="S97" s="13">
        <f>IFERROR(VLOOKUP($A97, 'Fielding Data'!$A$1:$H$12056, 7, 0), 0)</f>
        <v>1</v>
      </c>
      <c r="T97" s="13">
        <f>IFERROR(VLOOKUP($A97, 'Fielding Data'!$A$1:$H$12056, 8, 0), 0)</f>
        <v>16</v>
      </c>
      <c r="U97" s="13">
        <f>SUMIFS('Fielding Data'!E:E, 'Fielding Data'!$A:$A, $A97)</f>
        <v>130</v>
      </c>
      <c r="V97" s="13">
        <f>SUMIFS('Fielding Data'!F:F, 'Fielding Data'!$A:$A, $A97)</f>
        <v>93</v>
      </c>
      <c r="W97" s="13">
        <f>SUMIFS('Fielding Data'!G:G, 'Fielding Data'!$A:$A, $A97)</f>
        <v>6</v>
      </c>
      <c r="X97" s="13">
        <f>SUMIFS('Fielding Data'!H:H, 'Fielding Data'!$A:$A, $A97)</f>
        <v>23</v>
      </c>
    </row>
    <row r="98" spans="1:24" x14ac:dyDescent="0.3">
      <c r="A98" s="13" t="str">
        <f t="shared" si="3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 t="shared" si="2"/>
        <v>SS</v>
      </c>
      <c r="Q98" s="13">
        <f>IFERROR(VLOOKUP($A98, 'Fielding Data'!$A$1:$H$12056, 5, 0), 0)</f>
        <v>3</v>
      </c>
      <c r="R98" s="13">
        <f>IFERROR(VLOOKUP($A98, 'Fielding Data'!$A$1:$H$12056, 6, 0), 0)</f>
        <v>2</v>
      </c>
      <c r="S98" s="13">
        <f>IFERROR(VLOOKUP($A98, 'Fielding Data'!$A$1:$H$12056, 7, 0), 0)</f>
        <v>0</v>
      </c>
      <c r="T98" s="13">
        <f>IFERROR(VLOOKUP($A98, 'Fielding Data'!$A$1:$H$12056, 8, 0), 0)</f>
        <v>1</v>
      </c>
      <c r="U98" s="13">
        <f>SUMIFS('Fielding Data'!E:E, 'Fielding Data'!$A:$A, $A98)</f>
        <v>3</v>
      </c>
      <c r="V98" s="13">
        <f>SUMIFS('Fielding Data'!F:F, 'Fielding Data'!$A:$A, $A98)</f>
        <v>2</v>
      </c>
      <c r="W98" s="13">
        <f>SUMIFS('Fielding Data'!G:G, 'Fielding Data'!$A:$A, $A98)</f>
        <v>0</v>
      </c>
      <c r="X98" s="13">
        <f>SUMIFS('Fielding Data'!H:H, 'Fielding Data'!$A:$A, $A98)</f>
        <v>1</v>
      </c>
    </row>
    <row r="99" spans="1:24" x14ac:dyDescent="0.3">
      <c r="A99" s="13" t="str">
        <f t="shared" si="3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 t="shared" si="2"/>
        <v>LF</v>
      </c>
      <c r="Q99" s="13">
        <f>IFERROR(VLOOKUP($A99, 'Fielding Data'!$A$1:$H$12056, 5, 0), 0)</f>
        <v>0</v>
      </c>
      <c r="R99" s="13">
        <f>IFERROR(VLOOKUP($A99, 'Fielding Data'!$A$1:$H$12056, 6, 0), 0)</f>
        <v>0</v>
      </c>
      <c r="S99" s="13">
        <f>IFERROR(VLOOKUP($A99, 'Fielding Data'!$A$1:$H$12056, 7, 0), 0)</f>
        <v>0</v>
      </c>
      <c r="T99" s="13">
        <f>IFERROR(VLOOKUP($A99, 'Fielding Data'!$A$1:$H$12056, 8, 0), 0)</f>
        <v>0</v>
      </c>
      <c r="U99" s="13">
        <f>SUMIFS('Fielding Data'!E:E, 'Fielding Data'!$A:$A, $A99)</f>
        <v>216</v>
      </c>
      <c r="V99" s="13">
        <f>SUMIFS('Fielding Data'!F:F, 'Fielding Data'!$A:$A, $A99)</f>
        <v>9</v>
      </c>
      <c r="W99" s="13">
        <f>SUMIFS('Fielding Data'!G:G, 'Fielding Data'!$A:$A, $A99)</f>
        <v>10</v>
      </c>
      <c r="X99" s="13">
        <f>SUMIFS('Fielding Data'!H:H, 'Fielding Data'!$A:$A, $A99)</f>
        <v>2</v>
      </c>
    </row>
    <row r="100" spans="1:24" x14ac:dyDescent="0.3">
      <c r="A100" s="13" t="str">
        <f t="shared" si="3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 t="shared" si="2"/>
        <v>LF</v>
      </c>
      <c r="Q100" s="13">
        <f>IFERROR(VLOOKUP($A100, 'Fielding Data'!$A$1:$H$12056, 5, 0), 0)</f>
        <v>0</v>
      </c>
      <c r="R100" s="13">
        <f>IFERROR(VLOOKUP($A100, 'Fielding Data'!$A$1:$H$12056, 6, 0), 0)</f>
        <v>0</v>
      </c>
      <c r="S100" s="13">
        <f>IFERROR(VLOOKUP($A100, 'Fielding Data'!$A$1:$H$12056, 7, 0), 0)</f>
        <v>0</v>
      </c>
      <c r="T100" s="13">
        <f>IFERROR(VLOOKUP($A100, 'Fielding Data'!$A$1:$H$12056, 8, 0), 0)</f>
        <v>0</v>
      </c>
      <c r="U100" s="13">
        <f>SUMIFS('Fielding Data'!E:E, 'Fielding Data'!$A:$A, $A100)</f>
        <v>5</v>
      </c>
      <c r="V100" s="13">
        <f>SUMIFS('Fielding Data'!F:F, 'Fielding Data'!$A:$A, $A100)</f>
        <v>0</v>
      </c>
      <c r="W100" s="13">
        <f>SUMIFS('Fielding Data'!G:G, 'Fielding Data'!$A:$A, $A100)</f>
        <v>0</v>
      </c>
      <c r="X100" s="13">
        <f>SUMIFS('Fielding Data'!H:H, 'Fielding Data'!$A:$A, $A100)</f>
        <v>0</v>
      </c>
    </row>
    <row r="101" spans="1:24" x14ac:dyDescent="0.3">
      <c r="A101" s="13" t="str">
        <f t="shared" si="3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 t="shared" si="2"/>
        <v>P</v>
      </c>
      <c r="Q101" s="13">
        <f>IFERROR(VLOOKUP($A101, 'Fielding Data'!$A$1:$H$12056, 5, 0), 0)</f>
        <v>4</v>
      </c>
      <c r="R101" s="13">
        <f>IFERROR(VLOOKUP($A101, 'Fielding Data'!$A$1:$H$12056, 6, 0), 0)</f>
        <v>7</v>
      </c>
      <c r="S101" s="13">
        <f>IFERROR(VLOOKUP($A101, 'Fielding Data'!$A$1:$H$12056, 7, 0), 0)</f>
        <v>1</v>
      </c>
      <c r="T101" s="13">
        <f>IFERROR(VLOOKUP($A101, 'Fielding Data'!$A$1:$H$12056, 8, 0), 0)</f>
        <v>0</v>
      </c>
      <c r="U101" s="13">
        <f>SUMIFS('Fielding Data'!E:E, 'Fielding Data'!$A:$A, $A101)</f>
        <v>4</v>
      </c>
      <c r="V101" s="13">
        <f>SUMIFS('Fielding Data'!F:F, 'Fielding Data'!$A:$A, $A101)</f>
        <v>7</v>
      </c>
      <c r="W101" s="13">
        <f>SUMIFS('Fielding Data'!G:G, 'Fielding Data'!$A:$A, $A101)</f>
        <v>1</v>
      </c>
      <c r="X101" s="13">
        <f>SUMIFS('Fielding Data'!H:H, 'Fielding Data'!$A:$A, $A101)</f>
        <v>0</v>
      </c>
    </row>
    <row r="102" spans="1:24" x14ac:dyDescent="0.3">
      <c r="A102" s="13" t="str">
        <f t="shared" si="3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 t="shared" si="2"/>
        <v>CF</v>
      </c>
      <c r="Q102" s="13">
        <f>IFERROR(VLOOKUP($A102, 'Fielding Data'!$A$1:$H$12056, 5, 0), 0)</f>
        <v>0</v>
      </c>
      <c r="R102" s="13">
        <f>IFERROR(VLOOKUP($A102, 'Fielding Data'!$A$1:$H$12056, 6, 0), 0)</f>
        <v>0</v>
      </c>
      <c r="S102" s="13">
        <f>IFERROR(VLOOKUP($A102, 'Fielding Data'!$A$1:$H$12056, 7, 0), 0)</f>
        <v>0</v>
      </c>
      <c r="T102" s="13">
        <f>IFERROR(VLOOKUP($A102, 'Fielding Data'!$A$1:$H$12056, 8, 0), 0)</f>
        <v>0</v>
      </c>
      <c r="U102" s="13">
        <f>SUMIFS('Fielding Data'!E:E, 'Fielding Data'!$A:$A, $A102)</f>
        <v>18</v>
      </c>
      <c r="V102" s="13">
        <f>SUMIFS('Fielding Data'!F:F, 'Fielding Data'!$A:$A, $A102)</f>
        <v>0</v>
      </c>
      <c r="W102" s="13">
        <f>SUMIFS('Fielding Data'!G:G, 'Fielding Data'!$A:$A, $A102)</f>
        <v>0</v>
      </c>
      <c r="X102" s="13">
        <f>SUMIFS('Fielding Data'!H:H, 'Fielding Data'!$A:$A, $A102)</f>
        <v>0</v>
      </c>
    </row>
    <row r="103" spans="1:24" x14ac:dyDescent="0.3">
      <c r="A103" s="13" t="str">
        <f t="shared" si="3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 t="shared" si="2"/>
        <v>P</v>
      </c>
      <c r="Q103" s="13">
        <f>IFERROR(VLOOKUP($A103, 'Fielding Data'!$A$1:$H$12056, 5, 0), 0)</f>
        <v>12</v>
      </c>
      <c r="R103" s="13">
        <f>IFERROR(VLOOKUP($A103, 'Fielding Data'!$A$1:$H$12056, 6, 0), 0)</f>
        <v>10</v>
      </c>
      <c r="S103" s="13">
        <f>IFERROR(VLOOKUP($A103, 'Fielding Data'!$A$1:$H$12056, 7, 0), 0)</f>
        <v>3</v>
      </c>
      <c r="T103" s="13">
        <f>IFERROR(VLOOKUP($A103, 'Fielding Data'!$A$1:$H$12056, 8, 0), 0)</f>
        <v>4</v>
      </c>
      <c r="U103" s="13">
        <f>SUMIFS('Fielding Data'!E:E, 'Fielding Data'!$A:$A, $A103)</f>
        <v>12</v>
      </c>
      <c r="V103" s="13">
        <f>SUMIFS('Fielding Data'!F:F, 'Fielding Data'!$A:$A, $A103)</f>
        <v>10</v>
      </c>
      <c r="W103" s="13">
        <f>SUMIFS('Fielding Data'!G:G, 'Fielding Data'!$A:$A, $A103)</f>
        <v>3</v>
      </c>
      <c r="X103" s="13">
        <f>SUMIFS('Fielding Data'!H:H, 'Fielding Data'!$A:$A, $A103)</f>
        <v>4</v>
      </c>
    </row>
    <row r="104" spans="1:24" x14ac:dyDescent="0.3">
      <c r="A104" s="13" t="str">
        <f t="shared" si="3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 t="shared" si="2"/>
        <v>2B</v>
      </c>
      <c r="Q104" s="13">
        <f>IFERROR(VLOOKUP($A104, 'Fielding Data'!$A$1:$H$12056, 5, 0), 0)</f>
        <v>2</v>
      </c>
      <c r="R104" s="13">
        <f>IFERROR(VLOOKUP($A104, 'Fielding Data'!$A$1:$H$12056, 6, 0), 0)</f>
        <v>14</v>
      </c>
      <c r="S104" s="13">
        <f>IFERROR(VLOOKUP($A104, 'Fielding Data'!$A$1:$H$12056, 7, 0), 0)</f>
        <v>1</v>
      </c>
      <c r="T104" s="13">
        <f>IFERROR(VLOOKUP($A104, 'Fielding Data'!$A$1:$H$12056, 8, 0), 0)</f>
        <v>3</v>
      </c>
      <c r="U104" s="13">
        <f>SUMIFS('Fielding Data'!E:E, 'Fielding Data'!$A:$A, $A104)</f>
        <v>71</v>
      </c>
      <c r="V104" s="13">
        <f>SUMIFS('Fielding Data'!F:F, 'Fielding Data'!$A:$A, $A104)</f>
        <v>38</v>
      </c>
      <c r="W104" s="13">
        <f>SUMIFS('Fielding Data'!G:G, 'Fielding Data'!$A:$A, $A104)</f>
        <v>2</v>
      </c>
      <c r="X104" s="13">
        <f>SUMIFS('Fielding Data'!H:H, 'Fielding Data'!$A:$A, $A104)</f>
        <v>5</v>
      </c>
    </row>
    <row r="105" spans="1:24" x14ac:dyDescent="0.3">
      <c r="A105" s="13" t="str">
        <f t="shared" si="3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 t="shared" si="2"/>
        <v>P</v>
      </c>
      <c r="Q105" s="13">
        <f>IFERROR(VLOOKUP($A105, 'Fielding Data'!$A$1:$H$12056, 5, 0), 0)</f>
        <v>4</v>
      </c>
      <c r="R105" s="13">
        <f>IFERROR(VLOOKUP($A105, 'Fielding Data'!$A$1:$H$12056, 6, 0), 0)</f>
        <v>6</v>
      </c>
      <c r="S105" s="13">
        <f>IFERROR(VLOOKUP($A105, 'Fielding Data'!$A$1:$H$12056, 7, 0), 0)</f>
        <v>0</v>
      </c>
      <c r="T105" s="13">
        <f>IFERROR(VLOOKUP($A105, 'Fielding Data'!$A$1:$H$12056, 8, 0), 0)</f>
        <v>3</v>
      </c>
      <c r="U105" s="13">
        <f>SUMIFS('Fielding Data'!E:E, 'Fielding Data'!$A:$A, $A105)</f>
        <v>4</v>
      </c>
      <c r="V105" s="13">
        <f>SUMIFS('Fielding Data'!F:F, 'Fielding Data'!$A:$A, $A105)</f>
        <v>6</v>
      </c>
      <c r="W105" s="13">
        <f>SUMIFS('Fielding Data'!G:G, 'Fielding Data'!$A:$A, $A105)</f>
        <v>0</v>
      </c>
      <c r="X105" s="13">
        <f>SUMIFS('Fielding Data'!H:H, 'Fielding Data'!$A:$A, $A105)</f>
        <v>3</v>
      </c>
    </row>
    <row r="106" spans="1:24" x14ac:dyDescent="0.3">
      <c r="A106" s="13" t="str">
        <f t="shared" si="3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 t="shared" si="2"/>
        <v>CF</v>
      </c>
      <c r="Q106" s="13">
        <f>IFERROR(VLOOKUP($A106, 'Fielding Data'!$A$1:$H$12056, 5, 0), 0)</f>
        <v>0</v>
      </c>
      <c r="R106" s="13">
        <f>IFERROR(VLOOKUP($A106, 'Fielding Data'!$A$1:$H$12056, 6, 0), 0)</f>
        <v>0</v>
      </c>
      <c r="S106" s="13">
        <f>IFERROR(VLOOKUP($A106, 'Fielding Data'!$A$1:$H$12056, 7, 0), 0)</f>
        <v>0</v>
      </c>
      <c r="T106" s="13">
        <f>IFERROR(VLOOKUP($A106, 'Fielding Data'!$A$1:$H$12056, 8, 0), 0)</f>
        <v>0</v>
      </c>
      <c r="U106" s="13">
        <f>SUMIFS('Fielding Data'!E:E, 'Fielding Data'!$A:$A, $A106)</f>
        <v>337</v>
      </c>
      <c r="V106" s="13">
        <f>SUMIFS('Fielding Data'!F:F, 'Fielding Data'!$A:$A, $A106)</f>
        <v>2</v>
      </c>
      <c r="W106" s="13">
        <f>SUMIFS('Fielding Data'!G:G, 'Fielding Data'!$A:$A, $A106)</f>
        <v>4</v>
      </c>
      <c r="X106" s="13">
        <f>SUMIFS('Fielding Data'!H:H, 'Fielding Data'!$A:$A, $A106)</f>
        <v>0</v>
      </c>
    </row>
    <row r="107" spans="1:24" x14ac:dyDescent="0.3">
      <c r="A107" s="13" t="str">
        <f t="shared" si="3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 t="shared" si="2"/>
        <v>C</v>
      </c>
      <c r="Q107" s="13">
        <f>IFERROR(VLOOKUP($A107, 'Fielding Data'!$A$1:$H$12056, 5, 0), 0)</f>
        <v>2</v>
      </c>
      <c r="R107" s="13">
        <f>IFERROR(VLOOKUP($A107, 'Fielding Data'!$A$1:$H$12056, 6, 0), 0)</f>
        <v>0</v>
      </c>
      <c r="S107" s="13">
        <f>IFERROR(VLOOKUP($A107, 'Fielding Data'!$A$1:$H$12056, 7, 0), 0)</f>
        <v>0</v>
      </c>
      <c r="T107" s="13">
        <f>IFERROR(VLOOKUP($A107, 'Fielding Data'!$A$1:$H$12056, 8, 0), 0)</f>
        <v>0</v>
      </c>
      <c r="U107" s="13">
        <f>SUMIFS('Fielding Data'!E:E, 'Fielding Data'!$A:$A, $A107)</f>
        <v>2</v>
      </c>
      <c r="V107" s="13">
        <f>SUMIFS('Fielding Data'!F:F, 'Fielding Data'!$A:$A, $A107)</f>
        <v>0</v>
      </c>
      <c r="W107" s="13">
        <f>SUMIFS('Fielding Data'!G:G, 'Fielding Data'!$A:$A, $A107)</f>
        <v>0</v>
      </c>
      <c r="X107" s="13">
        <f>SUMIFS('Fielding Data'!H:H, 'Fielding Data'!$A:$A, $A107)</f>
        <v>0</v>
      </c>
    </row>
    <row r="108" spans="1:24" x14ac:dyDescent="0.3">
      <c r="A108" s="13" t="str">
        <f t="shared" si="3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 t="shared" si="2"/>
        <v>2B</v>
      </c>
      <c r="Q108" s="13">
        <f>IFERROR(VLOOKUP($A108, 'Fielding Data'!$A$1:$H$12056, 5, 0), 0)</f>
        <v>2</v>
      </c>
      <c r="R108" s="13">
        <f>IFERROR(VLOOKUP($A108, 'Fielding Data'!$A$1:$H$12056, 6, 0), 0)</f>
        <v>2</v>
      </c>
      <c r="S108" s="13">
        <f>IFERROR(VLOOKUP($A108, 'Fielding Data'!$A$1:$H$12056, 7, 0), 0)</f>
        <v>0</v>
      </c>
      <c r="T108" s="13">
        <f>IFERROR(VLOOKUP($A108, 'Fielding Data'!$A$1:$H$12056, 8, 0), 0)</f>
        <v>1</v>
      </c>
      <c r="U108" s="13">
        <f>SUMIFS('Fielding Data'!E:E, 'Fielding Data'!$A:$A, $A108)</f>
        <v>67</v>
      </c>
      <c r="V108" s="13">
        <f>SUMIFS('Fielding Data'!F:F, 'Fielding Data'!$A:$A, $A108)</f>
        <v>2</v>
      </c>
      <c r="W108" s="13">
        <f>SUMIFS('Fielding Data'!G:G, 'Fielding Data'!$A:$A, $A108)</f>
        <v>0</v>
      </c>
      <c r="X108" s="13">
        <f>SUMIFS('Fielding Data'!H:H, 'Fielding Data'!$A:$A, $A108)</f>
        <v>1</v>
      </c>
    </row>
    <row r="109" spans="1:24" x14ac:dyDescent="0.3">
      <c r="A109" s="13" t="str">
        <f t="shared" si="3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 t="shared" si="2"/>
        <v>CF</v>
      </c>
      <c r="Q109" s="13">
        <f>IFERROR(VLOOKUP($A109, 'Fielding Data'!$A$1:$H$12056, 5, 0), 0)</f>
        <v>0</v>
      </c>
      <c r="R109" s="13">
        <f>IFERROR(VLOOKUP($A109, 'Fielding Data'!$A$1:$H$12056, 6, 0), 0)</f>
        <v>0</v>
      </c>
      <c r="S109" s="13">
        <f>IFERROR(VLOOKUP($A109, 'Fielding Data'!$A$1:$H$12056, 7, 0), 0)</f>
        <v>0</v>
      </c>
      <c r="T109" s="13">
        <f>IFERROR(VLOOKUP($A109, 'Fielding Data'!$A$1:$H$12056, 8, 0), 0)</f>
        <v>0</v>
      </c>
      <c r="U109" s="13">
        <f>SUMIFS('Fielding Data'!E:E, 'Fielding Data'!$A:$A, $A109)</f>
        <v>149</v>
      </c>
      <c r="V109" s="13">
        <f>SUMIFS('Fielding Data'!F:F, 'Fielding Data'!$A:$A, $A109)</f>
        <v>10</v>
      </c>
      <c r="W109" s="13">
        <f>SUMIFS('Fielding Data'!G:G, 'Fielding Data'!$A:$A, $A109)</f>
        <v>1</v>
      </c>
      <c r="X109" s="13">
        <f>SUMIFS('Fielding Data'!H:H, 'Fielding Data'!$A:$A, $A109)</f>
        <v>1</v>
      </c>
    </row>
    <row r="110" spans="1:24" x14ac:dyDescent="0.3">
      <c r="A110" s="13" t="str">
        <f t="shared" si="3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 t="shared" si="2"/>
        <v>CF</v>
      </c>
      <c r="Q110" s="13">
        <f>IFERROR(VLOOKUP($A110, 'Fielding Data'!$A$1:$H$12056, 5, 0), 0)</f>
        <v>0</v>
      </c>
      <c r="R110" s="13">
        <f>IFERROR(VLOOKUP($A110, 'Fielding Data'!$A$1:$H$12056, 6, 0), 0)</f>
        <v>0</v>
      </c>
      <c r="S110" s="13">
        <f>IFERROR(VLOOKUP($A110, 'Fielding Data'!$A$1:$H$12056, 7, 0), 0)</f>
        <v>0</v>
      </c>
      <c r="T110" s="13">
        <f>IFERROR(VLOOKUP($A110, 'Fielding Data'!$A$1:$H$12056, 8, 0), 0)</f>
        <v>0</v>
      </c>
      <c r="U110" s="13">
        <f>SUMIFS('Fielding Data'!E:E, 'Fielding Data'!$A:$A, $A110)</f>
        <v>359</v>
      </c>
      <c r="V110" s="13">
        <f>SUMIFS('Fielding Data'!F:F, 'Fielding Data'!$A:$A, $A110)</f>
        <v>8</v>
      </c>
      <c r="W110" s="13">
        <f>SUMIFS('Fielding Data'!G:G, 'Fielding Data'!$A:$A, $A110)</f>
        <v>3</v>
      </c>
      <c r="X110" s="13">
        <f>SUMIFS('Fielding Data'!H:H, 'Fielding Data'!$A:$A, $A110)</f>
        <v>2</v>
      </c>
    </row>
    <row r="111" spans="1:24" x14ac:dyDescent="0.3">
      <c r="A111" s="13" t="str">
        <f t="shared" si="3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 t="shared" si="2"/>
        <v>P</v>
      </c>
      <c r="Q111" s="13">
        <f>IFERROR(VLOOKUP($A111, 'Fielding Data'!$A$1:$H$12056, 5, 0), 0)</f>
        <v>0</v>
      </c>
      <c r="R111" s="13">
        <f>IFERROR(VLOOKUP($A111, 'Fielding Data'!$A$1:$H$12056, 6, 0), 0)</f>
        <v>1</v>
      </c>
      <c r="S111" s="13">
        <f>IFERROR(VLOOKUP($A111, 'Fielding Data'!$A$1:$H$12056, 7, 0), 0)</f>
        <v>1</v>
      </c>
      <c r="T111" s="13">
        <f>IFERROR(VLOOKUP($A111, 'Fielding Data'!$A$1:$H$12056, 8, 0), 0)</f>
        <v>0</v>
      </c>
      <c r="U111" s="13">
        <f>SUMIFS('Fielding Data'!E:E, 'Fielding Data'!$A:$A, $A111)</f>
        <v>0</v>
      </c>
      <c r="V111" s="13">
        <f>SUMIFS('Fielding Data'!F:F, 'Fielding Data'!$A:$A, $A111)</f>
        <v>1</v>
      </c>
      <c r="W111" s="13">
        <f>SUMIFS('Fielding Data'!G:G, 'Fielding Data'!$A:$A, $A111)</f>
        <v>1</v>
      </c>
      <c r="X111" s="13">
        <f>SUMIFS('Fielding Data'!H:H, 'Fielding Data'!$A:$A, $A111)</f>
        <v>0</v>
      </c>
    </row>
    <row r="112" spans="1:24" x14ac:dyDescent="0.3">
      <c r="A112" s="13" t="str">
        <f t="shared" si="3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 t="shared" si="2"/>
        <v>P</v>
      </c>
      <c r="Q112" s="13">
        <f>IFERROR(VLOOKUP($A112, 'Fielding Data'!$A$1:$H$12056, 5, 0), 0)</f>
        <v>1</v>
      </c>
      <c r="R112" s="13">
        <f>IFERROR(VLOOKUP($A112, 'Fielding Data'!$A$1:$H$12056, 6, 0), 0)</f>
        <v>0</v>
      </c>
      <c r="S112" s="13">
        <f>IFERROR(VLOOKUP($A112, 'Fielding Data'!$A$1:$H$12056, 7, 0), 0)</f>
        <v>0</v>
      </c>
      <c r="T112" s="13">
        <f>IFERROR(VLOOKUP($A112, 'Fielding Data'!$A$1:$H$12056, 8, 0), 0)</f>
        <v>0</v>
      </c>
      <c r="U112" s="13">
        <f>SUMIFS('Fielding Data'!E:E, 'Fielding Data'!$A:$A, $A112)</f>
        <v>1</v>
      </c>
      <c r="V112" s="13">
        <f>SUMIFS('Fielding Data'!F:F, 'Fielding Data'!$A:$A, $A112)</f>
        <v>0</v>
      </c>
      <c r="W112" s="13">
        <f>SUMIFS('Fielding Data'!G:G, 'Fielding Data'!$A:$A, $A112)</f>
        <v>0</v>
      </c>
      <c r="X112" s="13">
        <f>SUMIFS('Fielding Data'!H:H, 'Fielding Data'!$A:$A, $A112)</f>
        <v>0</v>
      </c>
    </row>
    <row r="113" spans="1:24" x14ac:dyDescent="0.3">
      <c r="A113" s="13" t="str">
        <f t="shared" si="3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 t="shared" si="2"/>
        <v>P</v>
      </c>
      <c r="Q113" s="13">
        <f>IFERROR(VLOOKUP($A113, 'Fielding Data'!$A$1:$H$12056, 5, 0), 0)</f>
        <v>4</v>
      </c>
      <c r="R113" s="13">
        <f>IFERROR(VLOOKUP($A113, 'Fielding Data'!$A$1:$H$12056, 6, 0), 0)</f>
        <v>13</v>
      </c>
      <c r="S113" s="13">
        <f>IFERROR(VLOOKUP($A113, 'Fielding Data'!$A$1:$H$12056, 7, 0), 0)</f>
        <v>1</v>
      </c>
      <c r="T113" s="13">
        <f>IFERROR(VLOOKUP($A113, 'Fielding Data'!$A$1:$H$12056, 8, 0), 0)</f>
        <v>1</v>
      </c>
      <c r="U113" s="13">
        <f>SUMIFS('Fielding Data'!E:E, 'Fielding Data'!$A:$A, $A113)</f>
        <v>4</v>
      </c>
      <c r="V113" s="13">
        <f>SUMIFS('Fielding Data'!F:F, 'Fielding Data'!$A:$A, $A113)</f>
        <v>13</v>
      </c>
      <c r="W113" s="13">
        <f>SUMIFS('Fielding Data'!G:G, 'Fielding Data'!$A:$A, $A113)</f>
        <v>1</v>
      </c>
      <c r="X113" s="13">
        <f>SUMIFS('Fielding Data'!H:H, 'Fielding Data'!$A:$A, $A113)</f>
        <v>1</v>
      </c>
    </row>
    <row r="114" spans="1:24" x14ac:dyDescent="0.3">
      <c r="A114" s="13" t="str">
        <f t="shared" si="3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 t="shared" si="2"/>
        <v>P</v>
      </c>
      <c r="Q114" s="13">
        <f>IFERROR(VLOOKUP($A114, 'Fielding Data'!$A$1:$H$12056, 5, 0), 0)</f>
        <v>0</v>
      </c>
      <c r="R114" s="13">
        <f>IFERROR(VLOOKUP($A114, 'Fielding Data'!$A$1:$H$12056, 6, 0), 0)</f>
        <v>2</v>
      </c>
      <c r="S114" s="13">
        <f>IFERROR(VLOOKUP($A114, 'Fielding Data'!$A$1:$H$12056, 7, 0), 0)</f>
        <v>0</v>
      </c>
      <c r="T114" s="13">
        <f>IFERROR(VLOOKUP($A114, 'Fielding Data'!$A$1:$H$12056, 8, 0), 0)</f>
        <v>0</v>
      </c>
      <c r="U114" s="13">
        <f>SUMIFS('Fielding Data'!E:E, 'Fielding Data'!$A:$A, $A114)</f>
        <v>0</v>
      </c>
      <c r="V114" s="13">
        <f>SUMIFS('Fielding Data'!F:F, 'Fielding Data'!$A:$A, $A114)</f>
        <v>2</v>
      </c>
      <c r="W114" s="13">
        <f>SUMIFS('Fielding Data'!G:G, 'Fielding Data'!$A:$A, $A114)</f>
        <v>0</v>
      </c>
      <c r="X114" s="13">
        <f>SUMIFS('Fielding Data'!H:H, 'Fielding Data'!$A:$A, $A114)</f>
        <v>0</v>
      </c>
    </row>
    <row r="115" spans="1:24" x14ac:dyDescent="0.3">
      <c r="A115" s="13" t="str">
        <f t="shared" si="3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 t="shared" si="2"/>
        <v>P</v>
      </c>
      <c r="Q115" s="13">
        <f>IFERROR(VLOOKUP($A115, 'Fielding Data'!$A$1:$H$12056, 5, 0), 0)</f>
        <v>12</v>
      </c>
      <c r="R115" s="13">
        <f>IFERROR(VLOOKUP($A115, 'Fielding Data'!$A$1:$H$12056, 6, 0), 0)</f>
        <v>32</v>
      </c>
      <c r="S115" s="13">
        <f>IFERROR(VLOOKUP($A115, 'Fielding Data'!$A$1:$H$12056, 7, 0), 0)</f>
        <v>2</v>
      </c>
      <c r="T115" s="13">
        <f>IFERROR(VLOOKUP($A115, 'Fielding Data'!$A$1:$H$12056, 8, 0), 0)</f>
        <v>4</v>
      </c>
      <c r="U115" s="13">
        <f>SUMIFS('Fielding Data'!E:E, 'Fielding Data'!$A:$A, $A115)</f>
        <v>12</v>
      </c>
      <c r="V115" s="13">
        <f>SUMIFS('Fielding Data'!F:F, 'Fielding Data'!$A:$A, $A115)</f>
        <v>32</v>
      </c>
      <c r="W115" s="13">
        <f>SUMIFS('Fielding Data'!G:G, 'Fielding Data'!$A:$A, $A115)</f>
        <v>2</v>
      </c>
      <c r="X115" s="13">
        <f>SUMIFS('Fielding Data'!H:H, 'Fielding Data'!$A:$A, $A115)</f>
        <v>4</v>
      </c>
    </row>
    <row r="116" spans="1:24" x14ac:dyDescent="0.3">
      <c r="A116" s="13" t="str">
        <f t="shared" si="3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 t="shared" si="2"/>
        <v>LF</v>
      </c>
      <c r="Q116" s="13">
        <f>IFERROR(VLOOKUP($A116, 'Fielding Data'!$A$1:$H$12056, 5, 0), 0)</f>
        <v>0</v>
      </c>
      <c r="R116" s="13">
        <f>IFERROR(VLOOKUP($A116, 'Fielding Data'!$A$1:$H$12056, 6, 0), 0)</f>
        <v>0</v>
      </c>
      <c r="S116" s="13">
        <f>IFERROR(VLOOKUP($A116, 'Fielding Data'!$A$1:$H$12056, 7, 0), 0)</f>
        <v>0</v>
      </c>
      <c r="T116" s="13">
        <f>IFERROR(VLOOKUP($A116, 'Fielding Data'!$A$1:$H$12056, 8, 0), 0)</f>
        <v>0</v>
      </c>
      <c r="U116" s="13">
        <f>SUMIFS('Fielding Data'!E:E, 'Fielding Data'!$A:$A, $A116)</f>
        <v>88</v>
      </c>
      <c r="V116" s="13">
        <f>SUMIFS('Fielding Data'!F:F, 'Fielding Data'!$A:$A, $A116)</f>
        <v>3</v>
      </c>
      <c r="W116" s="13">
        <f>SUMIFS('Fielding Data'!G:G, 'Fielding Data'!$A:$A, $A116)</f>
        <v>2</v>
      </c>
      <c r="X116" s="13">
        <f>SUMIFS('Fielding Data'!H:H, 'Fielding Data'!$A:$A, $A116)</f>
        <v>0</v>
      </c>
    </row>
    <row r="117" spans="1:24" x14ac:dyDescent="0.3">
      <c r="A117" s="13" t="str">
        <f t="shared" si="3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 t="shared" si="2"/>
        <v>CF</v>
      </c>
      <c r="Q117" s="13">
        <f>IFERROR(VLOOKUP($A117, 'Fielding Data'!$A$1:$H$12056, 5, 0), 0)</f>
        <v>0</v>
      </c>
      <c r="R117" s="13">
        <f>IFERROR(VLOOKUP($A117, 'Fielding Data'!$A$1:$H$12056, 6, 0), 0)</f>
        <v>0</v>
      </c>
      <c r="S117" s="13">
        <f>IFERROR(VLOOKUP($A117, 'Fielding Data'!$A$1:$H$12056, 7, 0), 0)</f>
        <v>0</v>
      </c>
      <c r="T117" s="13">
        <f>IFERROR(VLOOKUP($A117, 'Fielding Data'!$A$1:$H$12056, 8, 0), 0)</f>
        <v>0</v>
      </c>
      <c r="U117" s="13">
        <f>SUMIFS('Fielding Data'!E:E, 'Fielding Data'!$A:$A, $A117)</f>
        <v>161</v>
      </c>
      <c r="V117" s="13">
        <f>SUMIFS('Fielding Data'!F:F, 'Fielding Data'!$A:$A, $A117)</f>
        <v>0</v>
      </c>
      <c r="W117" s="13">
        <f>SUMIFS('Fielding Data'!G:G, 'Fielding Data'!$A:$A, $A117)</f>
        <v>2</v>
      </c>
      <c r="X117" s="13">
        <f>SUMIFS('Fielding Data'!H:H, 'Fielding Data'!$A:$A, $A117)</f>
        <v>0</v>
      </c>
    </row>
    <row r="118" spans="1:24" x14ac:dyDescent="0.3">
      <c r="A118" s="13" t="str">
        <f t="shared" si="3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 t="shared" si="2"/>
        <v>LF</v>
      </c>
      <c r="Q118" s="13">
        <f>IFERROR(VLOOKUP($A118, 'Fielding Data'!$A$1:$H$12056, 5, 0), 0)</f>
        <v>0</v>
      </c>
      <c r="R118" s="13">
        <f>IFERROR(VLOOKUP($A118, 'Fielding Data'!$A$1:$H$12056, 6, 0), 0)</f>
        <v>0</v>
      </c>
      <c r="S118" s="13">
        <f>IFERROR(VLOOKUP($A118, 'Fielding Data'!$A$1:$H$12056, 7, 0), 0)</f>
        <v>0</v>
      </c>
      <c r="T118" s="13">
        <f>IFERROR(VLOOKUP($A118, 'Fielding Data'!$A$1:$H$12056, 8, 0), 0)</f>
        <v>0</v>
      </c>
      <c r="U118" s="13">
        <f>SUMIFS('Fielding Data'!E:E, 'Fielding Data'!$A:$A, $A118)</f>
        <v>279</v>
      </c>
      <c r="V118" s="13">
        <f>SUMIFS('Fielding Data'!F:F, 'Fielding Data'!$A:$A, $A118)</f>
        <v>6</v>
      </c>
      <c r="W118" s="13">
        <f>SUMIFS('Fielding Data'!G:G, 'Fielding Data'!$A:$A, $A118)</f>
        <v>3</v>
      </c>
      <c r="X118" s="13">
        <f>SUMIFS('Fielding Data'!H:H, 'Fielding Data'!$A:$A, $A118)</f>
        <v>1</v>
      </c>
    </row>
    <row r="119" spans="1:24" x14ac:dyDescent="0.3">
      <c r="A119" s="13" t="str">
        <f t="shared" si="3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 t="shared" si="2"/>
        <v>P</v>
      </c>
      <c r="Q119" s="13">
        <f>IFERROR(VLOOKUP($A119, 'Fielding Data'!$A$1:$H$12056, 5, 0), 0)</f>
        <v>2</v>
      </c>
      <c r="R119" s="13">
        <f>IFERROR(VLOOKUP($A119, 'Fielding Data'!$A$1:$H$12056, 6, 0), 0)</f>
        <v>2</v>
      </c>
      <c r="S119" s="13">
        <f>IFERROR(VLOOKUP($A119, 'Fielding Data'!$A$1:$H$12056, 7, 0), 0)</f>
        <v>1</v>
      </c>
      <c r="T119" s="13">
        <f>IFERROR(VLOOKUP($A119, 'Fielding Data'!$A$1:$H$12056, 8, 0), 0)</f>
        <v>0</v>
      </c>
      <c r="U119" s="13">
        <f>SUMIFS('Fielding Data'!E:E, 'Fielding Data'!$A:$A, $A119)</f>
        <v>2</v>
      </c>
      <c r="V119" s="13">
        <f>SUMIFS('Fielding Data'!F:F, 'Fielding Data'!$A:$A, $A119)</f>
        <v>2</v>
      </c>
      <c r="W119" s="13">
        <f>SUMIFS('Fielding Data'!G:G, 'Fielding Data'!$A:$A, $A119)</f>
        <v>1</v>
      </c>
      <c r="X119" s="13">
        <f>SUMIFS('Fielding Data'!H:H, 'Fielding Data'!$A:$A, $A119)</f>
        <v>0</v>
      </c>
    </row>
    <row r="120" spans="1:24" x14ac:dyDescent="0.3">
      <c r="A120" s="13" t="str">
        <f t="shared" si="3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 t="shared" si="2"/>
        <v>P</v>
      </c>
      <c r="Q120" s="13">
        <f>IFERROR(VLOOKUP($A120, 'Fielding Data'!$A$1:$H$12056, 5, 0), 0)</f>
        <v>2</v>
      </c>
      <c r="R120" s="13">
        <f>IFERROR(VLOOKUP($A120, 'Fielding Data'!$A$1:$H$12056, 6, 0), 0)</f>
        <v>2</v>
      </c>
      <c r="S120" s="13">
        <f>IFERROR(VLOOKUP($A120, 'Fielding Data'!$A$1:$H$12056, 7, 0), 0)</f>
        <v>1</v>
      </c>
      <c r="T120" s="13">
        <f>IFERROR(VLOOKUP($A120, 'Fielding Data'!$A$1:$H$12056, 8, 0), 0)</f>
        <v>0</v>
      </c>
      <c r="U120" s="13">
        <f>SUMIFS('Fielding Data'!E:E, 'Fielding Data'!$A:$A, $A120)</f>
        <v>2</v>
      </c>
      <c r="V120" s="13">
        <f>SUMIFS('Fielding Data'!F:F, 'Fielding Data'!$A:$A, $A120)</f>
        <v>2</v>
      </c>
      <c r="W120" s="13">
        <f>SUMIFS('Fielding Data'!G:G, 'Fielding Data'!$A:$A, $A120)</f>
        <v>1</v>
      </c>
      <c r="X120" s="13">
        <f>SUMIFS('Fielding Data'!H:H, 'Fielding Data'!$A:$A, $A120)</f>
        <v>0</v>
      </c>
    </row>
    <row r="121" spans="1:24" x14ac:dyDescent="0.3">
      <c r="A121" s="13" t="str">
        <f t="shared" si="3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 t="shared" si="2"/>
        <v>2B</v>
      </c>
      <c r="Q121" s="13">
        <f>IFERROR(VLOOKUP($A121, 'Fielding Data'!$A$1:$H$12056, 5, 0), 0)</f>
        <v>77</v>
      </c>
      <c r="R121" s="13">
        <f>IFERROR(VLOOKUP($A121, 'Fielding Data'!$A$1:$H$12056, 6, 0), 0)</f>
        <v>129</v>
      </c>
      <c r="S121" s="13">
        <f>IFERROR(VLOOKUP($A121, 'Fielding Data'!$A$1:$H$12056, 7, 0), 0)</f>
        <v>5</v>
      </c>
      <c r="T121" s="13">
        <f>IFERROR(VLOOKUP($A121, 'Fielding Data'!$A$1:$H$12056, 8, 0), 0)</f>
        <v>19</v>
      </c>
      <c r="U121" s="13">
        <f>SUMIFS('Fielding Data'!E:E, 'Fielding Data'!$A:$A, $A121)</f>
        <v>134</v>
      </c>
      <c r="V121" s="13">
        <f>SUMIFS('Fielding Data'!F:F, 'Fielding Data'!$A:$A, $A121)</f>
        <v>237</v>
      </c>
      <c r="W121" s="13">
        <f>SUMIFS('Fielding Data'!G:G, 'Fielding Data'!$A:$A, $A121)</f>
        <v>9</v>
      </c>
      <c r="X121" s="13">
        <f>SUMIFS('Fielding Data'!H:H, 'Fielding Data'!$A:$A, $A121)</f>
        <v>39</v>
      </c>
    </row>
    <row r="122" spans="1:24" x14ac:dyDescent="0.3">
      <c r="A122" s="13" t="str">
        <f t="shared" si="3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 t="shared" si="2"/>
        <v>OF</v>
      </c>
      <c r="Q122" s="13">
        <f>IFERROR(VLOOKUP($A122, 'Fielding Data'!$A$1:$H$12056, 5, 0), 0)</f>
        <v>28</v>
      </c>
      <c r="R122" s="13">
        <f>IFERROR(VLOOKUP($A122, 'Fielding Data'!$A$1:$H$12056, 6, 0), 0)</f>
        <v>1</v>
      </c>
      <c r="S122" s="13">
        <f>IFERROR(VLOOKUP($A122, 'Fielding Data'!$A$1:$H$12056, 7, 0), 0)</f>
        <v>1</v>
      </c>
      <c r="T122" s="13">
        <f>IFERROR(VLOOKUP($A122, 'Fielding Data'!$A$1:$H$12056, 8, 0), 0)</f>
        <v>0</v>
      </c>
      <c r="U122" s="13">
        <f>SUMIFS('Fielding Data'!E:E, 'Fielding Data'!$A:$A, $A122)</f>
        <v>28</v>
      </c>
      <c r="V122" s="13">
        <f>SUMIFS('Fielding Data'!F:F, 'Fielding Data'!$A:$A, $A122)</f>
        <v>1</v>
      </c>
      <c r="W122" s="13">
        <f>SUMIFS('Fielding Data'!G:G, 'Fielding Data'!$A:$A, $A122)</f>
        <v>1</v>
      </c>
      <c r="X122" s="13">
        <f>SUMIFS('Fielding Data'!H:H, 'Fielding Data'!$A:$A, $A122)</f>
        <v>0</v>
      </c>
    </row>
    <row r="123" spans="1:24" x14ac:dyDescent="0.3">
      <c r="A123" s="13" t="str">
        <f t="shared" si="3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 t="shared" si="2"/>
        <v>C</v>
      </c>
      <c r="Q123" s="13">
        <f>IFERROR(VLOOKUP($A123, 'Fielding Data'!$A$1:$H$12056, 5, 0), 0)</f>
        <v>26</v>
      </c>
      <c r="R123" s="13">
        <f>IFERROR(VLOOKUP($A123, 'Fielding Data'!$A$1:$H$12056, 6, 0), 0)</f>
        <v>4</v>
      </c>
      <c r="S123" s="13">
        <f>IFERROR(VLOOKUP($A123, 'Fielding Data'!$A$1:$H$12056, 7, 0), 0)</f>
        <v>0</v>
      </c>
      <c r="T123" s="13">
        <f>IFERROR(VLOOKUP($A123, 'Fielding Data'!$A$1:$H$12056, 8, 0), 0)</f>
        <v>2</v>
      </c>
      <c r="U123" s="13">
        <f>SUMIFS('Fielding Data'!E:E, 'Fielding Data'!$A:$A, $A123)</f>
        <v>26</v>
      </c>
      <c r="V123" s="13">
        <f>SUMIFS('Fielding Data'!F:F, 'Fielding Data'!$A:$A, $A123)</f>
        <v>4</v>
      </c>
      <c r="W123" s="13">
        <f>SUMIFS('Fielding Data'!G:G, 'Fielding Data'!$A:$A, $A123)</f>
        <v>0</v>
      </c>
      <c r="X123" s="13">
        <f>SUMIFS('Fielding Data'!H:H, 'Fielding Data'!$A:$A, $A123)</f>
        <v>2</v>
      </c>
    </row>
    <row r="124" spans="1:24" x14ac:dyDescent="0.3">
      <c r="A124" s="13" t="str">
        <f t="shared" si="3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 t="shared" si="2"/>
        <v>1B</v>
      </c>
      <c r="Q124" s="13">
        <f>IFERROR(VLOOKUP($A124, 'Fielding Data'!$A$1:$H$12056, 5, 0), 0)</f>
        <v>70</v>
      </c>
      <c r="R124" s="13">
        <f>IFERROR(VLOOKUP($A124, 'Fielding Data'!$A$1:$H$12056, 6, 0), 0)</f>
        <v>2</v>
      </c>
      <c r="S124" s="13">
        <f>IFERROR(VLOOKUP($A124, 'Fielding Data'!$A$1:$H$12056, 7, 0), 0)</f>
        <v>0</v>
      </c>
      <c r="T124" s="13">
        <f>IFERROR(VLOOKUP($A124, 'Fielding Data'!$A$1:$H$12056, 8, 0), 0)</f>
        <v>5</v>
      </c>
      <c r="U124" s="13">
        <f>SUMIFS('Fielding Data'!E:E, 'Fielding Data'!$A:$A, $A124)</f>
        <v>87</v>
      </c>
      <c r="V124" s="13">
        <f>SUMIFS('Fielding Data'!F:F, 'Fielding Data'!$A:$A, $A124)</f>
        <v>3</v>
      </c>
      <c r="W124" s="13">
        <f>SUMIFS('Fielding Data'!G:G, 'Fielding Data'!$A:$A, $A124)</f>
        <v>0</v>
      </c>
      <c r="X124" s="13">
        <f>SUMIFS('Fielding Data'!H:H, 'Fielding Data'!$A:$A, $A124)</f>
        <v>5</v>
      </c>
    </row>
    <row r="125" spans="1:24" x14ac:dyDescent="0.3">
      <c r="A125" s="13" t="str">
        <f t="shared" si="3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 t="shared" si="2"/>
        <v>P</v>
      </c>
      <c r="Q125" s="13">
        <f>IFERROR(VLOOKUP($A125, 'Fielding Data'!$A$1:$H$12056, 5, 0), 0)</f>
        <v>3</v>
      </c>
      <c r="R125" s="13">
        <f>IFERROR(VLOOKUP($A125, 'Fielding Data'!$A$1:$H$12056, 6, 0), 0)</f>
        <v>7</v>
      </c>
      <c r="S125" s="13">
        <f>IFERROR(VLOOKUP($A125, 'Fielding Data'!$A$1:$H$12056, 7, 0), 0)</f>
        <v>0</v>
      </c>
      <c r="T125" s="13">
        <f>IFERROR(VLOOKUP($A125, 'Fielding Data'!$A$1:$H$12056, 8, 0), 0)</f>
        <v>0</v>
      </c>
      <c r="U125" s="13">
        <f>SUMIFS('Fielding Data'!E:E, 'Fielding Data'!$A:$A, $A125)</f>
        <v>3</v>
      </c>
      <c r="V125" s="13">
        <f>SUMIFS('Fielding Data'!F:F, 'Fielding Data'!$A:$A, $A125)</f>
        <v>7</v>
      </c>
      <c r="W125" s="13">
        <f>SUMIFS('Fielding Data'!G:G, 'Fielding Data'!$A:$A, $A125)</f>
        <v>0</v>
      </c>
      <c r="X125" s="13">
        <f>SUMIFS('Fielding Data'!H:H, 'Fielding Data'!$A:$A, $A125)</f>
        <v>0</v>
      </c>
    </row>
    <row r="126" spans="1:24" x14ac:dyDescent="0.3">
      <c r="A126" s="13" t="str">
        <f t="shared" si="3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 t="shared" si="2"/>
        <v>OF</v>
      </c>
      <c r="Q126" s="13">
        <f>IFERROR(VLOOKUP($A126, 'Fielding Data'!$A$1:$H$12056, 5, 0), 0)</f>
        <v>343</v>
      </c>
      <c r="R126" s="13">
        <f>IFERROR(VLOOKUP($A126, 'Fielding Data'!$A$1:$H$12056, 6, 0), 0)</f>
        <v>7</v>
      </c>
      <c r="S126" s="13">
        <f>IFERROR(VLOOKUP($A126, 'Fielding Data'!$A$1:$H$12056, 7, 0), 0)</f>
        <v>3</v>
      </c>
      <c r="T126" s="13">
        <f>IFERROR(VLOOKUP($A126, 'Fielding Data'!$A$1:$H$12056, 8, 0), 0)</f>
        <v>1</v>
      </c>
      <c r="U126" s="13">
        <f>SUMIFS('Fielding Data'!E:E, 'Fielding Data'!$A:$A, $A126)</f>
        <v>343</v>
      </c>
      <c r="V126" s="13">
        <f>SUMIFS('Fielding Data'!F:F, 'Fielding Data'!$A:$A, $A126)</f>
        <v>7</v>
      </c>
      <c r="W126" s="13">
        <f>SUMIFS('Fielding Data'!G:G, 'Fielding Data'!$A:$A, $A126)</f>
        <v>3</v>
      </c>
      <c r="X126" s="13">
        <f>SUMIFS('Fielding Data'!H:H, 'Fielding Data'!$A:$A, $A126)</f>
        <v>1</v>
      </c>
    </row>
    <row r="127" spans="1:24" x14ac:dyDescent="0.3">
      <c r="A127" s="13" t="str">
        <f t="shared" si="3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 t="shared" si="2"/>
        <v>P</v>
      </c>
      <c r="Q127" s="13">
        <f>IFERROR(VLOOKUP($A127, 'Fielding Data'!$A$1:$H$12056, 5, 0), 0)</f>
        <v>1</v>
      </c>
      <c r="R127" s="13">
        <f>IFERROR(VLOOKUP($A127, 'Fielding Data'!$A$1:$H$12056, 6, 0), 0)</f>
        <v>2</v>
      </c>
      <c r="S127" s="13">
        <f>IFERROR(VLOOKUP($A127, 'Fielding Data'!$A$1:$H$12056, 7, 0), 0)</f>
        <v>1</v>
      </c>
      <c r="T127" s="13">
        <f>IFERROR(VLOOKUP($A127, 'Fielding Data'!$A$1:$H$12056, 8, 0), 0)</f>
        <v>0</v>
      </c>
      <c r="U127" s="13">
        <f>SUMIFS('Fielding Data'!E:E, 'Fielding Data'!$A:$A, $A127)</f>
        <v>1</v>
      </c>
      <c r="V127" s="13">
        <f>SUMIFS('Fielding Data'!F:F, 'Fielding Data'!$A:$A, $A127)</f>
        <v>2</v>
      </c>
      <c r="W127" s="13">
        <f>SUMIFS('Fielding Data'!G:G, 'Fielding Data'!$A:$A, $A127)</f>
        <v>1</v>
      </c>
      <c r="X127" s="13">
        <f>SUMIFS('Fielding Data'!H:H, 'Fielding Data'!$A:$A, $A127)</f>
        <v>0</v>
      </c>
    </row>
    <row r="128" spans="1:24" x14ac:dyDescent="0.3">
      <c r="A128" s="13" t="str">
        <f t="shared" si="3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 t="shared" si="2"/>
        <v>P</v>
      </c>
      <c r="Q128" s="13">
        <f>IFERROR(VLOOKUP($A128, 'Fielding Data'!$A$1:$H$12056, 5, 0), 0)</f>
        <v>21</v>
      </c>
      <c r="R128" s="13">
        <f>IFERROR(VLOOKUP($A128, 'Fielding Data'!$A$1:$H$12056, 6, 0), 0)</f>
        <v>24</v>
      </c>
      <c r="S128" s="13">
        <f>IFERROR(VLOOKUP($A128, 'Fielding Data'!$A$1:$H$12056, 7, 0), 0)</f>
        <v>2</v>
      </c>
      <c r="T128" s="13">
        <f>IFERROR(VLOOKUP($A128, 'Fielding Data'!$A$1:$H$12056, 8, 0), 0)</f>
        <v>1</v>
      </c>
      <c r="U128" s="13">
        <f>SUMIFS('Fielding Data'!E:E, 'Fielding Data'!$A:$A, $A128)</f>
        <v>21</v>
      </c>
      <c r="V128" s="13">
        <f>SUMIFS('Fielding Data'!F:F, 'Fielding Data'!$A:$A, $A128)</f>
        <v>24</v>
      </c>
      <c r="W128" s="13">
        <f>SUMIFS('Fielding Data'!G:G, 'Fielding Data'!$A:$A, $A128)</f>
        <v>2</v>
      </c>
      <c r="X128" s="13">
        <f>SUMIFS('Fielding Data'!H:H, 'Fielding Data'!$A:$A, $A128)</f>
        <v>1</v>
      </c>
    </row>
    <row r="129" spans="1:24" x14ac:dyDescent="0.3">
      <c r="A129" s="13" t="str">
        <f t="shared" si="3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 t="shared" si="2"/>
        <v>C</v>
      </c>
      <c r="Q129" s="13">
        <f>IFERROR(VLOOKUP($A129, 'Fielding Data'!$A$1:$H$12056, 5, 0), 0)</f>
        <v>733</v>
      </c>
      <c r="R129" s="13">
        <f>IFERROR(VLOOKUP($A129, 'Fielding Data'!$A$1:$H$12056, 6, 0), 0)</f>
        <v>40</v>
      </c>
      <c r="S129" s="13">
        <f>IFERROR(VLOOKUP($A129, 'Fielding Data'!$A$1:$H$12056, 7, 0), 0)</f>
        <v>5</v>
      </c>
      <c r="T129" s="13">
        <f>IFERROR(VLOOKUP($A129, 'Fielding Data'!$A$1:$H$12056, 8, 0), 0)</f>
        <v>6</v>
      </c>
      <c r="U129" s="13">
        <f>SUMIFS('Fielding Data'!E:E, 'Fielding Data'!$A:$A, $A129)</f>
        <v>733</v>
      </c>
      <c r="V129" s="13">
        <f>SUMIFS('Fielding Data'!F:F, 'Fielding Data'!$A:$A, $A129)</f>
        <v>40</v>
      </c>
      <c r="W129" s="13">
        <f>SUMIFS('Fielding Data'!G:G, 'Fielding Data'!$A:$A, $A129)</f>
        <v>5</v>
      </c>
      <c r="X129" s="13">
        <f>SUMIFS('Fielding Data'!H:H, 'Fielding Data'!$A:$A, $A129)</f>
        <v>6</v>
      </c>
    </row>
    <row r="130" spans="1:24" x14ac:dyDescent="0.3">
      <c r="A130" s="13" t="str">
        <f t="shared" si="3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 t="shared" ref="P130:P193" si="4">IFERROR(VLOOKUP($A130, Fielding, 4, 0), "Other")</f>
        <v>P</v>
      </c>
      <c r="Q130" s="13">
        <f>IFERROR(VLOOKUP($A130, 'Fielding Data'!$A$1:$H$12056, 5, 0), 0)</f>
        <v>3</v>
      </c>
      <c r="R130" s="13">
        <f>IFERROR(VLOOKUP($A130, 'Fielding Data'!$A$1:$H$12056, 6, 0), 0)</f>
        <v>1</v>
      </c>
      <c r="S130" s="13">
        <f>IFERROR(VLOOKUP($A130, 'Fielding Data'!$A$1:$H$12056, 7, 0), 0)</f>
        <v>0</v>
      </c>
      <c r="T130" s="13">
        <f>IFERROR(VLOOKUP($A130, 'Fielding Data'!$A$1:$H$12056, 8, 0), 0)</f>
        <v>0</v>
      </c>
      <c r="U130" s="13">
        <f>SUMIFS('Fielding Data'!E:E, 'Fielding Data'!$A:$A, $A130)</f>
        <v>3</v>
      </c>
      <c r="V130" s="13">
        <f>SUMIFS('Fielding Data'!F:F, 'Fielding Data'!$A:$A, $A130)</f>
        <v>1</v>
      </c>
      <c r="W130" s="13">
        <f>SUMIFS('Fielding Data'!G:G, 'Fielding Data'!$A:$A, $A130)</f>
        <v>0</v>
      </c>
      <c r="X130" s="13">
        <f>SUMIFS('Fielding Data'!H:H, 'Fielding Data'!$A:$A, $A130)</f>
        <v>0</v>
      </c>
    </row>
    <row r="131" spans="1:24" x14ac:dyDescent="0.3">
      <c r="A131" s="13" t="str">
        <f t="shared" ref="A131:A194" si="5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 t="shared" si="4"/>
        <v>LF</v>
      </c>
      <c r="Q131" s="13">
        <f>IFERROR(VLOOKUP($A131, 'Fielding Data'!$A$1:$H$12056, 5, 0), 0)</f>
        <v>0</v>
      </c>
      <c r="R131" s="13">
        <f>IFERROR(VLOOKUP($A131, 'Fielding Data'!$A$1:$H$12056, 6, 0), 0)</f>
        <v>0</v>
      </c>
      <c r="S131" s="13">
        <f>IFERROR(VLOOKUP($A131, 'Fielding Data'!$A$1:$H$12056, 7, 0), 0)</f>
        <v>0</v>
      </c>
      <c r="T131" s="13">
        <f>IFERROR(VLOOKUP($A131, 'Fielding Data'!$A$1:$H$12056, 8, 0), 0)</f>
        <v>0</v>
      </c>
      <c r="U131" s="13">
        <f>SUMIFS('Fielding Data'!E:E, 'Fielding Data'!$A:$A, $A131)</f>
        <v>16</v>
      </c>
      <c r="V131" s="13">
        <f>SUMIFS('Fielding Data'!F:F, 'Fielding Data'!$A:$A, $A131)</f>
        <v>0</v>
      </c>
      <c r="W131" s="13">
        <f>SUMIFS('Fielding Data'!G:G, 'Fielding Data'!$A:$A, $A131)</f>
        <v>0</v>
      </c>
      <c r="X131" s="13">
        <f>SUMIFS('Fielding Data'!H:H, 'Fielding Data'!$A:$A, $A131)</f>
        <v>0</v>
      </c>
    </row>
    <row r="132" spans="1:24" x14ac:dyDescent="0.3">
      <c r="A132" s="13" t="str">
        <f t="shared" si="5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 t="shared" si="4"/>
        <v>C</v>
      </c>
      <c r="Q132" s="13">
        <f>IFERROR(VLOOKUP($A132, 'Fielding Data'!$A$1:$H$12056, 5, 0), 0)</f>
        <v>35</v>
      </c>
      <c r="R132" s="13">
        <f>IFERROR(VLOOKUP($A132, 'Fielding Data'!$A$1:$H$12056, 6, 0), 0)</f>
        <v>2</v>
      </c>
      <c r="S132" s="13">
        <f>IFERROR(VLOOKUP($A132, 'Fielding Data'!$A$1:$H$12056, 7, 0), 0)</f>
        <v>0</v>
      </c>
      <c r="T132" s="13">
        <f>IFERROR(VLOOKUP($A132, 'Fielding Data'!$A$1:$H$12056, 8, 0), 0)</f>
        <v>1</v>
      </c>
      <c r="U132" s="13">
        <f>SUMIFS('Fielding Data'!E:E, 'Fielding Data'!$A:$A, $A132)</f>
        <v>35</v>
      </c>
      <c r="V132" s="13">
        <f>SUMIFS('Fielding Data'!F:F, 'Fielding Data'!$A:$A, $A132)</f>
        <v>2</v>
      </c>
      <c r="W132" s="13">
        <f>SUMIFS('Fielding Data'!G:G, 'Fielding Data'!$A:$A, $A132)</f>
        <v>0</v>
      </c>
      <c r="X132" s="13">
        <f>SUMIFS('Fielding Data'!H:H, 'Fielding Data'!$A:$A, $A132)</f>
        <v>1</v>
      </c>
    </row>
    <row r="133" spans="1:24" x14ac:dyDescent="0.3">
      <c r="A133" s="13" t="str">
        <f t="shared" si="5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 t="shared" si="4"/>
        <v>P</v>
      </c>
      <c r="Q133" s="13">
        <f>IFERROR(VLOOKUP($A133, 'Fielding Data'!$A$1:$H$12056, 5, 0), 0)</f>
        <v>4</v>
      </c>
      <c r="R133" s="13">
        <f>IFERROR(VLOOKUP($A133, 'Fielding Data'!$A$1:$H$12056, 6, 0), 0)</f>
        <v>46</v>
      </c>
      <c r="S133" s="13">
        <f>IFERROR(VLOOKUP($A133, 'Fielding Data'!$A$1:$H$12056, 7, 0), 0)</f>
        <v>0</v>
      </c>
      <c r="T133" s="13">
        <f>IFERROR(VLOOKUP($A133, 'Fielding Data'!$A$1:$H$12056, 8, 0), 0)</f>
        <v>4</v>
      </c>
      <c r="U133" s="13">
        <f>SUMIFS('Fielding Data'!E:E, 'Fielding Data'!$A:$A, $A133)</f>
        <v>4</v>
      </c>
      <c r="V133" s="13">
        <f>SUMIFS('Fielding Data'!F:F, 'Fielding Data'!$A:$A, $A133)</f>
        <v>46</v>
      </c>
      <c r="W133" s="13">
        <f>SUMIFS('Fielding Data'!G:G, 'Fielding Data'!$A:$A, $A133)</f>
        <v>0</v>
      </c>
      <c r="X133" s="13">
        <f>SUMIFS('Fielding Data'!H:H, 'Fielding Data'!$A:$A, $A133)</f>
        <v>4</v>
      </c>
    </row>
    <row r="134" spans="1:24" x14ac:dyDescent="0.3">
      <c r="A134" s="13" t="str">
        <f t="shared" si="5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 t="shared" si="4"/>
        <v>P</v>
      </c>
      <c r="Q134" s="13">
        <f>IFERROR(VLOOKUP($A134, 'Fielding Data'!$A$1:$H$12056, 5, 0), 0)</f>
        <v>2</v>
      </c>
      <c r="R134" s="13">
        <f>IFERROR(VLOOKUP($A134, 'Fielding Data'!$A$1:$H$12056, 6, 0), 0)</f>
        <v>1</v>
      </c>
      <c r="S134" s="13">
        <f>IFERROR(VLOOKUP($A134, 'Fielding Data'!$A$1:$H$12056, 7, 0), 0)</f>
        <v>0</v>
      </c>
      <c r="T134" s="13">
        <f>IFERROR(VLOOKUP($A134, 'Fielding Data'!$A$1:$H$12056, 8, 0), 0)</f>
        <v>0</v>
      </c>
      <c r="U134" s="13">
        <f>SUMIFS('Fielding Data'!E:E, 'Fielding Data'!$A:$A, $A134)</f>
        <v>2</v>
      </c>
      <c r="V134" s="13">
        <f>SUMIFS('Fielding Data'!F:F, 'Fielding Data'!$A:$A, $A134)</f>
        <v>1</v>
      </c>
      <c r="W134" s="13">
        <f>SUMIFS('Fielding Data'!G:G, 'Fielding Data'!$A:$A, $A134)</f>
        <v>0</v>
      </c>
      <c r="X134" s="13">
        <f>SUMIFS('Fielding Data'!H:H, 'Fielding Data'!$A:$A, $A134)</f>
        <v>0</v>
      </c>
    </row>
    <row r="135" spans="1:24" x14ac:dyDescent="0.3">
      <c r="A135" s="13" t="str">
        <f t="shared" si="5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 t="shared" si="4"/>
        <v>P</v>
      </c>
      <c r="Q135" s="13">
        <f>IFERROR(VLOOKUP($A135, 'Fielding Data'!$A$1:$H$12056, 5, 0), 0)</f>
        <v>3</v>
      </c>
      <c r="R135" s="13">
        <f>IFERROR(VLOOKUP($A135, 'Fielding Data'!$A$1:$H$12056, 6, 0), 0)</f>
        <v>1</v>
      </c>
      <c r="S135" s="13">
        <f>IFERROR(VLOOKUP($A135, 'Fielding Data'!$A$1:$H$12056, 7, 0), 0)</f>
        <v>0</v>
      </c>
      <c r="T135" s="13">
        <f>IFERROR(VLOOKUP($A135, 'Fielding Data'!$A$1:$H$12056, 8, 0), 0)</f>
        <v>0</v>
      </c>
      <c r="U135" s="13">
        <f>SUMIFS('Fielding Data'!E:E, 'Fielding Data'!$A:$A, $A135)</f>
        <v>3</v>
      </c>
      <c r="V135" s="13">
        <f>SUMIFS('Fielding Data'!F:F, 'Fielding Data'!$A:$A, $A135)</f>
        <v>1</v>
      </c>
      <c r="W135" s="13">
        <f>SUMIFS('Fielding Data'!G:G, 'Fielding Data'!$A:$A, $A135)</f>
        <v>0</v>
      </c>
      <c r="X135" s="13">
        <f>SUMIFS('Fielding Data'!H:H, 'Fielding Data'!$A:$A, $A135)</f>
        <v>0</v>
      </c>
    </row>
    <row r="136" spans="1:24" x14ac:dyDescent="0.3">
      <c r="A136" s="13" t="str">
        <f t="shared" si="5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 t="shared" si="4"/>
        <v>P</v>
      </c>
      <c r="Q136" s="13">
        <f>IFERROR(VLOOKUP($A136, 'Fielding Data'!$A$1:$H$12056, 5, 0), 0)</f>
        <v>6</v>
      </c>
      <c r="R136" s="13">
        <f>IFERROR(VLOOKUP($A136, 'Fielding Data'!$A$1:$H$12056, 6, 0), 0)</f>
        <v>2</v>
      </c>
      <c r="S136" s="13">
        <f>IFERROR(VLOOKUP($A136, 'Fielding Data'!$A$1:$H$12056, 7, 0), 0)</f>
        <v>2</v>
      </c>
      <c r="T136" s="13">
        <f>IFERROR(VLOOKUP($A136, 'Fielding Data'!$A$1:$H$12056, 8, 0), 0)</f>
        <v>1</v>
      </c>
      <c r="U136" s="13">
        <f>SUMIFS('Fielding Data'!E:E, 'Fielding Data'!$A:$A, $A136)</f>
        <v>6</v>
      </c>
      <c r="V136" s="13">
        <f>SUMIFS('Fielding Data'!F:F, 'Fielding Data'!$A:$A, $A136)</f>
        <v>2</v>
      </c>
      <c r="W136" s="13">
        <f>SUMIFS('Fielding Data'!G:G, 'Fielding Data'!$A:$A, $A136)</f>
        <v>2</v>
      </c>
      <c r="X136" s="13">
        <f>SUMIFS('Fielding Data'!H:H, 'Fielding Data'!$A:$A, $A136)</f>
        <v>1</v>
      </c>
    </row>
    <row r="137" spans="1:24" x14ac:dyDescent="0.3">
      <c r="A137" s="13" t="str">
        <f t="shared" si="5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 t="shared" si="4"/>
        <v>P</v>
      </c>
      <c r="Q137" s="13">
        <f>IFERROR(VLOOKUP($A137, 'Fielding Data'!$A$1:$H$12056, 5, 0), 0)</f>
        <v>3</v>
      </c>
      <c r="R137" s="13">
        <f>IFERROR(VLOOKUP($A137, 'Fielding Data'!$A$1:$H$12056, 6, 0), 0)</f>
        <v>10</v>
      </c>
      <c r="S137" s="13">
        <f>IFERROR(VLOOKUP($A137, 'Fielding Data'!$A$1:$H$12056, 7, 0), 0)</f>
        <v>1</v>
      </c>
      <c r="T137" s="13">
        <f>IFERROR(VLOOKUP($A137, 'Fielding Data'!$A$1:$H$12056, 8, 0), 0)</f>
        <v>0</v>
      </c>
      <c r="U137" s="13">
        <f>SUMIFS('Fielding Data'!E:E, 'Fielding Data'!$A:$A, $A137)</f>
        <v>3</v>
      </c>
      <c r="V137" s="13">
        <f>SUMIFS('Fielding Data'!F:F, 'Fielding Data'!$A:$A, $A137)</f>
        <v>10</v>
      </c>
      <c r="W137" s="13">
        <f>SUMIFS('Fielding Data'!G:G, 'Fielding Data'!$A:$A, $A137)</f>
        <v>1</v>
      </c>
      <c r="X137" s="13">
        <f>SUMIFS('Fielding Data'!H:H, 'Fielding Data'!$A:$A, $A137)</f>
        <v>0</v>
      </c>
    </row>
    <row r="138" spans="1:24" x14ac:dyDescent="0.3">
      <c r="A138" s="13" t="str">
        <f t="shared" si="5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 t="shared" si="4"/>
        <v>C</v>
      </c>
      <c r="Q138" s="13">
        <f>IFERROR(VLOOKUP($A138, 'Fielding Data'!$A$1:$H$12056, 5, 0), 0)</f>
        <v>1</v>
      </c>
      <c r="R138" s="13">
        <f>IFERROR(VLOOKUP($A138, 'Fielding Data'!$A$1:$H$12056, 6, 0), 0)</f>
        <v>0</v>
      </c>
      <c r="S138" s="13">
        <f>IFERROR(VLOOKUP($A138, 'Fielding Data'!$A$1:$H$12056, 7, 0), 0)</f>
        <v>0</v>
      </c>
      <c r="T138" s="13">
        <f>IFERROR(VLOOKUP($A138, 'Fielding Data'!$A$1:$H$12056, 8, 0), 0)</f>
        <v>0</v>
      </c>
      <c r="U138" s="13">
        <f>SUMIFS('Fielding Data'!E:E, 'Fielding Data'!$A:$A, $A138)</f>
        <v>1</v>
      </c>
      <c r="V138" s="13">
        <f>SUMIFS('Fielding Data'!F:F, 'Fielding Data'!$A:$A, $A138)</f>
        <v>0</v>
      </c>
      <c r="W138" s="13">
        <f>SUMIFS('Fielding Data'!G:G, 'Fielding Data'!$A:$A, $A138)</f>
        <v>0</v>
      </c>
      <c r="X138" s="13">
        <f>SUMIFS('Fielding Data'!H:H, 'Fielding Data'!$A:$A, $A138)</f>
        <v>0</v>
      </c>
    </row>
    <row r="139" spans="1:24" x14ac:dyDescent="0.3">
      <c r="A139" s="13" t="str">
        <f t="shared" si="5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 t="shared" si="4"/>
        <v>P</v>
      </c>
      <c r="Q139" s="13">
        <f>IFERROR(VLOOKUP($A139, 'Fielding Data'!$A$1:$H$12056, 5, 0), 0)</f>
        <v>9</v>
      </c>
      <c r="R139" s="13">
        <f>IFERROR(VLOOKUP($A139, 'Fielding Data'!$A$1:$H$12056, 6, 0), 0)</f>
        <v>16</v>
      </c>
      <c r="S139" s="13">
        <f>IFERROR(VLOOKUP($A139, 'Fielding Data'!$A$1:$H$12056, 7, 0), 0)</f>
        <v>4</v>
      </c>
      <c r="T139" s="13">
        <f>IFERROR(VLOOKUP($A139, 'Fielding Data'!$A$1:$H$12056, 8, 0), 0)</f>
        <v>1</v>
      </c>
      <c r="U139" s="13">
        <f>SUMIFS('Fielding Data'!E:E, 'Fielding Data'!$A:$A, $A139)</f>
        <v>9</v>
      </c>
      <c r="V139" s="13">
        <f>SUMIFS('Fielding Data'!F:F, 'Fielding Data'!$A:$A, $A139)</f>
        <v>16</v>
      </c>
      <c r="W139" s="13">
        <f>SUMIFS('Fielding Data'!G:G, 'Fielding Data'!$A:$A, $A139)</f>
        <v>4</v>
      </c>
      <c r="X139" s="13">
        <f>SUMIFS('Fielding Data'!H:H, 'Fielding Data'!$A:$A, $A139)</f>
        <v>1</v>
      </c>
    </row>
    <row r="140" spans="1:24" x14ac:dyDescent="0.3">
      <c r="A140" s="13" t="str">
        <f t="shared" si="5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 t="shared" si="4"/>
        <v>P</v>
      </c>
      <c r="Q140" s="13">
        <f>IFERROR(VLOOKUP($A140, 'Fielding Data'!$A$1:$H$12056, 5, 0), 0)</f>
        <v>1</v>
      </c>
      <c r="R140" s="13">
        <f>IFERROR(VLOOKUP($A140, 'Fielding Data'!$A$1:$H$12056, 6, 0), 0)</f>
        <v>5</v>
      </c>
      <c r="S140" s="13">
        <f>IFERROR(VLOOKUP($A140, 'Fielding Data'!$A$1:$H$12056, 7, 0), 0)</f>
        <v>1</v>
      </c>
      <c r="T140" s="13">
        <f>IFERROR(VLOOKUP($A140, 'Fielding Data'!$A$1:$H$12056, 8, 0), 0)</f>
        <v>0</v>
      </c>
      <c r="U140" s="13">
        <f>SUMIFS('Fielding Data'!E:E, 'Fielding Data'!$A:$A, $A140)</f>
        <v>1</v>
      </c>
      <c r="V140" s="13">
        <f>SUMIFS('Fielding Data'!F:F, 'Fielding Data'!$A:$A, $A140)</f>
        <v>5</v>
      </c>
      <c r="W140" s="13">
        <f>SUMIFS('Fielding Data'!G:G, 'Fielding Data'!$A:$A, $A140)</f>
        <v>1</v>
      </c>
      <c r="X140" s="13">
        <f>SUMIFS('Fielding Data'!H:H, 'Fielding Data'!$A:$A, $A140)</f>
        <v>0</v>
      </c>
    </row>
    <row r="141" spans="1:24" x14ac:dyDescent="0.3">
      <c r="A141" s="13" t="str">
        <f t="shared" si="5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 t="shared" si="4"/>
        <v>P</v>
      </c>
      <c r="Q141" s="13">
        <f>IFERROR(VLOOKUP($A141, 'Fielding Data'!$A$1:$H$12056, 5, 0), 0)</f>
        <v>5</v>
      </c>
      <c r="R141" s="13">
        <f>IFERROR(VLOOKUP($A141, 'Fielding Data'!$A$1:$H$12056, 6, 0), 0)</f>
        <v>12</v>
      </c>
      <c r="S141" s="13">
        <f>IFERROR(VLOOKUP($A141, 'Fielding Data'!$A$1:$H$12056, 7, 0), 0)</f>
        <v>0</v>
      </c>
      <c r="T141" s="13">
        <f>IFERROR(VLOOKUP($A141, 'Fielding Data'!$A$1:$H$12056, 8, 0), 0)</f>
        <v>0</v>
      </c>
      <c r="U141" s="13">
        <f>SUMIFS('Fielding Data'!E:E, 'Fielding Data'!$A:$A, $A141)</f>
        <v>5</v>
      </c>
      <c r="V141" s="13">
        <f>SUMIFS('Fielding Data'!F:F, 'Fielding Data'!$A:$A, $A141)</f>
        <v>12</v>
      </c>
      <c r="W141" s="13">
        <f>SUMIFS('Fielding Data'!G:G, 'Fielding Data'!$A:$A, $A141)</f>
        <v>0</v>
      </c>
      <c r="X141" s="13">
        <f>SUMIFS('Fielding Data'!H:H, 'Fielding Data'!$A:$A, $A141)</f>
        <v>0</v>
      </c>
    </row>
    <row r="142" spans="1:24" x14ac:dyDescent="0.3">
      <c r="A142" s="13" t="str">
        <f t="shared" si="5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 t="shared" si="4"/>
        <v>P</v>
      </c>
      <c r="Q142" s="13">
        <f>IFERROR(VLOOKUP($A142, 'Fielding Data'!$A$1:$H$12056, 5, 0), 0)</f>
        <v>0</v>
      </c>
      <c r="R142" s="13">
        <f>IFERROR(VLOOKUP($A142, 'Fielding Data'!$A$1:$H$12056, 6, 0), 0)</f>
        <v>13</v>
      </c>
      <c r="S142" s="13">
        <f>IFERROR(VLOOKUP($A142, 'Fielding Data'!$A$1:$H$12056, 7, 0), 0)</f>
        <v>0</v>
      </c>
      <c r="T142" s="13">
        <f>IFERROR(VLOOKUP($A142, 'Fielding Data'!$A$1:$H$12056, 8, 0), 0)</f>
        <v>0</v>
      </c>
      <c r="U142" s="13">
        <f>SUMIFS('Fielding Data'!E:E, 'Fielding Data'!$A:$A, $A142)</f>
        <v>0</v>
      </c>
      <c r="V142" s="13">
        <f>SUMIFS('Fielding Data'!F:F, 'Fielding Data'!$A:$A, $A142)</f>
        <v>13</v>
      </c>
      <c r="W142" s="13">
        <f>SUMIFS('Fielding Data'!G:G, 'Fielding Data'!$A:$A, $A142)</f>
        <v>0</v>
      </c>
      <c r="X142" s="13">
        <f>SUMIFS('Fielding Data'!H:H, 'Fielding Data'!$A:$A, $A142)</f>
        <v>0</v>
      </c>
    </row>
    <row r="143" spans="1:24" x14ac:dyDescent="0.3">
      <c r="A143" s="13" t="str">
        <f t="shared" si="5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 t="shared" si="4"/>
        <v>2B</v>
      </c>
      <c r="Q143" s="13">
        <f>IFERROR(VLOOKUP($A143, 'Fielding Data'!$A$1:$H$12056, 5, 0), 0)</f>
        <v>3</v>
      </c>
      <c r="R143" s="13">
        <f>IFERROR(VLOOKUP($A143, 'Fielding Data'!$A$1:$H$12056, 6, 0), 0)</f>
        <v>1</v>
      </c>
      <c r="S143" s="13">
        <f>IFERROR(VLOOKUP($A143, 'Fielding Data'!$A$1:$H$12056, 7, 0), 0)</f>
        <v>0</v>
      </c>
      <c r="T143" s="13">
        <f>IFERROR(VLOOKUP($A143, 'Fielding Data'!$A$1:$H$12056, 8, 0), 0)</f>
        <v>0</v>
      </c>
      <c r="U143" s="13">
        <f>SUMIFS('Fielding Data'!E:E, 'Fielding Data'!$A:$A, $A143)</f>
        <v>3</v>
      </c>
      <c r="V143" s="13">
        <f>SUMIFS('Fielding Data'!F:F, 'Fielding Data'!$A:$A, $A143)</f>
        <v>1</v>
      </c>
      <c r="W143" s="13">
        <f>SUMIFS('Fielding Data'!G:G, 'Fielding Data'!$A:$A, $A143)</f>
        <v>0</v>
      </c>
      <c r="X143" s="13">
        <f>SUMIFS('Fielding Data'!H:H, 'Fielding Data'!$A:$A, $A143)</f>
        <v>0</v>
      </c>
    </row>
    <row r="144" spans="1:24" x14ac:dyDescent="0.3">
      <c r="A144" s="13" t="str">
        <f t="shared" si="5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 t="shared" si="4"/>
        <v>P</v>
      </c>
      <c r="Q144" s="13">
        <f>IFERROR(VLOOKUP($A144, 'Fielding Data'!$A$1:$H$12056, 5, 0), 0)</f>
        <v>1</v>
      </c>
      <c r="R144" s="13">
        <f>IFERROR(VLOOKUP($A144, 'Fielding Data'!$A$1:$H$12056, 6, 0), 0)</f>
        <v>0</v>
      </c>
      <c r="S144" s="13">
        <f>IFERROR(VLOOKUP($A144, 'Fielding Data'!$A$1:$H$12056, 7, 0), 0)</f>
        <v>0</v>
      </c>
      <c r="T144" s="13">
        <f>IFERROR(VLOOKUP($A144, 'Fielding Data'!$A$1:$H$12056, 8, 0), 0)</f>
        <v>0</v>
      </c>
      <c r="U144" s="13">
        <f>SUMIFS('Fielding Data'!E:E, 'Fielding Data'!$A:$A, $A144)</f>
        <v>1</v>
      </c>
      <c r="V144" s="13">
        <f>SUMIFS('Fielding Data'!F:F, 'Fielding Data'!$A:$A, $A144)</f>
        <v>0</v>
      </c>
      <c r="W144" s="13">
        <f>SUMIFS('Fielding Data'!G:G, 'Fielding Data'!$A:$A, $A144)</f>
        <v>0</v>
      </c>
      <c r="X144" s="13">
        <f>SUMIFS('Fielding Data'!H:H, 'Fielding Data'!$A:$A, $A144)</f>
        <v>0</v>
      </c>
    </row>
    <row r="145" spans="1:24" x14ac:dyDescent="0.3">
      <c r="A145" s="13" t="str">
        <f t="shared" si="5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 t="shared" si="4"/>
        <v>P</v>
      </c>
      <c r="Q145" s="13">
        <f>IFERROR(VLOOKUP($A145, 'Fielding Data'!$A$1:$H$12056, 5, 0), 0)</f>
        <v>7</v>
      </c>
      <c r="R145" s="13">
        <f>IFERROR(VLOOKUP($A145, 'Fielding Data'!$A$1:$H$12056, 6, 0), 0)</f>
        <v>14</v>
      </c>
      <c r="S145" s="13">
        <f>IFERROR(VLOOKUP($A145, 'Fielding Data'!$A$1:$H$12056, 7, 0), 0)</f>
        <v>1</v>
      </c>
      <c r="T145" s="13">
        <f>IFERROR(VLOOKUP($A145, 'Fielding Data'!$A$1:$H$12056, 8, 0), 0)</f>
        <v>1</v>
      </c>
      <c r="U145" s="13">
        <f>SUMIFS('Fielding Data'!E:E, 'Fielding Data'!$A:$A, $A145)</f>
        <v>7</v>
      </c>
      <c r="V145" s="13">
        <f>SUMIFS('Fielding Data'!F:F, 'Fielding Data'!$A:$A, $A145)</f>
        <v>14</v>
      </c>
      <c r="W145" s="13">
        <f>SUMIFS('Fielding Data'!G:G, 'Fielding Data'!$A:$A, $A145)</f>
        <v>1</v>
      </c>
      <c r="X145" s="13">
        <f>SUMIFS('Fielding Data'!H:H, 'Fielding Data'!$A:$A, $A145)</f>
        <v>1</v>
      </c>
    </row>
    <row r="146" spans="1:24" x14ac:dyDescent="0.3">
      <c r="A146" s="13" t="str">
        <f t="shared" si="5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 t="shared" si="4"/>
        <v>C</v>
      </c>
      <c r="Q146" s="13">
        <f>IFERROR(VLOOKUP($A146, 'Fielding Data'!$A$1:$H$12056, 5, 0), 0)</f>
        <v>301</v>
      </c>
      <c r="R146" s="13">
        <f>IFERROR(VLOOKUP($A146, 'Fielding Data'!$A$1:$H$12056, 6, 0), 0)</f>
        <v>26</v>
      </c>
      <c r="S146" s="13">
        <f>IFERROR(VLOOKUP($A146, 'Fielding Data'!$A$1:$H$12056, 7, 0), 0)</f>
        <v>5</v>
      </c>
      <c r="T146" s="13">
        <f>IFERROR(VLOOKUP($A146, 'Fielding Data'!$A$1:$H$12056, 8, 0), 0)</f>
        <v>3</v>
      </c>
      <c r="U146" s="13">
        <f>SUMIFS('Fielding Data'!E:E, 'Fielding Data'!$A:$A, $A146)</f>
        <v>301</v>
      </c>
      <c r="V146" s="13">
        <f>SUMIFS('Fielding Data'!F:F, 'Fielding Data'!$A:$A, $A146)</f>
        <v>26</v>
      </c>
      <c r="W146" s="13">
        <f>SUMIFS('Fielding Data'!G:G, 'Fielding Data'!$A:$A, $A146)</f>
        <v>5</v>
      </c>
      <c r="X146" s="13">
        <f>SUMIFS('Fielding Data'!H:H, 'Fielding Data'!$A:$A, $A146)</f>
        <v>3</v>
      </c>
    </row>
    <row r="147" spans="1:24" x14ac:dyDescent="0.3">
      <c r="A147" s="13" t="str">
        <f t="shared" si="5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 t="shared" si="4"/>
        <v>1B</v>
      </c>
      <c r="Q147" s="13">
        <f>IFERROR(VLOOKUP($A147, 'Fielding Data'!$A$1:$H$12056, 5, 0), 0)</f>
        <v>1002</v>
      </c>
      <c r="R147" s="13">
        <f>IFERROR(VLOOKUP($A147, 'Fielding Data'!$A$1:$H$12056, 6, 0), 0)</f>
        <v>96</v>
      </c>
      <c r="S147" s="13">
        <f>IFERROR(VLOOKUP($A147, 'Fielding Data'!$A$1:$H$12056, 7, 0), 0)</f>
        <v>6</v>
      </c>
      <c r="T147" s="13">
        <f>IFERROR(VLOOKUP($A147, 'Fielding Data'!$A$1:$H$12056, 8, 0), 0)</f>
        <v>101</v>
      </c>
      <c r="U147" s="13">
        <f>SUMIFS('Fielding Data'!E:E, 'Fielding Data'!$A:$A, $A147)</f>
        <v>1002</v>
      </c>
      <c r="V147" s="13">
        <f>SUMIFS('Fielding Data'!F:F, 'Fielding Data'!$A:$A, $A147)</f>
        <v>96</v>
      </c>
      <c r="W147" s="13">
        <f>SUMIFS('Fielding Data'!G:G, 'Fielding Data'!$A:$A, $A147)</f>
        <v>6</v>
      </c>
      <c r="X147" s="13">
        <f>SUMIFS('Fielding Data'!H:H, 'Fielding Data'!$A:$A, $A147)</f>
        <v>101</v>
      </c>
    </row>
    <row r="148" spans="1:24" x14ac:dyDescent="0.3">
      <c r="A148" s="13" t="str">
        <f t="shared" si="5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 t="shared" si="4"/>
        <v>P</v>
      </c>
      <c r="Q148" s="13">
        <f>IFERROR(VLOOKUP($A148, 'Fielding Data'!$A$1:$H$12056, 5, 0), 0)</f>
        <v>0</v>
      </c>
      <c r="R148" s="13">
        <f>IFERROR(VLOOKUP($A148, 'Fielding Data'!$A$1:$H$12056, 6, 0), 0)</f>
        <v>3</v>
      </c>
      <c r="S148" s="13">
        <f>IFERROR(VLOOKUP($A148, 'Fielding Data'!$A$1:$H$12056, 7, 0), 0)</f>
        <v>0</v>
      </c>
      <c r="T148" s="13">
        <f>IFERROR(VLOOKUP($A148, 'Fielding Data'!$A$1:$H$12056, 8, 0), 0)</f>
        <v>0</v>
      </c>
      <c r="U148" s="13">
        <f>SUMIFS('Fielding Data'!E:E, 'Fielding Data'!$A:$A, $A148)</f>
        <v>0</v>
      </c>
      <c r="V148" s="13">
        <f>SUMIFS('Fielding Data'!F:F, 'Fielding Data'!$A:$A, $A148)</f>
        <v>3</v>
      </c>
      <c r="W148" s="13">
        <f>SUMIFS('Fielding Data'!G:G, 'Fielding Data'!$A:$A, $A148)</f>
        <v>0</v>
      </c>
      <c r="X148" s="13">
        <f>SUMIFS('Fielding Data'!H:H, 'Fielding Data'!$A:$A, $A148)</f>
        <v>0</v>
      </c>
    </row>
    <row r="149" spans="1:24" x14ac:dyDescent="0.3">
      <c r="A149" s="13" t="str">
        <f t="shared" si="5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 t="shared" si="4"/>
        <v>CF</v>
      </c>
      <c r="Q149" s="13">
        <f>IFERROR(VLOOKUP($A149, 'Fielding Data'!$A$1:$H$12056, 5, 0), 0)</f>
        <v>0</v>
      </c>
      <c r="R149" s="13">
        <f>IFERROR(VLOOKUP($A149, 'Fielding Data'!$A$1:$H$12056, 6, 0), 0)</f>
        <v>0</v>
      </c>
      <c r="S149" s="13">
        <f>IFERROR(VLOOKUP($A149, 'Fielding Data'!$A$1:$H$12056, 7, 0), 0)</f>
        <v>0</v>
      </c>
      <c r="T149" s="13">
        <f>IFERROR(VLOOKUP($A149, 'Fielding Data'!$A$1:$H$12056, 8, 0), 0)</f>
        <v>0</v>
      </c>
      <c r="U149" s="13">
        <f>SUMIFS('Fielding Data'!E:E, 'Fielding Data'!$A:$A, $A149)</f>
        <v>371</v>
      </c>
      <c r="V149" s="13">
        <f>SUMIFS('Fielding Data'!F:F, 'Fielding Data'!$A:$A, $A149)</f>
        <v>6</v>
      </c>
      <c r="W149" s="13">
        <f>SUMIFS('Fielding Data'!G:G, 'Fielding Data'!$A:$A, $A149)</f>
        <v>3</v>
      </c>
      <c r="X149" s="13">
        <f>SUMIFS('Fielding Data'!H:H, 'Fielding Data'!$A:$A, $A149)</f>
        <v>2</v>
      </c>
    </row>
    <row r="150" spans="1:24" x14ac:dyDescent="0.3">
      <c r="A150" s="13" t="str">
        <f t="shared" si="5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 t="shared" si="4"/>
        <v>CF</v>
      </c>
      <c r="Q150" s="13">
        <f>IFERROR(VLOOKUP($A150, 'Fielding Data'!$A$1:$H$12056, 5, 0), 0)</f>
        <v>0</v>
      </c>
      <c r="R150" s="13">
        <f>IFERROR(VLOOKUP($A150, 'Fielding Data'!$A$1:$H$12056, 6, 0), 0)</f>
        <v>0</v>
      </c>
      <c r="S150" s="13">
        <f>IFERROR(VLOOKUP($A150, 'Fielding Data'!$A$1:$H$12056, 7, 0), 0)</f>
        <v>0</v>
      </c>
      <c r="T150" s="13">
        <f>IFERROR(VLOOKUP($A150, 'Fielding Data'!$A$1:$H$12056, 8, 0), 0)</f>
        <v>0</v>
      </c>
      <c r="U150" s="13">
        <f>SUMIFS('Fielding Data'!E:E, 'Fielding Data'!$A:$A, $A150)</f>
        <v>28</v>
      </c>
      <c r="V150" s="13">
        <f>SUMIFS('Fielding Data'!F:F, 'Fielding Data'!$A:$A, $A150)</f>
        <v>0</v>
      </c>
      <c r="W150" s="13">
        <f>SUMIFS('Fielding Data'!G:G, 'Fielding Data'!$A:$A, $A150)</f>
        <v>0</v>
      </c>
      <c r="X150" s="13">
        <f>SUMIFS('Fielding Data'!H:H, 'Fielding Data'!$A:$A, $A150)</f>
        <v>0</v>
      </c>
    </row>
    <row r="151" spans="1:24" x14ac:dyDescent="0.3">
      <c r="A151" s="13" t="str">
        <f t="shared" si="5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 t="shared" si="4"/>
        <v>SS</v>
      </c>
      <c r="Q151" s="13">
        <f>IFERROR(VLOOKUP($A151, 'Fielding Data'!$A$1:$H$12056, 5, 0), 0)</f>
        <v>148</v>
      </c>
      <c r="R151" s="13">
        <f>IFERROR(VLOOKUP($A151, 'Fielding Data'!$A$1:$H$12056, 6, 0), 0)</f>
        <v>271</v>
      </c>
      <c r="S151" s="13">
        <f>IFERROR(VLOOKUP($A151, 'Fielding Data'!$A$1:$H$12056, 7, 0), 0)</f>
        <v>12</v>
      </c>
      <c r="T151" s="13">
        <f>IFERROR(VLOOKUP($A151, 'Fielding Data'!$A$1:$H$12056, 8, 0), 0)</f>
        <v>73</v>
      </c>
      <c r="U151" s="13">
        <f>SUMIFS('Fielding Data'!E:E, 'Fielding Data'!$A:$A, $A151)</f>
        <v>148</v>
      </c>
      <c r="V151" s="13">
        <f>SUMIFS('Fielding Data'!F:F, 'Fielding Data'!$A:$A, $A151)</f>
        <v>271</v>
      </c>
      <c r="W151" s="13">
        <f>SUMIFS('Fielding Data'!G:G, 'Fielding Data'!$A:$A, $A151)</f>
        <v>12</v>
      </c>
      <c r="X151" s="13">
        <f>SUMIFS('Fielding Data'!H:H, 'Fielding Data'!$A:$A, $A151)</f>
        <v>73</v>
      </c>
    </row>
    <row r="152" spans="1:24" x14ac:dyDescent="0.3">
      <c r="A152" s="13" t="str">
        <f t="shared" si="5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 t="shared" si="4"/>
        <v>2B</v>
      </c>
      <c r="Q152" s="13">
        <f>IFERROR(VLOOKUP($A152, 'Fielding Data'!$A$1:$H$12056, 5, 0), 0)</f>
        <v>7</v>
      </c>
      <c r="R152" s="13">
        <f>IFERROR(VLOOKUP($A152, 'Fielding Data'!$A$1:$H$12056, 6, 0), 0)</f>
        <v>15</v>
      </c>
      <c r="S152" s="13">
        <f>IFERROR(VLOOKUP($A152, 'Fielding Data'!$A$1:$H$12056, 7, 0), 0)</f>
        <v>0</v>
      </c>
      <c r="T152" s="13">
        <f>IFERROR(VLOOKUP($A152, 'Fielding Data'!$A$1:$H$12056, 8, 0), 0)</f>
        <v>3</v>
      </c>
      <c r="U152" s="13">
        <f>SUMIFS('Fielding Data'!E:E, 'Fielding Data'!$A:$A, $A152)</f>
        <v>70</v>
      </c>
      <c r="V152" s="13">
        <f>SUMIFS('Fielding Data'!F:F, 'Fielding Data'!$A:$A, $A152)</f>
        <v>152</v>
      </c>
      <c r="W152" s="13">
        <f>SUMIFS('Fielding Data'!G:G, 'Fielding Data'!$A:$A, $A152)</f>
        <v>7</v>
      </c>
      <c r="X152" s="13">
        <f>SUMIFS('Fielding Data'!H:H, 'Fielding Data'!$A:$A, $A152)</f>
        <v>33</v>
      </c>
    </row>
    <row r="153" spans="1:24" x14ac:dyDescent="0.3">
      <c r="A153" s="13" t="str">
        <f t="shared" si="5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 t="shared" si="4"/>
        <v>P</v>
      </c>
      <c r="Q153" s="13">
        <f>IFERROR(VLOOKUP($A153, 'Fielding Data'!$A$1:$H$12056, 5, 0), 0)</f>
        <v>0</v>
      </c>
      <c r="R153" s="13">
        <f>IFERROR(VLOOKUP($A153, 'Fielding Data'!$A$1:$H$12056, 6, 0), 0)</f>
        <v>0</v>
      </c>
      <c r="S153" s="13">
        <f>IFERROR(VLOOKUP($A153, 'Fielding Data'!$A$1:$H$12056, 7, 0), 0)</f>
        <v>0</v>
      </c>
      <c r="T153" s="13">
        <f>IFERROR(VLOOKUP($A153, 'Fielding Data'!$A$1:$H$12056, 8, 0), 0)</f>
        <v>0</v>
      </c>
      <c r="U153" s="13">
        <f>SUMIFS('Fielding Data'!E:E, 'Fielding Data'!$A:$A, $A153)</f>
        <v>0</v>
      </c>
      <c r="V153" s="13">
        <f>SUMIFS('Fielding Data'!F:F, 'Fielding Data'!$A:$A, $A153)</f>
        <v>0</v>
      </c>
      <c r="W153" s="13">
        <f>SUMIFS('Fielding Data'!G:G, 'Fielding Data'!$A:$A, $A153)</f>
        <v>0</v>
      </c>
      <c r="X153" s="13">
        <f>SUMIFS('Fielding Data'!H:H, 'Fielding Data'!$A:$A, $A153)</f>
        <v>0</v>
      </c>
    </row>
    <row r="154" spans="1:24" x14ac:dyDescent="0.3">
      <c r="A154" s="13" t="str">
        <f t="shared" si="5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 t="shared" si="4"/>
        <v>CF</v>
      </c>
      <c r="Q154" s="13">
        <f>IFERROR(VLOOKUP($A154, 'Fielding Data'!$A$1:$H$12056, 5, 0), 0)</f>
        <v>0</v>
      </c>
      <c r="R154" s="13">
        <f>IFERROR(VLOOKUP($A154, 'Fielding Data'!$A$1:$H$12056, 6, 0), 0)</f>
        <v>0</v>
      </c>
      <c r="S154" s="13">
        <f>IFERROR(VLOOKUP($A154, 'Fielding Data'!$A$1:$H$12056, 7, 0), 0)</f>
        <v>0</v>
      </c>
      <c r="T154" s="13">
        <f>IFERROR(VLOOKUP($A154, 'Fielding Data'!$A$1:$H$12056, 8, 0), 0)</f>
        <v>0</v>
      </c>
      <c r="U154" s="13">
        <f>SUMIFS('Fielding Data'!E:E, 'Fielding Data'!$A:$A, $A154)</f>
        <v>213</v>
      </c>
      <c r="V154" s="13">
        <f>SUMIFS('Fielding Data'!F:F, 'Fielding Data'!$A:$A, $A154)</f>
        <v>8</v>
      </c>
      <c r="W154" s="13">
        <f>SUMIFS('Fielding Data'!G:G, 'Fielding Data'!$A:$A, $A154)</f>
        <v>4</v>
      </c>
      <c r="X154" s="13">
        <f>SUMIFS('Fielding Data'!H:H, 'Fielding Data'!$A:$A, $A154)</f>
        <v>2</v>
      </c>
    </row>
    <row r="155" spans="1:24" x14ac:dyDescent="0.3">
      <c r="A155" s="13" t="str">
        <f t="shared" si="5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 t="shared" si="4"/>
        <v>1B</v>
      </c>
      <c r="Q155" s="13">
        <f>IFERROR(VLOOKUP($A155, 'Fielding Data'!$A$1:$H$12056, 5, 0), 0)</f>
        <v>1218</v>
      </c>
      <c r="R155" s="13">
        <f>IFERROR(VLOOKUP($A155, 'Fielding Data'!$A$1:$H$12056, 6, 0), 0)</f>
        <v>96</v>
      </c>
      <c r="S155" s="13">
        <f>IFERROR(VLOOKUP($A155, 'Fielding Data'!$A$1:$H$12056, 7, 0), 0)</f>
        <v>13</v>
      </c>
      <c r="T155" s="13">
        <f>IFERROR(VLOOKUP($A155, 'Fielding Data'!$A$1:$H$12056, 8, 0), 0)</f>
        <v>133</v>
      </c>
      <c r="U155" s="13">
        <f>SUMIFS('Fielding Data'!E:E, 'Fielding Data'!$A:$A, $A155)</f>
        <v>1218</v>
      </c>
      <c r="V155" s="13">
        <f>SUMIFS('Fielding Data'!F:F, 'Fielding Data'!$A:$A, $A155)</f>
        <v>96</v>
      </c>
      <c r="W155" s="13">
        <f>SUMIFS('Fielding Data'!G:G, 'Fielding Data'!$A:$A, $A155)</f>
        <v>13</v>
      </c>
      <c r="X155" s="13">
        <f>SUMIFS('Fielding Data'!H:H, 'Fielding Data'!$A:$A, $A155)</f>
        <v>133</v>
      </c>
    </row>
    <row r="156" spans="1:24" x14ac:dyDescent="0.3">
      <c r="A156" s="13" t="str">
        <f t="shared" si="5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 t="shared" si="4"/>
        <v>SS</v>
      </c>
      <c r="Q156" s="13">
        <f>IFERROR(VLOOKUP($A156, 'Fielding Data'!$A$1:$H$12056, 5, 0), 0)</f>
        <v>165</v>
      </c>
      <c r="R156" s="13">
        <f>IFERROR(VLOOKUP($A156, 'Fielding Data'!$A$1:$H$12056, 6, 0), 0)</f>
        <v>300</v>
      </c>
      <c r="S156" s="13">
        <f>IFERROR(VLOOKUP($A156, 'Fielding Data'!$A$1:$H$12056, 7, 0), 0)</f>
        <v>11</v>
      </c>
      <c r="T156" s="13">
        <f>IFERROR(VLOOKUP($A156, 'Fielding Data'!$A$1:$H$12056, 8, 0), 0)</f>
        <v>60</v>
      </c>
      <c r="U156" s="13">
        <f>SUMIFS('Fielding Data'!E:E, 'Fielding Data'!$A:$A, $A156)</f>
        <v>165</v>
      </c>
      <c r="V156" s="13">
        <f>SUMIFS('Fielding Data'!F:F, 'Fielding Data'!$A:$A, $A156)</f>
        <v>300</v>
      </c>
      <c r="W156" s="13">
        <f>SUMIFS('Fielding Data'!G:G, 'Fielding Data'!$A:$A, $A156)</f>
        <v>11</v>
      </c>
      <c r="X156" s="13">
        <f>SUMIFS('Fielding Data'!H:H, 'Fielding Data'!$A:$A, $A156)</f>
        <v>60</v>
      </c>
    </row>
    <row r="157" spans="1:24" x14ac:dyDescent="0.3">
      <c r="A157" s="13" t="str">
        <f t="shared" si="5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 t="shared" si="4"/>
        <v>P</v>
      </c>
      <c r="Q157" s="13">
        <f>IFERROR(VLOOKUP($A157, 'Fielding Data'!$A$1:$H$12056, 5, 0), 0)</f>
        <v>6</v>
      </c>
      <c r="R157" s="13">
        <f>IFERROR(VLOOKUP($A157, 'Fielding Data'!$A$1:$H$12056, 6, 0), 0)</f>
        <v>54</v>
      </c>
      <c r="S157" s="13">
        <f>IFERROR(VLOOKUP($A157, 'Fielding Data'!$A$1:$H$12056, 7, 0), 0)</f>
        <v>1</v>
      </c>
      <c r="T157" s="13">
        <f>IFERROR(VLOOKUP($A157, 'Fielding Data'!$A$1:$H$12056, 8, 0), 0)</f>
        <v>2</v>
      </c>
      <c r="U157" s="13">
        <f>SUMIFS('Fielding Data'!E:E, 'Fielding Data'!$A:$A, $A157)</f>
        <v>6</v>
      </c>
      <c r="V157" s="13">
        <f>SUMIFS('Fielding Data'!F:F, 'Fielding Data'!$A:$A, $A157)</f>
        <v>54</v>
      </c>
      <c r="W157" s="13">
        <f>SUMIFS('Fielding Data'!G:G, 'Fielding Data'!$A:$A, $A157)</f>
        <v>1</v>
      </c>
      <c r="X157" s="13">
        <f>SUMIFS('Fielding Data'!H:H, 'Fielding Data'!$A:$A, $A157)</f>
        <v>2</v>
      </c>
    </row>
    <row r="158" spans="1:24" x14ac:dyDescent="0.3">
      <c r="A158" s="13" t="str">
        <f t="shared" si="5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 t="shared" si="4"/>
        <v>CF</v>
      </c>
      <c r="Q158" s="13">
        <f>IFERROR(VLOOKUP($A158, 'Fielding Data'!$A$1:$H$12056, 5, 0), 0)</f>
        <v>0</v>
      </c>
      <c r="R158" s="13">
        <f>IFERROR(VLOOKUP($A158, 'Fielding Data'!$A$1:$H$12056, 6, 0), 0)</f>
        <v>0</v>
      </c>
      <c r="S158" s="13">
        <f>IFERROR(VLOOKUP($A158, 'Fielding Data'!$A$1:$H$12056, 7, 0), 0)</f>
        <v>0</v>
      </c>
      <c r="T158" s="13">
        <f>IFERROR(VLOOKUP($A158, 'Fielding Data'!$A$1:$H$12056, 8, 0), 0)</f>
        <v>0</v>
      </c>
      <c r="U158" s="13">
        <f>SUMIFS('Fielding Data'!E:E, 'Fielding Data'!$A:$A, $A158)</f>
        <v>101</v>
      </c>
      <c r="V158" s="13">
        <f>SUMIFS('Fielding Data'!F:F, 'Fielding Data'!$A:$A, $A158)</f>
        <v>3</v>
      </c>
      <c r="W158" s="13">
        <f>SUMIFS('Fielding Data'!G:G, 'Fielding Data'!$A:$A, $A158)</f>
        <v>2</v>
      </c>
      <c r="X158" s="13">
        <f>SUMIFS('Fielding Data'!H:H, 'Fielding Data'!$A:$A, $A158)</f>
        <v>2</v>
      </c>
    </row>
    <row r="159" spans="1:24" x14ac:dyDescent="0.3">
      <c r="A159" s="13" t="str">
        <f t="shared" si="5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 t="shared" si="4"/>
        <v>P</v>
      </c>
      <c r="Q159" s="13">
        <f>IFERROR(VLOOKUP($A159, 'Fielding Data'!$A$1:$H$12056, 5, 0), 0)</f>
        <v>9</v>
      </c>
      <c r="R159" s="13">
        <f>IFERROR(VLOOKUP($A159, 'Fielding Data'!$A$1:$H$12056, 6, 0), 0)</f>
        <v>24</v>
      </c>
      <c r="S159" s="13">
        <f>IFERROR(VLOOKUP($A159, 'Fielding Data'!$A$1:$H$12056, 7, 0), 0)</f>
        <v>2</v>
      </c>
      <c r="T159" s="13">
        <f>IFERROR(VLOOKUP($A159, 'Fielding Data'!$A$1:$H$12056, 8, 0), 0)</f>
        <v>0</v>
      </c>
      <c r="U159" s="13">
        <f>SUMIFS('Fielding Data'!E:E, 'Fielding Data'!$A:$A, $A159)</f>
        <v>9</v>
      </c>
      <c r="V159" s="13">
        <f>SUMIFS('Fielding Data'!F:F, 'Fielding Data'!$A:$A, $A159)</f>
        <v>24</v>
      </c>
      <c r="W159" s="13">
        <f>SUMIFS('Fielding Data'!G:G, 'Fielding Data'!$A:$A, $A159)</f>
        <v>2</v>
      </c>
      <c r="X159" s="13">
        <f>SUMIFS('Fielding Data'!H:H, 'Fielding Data'!$A:$A, $A159)</f>
        <v>0</v>
      </c>
    </row>
    <row r="160" spans="1:24" x14ac:dyDescent="0.3">
      <c r="A160" s="13" t="str">
        <f t="shared" si="5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 t="shared" si="4"/>
        <v>1B</v>
      </c>
      <c r="Q160" s="13">
        <f>IFERROR(VLOOKUP($A160, 'Fielding Data'!$A$1:$H$12056, 5, 0), 0)</f>
        <v>97</v>
      </c>
      <c r="R160" s="13">
        <f>IFERROR(VLOOKUP($A160, 'Fielding Data'!$A$1:$H$12056, 6, 0), 0)</f>
        <v>4</v>
      </c>
      <c r="S160" s="13">
        <f>IFERROR(VLOOKUP($A160, 'Fielding Data'!$A$1:$H$12056, 7, 0), 0)</f>
        <v>1</v>
      </c>
      <c r="T160" s="13">
        <f>IFERROR(VLOOKUP($A160, 'Fielding Data'!$A$1:$H$12056, 8, 0), 0)</f>
        <v>14</v>
      </c>
      <c r="U160" s="13">
        <f>SUMIFS('Fielding Data'!E:E, 'Fielding Data'!$A:$A, $A160)</f>
        <v>118</v>
      </c>
      <c r="V160" s="13">
        <f>SUMIFS('Fielding Data'!F:F, 'Fielding Data'!$A:$A, $A160)</f>
        <v>41</v>
      </c>
      <c r="W160" s="13">
        <f>SUMIFS('Fielding Data'!G:G, 'Fielding Data'!$A:$A, $A160)</f>
        <v>3</v>
      </c>
      <c r="X160" s="13">
        <f>SUMIFS('Fielding Data'!H:H, 'Fielding Data'!$A:$A, $A160)</f>
        <v>19</v>
      </c>
    </row>
    <row r="161" spans="1:24" x14ac:dyDescent="0.3">
      <c r="A161" s="13" t="str">
        <f t="shared" si="5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 t="shared" si="4"/>
        <v>CF</v>
      </c>
      <c r="Q161" s="13">
        <f>IFERROR(VLOOKUP($A161, 'Fielding Data'!$A$1:$H$12056, 5, 0), 0)</f>
        <v>0</v>
      </c>
      <c r="R161" s="13">
        <f>IFERROR(VLOOKUP($A161, 'Fielding Data'!$A$1:$H$12056, 6, 0), 0)</f>
        <v>0</v>
      </c>
      <c r="S161" s="13">
        <f>IFERROR(VLOOKUP($A161, 'Fielding Data'!$A$1:$H$12056, 7, 0), 0)</f>
        <v>0</v>
      </c>
      <c r="T161" s="13">
        <f>IFERROR(VLOOKUP($A161, 'Fielding Data'!$A$1:$H$12056, 8, 0), 0)</f>
        <v>0</v>
      </c>
      <c r="U161" s="13">
        <f>SUMIFS('Fielding Data'!E:E, 'Fielding Data'!$A:$A, $A161)</f>
        <v>111</v>
      </c>
      <c r="V161" s="13">
        <f>SUMIFS('Fielding Data'!F:F, 'Fielding Data'!$A:$A, $A161)</f>
        <v>3</v>
      </c>
      <c r="W161" s="13">
        <f>SUMIFS('Fielding Data'!G:G, 'Fielding Data'!$A:$A, $A161)</f>
        <v>2</v>
      </c>
      <c r="X161" s="13">
        <f>SUMIFS('Fielding Data'!H:H, 'Fielding Data'!$A:$A, $A161)</f>
        <v>1</v>
      </c>
    </row>
    <row r="162" spans="1:24" x14ac:dyDescent="0.3">
      <c r="A162" s="13" t="str">
        <f t="shared" si="5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 t="shared" si="4"/>
        <v>P</v>
      </c>
      <c r="Q162" s="13">
        <f>IFERROR(VLOOKUP($A162, 'Fielding Data'!$A$1:$H$12056, 5, 0), 0)</f>
        <v>4</v>
      </c>
      <c r="R162" s="13">
        <f>IFERROR(VLOOKUP($A162, 'Fielding Data'!$A$1:$H$12056, 6, 0), 0)</f>
        <v>4</v>
      </c>
      <c r="S162" s="13">
        <f>IFERROR(VLOOKUP($A162, 'Fielding Data'!$A$1:$H$12056, 7, 0), 0)</f>
        <v>0</v>
      </c>
      <c r="T162" s="13">
        <f>IFERROR(VLOOKUP($A162, 'Fielding Data'!$A$1:$H$12056, 8, 0), 0)</f>
        <v>1</v>
      </c>
      <c r="U162" s="13">
        <f>SUMIFS('Fielding Data'!E:E, 'Fielding Data'!$A:$A, $A162)</f>
        <v>4</v>
      </c>
      <c r="V162" s="13">
        <f>SUMIFS('Fielding Data'!F:F, 'Fielding Data'!$A:$A, $A162)</f>
        <v>4</v>
      </c>
      <c r="W162" s="13">
        <f>SUMIFS('Fielding Data'!G:G, 'Fielding Data'!$A:$A, $A162)</f>
        <v>0</v>
      </c>
      <c r="X162" s="13">
        <f>SUMIFS('Fielding Data'!H:H, 'Fielding Data'!$A:$A, $A162)</f>
        <v>1</v>
      </c>
    </row>
    <row r="163" spans="1:24" x14ac:dyDescent="0.3">
      <c r="A163" s="13" t="str">
        <f t="shared" si="5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 t="shared" si="4"/>
        <v>2B</v>
      </c>
      <c r="Q163" s="13">
        <f>IFERROR(VLOOKUP($A163, 'Fielding Data'!$A$1:$H$12056, 5, 0), 0)</f>
        <v>341</v>
      </c>
      <c r="R163" s="13">
        <f>IFERROR(VLOOKUP($A163, 'Fielding Data'!$A$1:$H$12056, 6, 0), 0)</f>
        <v>432</v>
      </c>
      <c r="S163" s="13">
        <f>IFERROR(VLOOKUP($A163, 'Fielding Data'!$A$1:$H$12056, 7, 0), 0)</f>
        <v>3</v>
      </c>
      <c r="T163" s="13">
        <f>IFERROR(VLOOKUP($A163, 'Fielding Data'!$A$1:$H$12056, 8, 0), 0)</f>
        <v>114</v>
      </c>
      <c r="U163" s="13">
        <f>SUMIFS('Fielding Data'!E:E, 'Fielding Data'!$A:$A, $A163)</f>
        <v>341</v>
      </c>
      <c r="V163" s="13">
        <f>SUMIFS('Fielding Data'!F:F, 'Fielding Data'!$A:$A, $A163)</f>
        <v>432</v>
      </c>
      <c r="W163" s="13">
        <f>SUMIFS('Fielding Data'!G:G, 'Fielding Data'!$A:$A, $A163)</f>
        <v>3</v>
      </c>
      <c r="X163" s="13">
        <f>SUMIFS('Fielding Data'!H:H, 'Fielding Data'!$A:$A, $A163)</f>
        <v>114</v>
      </c>
    </row>
    <row r="164" spans="1:24" x14ac:dyDescent="0.3">
      <c r="A164" s="13" t="str">
        <f t="shared" si="5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 t="shared" si="4"/>
        <v>P</v>
      </c>
      <c r="Q164" s="13">
        <f>IFERROR(VLOOKUP($A164, 'Fielding Data'!$A$1:$H$12056, 5, 0), 0)</f>
        <v>2</v>
      </c>
      <c r="R164" s="13">
        <f>IFERROR(VLOOKUP($A164, 'Fielding Data'!$A$1:$H$12056, 6, 0), 0)</f>
        <v>10</v>
      </c>
      <c r="S164" s="13">
        <f>IFERROR(VLOOKUP($A164, 'Fielding Data'!$A$1:$H$12056, 7, 0), 0)</f>
        <v>0</v>
      </c>
      <c r="T164" s="13">
        <f>IFERROR(VLOOKUP($A164, 'Fielding Data'!$A$1:$H$12056, 8, 0), 0)</f>
        <v>0</v>
      </c>
      <c r="U164" s="13">
        <f>SUMIFS('Fielding Data'!E:E, 'Fielding Data'!$A:$A, $A164)</f>
        <v>2</v>
      </c>
      <c r="V164" s="13">
        <f>SUMIFS('Fielding Data'!F:F, 'Fielding Data'!$A:$A, $A164)</f>
        <v>10</v>
      </c>
      <c r="W164" s="13">
        <f>SUMIFS('Fielding Data'!G:G, 'Fielding Data'!$A:$A, $A164)</f>
        <v>0</v>
      </c>
      <c r="X164" s="13">
        <f>SUMIFS('Fielding Data'!H:H, 'Fielding Data'!$A:$A, $A164)</f>
        <v>0</v>
      </c>
    </row>
    <row r="165" spans="1:24" x14ac:dyDescent="0.3">
      <c r="A165" s="13" t="str">
        <f t="shared" si="5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 t="shared" si="4"/>
        <v>P</v>
      </c>
      <c r="Q165" s="13">
        <f>IFERROR(VLOOKUP($A165, 'Fielding Data'!$A$1:$H$12056, 5, 0), 0)</f>
        <v>0</v>
      </c>
      <c r="R165" s="13">
        <f>IFERROR(VLOOKUP($A165, 'Fielding Data'!$A$1:$H$12056, 6, 0), 0)</f>
        <v>1</v>
      </c>
      <c r="S165" s="13">
        <f>IFERROR(VLOOKUP($A165, 'Fielding Data'!$A$1:$H$12056, 7, 0), 0)</f>
        <v>0</v>
      </c>
      <c r="T165" s="13">
        <f>IFERROR(VLOOKUP($A165, 'Fielding Data'!$A$1:$H$12056, 8, 0), 0)</f>
        <v>0</v>
      </c>
      <c r="U165" s="13">
        <f>SUMIFS('Fielding Data'!E:E, 'Fielding Data'!$A:$A, $A165)</f>
        <v>0</v>
      </c>
      <c r="V165" s="13">
        <f>SUMIFS('Fielding Data'!F:F, 'Fielding Data'!$A:$A, $A165)</f>
        <v>1</v>
      </c>
      <c r="W165" s="13">
        <f>SUMIFS('Fielding Data'!G:G, 'Fielding Data'!$A:$A, $A165)</f>
        <v>0</v>
      </c>
      <c r="X165" s="13">
        <f>SUMIFS('Fielding Data'!H:H, 'Fielding Data'!$A:$A, $A165)</f>
        <v>0</v>
      </c>
    </row>
    <row r="166" spans="1:24" x14ac:dyDescent="0.3">
      <c r="A166" s="13" t="str">
        <f t="shared" si="5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 t="shared" si="4"/>
        <v>C</v>
      </c>
      <c r="Q166" s="13">
        <f>IFERROR(VLOOKUP($A166, 'Fielding Data'!$A$1:$H$12056, 5, 0), 0)</f>
        <v>34</v>
      </c>
      <c r="R166" s="13">
        <f>IFERROR(VLOOKUP($A166, 'Fielding Data'!$A$1:$H$12056, 6, 0), 0)</f>
        <v>4</v>
      </c>
      <c r="S166" s="13">
        <f>IFERROR(VLOOKUP($A166, 'Fielding Data'!$A$1:$H$12056, 7, 0), 0)</f>
        <v>0</v>
      </c>
      <c r="T166" s="13">
        <f>IFERROR(VLOOKUP($A166, 'Fielding Data'!$A$1:$H$12056, 8, 0), 0)</f>
        <v>1</v>
      </c>
      <c r="U166" s="13">
        <f>SUMIFS('Fielding Data'!E:E, 'Fielding Data'!$A:$A, $A166)</f>
        <v>34</v>
      </c>
      <c r="V166" s="13">
        <f>SUMIFS('Fielding Data'!F:F, 'Fielding Data'!$A:$A, $A166)</f>
        <v>4</v>
      </c>
      <c r="W166" s="13">
        <f>SUMIFS('Fielding Data'!G:G, 'Fielding Data'!$A:$A, $A166)</f>
        <v>0</v>
      </c>
      <c r="X166" s="13">
        <f>SUMIFS('Fielding Data'!H:H, 'Fielding Data'!$A:$A, $A166)</f>
        <v>1</v>
      </c>
    </row>
    <row r="167" spans="1:24" x14ac:dyDescent="0.3">
      <c r="A167" s="13" t="str">
        <f t="shared" si="5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 t="shared" si="4"/>
        <v>P</v>
      </c>
      <c r="Q167" s="13">
        <f>IFERROR(VLOOKUP($A167, 'Fielding Data'!$A$1:$H$12056, 5, 0), 0)</f>
        <v>2</v>
      </c>
      <c r="R167" s="13">
        <f>IFERROR(VLOOKUP($A167, 'Fielding Data'!$A$1:$H$12056, 6, 0), 0)</f>
        <v>2</v>
      </c>
      <c r="S167" s="13">
        <f>IFERROR(VLOOKUP($A167, 'Fielding Data'!$A$1:$H$12056, 7, 0), 0)</f>
        <v>0</v>
      </c>
      <c r="T167" s="13">
        <f>IFERROR(VLOOKUP($A167, 'Fielding Data'!$A$1:$H$12056, 8, 0), 0)</f>
        <v>1</v>
      </c>
      <c r="U167" s="13">
        <f>SUMIFS('Fielding Data'!E:E, 'Fielding Data'!$A:$A, $A167)</f>
        <v>2</v>
      </c>
      <c r="V167" s="13">
        <f>SUMIFS('Fielding Data'!F:F, 'Fielding Data'!$A:$A, $A167)</f>
        <v>2</v>
      </c>
      <c r="W167" s="13">
        <f>SUMIFS('Fielding Data'!G:G, 'Fielding Data'!$A:$A, $A167)</f>
        <v>0</v>
      </c>
      <c r="X167" s="13">
        <f>SUMIFS('Fielding Data'!H:H, 'Fielding Data'!$A:$A, $A167)</f>
        <v>1</v>
      </c>
    </row>
    <row r="168" spans="1:24" x14ac:dyDescent="0.3">
      <c r="A168" s="13" t="str">
        <f t="shared" si="5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 t="shared" si="4"/>
        <v>P</v>
      </c>
      <c r="Q168" s="13">
        <f>IFERROR(VLOOKUP($A168, 'Fielding Data'!$A$1:$H$12056, 5, 0), 0)</f>
        <v>22</v>
      </c>
      <c r="R168" s="13">
        <f>IFERROR(VLOOKUP($A168, 'Fielding Data'!$A$1:$H$12056, 6, 0), 0)</f>
        <v>39</v>
      </c>
      <c r="S168" s="13">
        <f>IFERROR(VLOOKUP($A168, 'Fielding Data'!$A$1:$H$12056, 7, 0), 0)</f>
        <v>2</v>
      </c>
      <c r="T168" s="13">
        <f>IFERROR(VLOOKUP($A168, 'Fielding Data'!$A$1:$H$12056, 8, 0), 0)</f>
        <v>6</v>
      </c>
      <c r="U168" s="13">
        <f>SUMIFS('Fielding Data'!E:E, 'Fielding Data'!$A:$A, $A168)</f>
        <v>22</v>
      </c>
      <c r="V168" s="13">
        <f>SUMIFS('Fielding Data'!F:F, 'Fielding Data'!$A:$A, $A168)</f>
        <v>39</v>
      </c>
      <c r="W168" s="13">
        <f>SUMIFS('Fielding Data'!G:G, 'Fielding Data'!$A:$A, $A168)</f>
        <v>2</v>
      </c>
      <c r="X168" s="13">
        <f>SUMIFS('Fielding Data'!H:H, 'Fielding Data'!$A:$A, $A168)</f>
        <v>6</v>
      </c>
    </row>
    <row r="169" spans="1:24" x14ac:dyDescent="0.3">
      <c r="A169" s="13" t="str">
        <f t="shared" si="5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 t="shared" si="4"/>
        <v>P</v>
      </c>
      <c r="Q169" s="13">
        <f>IFERROR(VLOOKUP($A169, 'Fielding Data'!$A$1:$H$12056, 5, 0), 0)</f>
        <v>0</v>
      </c>
      <c r="R169" s="13">
        <f>IFERROR(VLOOKUP($A169, 'Fielding Data'!$A$1:$H$12056, 6, 0), 0)</f>
        <v>3</v>
      </c>
      <c r="S169" s="13">
        <f>IFERROR(VLOOKUP($A169, 'Fielding Data'!$A$1:$H$12056, 7, 0), 0)</f>
        <v>0</v>
      </c>
      <c r="T169" s="13">
        <f>IFERROR(VLOOKUP($A169, 'Fielding Data'!$A$1:$H$12056, 8, 0), 0)</f>
        <v>0</v>
      </c>
      <c r="U169" s="13">
        <f>SUMIFS('Fielding Data'!E:E, 'Fielding Data'!$A:$A, $A169)</f>
        <v>0</v>
      </c>
      <c r="V169" s="13">
        <f>SUMIFS('Fielding Data'!F:F, 'Fielding Data'!$A:$A, $A169)</f>
        <v>3</v>
      </c>
      <c r="W169" s="13">
        <f>SUMIFS('Fielding Data'!G:G, 'Fielding Data'!$A:$A, $A169)</f>
        <v>0</v>
      </c>
      <c r="X169" s="13">
        <f>SUMIFS('Fielding Data'!H:H, 'Fielding Data'!$A:$A, $A169)</f>
        <v>0</v>
      </c>
    </row>
    <row r="170" spans="1:24" x14ac:dyDescent="0.3">
      <c r="A170" s="13" t="str">
        <f t="shared" si="5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 t="shared" si="4"/>
        <v>P</v>
      </c>
      <c r="Q170" s="13">
        <f>IFERROR(VLOOKUP($A170, 'Fielding Data'!$A$1:$H$12056, 5, 0), 0)</f>
        <v>35</v>
      </c>
      <c r="R170" s="13">
        <f>IFERROR(VLOOKUP($A170, 'Fielding Data'!$A$1:$H$12056, 6, 0), 0)</f>
        <v>29</v>
      </c>
      <c r="S170" s="13">
        <f>IFERROR(VLOOKUP($A170, 'Fielding Data'!$A$1:$H$12056, 7, 0), 0)</f>
        <v>1</v>
      </c>
      <c r="T170" s="13">
        <f>IFERROR(VLOOKUP($A170, 'Fielding Data'!$A$1:$H$12056, 8, 0), 0)</f>
        <v>4</v>
      </c>
      <c r="U170" s="13">
        <f>SUMIFS('Fielding Data'!E:E, 'Fielding Data'!$A:$A, $A170)</f>
        <v>35</v>
      </c>
      <c r="V170" s="13">
        <f>SUMIFS('Fielding Data'!F:F, 'Fielding Data'!$A:$A, $A170)</f>
        <v>29</v>
      </c>
      <c r="W170" s="13">
        <f>SUMIFS('Fielding Data'!G:G, 'Fielding Data'!$A:$A, $A170)</f>
        <v>1</v>
      </c>
      <c r="X170" s="13">
        <f>SUMIFS('Fielding Data'!H:H, 'Fielding Data'!$A:$A, $A170)</f>
        <v>4</v>
      </c>
    </row>
    <row r="171" spans="1:24" x14ac:dyDescent="0.3">
      <c r="A171" s="13" t="str">
        <f t="shared" si="5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 t="shared" si="4"/>
        <v>1B</v>
      </c>
      <c r="Q171" s="13">
        <f>IFERROR(VLOOKUP($A171, 'Fielding Data'!$A$1:$H$12056, 5, 0), 0)</f>
        <v>65</v>
      </c>
      <c r="R171" s="13">
        <f>IFERROR(VLOOKUP($A171, 'Fielding Data'!$A$1:$H$12056, 6, 0), 0)</f>
        <v>4</v>
      </c>
      <c r="S171" s="13">
        <f>IFERROR(VLOOKUP($A171, 'Fielding Data'!$A$1:$H$12056, 7, 0), 0)</f>
        <v>0</v>
      </c>
      <c r="T171" s="13">
        <f>IFERROR(VLOOKUP($A171, 'Fielding Data'!$A$1:$H$12056, 8, 0), 0)</f>
        <v>3</v>
      </c>
      <c r="U171" s="13">
        <f>SUMIFS('Fielding Data'!E:E, 'Fielding Data'!$A:$A, $A171)</f>
        <v>65</v>
      </c>
      <c r="V171" s="13">
        <f>SUMIFS('Fielding Data'!F:F, 'Fielding Data'!$A:$A, $A171)</f>
        <v>4</v>
      </c>
      <c r="W171" s="13">
        <f>SUMIFS('Fielding Data'!G:G, 'Fielding Data'!$A:$A, $A171)</f>
        <v>0</v>
      </c>
      <c r="X171" s="13">
        <f>SUMIFS('Fielding Data'!H:H, 'Fielding Data'!$A:$A, $A171)</f>
        <v>3</v>
      </c>
    </row>
    <row r="172" spans="1:24" x14ac:dyDescent="0.3">
      <c r="A172" s="13" t="str">
        <f t="shared" si="5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 t="shared" si="4"/>
        <v>P</v>
      </c>
      <c r="Q172" s="13">
        <f>IFERROR(VLOOKUP($A172, 'Fielding Data'!$A$1:$H$12056, 5, 0), 0)</f>
        <v>3</v>
      </c>
      <c r="R172" s="13">
        <f>IFERROR(VLOOKUP($A172, 'Fielding Data'!$A$1:$H$12056, 6, 0), 0)</f>
        <v>5</v>
      </c>
      <c r="S172" s="13">
        <f>IFERROR(VLOOKUP($A172, 'Fielding Data'!$A$1:$H$12056, 7, 0), 0)</f>
        <v>0</v>
      </c>
      <c r="T172" s="13">
        <f>IFERROR(VLOOKUP($A172, 'Fielding Data'!$A$1:$H$12056, 8, 0), 0)</f>
        <v>0</v>
      </c>
      <c r="U172" s="13">
        <f>SUMIFS('Fielding Data'!E:E, 'Fielding Data'!$A:$A, $A172)</f>
        <v>3</v>
      </c>
      <c r="V172" s="13">
        <f>SUMIFS('Fielding Data'!F:F, 'Fielding Data'!$A:$A, $A172)</f>
        <v>5</v>
      </c>
      <c r="W172" s="13">
        <f>SUMIFS('Fielding Data'!G:G, 'Fielding Data'!$A:$A, $A172)</f>
        <v>0</v>
      </c>
      <c r="X172" s="13">
        <f>SUMIFS('Fielding Data'!H:H, 'Fielding Data'!$A:$A, $A172)</f>
        <v>0</v>
      </c>
    </row>
    <row r="173" spans="1:24" x14ac:dyDescent="0.3">
      <c r="A173" s="13" t="str">
        <f t="shared" si="5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 t="shared" si="4"/>
        <v>LF</v>
      </c>
      <c r="Q173" s="13">
        <f>IFERROR(VLOOKUP($A173, 'Fielding Data'!$A$1:$H$12056, 5, 0), 0)</f>
        <v>0</v>
      </c>
      <c r="R173" s="13">
        <f>IFERROR(VLOOKUP($A173, 'Fielding Data'!$A$1:$H$12056, 6, 0), 0)</f>
        <v>0</v>
      </c>
      <c r="S173" s="13">
        <f>IFERROR(VLOOKUP($A173, 'Fielding Data'!$A$1:$H$12056, 7, 0), 0)</f>
        <v>0</v>
      </c>
      <c r="T173" s="13">
        <f>IFERROR(VLOOKUP($A173, 'Fielding Data'!$A$1:$H$12056, 8, 0), 0)</f>
        <v>0</v>
      </c>
      <c r="U173" s="13">
        <f>SUMIFS('Fielding Data'!E:E, 'Fielding Data'!$A:$A, $A173)</f>
        <v>33</v>
      </c>
      <c r="V173" s="13">
        <f>SUMIFS('Fielding Data'!F:F, 'Fielding Data'!$A:$A, $A173)</f>
        <v>2</v>
      </c>
      <c r="W173" s="13">
        <f>SUMIFS('Fielding Data'!G:G, 'Fielding Data'!$A:$A, $A173)</f>
        <v>1</v>
      </c>
      <c r="X173" s="13">
        <f>SUMIFS('Fielding Data'!H:H, 'Fielding Data'!$A:$A, $A173)</f>
        <v>0</v>
      </c>
    </row>
    <row r="174" spans="1:24" x14ac:dyDescent="0.3">
      <c r="A174" s="13" t="str">
        <f t="shared" si="5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 t="shared" si="4"/>
        <v>2B</v>
      </c>
      <c r="Q174" s="13">
        <f>IFERROR(VLOOKUP($A174, 'Fielding Data'!$A$1:$H$12056, 5, 0), 0)</f>
        <v>48</v>
      </c>
      <c r="R174" s="13">
        <f>IFERROR(VLOOKUP($A174, 'Fielding Data'!$A$1:$H$12056, 6, 0), 0)</f>
        <v>78</v>
      </c>
      <c r="S174" s="13">
        <f>IFERROR(VLOOKUP($A174, 'Fielding Data'!$A$1:$H$12056, 7, 0), 0)</f>
        <v>0</v>
      </c>
      <c r="T174" s="13">
        <f>IFERROR(VLOOKUP($A174, 'Fielding Data'!$A$1:$H$12056, 8, 0), 0)</f>
        <v>12</v>
      </c>
      <c r="U174" s="13">
        <f>SUMIFS('Fielding Data'!E:E, 'Fielding Data'!$A:$A, $A174)</f>
        <v>146</v>
      </c>
      <c r="V174" s="13">
        <f>SUMIFS('Fielding Data'!F:F, 'Fielding Data'!$A:$A, $A174)</f>
        <v>287</v>
      </c>
      <c r="W174" s="13">
        <f>SUMIFS('Fielding Data'!G:G, 'Fielding Data'!$A:$A, $A174)</f>
        <v>6</v>
      </c>
      <c r="X174" s="13">
        <f>SUMIFS('Fielding Data'!H:H, 'Fielding Data'!$A:$A, $A174)</f>
        <v>45</v>
      </c>
    </row>
    <row r="175" spans="1:24" x14ac:dyDescent="0.3">
      <c r="A175" s="13" t="str">
        <f t="shared" si="5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 t="shared" si="4"/>
        <v>CF</v>
      </c>
      <c r="Q175" s="13">
        <f>IFERROR(VLOOKUP($A175, 'Fielding Data'!$A$1:$H$12056, 5, 0), 0)</f>
        <v>0</v>
      </c>
      <c r="R175" s="13">
        <f>IFERROR(VLOOKUP($A175, 'Fielding Data'!$A$1:$H$12056, 6, 0), 0)</f>
        <v>0</v>
      </c>
      <c r="S175" s="13">
        <f>IFERROR(VLOOKUP($A175, 'Fielding Data'!$A$1:$H$12056, 7, 0), 0)</f>
        <v>0</v>
      </c>
      <c r="T175" s="13">
        <f>IFERROR(VLOOKUP($A175, 'Fielding Data'!$A$1:$H$12056, 8, 0), 0)</f>
        <v>0</v>
      </c>
      <c r="U175" s="13">
        <f>SUMIFS('Fielding Data'!E:E, 'Fielding Data'!$A:$A, $A175)</f>
        <v>45</v>
      </c>
      <c r="V175" s="13">
        <f>SUMIFS('Fielding Data'!F:F, 'Fielding Data'!$A:$A, $A175)</f>
        <v>2</v>
      </c>
      <c r="W175" s="13">
        <f>SUMIFS('Fielding Data'!G:G, 'Fielding Data'!$A:$A, $A175)</f>
        <v>0</v>
      </c>
      <c r="X175" s="13">
        <f>SUMIFS('Fielding Data'!H:H, 'Fielding Data'!$A:$A, $A175)</f>
        <v>0</v>
      </c>
    </row>
    <row r="176" spans="1:24" x14ac:dyDescent="0.3">
      <c r="A176" s="13" t="str">
        <f t="shared" si="5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 t="shared" si="4"/>
        <v>LF</v>
      </c>
      <c r="Q176" s="13">
        <f>IFERROR(VLOOKUP($A176, 'Fielding Data'!$A$1:$H$12056, 5, 0), 0)</f>
        <v>0</v>
      </c>
      <c r="R176" s="13">
        <f>IFERROR(VLOOKUP($A176, 'Fielding Data'!$A$1:$H$12056, 6, 0), 0)</f>
        <v>0</v>
      </c>
      <c r="S176" s="13">
        <f>IFERROR(VLOOKUP($A176, 'Fielding Data'!$A$1:$H$12056, 7, 0), 0)</f>
        <v>0</v>
      </c>
      <c r="T176" s="13">
        <f>IFERROR(VLOOKUP($A176, 'Fielding Data'!$A$1:$H$12056, 8, 0), 0)</f>
        <v>0</v>
      </c>
      <c r="U176" s="13">
        <f>SUMIFS('Fielding Data'!E:E, 'Fielding Data'!$A:$A, $A176)</f>
        <v>30</v>
      </c>
      <c r="V176" s="13">
        <f>SUMIFS('Fielding Data'!F:F, 'Fielding Data'!$A:$A, $A176)</f>
        <v>0</v>
      </c>
      <c r="W176" s="13">
        <f>SUMIFS('Fielding Data'!G:G, 'Fielding Data'!$A:$A, $A176)</f>
        <v>0</v>
      </c>
      <c r="X176" s="13">
        <f>SUMIFS('Fielding Data'!H:H, 'Fielding Data'!$A:$A, $A176)</f>
        <v>0</v>
      </c>
    </row>
    <row r="177" spans="1:24" x14ac:dyDescent="0.3">
      <c r="A177" s="13" t="str">
        <f t="shared" si="5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 t="shared" si="4"/>
        <v>LF</v>
      </c>
      <c r="Q177" s="13">
        <f>IFERROR(VLOOKUP($A177, 'Fielding Data'!$A$1:$H$12056, 5, 0), 0)</f>
        <v>0</v>
      </c>
      <c r="R177" s="13">
        <f>IFERROR(VLOOKUP($A177, 'Fielding Data'!$A$1:$H$12056, 6, 0), 0)</f>
        <v>0</v>
      </c>
      <c r="S177" s="13">
        <f>IFERROR(VLOOKUP($A177, 'Fielding Data'!$A$1:$H$12056, 7, 0), 0)</f>
        <v>0</v>
      </c>
      <c r="T177" s="13">
        <f>IFERROR(VLOOKUP($A177, 'Fielding Data'!$A$1:$H$12056, 8, 0), 0)</f>
        <v>0</v>
      </c>
      <c r="U177" s="13">
        <f>SUMIFS('Fielding Data'!E:E, 'Fielding Data'!$A:$A, $A177)</f>
        <v>25</v>
      </c>
      <c r="V177" s="13">
        <f>SUMIFS('Fielding Data'!F:F, 'Fielding Data'!$A:$A, $A177)</f>
        <v>0</v>
      </c>
      <c r="W177" s="13">
        <f>SUMIFS('Fielding Data'!G:G, 'Fielding Data'!$A:$A, $A177)</f>
        <v>2</v>
      </c>
      <c r="X177" s="13">
        <f>SUMIFS('Fielding Data'!H:H, 'Fielding Data'!$A:$A, $A177)</f>
        <v>0</v>
      </c>
    </row>
    <row r="178" spans="1:24" x14ac:dyDescent="0.3">
      <c r="A178" s="13" t="str">
        <f t="shared" si="5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 t="shared" si="4"/>
        <v>P</v>
      </c>
      <c r="Q178" s="13">
        <f>IFERROR(VLOOKUP($A178, 'Fielding Data'!$A$1:$H$12056, 5, 0), 0)</f>
        <v>3</v>
      </c>
      <c r="R178" s="13">
        <f>IFERROR(VLOOKUP($A178, 'Fielding Data'!$A$1:$H$12056, 6, 0), 0)</f>
        <v>13</v>
      </c>
      <c r="S178" s="13">
        <f>IFERROR(VLOOKUP($A178, 'Fielding Data'!$A$1:$H$12056, 7, 0), 0)</f>
        <v>0</v>
      </c>
      <c r="T178" s="13">
        <f>IFERROR(VLOOKUP($A178, 'Fielding Data'!$A$1:$H$12056, 8, 0), 0)</f>
        <v>2</v>
      </c>
      <c r="U178" s="13">
        <f>SUMIFS('Fielding Data'!E:E, 'Fielding Data'!$A:$A, $A178)</f>
        <v>3</v>
      </c>
      <c r="V178" s="13">
        <f>SUMIFS('Fielding Data'!F:F, 'Fielding Data'!$A:$A, $A178)</f>
        <v>13</v>
      </c>
      <c r="W178" s="13">
        <f>SUMIFS('Fielding Data'!G:G, 'Fielding Data'!$A:$A, $A178)</f>
        <v>0</v>
      </c>
      <c r="X178" s="13">
        <f>SUMIFS('Fielding Data'!H:H, 'Fielding Data'!$A:$A, $A178)</f>
        <v>2</v>
      </c>
    </row>
    <row r="179" spans="1:24" x14ac:dyDescent="0.3">
      <c r="A179" s="13" t="str">
        <f t="shared" si="5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 t="shared" si="4"/>
        <v>2B</v>
      </c>
      <c r="Q179" s="13">
        <f>IFERROR(VLOOKUP($A179, 'Fielding Data'!$A$1:$H$12056, 5, 0), 0)</f>
        <v>34</v>
      </c>
      <c r="R179" s="13">
        <f>IFERROR(VLOOKUP($A179, 'Fielding Data'!$A$1:$H$12056, 6, 0), 0)</f>
        <v>51</v>
      </c>
      <c r="S179" s="13">
        <f>IFERROR(VLOOKUP($A179, 'Fielding Data'!$A$1:$H$12056, 7, 0), 0)</f>
        <v>1</v>
      </c>
      <c r="T179" s="13">
        <f>IFERROR(VLOOKUP($A179, 'Fielding Data'!$A$1:$H$12056, 8, 0), 0)</f>
        <v>11</v>
      </c>
      <c r="U179" s="13">
        <f>SUMIFS('Fielding Data'!E:E, 'Fielding Data'!$A:$A, $A179)</f>
        <v>66</v>
      </c>
      <c r="V179" s="13">
        <f>SUMIFS('Fielding Data'!F:F, 'Fielding Data'!$A:$A, $A179)</f>
        <v>122</v>
      </c>
      <c r="W179" s="13">
        <f>SUMIFS('Fielding Data'!G:G, 'Fielding Data'!$A:$A, $A179)</f>
        <v>5</v>
      </c>
      <c r="X179" s="13">
        <f>SUMIFS('Fielding Data'!H:H, 'Fielding Data'!$A:$A, $A179)</f>
        <v>26</v>
      </c>
    </row>
    <row r="180" spans="1:24" x14ac:dyDescent="0.3">
      <c r="A180" s="13" t="str">
        <f t="shared" si="5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 t="shared" si="4"/>
        <v>P</v>
      </c>
      <c r="Q180" s="13">
        <f>IFERROR(VLOOKUP($A180, 'Fielding Data'!$A$1:$H$12056, 5, 0), 0)</f>
        <v>2</v>
      </c>
      <c r="R180" s="13">
        <f>IFERROR(VLOOKUP($A180, 'Fielding Data'!$A$1:$H$12056, 6, 0), 0)</f>
        <v>3</v>
      </c>
      <c r="S180" s="13">
        <f>IFERROR(VLOOKUP($A180, 'Fielding Data'!$A$1:$H$12056, 7, 0), 0)</f>
        <v>0</v>
      </c>
      <c r="T180" s="13">
        <f>IFERROR(VLOOKUP($A180, 'Fielding Data'!$A$1:$H$12056, 8, 0), 0)</f>
        <v>0</v>
      </c>
      <c r="U180" s="13">
        <f>SUMIFS('Fielding Data'!E:E, 'Fielding Data'!$A:$A, $A180)</f>
        <v>2</v>
      </c>
      <c r="V180" s="13">
        <f>SUMIFS('Fielding Data'!F:F, 'Fielding Data'!$A:$A, $A180)</f>
        <v>3</v>
      </c>
      <c r="W180" s="13">
        <f>SUMIFS('Fielding Data'!G:G, 'Fielding Data'!$A:$A, $A180)</f>
        <v>0</v>
      </c>
      <c r="X180" s="13">
        <f>SUMIFS('Fielding Data'!H:H, 'Fielding Data'!$A:$A, $A180)</f>
        <v>0</v>
      </c>
    </row>
    <row r="181" spans="1:24" x14ac:dyDescent="0.3">
      <c r="A181" s="13" t="str">
        <f t="shared" si="5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 t="shared" si="4"/>
        <v>P</v>
      </c>
      <c r="Q181" s="13">
        <f>IFERROR(VLOOKUP($A181, 'Fielding Data'!$A$1:$H$12056, 5, 0), 0)</f>
        <v>1</v>
      </c>
      <c r="R181" s="13">
        <f>IFERROR(VLOOKUP($A181, 'Fielding Data'!$A$1:$H$12056, 6, 0), 0)</f>
        <v>2</v>
      </c>
      <c r="S181" s="13">
        <f>IFERROR(VLOOKUP($A181, 'Fielding Data'!$A$1:$H$12056, 7, 0), 0)</f>
        <v>0</v>
      </c>
      <c r="T181" s="13">
        <f>IFERROR(VLOOKUP($A181, 'Fielding Data'!$A$1:$H$12056, 8, 0), 0)</f>
        <v>1</v>
      </c>
      <c r="U181" s="13">
        <f>SUMIFS('Fielding Data'!E:E, 'Fielding Data'!$A:$A, $A181)</f>
        <v>1</v>
      </c>
      <c r="V181" s="13">
        <f>SUMIFS('Fielding Data'!F:F, 'Fielding Data'!$A:$A, $A181)</f>
        <v>2</v>
      </c>
      <c r="W181" s="13">
        <f>SUMIFS('Fielding Data'!G:G, 'Fielding Data'!$A:$A, $A181)</f>
        <v>0</v>
      </c>
      <c r="X181" s="13">
        <f>SUMIFS('Fielding Data'!H:H, 'Fielding Data'!$A:$A, $A181)</f>
        <v>1</v>
      </c>
    </row>
    <row r="182" spans="1:24" x14ac:dyDescent="0.3">
      <c r="A182" s="13" t="str">
        <f t="shared" si="5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 t="shared" si="4"/>
        <v>2B</v>
      </c>
      <c r="Q182" s="13">
        <f>IFERROR(VLOOKUP($A182, 'Fielding Data'!$A$1:$H$12056, 5, 0), 0)</f>
        <v>122</v>
      </c>
      <c r="R182" s="13">
        <f>IFERROR(VLOOKUP($A182, 'Fielding Data'!$A$1:$H$12056, 6, 0), 0)</f>
        <v>176</v>
      </c>
      <c r="S182" s="13">
        <f>IFERROR(VLOOKUP($A182, 'Fielding Data'!$A$1:$H$12056, 7, 0), 0)</f>
        <v>2</v>
      </c>
      <c r="T182" s="13">
        <f>IFERROR(VLOOKUP($A182, 'Fielding Data'!$A$1:$H$12056, 8, 0), 0)</f>
        <v>38</v>
      </c>
      <c r="U182" s="13">
        <f>SUMIFS('Fielding Data'!E:E, 'Fielding Data'!$A:$A, $A182)</f>
        <v>122</v>
      </c>
      <c r="V182" s="13">
        <f>SUMIFS('Fielding Data'!F:F, 'Fielding Data'!$A:$A, $A182)</f>
        <v>176</v>
      </c>
      <c r="W182" s="13">
        <f>SUMIFS('Fielding Data'!G:G, 'Fielding Data'!$A:$A, $A182)</f>
        <v>2</v>
      </c>
      <c r="X182" s="13">
        <f>SUMIFS('Fielding Data'!H:H, 'Fielding Data'!$A:$A, $A182)</f>
        <v>38</v>
      </c>
    </row>
    <row r="183" spans="1:24" x14ac:dyDescent="0.3">
      <c r="A183" s="13" t="str">
        <f t="shared" si="5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 t="shared" si="4"/>
        <v>C</v>
      </c>
      <c r="Q183" s="13">
        <f>IFERROR(VLOOKUP($A183, 'Fielding Data'!$A$1:$H$12056, 5, 0), 0)</f>
        <v>33</v>
      </c>
      <c r="R183" s="13">
        <f>IFERROR(VLOOKUP($A183, 'Fielding Data'!$A$1:$H$12056, 6, 0), 0)</f>
        <v>3</v>
      </c>
      <c r="S183" s="13">
        <f>IFERROR(VLOOKUP($A183, 'Fielding Data'!$A$1:$H$12056, 7, 0), 0)</f>
        <v>0</v>
      </c>
      <c r="T183" s="13">
        <f>IFERROR(VLOOKUP($A183, 'Fielding Data'!$A$1:$H$12056, 8, 0), 0)</f>
        <v>0</v>
      </c>
      <c r="U183" s="13">
        <f>SUMIFS('Fielding Data'!E:E, 'Fielding Data'!$A:$A, $A183)</f>
        <v>33</v>
      </c>
      <c r="V183" s="13">
        <f>SUMIFS('Fielding Data'!F:F, 'Fielding Data'!$A:$A, $A183)</f>
        <v>3</v>
      </c>
      <c r="W183" s="13">
        <f>SUMIFS('Fielding Data'!G:G, 'Fielding Data'!$A:$A, $A183)</f>
        <v>0</v>
      </c>
      <c r="X183" s="13">
        <f>SUMIFS('Fielding Data'!H:H, 'Fielding Data'!$A:$A, $A183)</f>
        <v>0</v>
      </c>
    </row>
    <row r="184" spans="1:24" x14ac:dyDescent="0.3">
      <c r="A184" s="13" t="str">
        <f t="shared" si="5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 t="shared" si="4"/>
        <v>C</v>
      </c>
      <c r="Q184" s="13">
        <f>IFERROR(VLOOKUP($A184, 'Fielding Data'!$A$1:$H$12056, 5, 0), 0)</f>
        <v>449</v>
      </c>
      <c r="R184" s="13">
        <f>IFERROR(VLOOKUP($A184, 'Fielding Data'!$A$1:$H$12056, 6, 0), 0)</f>
        <v>34</v>
      </c>
      <c r="S184" s="13">
        <f>IFERROR(VLOOKUP($A184, 'Fielding Data'!$A$1:$H$12056, 7, 0), 0)</f>
        <v>2</v>
      </c>
      <c r="T184" s="13">
        <f>IFERROR(VLOOKUP($A184, 'Fielding Data'!$A$1:$H$12056, 8, 0), 0)</f>
        <v>6</v>
      </c>
      <c r="U184" s="13">
        <f>SUMIFS('Fielding Data'!E:E, 'Fielding Data'!$A:$A, $A184)</f>
        <v>449</v>
      </c>
      <c r="V184" s="13">
        <f>SUMIFS('Fielding Data'!F:F, 'Fielding Data'!$A:$A, $A184)</f>
        <v>34</v>
      </c>
      <c r="W184" s="13">
        <f>SUMIFS('Fielding Data'!G:G, 'Fielding Data'!$A:$A, $A184)</f>
        <v>2</v>
      </c>
      <c r="X184" s="13">
        <f>SUMIFS('Fielding Data'!H:H, 'Fielding Data'!$A:$A, $A184)</f>
        <v>6</v>
      </c>
    </row>
    <row r="185" spans="1:24" x14ac:dyDescent="0.3">
      <c r="A185" s="13" t="str">
        <f t="shared" si="5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 t="shared" si="4"/>
        <v>C</v>
      </c>
      <c r="Q185" s="13">
        <f>IFERROR(VLOOKUP($A185, 'Fielding Data'!$A$1:$H$12056, 5, 0), 0)</f>
        <v>214</v>
      </c>
      <c r="R185" s="13">
        <f>IFERROR(VLOOKUP($A185, 'Fielding Data'!$A$1:$H$12056, 6, 0), 0)</f>
        <v>14</v>
      </c>
      <c r="S185" s="13">
        <f>IFERROR(VLOOKUP($A185, 'Fielding Data'!$A$1:$H$12056, 7, 0), 0)</f>
        <v>1</v>
      </c>
      <c r="T185" s="13">
        <f>IFERROR(VLOOKUP($A185, 'Fielding Data'!$A$1:$H$12056, 8, 0), 0)</f>
        <v>0</v>
      </c>
      <c r="U185" s="13">
        <f>SUMIFS('Fielding Data'!E:E, 'Fielding Data'!$A:$A, $A185)</f>
        <v>214</v>
      </c>
      <c r="V185" s="13">
        <f>SUMIFS('Fielding Data'!F:F, 'Fielding Data'!$A:$A, $A185)</f>
        <v>14</v>
      </c>
      <c r="W185" s="13">
        <f>SUMIFS('Fielding Data'!G:G, 'Fielding Data'!$A:$A, $A185)</f>
        <v>1</v>
      </c>
      <c r="X185" s="13">
        <f>SUMIFS('Fielding Data'!H:H, 'Fielding Data'!$A:$A, $A185)</f>
        <v>0</v>
      </c>
    </row>
    <row r="186" spans="1:24" x14ac:dyDescent="0.3">
      <c r="A186" s="13" t="str">
        <f t="shared" si="5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 t="shared" si="4"/>
        <v>SS</v>
      </c>
      <c r="Q186" s="13">
        <f>IFERROR(VLOOKUP($A186, 'Fielding Data'!$A$1:$H$12056, 5, 0), 0)</f>
        <v>183</v>
      </c>
      <c r="R186" s="13">
        <f>IFERROR(VLOOKUP($A186, 'Fielding Data'!$A$1:$H$12056, 6, 0), 0)</f>
        <v>334</v>
      </c>
      <c r="S186" s="13">
        <f>IFERROR(VLOOKUP($A186, 'Fielding Data'!$A$1:$H$12056, 7, 0), 0)</f>
        <v>27</v>
      </c>
      <c r="T186" s="13">
        <f>IFERROR(VLOOKUP($A186, 'Fielding Data'!$A$1:$H$12056, 8, 0), 0)</f>
        <v>74</v>
      </c>
      <c r="U186" s="13">
        <f>SUMIFS('Fielding Data'!E:E, 'Fielding Data'!$A:$A, $A186)</f>
        <v>183</v>
      </c>
      <c r="V186" s="13">
        <f>SUMIFS('Fielding Data'!F:F, 'Fielding Data'!$A:$A, $A186)</f>
        <v>334</v>
      </c>
      <c r="W186" s="13">
        <f>SUMIFS('Fielding Data'!G:G, 'Fielding Data'!$A:$A, $A186)</f>
        <v>27</v>
      </c>
      <c r="X186" s="13">
        <f>SUMIFS('Fielding Data'!H:H, 'Fielding Data'!$A:$A, $A186)</f>
        <v>74</v>
      </c>
    </row>
    <row r="187" spans="1:24" x14ac:dyDescent="0.3">
      <c r="A187" s="13" t="str">
        <f t="shared" si="5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 t="shared" si="4"/>
        <v>1B</v>
      </c>
      <c r="Q187" s="13">
        <f>IFERROR(VLOOKUP($A187, 'Fielding Data'!$A$1:$H$12056, 5, 0), 0)</f>
        <v>0</v>
      </c>
      <c r="R187" s="13">
        <f>IFERROR(VLOOKUP($A187, 'Fielding Data'!$A$1:$H$12056, 6, 0), 0)</f>
        <v>0</v>
      </c>
      <c r="S187" s="13">
        <f>IFERROR(VLOOKUP($A187, 'Fielding Data'!$A$1:$H$12056, 7, 0), 0)</f>
        <v>0</v>
      </c>
      <c r="T187" s="13">
        <f>IFERROR(VLOOKUP($A187, 'Fielding Data'!$A$1:$H$12056, 8, 0), 0)</f>
        <v>0</v>
      </c>
      <c r="U187" s="13">
        <f>SUMIFS('Fielding Data'!E:E, 'Fielding Data'!$A:$A, $A187)</f>
        <v>0</v>
      </c>
      <c r="V187" s="13">
        <f>SUMIFS('Fielding Data'!F:F, 'Fielding Data'!$A:$A, $A187)</f>
        <v>0</v>
      </c>
      <c r="W187" s="13">
        <f>SUMIFS('Fielding Data'!G:G, 'Fielding Data'!$A:$A, $A187)</f>
        <v>0</v>
      </c>
      <c r="X187" s="13">
        <f>SUMIFS('Fielding Data'!H:H, 'Fielding Data'!$A:$A, $A187)</f>
        <v>0</v>
      </c>
    </row>
    <row r="188" spans="1:24" x14ac:dyDescent="0.3">
      <c r="A188" s="13" t="str">
        <f t="shared" si="5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 t="shared" si="4"/>
        <v>P</v>
      </c>
      <c r="Q188" s="13">
        <f>IFERROR(VLOOKUP($A188, 'Fielding Data'!$A$1:$H$12056, 5, 0), 0)</f>
        <v>3</v>
      </c>
      <c r="R188" s="13">
        <f>IFERROR(VLOOKUP($A188, 'Fielding Data'!$A$1:$H$12056, 6, 0), 0)</f>
        <v>21</v>
      </c>
      <c r="S188" s="13">
        <f>IFERROR(VLOOKUP($A188, 'Fielding Data'!$A$1:$H$12056, 7, 0), 0)</f>
        <v>1</v>
      </c>
      <c r="T188" s="13">
        <f>IFERROR(VLOOKUP($A188, 'Fielding Data'!$A$1:$H$12056, 8, 0), 0)</f>
        <v>2</v>
      </c>
      <c r="U188" s="13">
        <f>SUMIFS('Fielding Data'!E:E, 'Fielding Data'!$A:$A, $A188)</f>
        <v>3</v>
      </c>
      <c r="V188" s="13">
        <f>SUMIFS('Fielding Data'!F:F, 'Fielding Data'!$A:$A, $A188)</f>
        <v>21</v>
      </c>
      <c r="W188" s="13">
        <f>SUMIFS('Fielding Data'!G:G, 'Fielding Data'!$A:$A, $A188)</f>
        <v>1</v>
      </c>
      <c r="X188" s="13">
        <f>SUMIFS('Fielding Data'!H:H, 'Fielding Data'!$A:$A, $A188)</f>
        <v>2</v>
      </c>
    </row>
    <row r="189" spans="1:24" x14ac:dyDescent="0.3">
      <c r="A189" s="13" t="str">
        <f t="shared" si="5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 t="shared" si="4"/>
        <v>P</v>
      </c>
      <c r="Q189" s="13">
        <f>IFERROR(VLOOKUP($A189, 'Fielding Data'!$A$1:$H$12056, 5, 0), 0)</f>
        <v>0</v>
      </c>
      <c r="R189" s="13">
        <f>IFERROR(VLOOKUP($A189, 'Fielding Data'!$A$1:$H$12056, 6, 0), 0)</f>
        <v>0</v>
      </c>
      <c r="S189" s="13">
        <f>IFERROR(VLOOKUP($A189, 'Fielding Data'!$A$1:$H$12056, 7, 0), 0)</f>
        <v>0</v>
      </c>
      <c r="T189" s="13">
        <f>IFERROR(VLOOKUP($A189, 'Fielding Data'!$A$1:$H$12056, 8, 0), 0)</f>
        <v>0</v>
      </c>
      <c r="U189" s="13">
        <f>SUMIFS('Fielding Data'!E:E, 'Fielding Data'!$A:$A, $A189)</f>
        <v>0</v>
      </c>
      <c r="V189" s="13">
        <f>SUMIFS('Fielding Data'!F:F, 'Fielding Data'!$A:$A, $A189)</f>
        <v>0</v>
      </c>
      <c r="W189" s="13">
        <f>SUMIFS('Fielding Data'!G:G, 'Fielding Data'!$A:$A, $A189)</f>
        <v>0</v>
      </c>
      <c r="X189" s="13">
        <f>SUMIFS('Fielding Data'!H:H, 'Fielding Data'!$A:$A, $A189)</f>
        <v>0</v>
      </c>
    </row>
    <row r="190" spans="1:24" x14ac:dyDescent="0.3">
      <c r="A190" s="13" t="str">
        <f t="shared" si="5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 t="shared" si="4"/>
        <v>SS</v>
      </c>
      <c r="Q190" s="13">
        <f>IFERROR(VLOOKUP($A190, 'Fielding Data'!$A$1:$H$12056, 5, 0), 0)</f>
        <v>183</v>
      </c>
      <c r="R190" s="13">
        <f>IFERROR(VLOOKUP($A190, 'Fielding Data'!$A$1:$H$12056, 6, 0), 0)</f>
        <v>382</v>
      </c>
      <c r="S190" s="13">
        <f>IFERROR(VLOOKUP($A190, 'Fielding Data'!$A$1:$H$12056, 7, 0), 0)</f>
        <v>18</v>
      </c>
      <c r="T190" s="13">
        <f>IFERROR(VLOOKUP($A190, 'Fielding Data'!$A$1:$H$12056, 8, 0), 0)</f>
        <v>68</v>
      </c>
      <c r="U190" s="13">
        <f>SUMIFS('Fielding Data'!E:E, 'Fielding Data'!$A:$A, $A190)</f>
        <v>183</v>
      </c>
      <c r="V190" s="13">
        <f>SUMIFS('Fielding Data'!F:F, 'Fielding Data'!$A:$A, $A190)</f>
        <v>382</v>
      </c>
      <c r="W190" s="13">
        <f>SUMIFS('Fielding Data'!G:G, 'Fielding Data'!$A:$A, $A190)</f>
        <v>18</v>
      </c>
      <c r="X190" s="13">
        <f>SUMIFS('Fielding Data'!H:H, 'Fielding Data'!$A:$A, $A190)</f>
        <v>68</v>
      </c>
    </row>
    <row r="191" spans="1:24" x14ac:dyDescent="0.3">
      <c r="A191" s="13" t="str">
        <f t="shared" si="5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 t="shared" si="4"/>
        <v>3B</v>
      </c>
      <c r="Q191" s="13">
        <f>IFERROR(VLOOKUP($A191, 'Fielding Data'!$A$1:$H$12056, 5, 0), 0)</f>
        <v>1</v>
      </c>
      <c r="R191" s="13">
        <f>IFERROR(VLOOKUP($A191, 'Fielding Data'!$A$1:$H$12056, 6, 0), 0)</f>
        <v>0</v>
      </c>
      <c r="S191" s="13">
        <f>IFERROR(VLOOKUP($A191, 'Fielding Data'!$A$1:$H$12056, 7, 0), 0)</f>
        <v>0</v>
      </c>
      <c r="T191" s="13">
        <f>IFERROR(VLOOKUP($A191, 'Fielding Data'!$A$1:$H$12056, 8, 0), 0)</f>
        <v>0</v>
      </c>
      <c r="U191" s="13">
        <f>SUMIFS('Fielding Data'!E:E, 'Fielding Data'!$A:$A, $A191)</f>
        <v>580</v>
      </c>
      <c r="V191" s="13">
        <f>SUMIFS('Fielding Data'!F:F, 'Fielding Data'!$A:$A, $A191)</f>
        <v>45</v>
      </c>
      <c r="W191" s="13">
        <f>SUMIFS('Fielding Data'!G:G, 'Fielding Data'!$A:$A, $A191)</f>
        <v>13</v>
      </c>
      <c r="X191" s="13">
        <f>SUMIFS('Fielding Data'!H:H, 'Fielding Data'!$A:$A, $A191)</f>
        <v>2</v>
      </c>
    </row>
    <row r="192" spans="1:24" x14ac:dyDescent="0.3">
      <c r="A192" s="13" t="str">
        <f t="shared" si="5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 t="shared" si="4"/>
        <v>P</v>
      </c>
      <c r="Q192" s="13">
        <f>IFERROR(VLOOKUP($A192, 'Fielding Data'!$A$1:$H$12056, 5, 0), 0)</f>
        <v>1</v>
      </c>
      <c r="R192" s="13">
        <f>IFERROR(VLOOKUP($A192, 'Fielding Data'!$A$1:$H$12056, 6, 0), 0)</f>
        <v>3</v>
      </c>
      <c r="S192" s="13">
        <f>IFERROR(VLOOKUP($A192, 'Fielding Data'!$A$1:$H$12056, 7, 0), 0)</f>
        <v>1</v>
      </c>
      <c r="T192" s="13">
        <f>IFERROR(VLOOKUP($A192, 'Fielding Data'!$A$1:$H$12056, 8, 0), 0)</f>
        <v>0</v>
      </c>
      <c r="U192" s="13">
        <f>SUMIFS('Fielding Data'!E:E, 'Fielding Data'!$A:$A, $A192)</f>
        <v>1</v>
      </c>
      <c r="V192" s="13">
        <f>SUMIFS('Fielding Data'!F:F, 'Fielding Data'!$A:$A, $A192)</f>
        <v>3</v>
      </c>
      <c r="W192" s="13">
        <f>SUMIFS('Fielding Data'!G:G, 'Fielding Data'!$A:$A, $A192)</f>
        <v>1</v>
      </c>
      <c r="X192" s="13">
        <f>SUMIFS('Fielding Data'!H:H, 'Fielding Data'!$A:$A, $A192)</f>
        <v>0</v>
      </c>
    </row>
    <row r="193" spans="1:24" x14ac:dyDescent="0.3">
      <c r="A193" s="13" t="str">
        <f t="shared" si="5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 t="shared" si="4"/>
        <v>P</v>
      </c>
      <c r="Q193" s="13">
        <f>IFERROR(VLOOKUP($A193, 'Fielding Data'!$A$1:$H$12056, 5, 0), 0)</f>
        <v>8</v>
      </c>
      <c r="R193" s="13">
        <f>IFERROR(VLOOKUP($A193, 'Fielding Data'!$A$1:$H$12056, 6, 0), 0)</f>
        <v>13</v>
      </c>
      <c r="S193" s="13">
        <f>IFERROR(VLOOKUP($A193, 'Fielding Data'!$A$1:$H$12056, 7, 0), 0)</f>
        <v>1</v>
      </c>
      <c r="T193" s="13">
        <f>IFERROR(VLOOKUP($A193, 'Fielding Data'!$A$1:$H$12056, 8, 0), 0)</f>
        <v>2</v>
      </c>
      <c r="U193" s="13">
        <f>SUMIFS('Fielding Data'!E:E, 'Fielding Data'!$A:$A, $A193)</f>
        <v>8</v>
      </c>
      <c r="V193" s="13">
        <f>SUMIFS('Fielding Data'!F:F, 'Fielding Data'!$A:$A, $A193)</f>
        <v>13</v>
      </c>
      <c r="W193" s="13">
        <f>SUMIFS('Fielding Data'!G:G, 'Fielding Data'!$A:$A, $A193)</f>
        <v>1</v>
      </c>
      <c r="X193" s="13">
        <f>SUMIFS('Fielding Data'!H:H, 'Fielding Data'!$A:$A, $A193)</f>
        <v>2</v>
      </c>
    </row>
    <row r="194" spans="1:24" x14ac:dyDescent="0.3">
      <c r="A194" s="13" t="str">
        <f t="shared" si="5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 t="shared" ref="P194:P257" si="6">IFERROR(VLOOKUP($A194, Fielding, 4, 0), "Other")</f>
        <v>P</v>
      </c>
      <c r="Q194" s="13">
        <f>IFERROR(VLOOKUP($A194, 'Fielding Data'!$A$1:$H$12056, 5, 0), 0)</f>
        <v>2</v>
      </c>
      <c r="R194" s="13">
        <f>IFERROR(VLOOKUP($A194, 'Fielding Data'!$A$1:$H$12056, 6, 0), 0)</f>
        <v>6</v>
      </c>
      <c r="S194" s="13">
        <f>IFERROR(VLOOKUP($A194, 'Fielding Data'!$A$1:$H$12056, 7, 0), 0)</f>
        <v>0</v>
      </c>
      <c r="T194" s="13">
        <f>IFERROR(VLOOKUP($A194, 'Fielding Data'!$A$1:$H$12056, 8, 0), 0)</f>
        <v>1</v>
      </c>
      <c r="U194" s="13">
        <f>SUMIFS('Fielding Data'!E:E, 'Fielding Data'!$A:$A, $A194)</f>
        <v>2</v>
      </c>
      <c r="V194" s="13">
        <f>SUMIFS('Fielding Data'!F:F, 'Fielding Data'!$A:$A, $A194)</f>
        <v>6</v>
      </c>
      <c r="W194" s="13">
        <f>SUMIFS('Fielding Data'!G:G, 'Fielding Data'!$A:$A, $A194)</f>
        <v>0</v>
      </c>
      <c r="X194" s="13">
        <f>SUMIFS('Fielding Data'!H:H, 'Fielding Data'!$A:$A, $A194)</f>
        <v>1</v>
      </c>
    </row>
    <row r="195" spans="1:24" x14ac:dyDescent="0.3">
      <c r="A195" s="13" t="str">
        <f t="shared" ref="A195:A258" si="7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 t="shared" si="6"/>
        <v>P</v>
      </c>
      <c r="Q195" s="13">
        <f>IFERROR(VLOOKUP($A195, 'Fielding Data'!$A$1:$H$12056, 5, 0), 0)</f>
        <v>2</v>
      </c>
      <c r="R195" s="13">
        <f>IFERROR(VLOOKUP($A195, 'Fielding Data'!$A$1:$H$12056, 6, 0), 0)</f>
        <v>1</v>
      </c>
      <c r="S195" s="13">
        <f>IFERROR(VLOOKUP($A195, 'Fielding Data'!$A$1:$H$12056, 7, 0), 0)</f>
        <v>0</v>
      </c>
      <c r="T195" s="13">
        <f>IFERROR(VLOOKUP($A195, 'Fielding Data'!$A$1:$H$12056, 8, 0), 0)</f>
        <v>0</v>
      </c>
      <c r="U195" s="13">
        <f>SUMIFS('Fielding Data'!E:E, 'Fielding Data'!$A:$A, $A195)</f>
        <v>2</v>
      </c>
      <c r="V195" s="13">
        <f>SUMIFS('Fielding Data'!F:F, 'Fielding Data'!$A:$A, $A195)</f>
        <v>1</v>
      </c>
      <c r="W195" s="13">
        <f>SUMIFS('Fielding Data'!G:G, 'Fielding Data'!$A:$A, $A195)</f>
        <v>0</v>
      </c>
      <c r="X195" s="13">
        <f>SUMIFS('Fielding Data'!H:H, 'Fielding Data'!$A:$A, $A195)</f>
        <v>0</v>
      </c>
    </row>
    <row r="196" spans="1:24" x14ac:dyDescent="0.3">
      <c r="A196" s="13" t="str">
        <f t="shared" si="7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 t="shared" si="6"/>
        <v>1B</v>
      </c>
      <c r="Q196" s="13">
        <f>IFERROR(VLOOKUP($A196, 'Fielding Data'!$A$1:$H$12056, 5, 0), 0)</f>
        <v>7</v>
      </c>
      <c r="R196" s="13">
        <f>IFERROR(VLOOKUP($A196, 'Fielding Data'!$A$1:$H$12056, 6, 0), 0)</f>
        <v>0</v>
      </c>
      <c r="S196" s="13">
        <f>IFERROR(VLOOKUP($A196, 'Fielding Data'!$A$1:$H$12056, 7, 0), 0)</f>
        <v>0</v>
      </c>
      <c r="T196" s="13">
        <f>IFERROR(VLOOKUP($A196, 'Fielding Data'!$A$1:$H$12056, 8, 0), 0)</f>
        <v>0</v>
      </c>
      <c r="U196" s="13">
        <f>SUMIFS('Fielding Data'!E:E, 'Fielding Data'!$A:$A, $A196)</f>
        <v>7</v>
      </c>
      <c r="V196" s="13">
        <f>SUMIFS('Fielding Data'!F:F, 'Fielding Data'!$A:$A, $A196)</f>
        <v>0</v>
      </c>
      <c r="W196" s="13">
        <f>SUMIFS('Fielding Data'!G:G, 'Fielding Data'!$A:$A, $A196)</f>
        <v>0</v>
      </c>
      <c r="X196" s="13">
        <f>SUMIFS('Fielding Data'!H:H, 'Fielding Data'!$A:$A, $A196)</f>
        <v>0</v>
      </c>
    </row>
    <row r="197" spans="1:24" x14ac:dyDescent="0.3">
      <c r="A197" s="13" t="str">
        <f t="shared" si="7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 t="shared" si="6"/>
        <v>P</v>
      </c>
      <c r="Q197" s="13">
        <f>IFERROR(VLOOKUP($A197, 'Fielding Data'!$A$1:$H$12056, 5, 0), 0)</f>
        <v>4</v>
      </c>
      <c r="R197" s="13">
        <f>IFERROR(VLOOKUP($A197, 'Fielding Data'!$A$1:$H$12056, 6, 0), 0)</f>
        <v>24</v>
      </c>
      <c r="S197" s="13">
        <f>IFERROR(VLOOKUP($A197, 'Fielding Data'!$A$1:$H$12056, 7, 0), 0)</f>
        <v>1</v>
      </c>
      <c r="T197" s="13">
        <f>IFERROR(VLOOKUP($A197, 'Fielding Data'!$A$1:$H$12056, 8, 0), 0)</f>
        <v>0</v>
      </c>
      <c r="U197" s="13">
        <f>SUMIFS('Fielding Data'!E:E, 'Fielding Data'!$A:$A, $A197)</f>
        <v>4</v>
      </c>
      <c r="V197" s="13">
        <f>SUMIFS('Fielding Data'!F:F, 'Fielding Data'!$A:$A, $A197)</f>
        <v>24</v>
      </c>
      <c r="W197" s="13">
        <f>SUMIFS('Fielding Data'!G:G, 'Fielding Data'!$A:$A, $A197)</f>
        <v>1</v>
      </c>
      <c r="X197" s="13">
        <f>SUMIFS('Fielding Data'!H:H, 'Fielding Data'!$A:$A, $A197)</f>
        <v>0</v>
      </c>
    </row>
    <row r="198" spans="1:24" x14ac:dyDescent="0.3">
      <c r="A198" s="13" t="str">
        <f t="shared" si="7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 t="shared" si="6"/>
        <v>P</v>
      </c>
      <c r="Q198" s="13">
        <f>IFERROR(VLOOKUP($A198, 'Fielding Data'!$A$1:$H$12056, 5, 0), 0)</f>
        <v>0</v>
      </c>
      <c r="R198" s="13">
        <f>IFERROR(VLOOKUP($A198, 'Fielding Data'!$A$1:$H$12056, 6, 0), 0)</f>
        <v>0</v>
      </c>
      <c r="S198" s="13">
        <f>IFERROR(VLOOKUP($A198, 'Fielding Data'!$A$1:$H$12056, 7, 0), 0)</f>
        <v>0</v>
      </c>
      <c r="T198" s="13">
        <f>IFERROR(VLOOKUP($A198, 'Fielding Data'!$A$1:$H$12056, 8, 0), 0)</f>
        <v>0</v>
      </c>
      <c r="U198" s="13">
        <f>SUMIFS('Fielding Data'!E:E, 'Fielding Data'!$A:$A, $A198)</f>
        <v>0</v>
      </c>
      <c r="V198" s="13">
        <f>SUMIFS('Fielding Data'!F:F, 'Fielding Data'!$A:$A, $A198)</f>
        <v>0</v>
      </c>
      <c r="W198" s="13">
        <f>SUMIFS('Fielding Data'!G:G, 'Fielding Data'!$A:$A, $A198)</f>
        <v>0</v>
      </c>
      <c r="X198" s="13">
        <f>SUMIFS('Fielding Data'!H:H, 'Fielding Data'!$A:$A, $A198)</f>
        <v>0</v>
      </c>
    </row>
    <row r="199" spans="1:24" x14ac:dyDescent="0.3">
      <c r="A199" s="13" t="str">
        <f t="shared" si="7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 t="shared" si="6"/>
        <v>P</v>
      </c>
      <c r="Q199" s="13">
        <f>IFERROR(VLOOKUP($A199, 'Fielding Data'!$A$1:$H$12056, 5, 0), 0)</f>
        <v>4</v>
      </c>
      <c r="R199" s="13">
        <f>IFERROR(VLOOKUP($A199, 'Fielding Data'!$A$1:$H$12056, 6, 0), 0)</f>
        <v>8</v>
      </c>
      <c r="S199" s="13">
        <f>IFERROR(VLOOKUP($A199, 'Fielding Data'!$A$1:$H$12056, 7, 0), 0)</f>
        <v>1</v>
      </c>
      <c r="T199" s="13">
        <f>IFERROR(VLOOKUP($A199, 'Fielding Data'!$A$1:$H$12056, 8, 0), 0)</f>
        <v>1</v>
      </c>
      <c r="U199" s="13">
        <f>SUMIFS('Fielding Data'!E:E, 'Fielding Data'!$A:$A, $A199)</f>
        <v>4</v>
      </c>
      <c r="V199" s="13">
        <f>SUMIFS('Fielding Data'!F:F, 'Fielding Data'!$A:$A, $A199)</f>
        <v>8</v>
      </c>
      <c r="W199" s="13">
        <f>SUMIFS('Fielding Data'!G:G, 'Fielding Data'!$A:$A, $A199)</f>
        <v>1</v>
      </c>
      <c r="X199" s="13">
        <f>SUMIFS('Fielding Data'!H:H, 'Fielding Data'!$A:$A, $A199)</f>
        <v>1</v>
      </c>
    </row>
    <row r="200" spans="1:24" x14ac:dyDescent="0.3">
      <c r="A200" s="13" t="str">
        <f t="shared" si="7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 t="shared" si="6"/>
        <v>OF</v>
      </c>
      <c r="Q200" s="13">
        <f>IFERROR(VLOOKUP($A200, 'Fielding Data'!$A$1:$H$12056, 5, 0), 0)</f>
        <v>267</v>
      </c>
      <c r="R200" s="13">
        <f>IFERROR(VLOOKUP($A200, 'Fielding Data'!$A$1:$H$12056, 6, 0), 0)</f>
        <v>14</v>
      </c>
      <c r="S200" s="13">
        <f>IFERROR(VLOOKUP($A200, 'Fielding Data'!$A$1:$H$12056, 7, 0), 0)</f>
        <v>4</v>
      </c>
      <c r="T200" s="13">
        <f>IFERROR(VLOOKUP($A200, 'Fielding Data'!$A$1:$H$12056, 8, 0), 0)</f>
        <v>3</v>
      </c>
      <c r="U200" s="13">
        <f>SUMIFS('Fielding Data'!E:E, 'Fielding Data'!$A:$A, $A200)</f>
        <v>267</v>
      </c>
      <c r="V200" s="13">
        <f>SUMIFS('Fielding Data'!F:F, 'Fielding Data'!$A:$A, $A200)</f>
        <v>14</v>
      </c>
      <c r="W200" s="13">
        <f>SUMIFS('Fielding Data'!G:G, 'Fielding Data'!$A:$A, $A200)</f>
        <v>4</v>
      </c>
      <c r="X200" s="13">
        <f>SUMIFS('Fielding Data'!H:H, 'Fielding Data'!$A:$A, $A200)</f>
        <v>3</v>
      </c>
    </row>
    <row r="201" spans="1:24" x14ac:dyDescent="0.3">
      <c r="A201" s="13" t="str">
        <f t="shared" si="7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 t="shared" si="6"/>
        <v>SS</v>
      </c>
      <c r="Q201" s="13">
        <f>IFERROR(VLOOKUP($A201, 'Fielding Data'!$A$1:$H$12056, 5, 0), 0)</f>
        <v>1</v>
      </c>
      <c r="R201" s="13">
        <f>IFERROR(VLOOKUP($A201, 'Fielding Data'!$A$1:$H$12056, 6, 0), 0)</f>
        <v>2</v>
      </c>
      <c r="S201" s="13">
        <f>IFERROR(VLOOKUP($A201, 'Fielding Data'!$A$1:$H$12056, 7, 0), 0)</f>
        <v>0</v>
      </c>
      <c r="T201" s="13">
        <f>IFERROR(VLOOKUP($A201, 'Fielding Data'!$A$1:$H$12056, 8, 0), 0)</f>
        <v>1</v>
      </c>
      <c r="U201" s="13">
        <f>SUMIFS('Fielding Data'!E:E, 'Fielding Data'!$A:$A, $A201)</f>
        <v>1</v>
      </c>
      <c r="V201" s="13">
        <f>SUMIFS('Fielding Data'!F:F, 'Fielding Data'!$A:$A, $A201)</f>
        <v>2</v>
      </c>
      <c r="W201" s="13">
        <f>SUMIFS('Fielding Data'!G:G, 'Fielding Data'!$A:$A, $A201)</f>
        <v>0</v>
      </c>
      <c r="X201" s="13">
        <f>SUMIFS('Fielding Data'!H:H, 'Fielding Data'!$A:$A, $A201)</f>
        <v>1</v>
      </c>
    </row>
    <row r="202" spans="1:24" x14ac:dyDescent="0.3">
      <c r="A202" s="13" t="str">
        <f t="shared" si="7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 t="shared" si="6"/>
        <v>P</v>
      </c>
      <c r="Q202" s="13">
        <f>IFERROR(VLOOKUP($A202, 'Fielding Data'!$A$1:$H$12056, 5, 0), 0)</f>
        <v>2</v>
      </c>
      <c r="R202" s="13">
        <f>IFERROR(VLOOKUP($A202, 'Fielding Data'!$A$1:$H$12056, 6, 0), 0)</f>
        <v>0</v>
      </c>
      <c r="S202" s="13">
        <f>IFERROR(VLOOKUP($A202, 'Fielding Data'!$A$1:$H$12056, 7, 0), 0)</f>
        <v>0</v>
      </c>
      <c r="T202" s="13">
        <f>IFERROR(VLOOKUP($A202, 'Fielding Data'!$A$1:$H$12056, 8, 0), 0)</f>
        <v>0</v>
      </c>
      <c r="U202" s="13">
        <f>SUMIFS('Fielding Data'!E:E, 'Fielding Data'!$A:$A, $A202)</f>
        <v>2</v>
      </c>
      <c r="V202" s="13">
        <f>SUMIFS('Fielding Data'!F:F, 'Fielding Data'!$A:$A, $A202)</f>
        <v>0</v>
      </c>
      <c r="W202" s="13">
        <f>SUMIFS('Fielding Data'!G:G, 'Fielding Data'!$A:$A, $A202)</f>
        <v>0</v>
      </c>
      <c r="X202" s="13">
        <f>SUMIFS('Fielding Data'!H:H, 'Fielding Data'!$A:$A, $A202)</f>
        <v>0</v>
      </c>
    </row>
    <row r="203" spans="1:24" x14ac:dyDescent="0.3">
      <c r="A203" s="13" t="str">
        <f t="shared" si="7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 t="shared" si="6"/>
        <v>1B</v>
      </c>
      <c r="Q203" s="13">
        <f>IFERROR(VLOOKUP($A203, 'Fielding Data'!$A$1:$H$12056, 5, 0), 0)</f>
        <v>295</v>
      </c>
      <c r="R203" s="13">
        <f>IFERROR(VLOOKUP($A203, 'Fielding Data'!$A$1:$H$12056, 6, 0), 0)</f>
        <v>18</v>
      </c>
      <c r="S203" s="13">
        <f>IFERROR(VLOOKUP($A203, 'Fielding Data'!$A$1:$H$12056, 7, 0), 0)</f>
        <v>2</v>
      </c>
      <c r="T203" s="13">
        <f>IFERROR(VLOOKUP($A203, 'Fielding Data'!$A$1:$H$12056, 8, 0), 0)</f>
        <v>20</v>
      </c>
      <c r="U203" s="13">
        <f>SUMIFS('Fielding Data'!E:E, 'Fielding Data'!$A:$A, $A203)</f>
        <v>295</v>
      </c>
      <c r="V203" s="13">
        <f>SUMIFS('Fielding Data'!F:F, 'Fielding Data'!$A:$A, $A203)</f>
        <v>18</v>
      </c>
      <c r="W203" s="13">
        <f>SUMIFS('Fielding Data'!G:G, 'Fielding Data'!$A:$A, $A203)</f>
        <v>2</v>
      </c>
      <c r="X203" s="13">
        <f>SUMIFS('Fielding Data'!H:H, 'Fielding Data'!$A:$A, $A203)</f>
        <v>20</v>
      </c>
    </row>
    <row r="204" spans="1:24" x14ac:dyDescent="0.3">
      <c r="A204" s="13" t="str">
        <f t="shared" si="7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 t="shared" si="6"/>
        <v>LF</v>
      </c>
      <c r="Q204" s="13">
        <f>IFERROR(VLOOKUP($A204, 'Fielding Data'!$A$1:$H$12056, 5, 0), 0)</f>
        <v>0</v>
      </c>
      <c r="R204" s="13">
        <f>IFERROR(VLOOKUP($A204, 'Fielding Data'!$A$1:$H$12056, 6, 0), 0)</f>
        <v>0</v>
      </c>
      <c r="S204" s="13">
        <f>IFERROR(VLOOKUP($A204, 'Fielding Data'!$A$1:$H$12056, 7, 0), 0)</f>
        <v>0</v>
      </c>
      <c r="T204" s="13">
        <f>IFERROR(VLOOKUP($A204, 'Fielding Data'!$A$1:$H$12056, 8, 0), 0)</f>
        <v>0</v>
      </c>
      <c r="U204" s="13">
        <f>SUMIFS('Fielding Data'!E:E, 'Fielding Data'!$A:$A, $A204)</f>
        <v>5</v>
      </c>
      <c r="V204" s="13">
        <f>SUMIFS('Fielding Data'!F:F, 'Fielding Data'!$A:$A, $A204)</f>
        <v>0</v>
      </c>
      <c r="W204" s="13">
        <f>SUMIFS('Fielding Data'!G:G, 'Fielding Data'!$A:$A, $A204)</f>
        <v>0</v>
      </c>
      <c r="X204" s="13">
        <f>SUMIFS('Fielding Data'!H:H, 'Fielding Data'!$A:$A, $A204)</f>
        <v>0</v>
      </c>
    </row>
    <row r="205" spans="1:24" x14ac:dyDescent="0.3">
      <c r="A205" s="13" t="str">
        <f t="shared" si="7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 t="shared" si="6"/>
        <v>P</v>
      </c>
      <c r="Q205" s="13">
        <f>IFERROR(VLOOKUP($A205, 'Fielding Data'!$A$1:$H$12056, 5, 0), 0)</f>
        <v>2</v>
      </c>
      <c r="R205" s="13">
        <f>IFERROR(VLOOKUP($A205, 'Fielding Data'!$A$1:$H$12056, 6, 0), 0)</f>
        <v>3</v>
      </c>
      <c r="S205" s="13">
        <f>IFERROR(VLOOKUP($A205, 'Fielding Data'!$A$1:$H$12056, 7, 0), 0)</f>
        <v>0</v>
      </c>
      <c r="T205" s="13">
        <f>IFERROR(VLOOKUP($A205, 'Fielding Data'!$A$1:$H$12056, 8, 0), 0)</f>
        <v>1</v>
      </c>
      <c r="U205" s="13">
        <f>SUMIFS('Fielding Data'!E:E, 'Fielding Data'!$A:$A, $A205)</f>
        <v>2</v>
      </c>
      <c r="V205" s="13">
        <f>SUMIFS('Fielding Data'!F:F, 'Fielding Data'!$A:$A, $A205)</f>
        <v>3</v>
      </c>
      <c r="W205" s="13">
        <f>SUMIFS('Fielding Data'!G:G, 'Fielding Data'!$A:$A, $A205)</f>
        <v>0</v>
      </c>
      <c r="X205" s="13">
        <f>SUMIFS('Fielding Data'!H:H, 'Fielding Data'!$A:$A, $A205)</f>
        <v>1</v>
      </c>
    </row>
    <row r="206" spans="1:24" x14ac:dyDescent="0.3">
      <c r="A206" s="13" t="str">
        <f t="shared" si="7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 t="shared" si="6"/>
        <v>P</v>
      </c>
      <c r="Q206" s="13">
        <f>IFERROR(VLOOKUP($A206, 'Fielding Data'!$A$1:$H$12056, 5, 0), 0)</f>
        <v>0</v>
      </c>
      <c r="R206" s="13">
        <f>IFERROR(VLOOKUP($A206, 'Fielding Data'!$A$1:$H$12056, 6, 0), 0)</f>
        <v>0</v>
      </c>
      <c r="S206" s="13">
        <f>IFERROR(VLOOKUP($A206, 'Fielding Data'!$A$1:$H$12056, 7, 0), 0)</f>
        <v>0</v>
      </c>
      <c r="T206" s="13">
        <f>IFERROR(VLOOKUP($A206, 'Fielding Data'!$A$1:$H$12056, 8, 0), 0)</f>
        <v>0</v>
      </c>
      <c r="U206" s="13">
        <f>SUMIFS('Fielding Data'!E:E, 'Fielding Data'!$A:$A, $A206)</f>
        <v>0</v>
      </c>
      <c r="V206" s="13">
        <f>SUMIFS('Fielding Data'!F:F, 'Fielding Data'!$A:$A, $A206)</f>
        <v>0</v>
      </c>
      <c r="W206" s="13">
        <f>SUMIFS('Fielding Data'!G:G, 'Fielding Data'!$A:$A, $A206)</f>
        <v>0</v>
      </c>
      <c r="X206" s="13">
        <f>SUMIFS('Fielding Data'!H:H, 'Fielding Data'!$A:$A, $A206)</f>
        <v>0</v>
      </c>
    </row>
    <row r="207" spans="1:24" x14ac:dyDescent="0.3">
      <c r="A207" s="13" t="str">
        <f t="shared" si="7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 t="shared" si="6"/>
        <v>P</v>
      </c>
      <c r="Q207" s="13">
        <f>IFERROR(VLOOKUP($A207, 'Fielding Data'!$A$1:$H$12056, 5, 0), 0)</f>
        <v>2</v>
      </c>
      <c r="R207" s="13">
        <f>IFERROR(VLOOKUP($A207, 'Fielding Data'!$A$1:$H$12056, 6, 0), 0)</f>
        <v>8</v>
      </c>
      <c r="S207" s="13">
        <f>IFERROR(VLOOKUP($A207, 'Fielding Data'!$A$1:$H$12056, 7, 0), 0)</f>
        <v>2</v>
      </c>
      <c r="T207" s="13">
        <f>IFERROR(VLOOKUP($A207, 'Fielding Data'!$A$1:$H$12056, 8, 0), 0)</f>
        <v>1</v>
      </c>
      <c r="U207" s="13">
        <f>SUMIFS('Fielding Data'!E:E, 'Fielding Data'!$A:$A, $A207)</f>
        <v>2</v>
      </c>
      <c r="V207" s="13">
        <f>SUMIFS('Fielding Data'!F:F, 'Fielding Data'!$A:$A, $A207)</f>
        <v>8</v>
      </c>
      <c r="W207" s="13">
        <f>SUMIFS('Fielding Data'!G:G, 'Fielding Data'!$A:$A, $A207)</f>
        <v>2</v>
      </c>
      <c r="X207" s="13">
        <f>SUMIFS('Fielding Data'!H:H, 'Fielding Data'!$A:$A, $A207)</f>
        <v>1</v>
      </c>
    </row>
    <row r="208" spans="1:24" x14ac:dyDescent="0.3">
      <c r="A208" s="13" t="str">
        <f t="shared" si="7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 t="shared" si="6"/>
        <v>LF</v>
      </c>
      <c r="Q208" s="13">
        <f>IFERROR(VLOOKUP($A208, 'Fielding Data'!$A$1:$H$12056, 5, 0), 0)</f>
        <v>0</v>
      </c>
      <c r="R208" s="13">
        <f>IFERROR(VLOOKUP($A208, 'Fielding Data'!$A$1:$H$12056, 6, 0), 0)</f>
        <v>0</v>
      </c>
      <c r="S208" s="13">
        <f>IFERROR(VLOOKUP($A208, 'Fielding Data'!$A$1:$H$12056, 7, 0), 0)</f>
        <v>0</v>
      </c>
      <c r="T208" s="13">
        <f>IFERROR(VLOOKUP($A208, 'Fielding Data'!$A$1:$H$12056, 8, 0), 0)</f>
        <v>0</v>
      </c>
      <c r="U208" s="13">
        <f>SUMIFS('Fielding Data'!E:E, 'Fielding Data'!$A:$A, $A208)</f>
        <v>160</v>
      </c>
      <c r="V208" s="13">
        <f>SUMIFS('Fielding Data'!F:F, 'Fielding Data'!$A:$A, $A208)</f>
        <v>7</v>
      </c>
      <c r="W208" s="13">
        <f>SUMIFS('Fielding Data'!G:G, 'Fielding Data'!$A:$A, $A208)</f>
        <v>1</v>
      </c>
      <c r="X208" s="13">
        <f>SUMIFS('Fielding Data'!H:H, 'Fielding Data'!$A:$A, $A208)</f>
        <v>0</v>
      </c>
    </row>
    <row r="209" spans="1:24" x14ac:dyDescent="0.3">
      <c r="A209" s="13" t="str">
        <f t="shared" si="7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 t="shared" si="6"/>
        <v>P</v>
      </c>
      <c r="Q209" s="13">
        <f>IFERROR(VLOOKUP($A209, 'Fielding Data'!$A$1:$H$12056, 5, 0), 0)</f>
        <v>2</v>
      </c>
      <c r="R209" s="13">
        <f>IFERROR(VLOOKUP($A209, 'Fielding Data'!$A$1:$H$12056, 6, 0), 0)</f>
        <v>6</v>
      </c>
      <c r="S209" s="13">
        <f>IFERROR(VLOOKUP($A209, 'Fielding Data'!$A$1:$H$12056, 7, 0), 0)</f>
        <v>1</v>
      </c>
      <c r="T209" s="13">
        <f>IFERROR(VLOOKUP($A209, 'Fielding Data'!$A$1:$H$12056, 8, 0), 0)</f>
        <v>1</v>
      </c>
      <c r="U209" s="13">
        <f>SUMIFS('Fielding Data'!E:E, 'Fielding Data'!$A:$A, $A209)</f>
        <v>2</v>
      </c>
      <c r="V209" s="13">
        <f>SUMIFS('Fielding Data'!F:F, 'Fielding Data'!$A:$A, $A209)</f>
        <v>6</v>
      </c>
      <c r="W209" s="13">
        <f>SUMIFS('Fielding Data'!G:G, 'Fielding Data'!$A:$A, $A209)</f>
        <v>1</v>
      </c>
      <c r="X209" s="13">
        <f>SUMIFS('Fielding Data'!H:H, 'Fielding Data'!$A:$A, $A209)</f>
        <v>1</v>
      </c>
    </row>
    <row r="210" spans="1:24" x14ac:dyDescent="0.3">
      <c r="A210" s="13" t="str">
        <f t="shared" si="7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 t="shared" si="6"/>
        <v>P</v>
      </c>
      <c r="Q210" s="13">
        <f>IFERROR(VLOOKUP($A210, 'Fielding Data'!$A$1:$H$12056, 5, 0), 0)</f>
        <v>3</v>
      </c>
      <c r="R210" s="13">
        <f>IFERROR(VLOOKUP($A210, 'Fielding Data'!$A$1:$H$12056, 6, 0), 0)</f>
        <v>9</v>
      </c>
      <c r="S210" s="13">
        <f>IFERROR(VLOOKUP($A210, 'Fielding Data'!$A$1:$H$12056, 7, 0), 0)</f>
        <v>0</v>
      </c>
      <c r="T210" s="13">
        <f>IFERROR(VLOOKUP($A210, 'Fielding Data'!$A$1:$H$12056, 8, 0), 0)</f>
        <v>4</v>
      </c>
      <c r="U210" s="13">
        <f>SUMIFS('Fielding Data'!E:E, 'Fielding Data'!$A:$A, $A210)</f>
        <v>3</v>
      </c>
      <c r="V210" s="13">
        <f>SUMIFS('Fielding Data'!F:F, 'Fielding Data'!$A:$A, $A210)</f>
        <v>9</v>
      </c>
      <c r="W210" s="13">
        <f>SUMIFS('Fielding Data'!G:G, 'Fielding Data'!$A:$A, $A210)</f>
        <v>0</v>
      </c>
      <c r="X210" s="13">
        <f>SUMIFS('Fielding Data'!H:H, 'Fielding Data'!$A:$A, $A210)</f>
        <v>4</v>
      </c>
    </row>
    <row r="211" spans="1:24" x14ac:dyDescent="0.3">
      <c r="A211" s="13" t="str">
        <f t="shared" si="7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 t="shared" si="6"/>
        <v>P</v>
      </c>
      <c r="Q211" s="13">
        <f>IFERROR(VLOOKUP($A211, 'Fielding Data'!$A$1:$H$12056, 5, 0), 0)</f>
        <v>0</v>
      </c>
      <c r="R211" s="13">
        <f>IFERROR(VLOOKUP($A211, 'Fielding Data'!$A$1:$H$12056, 6, 0), 0)</f>
        <v>3</v>
      </c>
      <c r="S211" s="13">
        <f>IFERROR(VLOOKUP($A211, 'Fielding Data'!$A$1:$H$12056, 7, 0), 0)</f>
        <v>0</v>
      </c>
      <c r="T211" s="13">
        <f>IFERROR(VLOOKUP($A211, 'Fielding Data'!$A$1:$H$12056, 8, 0), 0)</f>
        <v>0</v>
      </c>
      <c r="U211" s="13">
        <f>SUMIFS('Fielding Data'!E:E, 'Fielding Data'!$A:$A, $A211)</f>
        <v>0</v>
      </c>
      <c r="V211" s="13">
        <f>SUMIFS('Fielding Data'!F:F, 'Fielding Data'!$A:$A, $A211)</f>
        <v>3</v>
      </c>
      <c r="W211" s="13">
        <f>SUMIFS('Fielding Data'!G:G, 'Fielding Data'!$A:$A, $A211)</f>
        <v>0</v>
      </c>
      <c r="X211" s="13">
        <f>SUMIFS('Fielding Data'!H:H, 'Fielding Data'!$A:$A, $A211)</f>
        <v>0</v>
      </c>
    </row>
    <row r="212" spans="1:24" x14ac:dyDescent="0.3">
      <c r="A212" s="13" t="str">
        <f t="shared" si="7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 t="shared" si="6"/>
        <v>P</v>
      </c>
      <c r="Q212" s="13">
        <f>IFERROR(VLOOKUP($A212, 'Fielding Data'!$A$1:$H$12056, 5, 0), 0)</f>
        <v>0</v>
      </c>
      <c r="R212" s="13">
        <f>IFERROR(VLOOKUP($A212, 'Fielding Data'!$A$1:$H$12056, 6, 0), 0)</f>
        <v>0</v>
      </c>
      <c r="S212" s="13">
        <f>IFERROR(VLOOKUP($A212, 'Fielding Data'!$A$1:$H$12056, 7, 0), 0)</f>
        <v>0</v>
      </c>
      <c r="T212" s="13">
        <f>IFERROR(VLOOKUP($A212, 'Fielding Data'!$A$1:$H$12056, 8, 0), 0)</f>
        <v>0</v>
      </c>
      <c r="U212" s="13">
        <f>SUMIFS('Fielding Data'!E:E, 'Fielding Data'!$A:$A, $A212)</f>
        <v>0</v>
      </c>
      <c r="V212" s="13">
        <f>SUMIFS('Fielding Data'!F:F, 'Fielding Data'!$A:$A, $A212)</f>
        <v>0</v>
      </c>
      <c r="W212" s="13">
        <f>SUMIFS('Fielding Data'!G:G, 'Fielding Data'!$A:$A, $A212)</f>
        <v>0</v>
      </c>
      <c r="X212" s="13">
        <f>SUMIFS('Fielding Data'!H:H, 'Fielding Data'!$A:$A, $A212)</f>
        <v>0</v>
      </c>
    </row>
    <row r="213" spans="1:24" x14ac:dyDescent="0.3">
      <c r="A213" s="13" t="str">
        <f t="shared" si="7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 t="shared" si="6"/>
        <v>CF</v>
      </c>
      <c r="Q213" s="13">
        <f>IFERROR(VLOOKUP($A213, 'Fielding Data'!$A$1:$H$12056, 5, 0), 0)</f>
        <v>0</v>
      </c>
      <c r="R213" s="13">
        <f>IFERROR(VLOOKUP($A213, 'Fielding Data'!$A$1:$H$12056, 6, 0), 0)</f>
        <v>0</v>
      </c>
      <c r="S213" s="13">
        <f>IFERROR(VLOOKUP($A213, 'Fielding Data'!$A$1:$H$12056, 7, 0), 0)</f>
        <v>0</v>
      </c>
      <c r="T213" s="13">
        <f>IFERROR(VLOOKUP($A213, 'Fielding Data'!$A$1:$H$12056, 8, 0), 0)</f>
        <v>0</v>
      </c>
      <c r="U213" s="13">
        <f>SUMIFS('Fielding Data'!E:E, 'Fielding Data'!$A:$A, $A213)</f>
        <v>174</v>
      </c>
      <c r="V213" s="13">
        <f>SUMIFS('Fielding Data'!F:F, 'Fielding Data'!$A:$A, $A213)</f>
        <v>4</v>
      </c>
      <c r="W213" s="13">
        <f>SUMIFS('Fielding Data'!G:G, 'Fielding Data'!$A:$A, $A213)</f>
        <v>6</v>
      </c>
      <c r="X213" s="13">
        <f>SUMIFS('Fielding Data'!H:H, 'Fielding Data'!$A:$A, $A213)</f>
        <v>0</v>
      </c>
    </row>
    <row r="214" spans="1:24" x14ac:dyDescent="0.3">
      <c r="A214" s="13" t="str">
        <f t="shared" si="7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 t="shared" si="6"/>
        <v>C</v>
      </c>
      <c r="Q214" s="13">
        <f>IFERROR(VLOOKUP($A214, 'Fielding Data'!$A$1:$H$12056, 5, 0), 0)</f>
        <v>63</v>
      </c>
      <c r="R214" s="13">
        <f>IFERROR(VLOOKUP($A214, 'Fielding Data'!$A$1:$H$12056, 6, 0), 0)</f>
        <v>3</v>
      </c>
      <c r="S214" s="13">
        <f>IFERROR(VLOOKUP($A214, 'Fielding Data'!$A$1:$H$12056, 7, 0), 0)</f>
        <v>3</v>
      </c>
      <c r="T214" s="13">
        <f>IFERROR(VLOOKUP($A214, 'Fielding Data'!$A$1:$H$12056, 8, 0), 0)</f>
        <v>0</v>
      </c>
      <c r="U214" s="13">
        <f>SUMIFS('Fielding Data'!E:E, 'Fielding Data'!$A:$A, $A214)</f>
        <v>63</v>
      </c>
      <c r="V214" s="13">
        <f>SUMIFS('Fielding Data'!F:F, 'Fielding Data'!$A:$A, $A214)</f>
        <v>3</v>
      </c>
      <c r="W214" s="13">
        <f>SUMIFS('Fielding Data'!G:G, 'Fielding Data'!$A:$A, $A214)</f>
        <v>3</v>
      </c>
      <c r="X214" s="13">
        <f>SUMIFS('Fielding Data'!H:H, 'Fielding Data'!$A:$A, $A214)</f>
        <v>0</v>
      </c>
    </row>
    <row r="215" spans="1:24" x14ac:dyDescent="0.3">
      <c r="A215" s="13" t="str">
        <f t="shared" si="7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 t="shared" si="6"/>
        <v>2B</v>
      </c>
      <c r="Q215" s="13">
        <f>IFERROR(VLOOKUP($A215, 'Fielding Data'!$A$1:$H$12056, 5, 0), 0)</f>
        <v>2</v>
      </c>
      <c r="R215" s="13">
        <f>IFERROR(VLOOKUP($A215, 'Fielding Data'!$A$1:$H$12056, 6, 0), 0)</f>
        <v>13</v>
      </c>
      <c r="S215" s="13">
        <f>IFERROR(VLOOKUP($A215, 'Fielding Data'!$A$1:$H$12056, 7, 0), 0)</f>
        <v>1</v>
      </c>
      <c r="T215" s="13">
        <f>IFERROR(VLOOKUP($A215, 'Fielding Data'!$A$1:$H$12056, 8, 0), 0)</f>
        <v>0</v>
      </c>
      <c r="U215" s="13">
        <f>SUMIFS('Fielding Data'!E:E, 'Fielding Data'!$A:$A, $A215)</f>
        <v>19</v>
      </c>
      <c r="V215" s="13">
        <f>SUMIFS('Fielding Data'!F:F, 'Fielding Data'!$A:$A, $A215)</f>
        <v>61</v>
      </c>
      <c r="W215" s="13">
        <f>SUMIFS('Fielding Data'!G:G, 'Fielding Data'!$A:$A, $A215)</f>
        <v>8</v>
      </c>
      <c r="X215" s="13">
        <f>SUMIFS('Fielding Data'!H:H, 'Fielding Data'!$A:$A, $A215)</f>
        <v>5</v>
      </c>
    </row>
    <row r="216" spans="1:24" x14ac:dyDescent="0.3">
      <c r="A216" s="13" t="str">
        <f t="shared" si="7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 t="shared" si="6"/>
        <v>P</v>
      </c>
      <c r="Q216" s="13">
        <f>IFERROR(VLOOKUP($A216, 'Fielding Data'!$A$1:$H$12056, 5, 0), 0)</f>
        <v>1</v>
      </c>
      <c r="R216" s="13">
        <f>IFERROR(VLOOKUP($A216, 'Fielding Data'!$A$1:$H$12056, 6, 0), 0)</f>
        <v>7</v>
      </c>
      <c r="S216" s="13">
        <f>IFERROR(VLOOKUP($A216, 'Fielding Data'!$A$1:$H$12056, 7, 0), 0)</f>
        <v>0</v>
      </c>
      <c r="T216" s="13">
        <f>IFERROR(VLOOKUP($A216, 'Fielding Data'!$A$1:$H$12056, 8, 0), 0)</f>
        <v>0</v>
      </c>
      <c r="U216" s="13">
        <f>SUMIFS('Fielding Data'!E:E, 'Fielding Data'!$A:$A, $A216)</f>
        <v>1</v>
      </c>
      <c r="V216" s="13">
        <f>SUMIFS('Fielding Data'!F:F, 'Fielding Data'!$A:$A, $A216)</f>
        <v>7</v>
      </c>
      <c r="W216" s="13">
        <f>SUMIFS('Fielding Data'!G:G, 'Fielding Data'!$A:$A, $A216)</f>
        <v>0</v>
      </c>
      <c r="X216" s="13">
        <f>SUMIFS('Fielding Data'!H:H, 'Fielding Data'!$A:$A, $A216)</f>
        <v>0</v>
      </c>
    </row>
    <row r="217" spans="1:24" x14ac:dyDescent="0.3">
      <c r="A217" s="13" t="str">
        <f t="shared" si="7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 t="shared" si="6"/>
        <v>P</v>
      </c>
      <c r="Q217" s="13">
        <f>IFERROR(VLOOKUP($A217, 'Fielding Data'!$A$1:$H$12056, 5, 0), 0)</f>
        <v>6</v>
      </c>
      <c r="R217" s="13">
        <f>IFERROR(VLOOKUP($A217, 'Fielding Data'!$A$1:$H$12056, 6, 0), 0)</f>
        <v>18</v>
      </c>
      <c r="S217" s="13">
        <f>IFERROR(VLOOKUP($A217, 'Fielding Data'!$A$1:$H$12056, 7, 0), 0)</f>
        <v>1</v>
      </c>
      <c r="T217" s="13">
        <f>IFERROR(VLOOKUP($A217, 'Fielding Data'!$A$1:$H$12056, 8, 0), 0)</f>
        <v>2</v>
      </c>
      <c r="U217" s="13">
        <f>SUMIFS('Fielding Data'!E:E, 'Fielding Data'!$A:$A, $A217)</f>
        <v>6</v>
      </c>
      <c r="V217" s="13">
        <f>SUMIFS('Fielding Data'!F:F, 'Fielding Data'!$A:$A, $A217)</f>
        <v>18</v>
      </c>
      <c r="W217" s="13">
        <f>SUMIFS('Fielding Data'!G:G, 'Fielding Data'!$A:$A, $A217)</f>
        <v>1</v>
      </c>
      <c r="X217" s="13">
        <f>SUMIFS('Fielding Data'!H:H, 'Fielding Data'!$A:$A, $A217)</f>
        <v>2</v>
      </c>
    </row>
    <row r="218" spans="1:24" x14ac:dyDescent="0.3">
      <c r="A218" s="13" t="str">
        <f t="shared" si="7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 t="shared" si="6"/>
        <v>P</v>
      </c>
      <c r="Q218" s="13">
        <f>IFERROR(VLOOKUP($A218, 'Fielding Data'!$A$1:$H$12056, 5, 0), 0)</f>
        <v>0</v>
      </c>
      <c r="R218" s="13">
        <f>IFERROR(VLOOKUP($A218, 'Fielding Data'!$A$1:$H$12056, 6, 0), 0)</f>
        <v>0</v>
      </c>
      <c r="S218" s="13">
        <f>IFERROR(VLOOKUP($A218, 'Fielding Data'!$A$1:$H$12056, 7, 0), 0)</f>
        <v>0</v>
      </c>
      <c r="T218" s="13">
        <f>IFERROR(VLOOKUP($A218, 'Fielding Data'!$A$1:$H$12056, 8, 0), 0)</f>
        <v>0</v>
      </c>
      <c r="U218" s="13">
        <f>SUMIFS('Fielding Data'!E:E, 'Fielding Data'!$A:$A, $A218)</f>
        <v>0</v>
      </c>
      <c r="V218" s="13">
        <f>SUMIFS('Fielding Data'!F:F, 'Fielding Data'!$A:$A, $A218)</f>
        <v>0</v>
      </c>
      <c r="W218" s="13">
        <f>SUMIFS('Fielding Data'!G:G, 'Fielding Data'!$A:$A, $A218)</f>
        <v>0</v>
      </c>
      <c r="X218" s="13">
        <f>SUMIFS('Fielding Data'!H:H, 'Fielding Data'!$A:$A, $A218)</f>
        <v>0</v>
      </c>
    </row>
    <row r="219" spans="1:24" x14ac:dyDescent="0.3">
      <c r="A219" s="13" t="str">
        <f t="shared" si="7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 t="shared" si="6"/>
        <v>P</v>
      </c>
      <c r="Q219" s="13">
        <f>IFERROR(VLOOKUP($A219, 'Fielding Data'!$A$1:$H$12056, 5, 0), 0)</f>
        <v>1</v>
      </c>
      <c r="R219" s="13">
        <f>IFERROR(VLOOKUP($A219, 'Fielding Data'!$A$1:$H$12056, 6, 0), 0)</f>
        <v>10</v>
      </c>
      <c r="S219" s="13">
        <f>IFERROR(VLOOKUP($A219, 'Fielding Data'!$A$1:$H$12056, 7, 0), 0)</f>
        <v>1</v>
      </c>
      <c r="T219" s="13">
        <f>IFERROR(VLOOKUP($A219, 'Fielding Data'!$A$1:$H$12056, 8, 0), 0)</f>
        <v>0</v>
      </c>
      <c r="U219" s="13">
        <f>SUMIFS('Fielding Data'!E:E, 'Fielding Data'!$A:$A, $A219)</f>
        <v>1</v>
      </c>
      <c r="V219" s="13">
        <f>SUMIFS('Fielding Data'!F:F, 'Fielding Data'!$A:$A, $A219)</f>
        <v>10</v>
      </c>
      <c r="W219" s="13">
        <f>SUMIFS('Fielding Data'!G:G, 'Fielding Data'!$A:$A, $A219)</f>
        <v>1</v>
      </c>
      <c r="X219" s="13">
        <f>SUMIFS('Fielding Data'!H:H, 'Fielding Data'!$A:$A, $A219)</f>
        <v>0</v>
      </c>
    </row>
    <row r="220" spans="1:24" x14ac:dyDescent="0.3">
      <c r="A220" s="13" t="str">
        <f t="shared" si="7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 t="shared" si="6"/>
        <v>P</v>
      </c>
      <c r="Q220" s="13">
        <f>IFERROR(VLOOKUP($A220, 'Fielding Data'!$A$1:$H$12056, 5, 0), 0)</f>
        <v>11</v>
      </c>
      <c r="R220" s="13">
        <f>IFERROR(VLOOKUP($A220, 'Fielding Data'!$A$1:$H$12056, 6, 0), 0)</f>
        <v>6</v>
      </c>
      <c r="S220" s="13">
        <f>IFERROR(VLOOKUP($A220, 'Fielding Data'!$A$1:$H$12056, 7, 0), 0)</f>
        <v>0</v>
      </c>
      <c r="T220" s="13">
        <f>IFERROR(VLOOKUP($A220, 'Fielding Data'!$A$1:$H$12056, 8, 0), 0)</f>
        <v>3</v>
      </c>
      <c r="U220" s="13">
        <f>SUMIFS('Fielding Data'!E:E, 'Fielding Data'!$A:$A, $A220)</f>
        <v>11</v>
      </c>
      <c r="V220" s="13">
        <f>SUMIFS('Fielding Data'!F:F, 'Fielding Data'!$A:$A, $A220)</f>
        <v>6</v>
      </c>
      <c r="W220" s="13">
        <f>SUMIFS('Fielding Data'!G:G, 'Fielding Data'!$A:$A, $A220)</f>
        <v>0</v>
      </c>
      <c r="X220" s="13">
        <f>SUMIFS('Fielding Data'!H:H, 'Fielding Data'!$A:$A, $A220)</f>
        <v>3</v>
      </c>
    </row>
    <row r="221" spans="1:24" x14ac:dyDescent="0.3">
      <c r="A221" s="13" t="str">
        <f t="shared" si="7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 t="shared" si="6"/>
        <v>P</v>
      </c>
      <c r="Q221" s="13">
        <f>IFERROR(VLOOKUP($A221, 'Fielding Data'!$A$1:$H$12056, 5, 0), 0)</f>
        <v>4</v>
      </c>
      <c r="R221" s="13">
        <f>IFERROR(VLOOKUP($A221, 'Fielding Data'!$A$1:$H$12056, 6, 0), 0)</f>
        <v>5</v>
      </c>
      <c r="S221" s="13">
        <f>IFERROR(VLOOKUP($A221, 'Fielding Data'!$A$1:$H$12056, 7, 0), 0)</f>
        <v>0</v>
      </c>
      <c r="T221" s="13">
        <f>IFERROR(VLOOKUP($A221, 'Fielding Data'!$A$1:$H$12056, 8, 0), 0)</f>
        <v>0</v>
      </c>
      <c r="U221" s="13">
        <f>SUMIFS('Fielding Data'!E:E, 'Fielding Data'!$A:$A, $A221)</f>
        <v>4</v>
      </c>
      <c r="V221" s="13">
        <f>SUMIFS('Fielding Data'!F:F, 'Fielding Data'!$A:$A, $A221)</f>
        <v>5</v>
      </c>
      <c r="W221" s="13">
        <f>SUMIFS('Fielding Data'!G:G, 'Fielding Data'!$A:$A, $A221)</f>
        <v>0</v>
      </c>
      <c r="X221" s="13">
        <f>SUMIFS('Fielding Data'!H:H, 'Fielding Data'!$A:$A, $A221)</f>
        <v>0</v>
      </c>
    </row>
    <row r="222" spans="1:24" x14ac:dyDescent="0.3">
      <c r="A222" s="13" t="str">
        <f t="shared" si="7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 t="shared" si="6"/>
        <v>P</v>
      </c>
      <c r="Q222" s="13">
        <f>IFERROR(VLOOKUP($A222, 'Fielding Data'!$A$1:$H$12056, 5, 0), 0)</f>
        <v>13</v>
      </c>
      <c r="R222" s="13">
        <f>IFERROR(VLOOKUP($A222, 'Fielding Data'!$A$1:$H$12056, 6, 0), 0)</f>
        <v>13</v>
      </c>
      <c r="S222" s="13">
        <f>IFERROR(VLOOKUP($A222, 'Fielding Data'!$A$1:$H$12056, 7, 0), 0)</f>
        <v>2</v>
      </c>
      <c r="T222" s="13">
        <f>IFERROR(VLOOKUP($A222, 'Fielding Data'!$A$1:$H$12056, 8, 0), 0)</f>
        <v>0</v>
      </c>
      <c r="U222" s="13">
        <f>SUMIFS('Fielding Data'!E:E, 'Fielding Data'!$A:$A, $A222)</f>
        <v>13</v>
      </c>
      <c r="V222" s="13">
        <f>SUMIFS('Fielding Data'!F:F, 'Fielding Data'!$A:$A, $A222)</f>
        <v>13</v>
      </c>
      <c r="W222" s="13">
        <f>SUMIFS('Fielding Data'!G:G, 'Fielding Data'!$A:$A, $A222)</f>
        <v>2</v>
      </c>
      <c r="X222" s="13">
        <f>SUMIFS('Fielding Data'!H:H, 'Fielding Data'!$A:$A, $A222)</f>
        <v>0</v>
      </c>
    </row>
    <row r="223" spans="1:24" x14ac:dyDescent="0.3">
      <c r="A223" s="13" t="str">
        <f t="shared" si="7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 t="shared" si="6"/>
        <v>P</v>
      </c>
      <c r="Q223" s="13">
        <f>IFERROR(VLOOKUP($A223, 'Fielding Data'!$A$1:$H$12056, 5, 0), 0)</f>
        <v>1</v>
      </c>
      <c r="R223" s="13">
        <f>IFERROR(VLOOKUP($A223, 'Fielding Data'!$A$1:$H$12056, 6, 0), 0)</f>
        <v>0</v>
      </c>
      <c r="S223" s="13">
        <f>IFERROR(VLOOKUP($A223, 'Fielding Data'!$A$1:$H$12056, 7, 0), 0)</f>
        <v>0</v>
      </c>
      <c r="T223" s="13">
        <f>IFERROR(VLOOKUP($A223, 'Fielding Data'!$A$1:$H$12056, 8, 0), 0)</f>
        <v>0</v>
      </c>
      <c r="U223" s="13">
        <f>SUMIFS('Fielding Data'!E:E, 'Fielding Data'!$A:$A, $A223)</f>
        <v>1</v>
      </c>
      <c r="V223" s="13">
        <f>SUMIFS('Fielding Data'!F:F, 'Fielding Data'!$A:$A, $A223)</f>
        <v>0</v>
      </c>
      <c r="W223" s="13">
        <f>SUMIFS('Fielding Data'!G:G, 'Fielding Data'!$A:$A, $A223)</f>
        <v>0</v>
      </c>
      <c r="X223" s="13">
        <f>SUMIFS('Fielding Data'!H:H, 'Fielding Data'!$A:$A, $A223)</f>
        <v>0</v>
      </c>
    </row>
    <row r="224" spans="1:24" x14ac:dyDescent="0.3">
      <c r="A224" s="13" t="str">
        <f t="shared" si="7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 t="shared" si="6"/>
        <v>2B</v>
      </c>
      <c r="Q224" s="13">
        <f>IFERROR(VLOOKUP($A224, 'Fielding Data'!$A$1:$H$12056, 5, 0), 0)</f>
        <v>3</v>
      </c>
      <c r="R224" s="13">
        <f>IFERROR(VLOOKUP($A224, 'Fielding Data'!$A$1:$H$12056, 6, 0), 0)</f>
        <v>7</v>
      </c>
      <c r="S224" s="13">
        <f>IFERROR(VLOOKUP($A224, 'Fielding Data'!$A$1:$H$12056, 7, 0), 0)</f>
        <v>1</v>
      </c>
      <c r="T224" s="13">
        <f>IFERROR(VLOOKUP($A224, 'Fielding Data'!$A$1:$H$12056, 8, 0), 0)</f>
        <v>2</v>
      </c>
      <c r="U224" s="13">
        <f>SUMIFS('Fielding Data'!E:E, 'Fielding Data'!$A:$A, $A224)</f>
        <v>40</v>
      </c>
      <c r="V224" s="13">
        <f>SUMIFS('Fielding Data'!F:F, 'Fielding Data'!$A:$A, $A224)</f>
        <v>106</v>
      </c>
      <c r="W224" s="13">
        <f>SUMIFS('Fielding Data'!G:G, 'Fielding Data'!$A:$A, $A224)</f>
        <v>6</v>
      </c>
      <c r="X224" s="13">
        <f>SUMIFS('Fielding Data'!H:H, 'Fielding Data'!$A:$A, $A224)</f>
        <v>24</v>
      </c>
    </row>
    <row r="225" spans="1:24" x14ac:dyDescent="0.3">
      <c r="A225" s="13" t="str">
        <f t="shared" si="7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 t="shared" si="6"/>
        <v>CF</v>
      </c>
      <c r="Q225" s="13">
        <f>IFERROR(VLOOKUP($A225, 'Fielding Data'!$A$1:$H$12056, 5, 0), 0)</f>
        <v>0</v>
      </c>
      <c r="R225" s="13">
        <f>IFERROR(VLOOKUP($A225, 'Fielding Data'!$A$1:$H$12056, 6, 0), 0)</f>
        <v>0</v>
      </c>
      <c r="S225" s="13">
        <f>IFERROR(VLOOKUP($A225, 'Fielding Data'!$A$1:$H$12056, 7, 0), 0)</f>
        <v>0</v>
      </c>
      <c r="T225" s="13">
        <f>IFERROR(VLOOKUP($A225, 'Fielding Data'!$A$1:$H$12056, 8, 0), 0)</f>
        <v>0</v>
      </c>
      <c r="U225" s="13">
        <f>SUMIFS('Fielding Data'!E:E, 'Fielding Data'!$A:$A, $A225)</f>
        <v>18</v>
      </c>
      <c r="V225" s="13">
        <f>SUMIFS('Fielding Data'!F:F, 'Fielding Data'!$A:$A, $A225)</f>
        <v>0</v>
      </c>
      <c r="W225" s="13">
        <f>SUMIFS('Fielding Data'!G:G, 'Fielding Data'!$A:$A, $A225)</f>
        <v>0</v>
      </c>
      <c r="X225" s="13">
        <f>SUMIFS('Fielding Data'!H:H, 'Fielding Data'!$A:$A, $A225)</f>
        <v>0</v>
      </c>
    </row>
    <row r="226" spans="1:24" x14ac:dyDescent="0.3">
      <c r="A226" s="13" t="str">
        <f t="shared" si="7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 t="shared" si="6"/>
        <v>1B</v>
      </c>
      <c r="Q226" s="13">
        <f>IFERROR(VLOOKUP($A226, 'Fielding Data'!$A$1:$H$12056, 5, 0), 0)</f>
        <v>16</v>
      </c>
      <c r="R226" s="13">
        <f>IFERROR(VLOOKUP($A226, 'Fielding Data'!$A$1:$H$12056, 6, 0), 0)</f>
        <v>1</v>
      </c>
      <c r="S226" s="13">
        <f>IFERROR(VLOOKUP($A226, 'Fielding Data'!$A$1:$H$12056, 7, 0), 0)</f>
        <v>0</v>
      </c>
      <c r="T226" s="13">
        <f>IFERROR(VLOOKUP($A226, 'Fielding Data'!$A$1:$H$12056, 8, 0), 0)</f>
        <v>2</v>
      </c>
      <c r="U226" s="13">
        <f>SUMIFS('Fielding Data'!E:E, 'Fielding Data'!$A:$A, $A226)</f>
        <v>55</v>
      </c>
      <c r="V226" s="13">
        <f>SUMIFS('Fielding Data'!F:F, 'Fielding Data'!$A:$A, $A226)</f>
        <v>2</v>
      </c>
      <c r="W226" s="13">
        <f>SUMIFS('Fielding Data'!G:G, 'Fielding Data'!$A:$A, $A226)</f>
        <v>1</v>
      </c>
      <c r="X226" s="13">
        <f>SUMIFS('Fielding Data'!H:H, 'Fielding Data'!$A:$A, $A226)</f>
        <v>2</v>
      </c>
    </row>
    <row r="227" spans="1:24" x14ac:dyDescent="0.3">
      <c r="A227" s="13" t="str">
        <f t="shared" si="7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 t="shared" si="6"/>
        <v>P</v>
      </c>
      <c r="Q227" s="13">
        <f>IFERROR(VLOOKUP($A227, 'Fielding Data'!$A$1:$H$12056, 5, 0), 0)</f>
        <v>3</v>
      </c>
      <c r="R227" s="13">
        <f>IFERROR(VLOOKUP($A227, 'Fielding Data'!$A$1:$H$12056, 6, 0), 0)</f>
        <v>14</v>
      </c>
      <c r="S227" s="13">
        <f>IFERROR(VLOOKUP($A227, 'Fielding Data'!$A$1:$H$12056, 7, 0), 0)</f>
        <v>1</v>
      </c>
      <c r="T227" s="13">
        <f>IFERROR(VLOOKUP($A227, 'Fielding Data'!$A$1:$H$12056, 8, 0), 0)</f>
        <v>3</v>
      </c>
      <c r="U227" s="13">
        <f>SUMIFS('Fielding Data'!E:E, 'Fielding Data'!$A:$A, $A227)</f>
        <v>3</v>
      </c>
      <c r="V227" s="13">
        <f>SUMIFS('Fielding Data'!F:F, 'Fielding Data'!$A:$A, $A227)</f>
        <v>14</v>
      </c>
      <c r="W227" s="13">
        <f>SUMIFS('Fielding Data'!G:G, 'Fielding Data'!$A:$A, $A227)</f>
        <v>1</v>
      </c>
      <c r="X227" s="13">
        <f>SUMIFS('Fielding Data'!H:H, 'Fielding Data'!$A:$A, $A227)</f>
        <v>3</v>
      </c>
    </row>
    <row r="228" spans="1:24" x14ac:dyDescent="0.3">
      <c r="A228" s="13" t="str">
        <f t="shared" si="7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 t="shared" si="6"/>
        <v>P</v>
      </c>
      <c r="Q228" s="13">
        <f>IFERROR(VLOOKUP($A228, 'Fielding Data'!$A$1:$H$12056, 5, 0), 0)</f>
        <v>0</v>
      </c>
      <c r="R228" s="13">
        <f>IFERROR(VLOOKUP($A228, 'Fielding Data'!$A$1:$H$12056, 6, 0), 0)</f>
        <v>4</v>
      </c>
      <c r="S228" s="13">
        <f>IFERROR(VLOOKUP($A228, 'Fielding Data'!$A$1:$H$12056, 7, 0), 0)</f>
        <v>0</v>
      </c>
      <c r="T228" s="13">
        <f>IFERROR(VLOOKUP($A228, 'Fielding Data'!$A$1:$H$12056, 8, 0), 0)</f>
        <v>0</v>
      </c>
      <c r="U228" s="13">
        <f>SUMIFS('Fielding Data'!E:E, 'Fielding Data'!$A:$A, $A228)</f>
        <v>0</v>
      </c>
      <c r="V228" s="13">
        <f>SUMIFS('Fielding Data'!F:F, 'Fielding Data'!$A:$A, $A228)</f>
        <v>4</v>
      </c>
      <c r="W228" s="13">
        <f>SUMIFS('Fielding Data'!G:G, 'Fielding Data'!$A:$A, $A228)</f>
        <v>0</v>
      </c>
      <c r="X228" s="13">
        <f>SUMIFS('Fielding Data'!H:H, 'Fielding Data'!$A:$A, $A228)</f>
        <v>0</v>
      </c>
    </row>
    <row r="229" spans="1:24" x14ac:dyDescent="0.3">
      <c r="A229" s="13" t="str">
        <f t="shared" si="7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 t="shared" si="6"/>
        <v>LF</v>
      </c>
      <c r="Q229" s="13">
        <f>IFERROR(VLOOKUP($A229, 'Fielding Data'!$A$1:$H$12056, 5, 0), 0)</f>
        <v>0</v>
      </c>
      <c r="R229" s="13">
        <f>IFERROR(VLOOKUP($A229, 'Fielding Data'!$A$1:$H$12056, 6, 0), 0)</f>
        <v>0</v>
      </c>
      <c r="S229" s="13">
        <f>IFERROR(VLOOKUP($A229, 'Fielding Data'!$A$1:$H$12056, 7, 0), 0)</f>
        <v>0</v>
      </c>
      <c r="T229" s="13">
        <f>IFERROR(VLOOKUP($A229, 'Fielding Data'!$A$1:$H$12056, 8, 0), 0)</f>
        <v>0</v>
      </c>
      <c r="U229" s="13">
        <f>SUMIFS('Fielding Data'!E:E, 'Fielding Data'!$A:$A, $A229)</f>
        <v>306</v>
      </c>
      <c r="V229" s="13">
        <f>SUMIFS('Fielding Data'!F:F, 'Fielding Data'!$A:$A, $A229)</f>
        <v>7</v>
      </c>
      <c r="W229" s="13">
        <f>SUMIFS('Fielding Data'!G:G, 'Fielding Data'!$A:$A, $A229)</f>
        <v>2</v>
      </c>
      <c r="X229" s="13">
        <f>SUMIFS('Fielding Data'!H:H, 'Fielding Data'!$A:$A, $A229)</f>
        <v>0</v>
      </c>
    </row>
    <row r="230" spans="1:24" x14ac:dyDescent="0.3">
      <c r="A230" s="13" t="str">
        <f t="shared" si="7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 t="shared" si="6"/>
        <v>CF</v>
      </c>
      <c r="Q230" s="13">
        <f>IFERROR(VLOOKUP($A230, 'Fielding Data'!$A$1:$H$12056, 5, 0), 0)</f>
        <v>0</v>
      </c>
      <c r="R230" s="13">
        <f>IFERROR(VLOOKUP($A230, 'Fielding Data'!$A$1:$H$12056, 6, 0), 0)</f>
        <v>0</v>
      </c>
      <c r="S230" s="13">
        <f>IFERROR(VLOOKUP($A230, 'Fielding Data'!$A$1:$H$12056, 7, 0), 0)</f>
        <v>0</v>
      </c>
      <c r="T230" s="13">
        <f>IFERROR(VLOOKUP($A230, 'Fielding Data'!$A$1:$H$12056, 8, 0), 0)</f>
        <v>0</v>
      </c>
      <c r="U230" s="13">
        <f>SUMIFS('Fielding Data'!E:E, 'Fielding Data'!$A:$A, $A230)</f>
        <v>182</v>
      </c>
      <c r="V230" s="13">
        <f>SUMIFS('Fielding Data'!F:F, 'Fielding Data'!$A:$A, $A230)</f>
        <v>2</v>
      </c>
      <c r="W230" s="13">
        <f>SUMIFS('Fielding Data'!G:G, 'Fielding Data'!$A:$A, $A230)</f>
        <v>2</v>
      </c>
      <c r="X230" s="13">
        <f>SUMIFS('Fielding Data'!H:H, 'Fielding Data'!$A:$A, $A230)</f>
        <v>0</v>
      </c>
    </row>
    <row r="231" spans="1:24" x14ac:dyDescent="0.3">
      <c r="A231" s="13" t="str">
        <f t="shared" si="7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 t="shared" si="6"/>
        <v>CF</v>
      </c>
      <c r="Q231" s="13">
        <f>IFERROR(VLOOKUP($A231, 'Fielding Data'!$A$1:$H$12056, 5, 0), 0)</f>
        <v>0</v>
      </c>
      <c r="R231" s="13">
        <f>IFERROR(VLOOKUP($A231, 'Fielding Data'!$A$1:$H$12056, 6, 0), 0)</f>
        <v>0</v>
      </c>
      <c r="S231" s="13">
        <f>IFERROR(VLOOKUP($A231, 'Fielding Data'!$A$1:$H$12056, 7, 0), 0)</f>
        <v>0</v>
      </c>
      <c r="T231" s="13">
        <f>IFERROR(VLOOKUP($A231, 'Fielding Data'!$A$1:$H$12056, 8, 0), 0)</f>
        <v>0</v>
      </c>
      <c r="U231" s="13">
        <f>SUMIFS('Fielding Data'!E:E, 'Fielding Data'!$A:$A, $A231)</f>
        <v>274</v>
      </c>
      <c r="V231" s="13">
        <f>SUMIFS('Fielding Data'!F:F, 'Fielding Data'!$A:$A, $A231)</f>
        <v>9</v>
      </c>
      <c r="W231" s="13">
        <f>SUMIFS('Fielding Data'!G:G, 'Fielding Data'!$A:$A, $A231)</f>
        <v>5</v>
      </c>
      <c r="X231" s="13">
        <f>SUMIFS('Fielding Data'!H:H, 'Fielding Data'!$A:$A, $A231)</f>
        <v>1</v>
      </c>
    </row>
    <row r="232" spans="1:24" x14ac:dyDescent="0.3">
      <c r="A232" s="13" t="str">
        <f t="shared" si="7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 t="shared" si="6"/>
        <v>P</v>
      </c>
      <c r="Q232" s="13">
        <f>IFERROR(VLOOKUP($A232, 'Fielding Data'!$A$1:$H$12056, 5, 0), 0)</f>
        <v>0</v>
      </c>
      <c r="R232" s="13">
        <f>IFERROR(VLOOKUP($A232, 'Fielding Data'!$A$1:$H$12056, 6, 0), 0)</f>
        <v>1</v>
      </c>
      <c r="S232" s="13">
        <f>IFERROR(VLOOKUP($A232, 'Fielding Data'!$A$1:$H$12056, 7, 0), 0)</f>
        <v>0</v>
      </c>
      <c r="T232" s="13">
        <f>IFERROR(VLOOKUP($A232, 'Fielding Data'!$A$1:$H$12056, 8, 0), 0)</f>
        <v>0</v>
      </c>
      <c r="U232" s="13">
        <f>SUMIFS('Fielding Data'!E:E, 'Fielding Data'!$A:$A, $A232)</f>
        <v>0</v>
      </c>
      <c r="V232" s="13">
        <f>SUMIFS('Fielding Data'!F:F, 'Fielding Data'!$A:$A, $A232)</f>
        <v>1</v>
      </c>
      <c r="W232" s="13">
        <f>SUMIFS('Fielding Data'!G:G, 'Fielding Data'!$A:$A, $A232)</f>
        <v>0</v>
      </c>
      <c r="X232" s="13">
        <f>SUMIFS('Fielding Data'!H:H, 'Fielding Data'!$A:$A, $A232)</f>
        <v>0</v>
      </c>
    </row>
    <row r="233" spans="1:24" x14ac:dyDescent="0.3">
      <c r="A233" s="13" t="str">
        <f t="shared" si="7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 t="shared" si="6"/>
        <v>SS</v>
      </c>
      <c r="Q233" s="13">
        <f>IFERROR(VLOOKUP($A233, 'Fielding Data'!$A$1:$H$12056, 5, 0), 0)</f>
        <v>7</v>
      </c>
      <c r="R233" s="13">
        <f>IFERROR(VLOOKUP($A233, 'Fielding Data'!$A$1:$H$12056, 6, 0), 0)</f>
        <v>7</v>
      </c>
      <c r="S233" s="13">
        <f>IFERROR(VLOOKUP($A233, 'Fielding Data'!$A$1:$H$12056, 7, 0), 0)</f>
        <v>0</v>
      </c>
      <c r="T233" s="13">
        <f>IFERROR(VLOOKUP($A233, 'Fielding Data'!$A$1:$H$12056, 8, 0), 0)</f>
        <v>1</v>
      </c>
      <c r="U233" s="13">
        <f>SUMIFS('Fielding Data'!E:E, 'Fielding Data'!$A:$A, $A233)</f>
        <v>7</v>
      </c>
      <c r="V233" s="13">
        <f>SUMIFS('Fielding Data'!F:F, 'Fielding Data'!$A:$A, $A233)</f>
        <v>7</v>
      </c>
      <c r="W233" s="13">
        <f>SUMIFS('Fielding Data'!G:G, 'Fielding Data'!$A:$A, $A233)</f>
        <v>0</v>
      </c>
      <c r="X233" s="13">
        <f>SUMIFS('Fielding Data'!H:H, 'Fielding Data'!$A:$A, $A233)</f>
        <v>1</v>
      </c>
    </row>
    <row r="234" spans="1:24" x14ac:dyDescent="0.3">
      <c r="A234" s="13" t="str">
        <f t="shared" si="7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 t="shared" si="6"/>
        <v>LF</v>
      </c>
      <c r="Q234" s="13">
        <f>IFERROR(VLOOKUP($A234, 'Fielding Data'!$A$1:$H$12056, 5, 0), 0)</f>
        <v>0</v>
      </c>
      <c r="R234" s="13">
        <f>IFERROR(VLOOKUP($A234, 'Fielding Data'!$A$1:$H$12056, 6, 0), 0)</f>
        <v>0</v>
      </c>
      <c r="S234" s="13">
        <f>IFERROR(VLOOKUP($A234, 'Fielding Data'!$A$1:$H$12056, 7, 0), 0)</f>
        <v>0</v>
      </c>
      <c r="T234" s="13">
        <f>IFERROR(VLOOKUP($A234, 'Fielding Data'!$A$1:$H$12056, 8, 0), 0)</f>
        <v>0</v>
      </c>
      <c r="U234" s="13">
        <f>SUMIFS('Fielding Data'!E:E, 'Fielding Data'!$A:$A, $A234)</f>
        <v>250</v>
      </c>
      <c r="V234" s="13">
        <f>SUMIFS('Fielding Data'!F:F, 'Fielding Data'!$A:$A, $A234)</f>
        <v>3</v>
      </c>
      <c r="W234" s="13">
        <f>SUMIFS('Fielding Data'!G:G, 'Fielding Data'!$A:$A, $A234)</f>
        <v>5</v>
      </c>
      <c r="X234" s="13">
        <f>SUMIFS('Fielding Data'!H:H, 'Fielding Data'!$A:$A, $A234)</f>
        <v>1</v>
      </c>
    </row>
    <row r="235" spans="1:24" x14ac:dyDescent="0.3">
      <c r="A235" s="13" t="str">
        <f t="shared" si="7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 t="shared" si="6"/>
        <v>1B</v>
      </c>
      <c r="Q235" s="13">
        <f>IFERROR(VLOOKUP($A235, 'Fielding Data'!$A$1:$H$12056, 5, 0), 0)</f>
        <v>760</v>
      </c>
      <c r="R235" s="13">
        <f>IFERROR(VLOOKUP($A235, 'Fielding Data'!$A$1:$H$12056, 6, 0), 0)</f>
        <v>39</v>
      </c>
      <c r="S235" s="13">
        <f>IFERROR(VLOOKUP($A235, 'Fielding Data'!$A$1:$H$12056, 7, 0), 0)</f>
        <v>3</v>
      </c>
      <c r="T235" s="13">
        <f>IFERROR(VLOOKUP($A235, 'Fielding Data'!$A$1:$H$12056, 8, 0), 0)</f>
        <v>70</v>
      </c>
      <c r="U235" s="13">
        <f>SUMIFS('Fielding Data'!E:E, 'Fielding Data'!$A:$A, $A235)</f>
        <v>884</v>
      </c>
      <c r="V235" s="13">
        <f>SUMIFS('Fielding Data'!F:F, 'Fielding Data'!$A:$A, $A235)</f>
        <v>68</v>
      </c>
      <c r="W235" s="13">
        <f>SUMIFS('Fielding Data'!G:G, 'Fielding Data'!$A:$A, $A235)</f>
        <v>6</v>
      </c>
      <c r="X235" s="13">
        <f>SUMIFS('Fielding Data'!H:H, 'Fielding Data'!$A:$A, $A235)</f>
        <v>71</v>
      </c>
    </row>
    <row r="236" spans="1:24" x14ac:dyDescent="0.3">
      <c r="A236" s="13" t="str">
        <f t="shared" si="7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 t="shared" si="6"/>
        <v>P</v>
      </c>
      <c r="Q236" s="13">
        <f>IFERROR(VLOOKUP($A236, 'Fielding Data'!$A$1:$H$12056, 5, 0), 0)</f>
        <v>12</v>
      </c>
      <c r="R236" s="13">
        <f>IFERROR(VLOOKUP($A236, 'Fielding Data'!$A$1:$H$12056, 6, 0), 0)</f>
        <v>28</v>
      </c>
      <c r="S236" s="13">
        <f>IFERROR(VLOOKUP($A236, 'Fielding Data'!$A$1:$H$12056, 7, 0), 0)</f>
        <v>2</v>
      </c>
      <c r="T236" s="13">
        <f>IFERROR(VLOOKUP($A236, 'Fielding Data'!$A$1:$H$12056, 8, 0), 0)</f>
        <v>2</v>
      </c>
      <c r="U236" s="13">
        <f>SUMIFS('Fielding Data'!E:E, 'Fielding Data'!$A:$A, $A236)</f>
        <v>12</v>
      </c>
      <c r="V236" s="13">
        <f>SUMIFS('Fielding Data'!F:F, 'Fielding Data'!$A:$A, $A236)</f>
        <v>28</v>
      </c>
      <c r="W236" s="13">
        <f>SUMIFS('Fielding Data'!G:G, 'Fielding Data'!$A:$A, $A236)</f>
        <v>2</v>
      </c>
      <c r="X236" s="13">
        <f>SUMIFS('Fielding Data'!H:H, 'Fielding Data'!$A:$A, $A236)</f>
        <v>2</v>
      </c>
    </row>
    <row r="237" spans="1:24" x14ac:dyDescent="0.3">
      <c r="A237" s="13" t="str">
        <f t="shared" si="7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 t="shared" si="6"/>
        <v>CF</v>
      </c>
      <c r="Q237" s="13">
        <f>IFERROR(VLOOKUP($A237, 'Fielding Data'!$A$1:$H$12056, 5, 0), 0)</f>
        <v>0</v>
      </c>
      <c r="R237" s="13">
        <f>IFERROR(VLOOKUP($A237, 'Fielding Data'!$A$1:$H$12056, 6, 0), 0)</f>
        <v>0</v>
      </c>
      <c r="S237" s="13">
        <f>IFERROR(VLOOKUP($A237, 'Fielding Data'!$A$1:$H$12056, 7, 0), 0)</f>
        <v>0</v>
      </c>
      <c r="T237" s="13">
        <f>IFERROR(VLOOKUP($A237, 'Fielding Data'!$A$1:$H$12056, 8, 0), 0)</f>
        <v>0</v>
      </c>
      <c r="U237" s="13">
        <f>SUMIFS('Fielding Data'!E:E, 'Fielding Data'!$A:$A, $A237)</f>
        <v>57</v>
      </c>
      <c r="V237" s="13">
        <f>SUMIFS('Fielding Data'!F:F, 'Fielding Data'!$A:$A, $A237)</f>
        <v>0</v>
      </c>
      <c r="W237" s="13">
        <f>SUMIFS('Fielding Data'!G:G, 'Fielding Data'!$A:$A, $A237)</f>
        <v>0</v>
      </c>
      <c r="X237" s="13">
        <f>SUMIFS('Fielding Data'!H:H, 'Fielding Data'!$A:$A, $A237)</f>
        <v>0</v>
      </c>
    </row>
    <row r="238" spans="1:24" x14ac:dyDescent="0.3">
      <c r="A238" s="13" t="str">
        <f t="shared" si="7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 t="shared" si="6"/>
        <v>LF</v>
      </c>
      <c r="Q238" s="13">
        <f>IFERROR(VLOOKUP($A238, 'Fielding Data'!$A$1:$H$12056, 5, 0), 0)</f>
        <v>0</v>
      </c>
      <c r="R238" s="13">
        <f>IFERROR(VLOOKUP($A238, 'Fielding Data'!$A$1:$H$12056, 6, 0), 0)</f>
        <v>0</v>
      </c>
      <c r="S238" s="13">
        <f>IFERROR(VLOOKUP($A238, 'Fielding Data'!$A$1:$H$12056, 7, 0), 0)</f>
        <v>0</v>
      </c>
      <c r="T238" s="13">
        <f>IFERROR(VLOOKUP($A238, 'Fielding Data'!$A$1:$H$12056, 8, 0), 0)</f>
        <v>0</v>
      </c>
      <c r="U238" s="13">
        <f>SUMIFS('Fielding Data'!E:E, 'Fielding Data'!$A:$A, $A238)</f>
        <v>22</v>
      </c>
      <c r="V238" s="13">
        <f>SUMIFS('Fielding Data'!F:F, 'Fielding Data'!$A:$A, $A238)</f>
        <v>0</v>
      </c>
      <c r="W238" s="13">
        <f>SUMIFS('Fielding Data'!G:G, 'Fielding Data'!$A:$A, $A238)</f>
        <v>0</v>
      </c>
      <c r="X238" s="13">
        <f>SUMIFS('Fielding Data'!H:H, 'Fielding Data'!$A:$A, $A238)</f>
        <v>0</v>
      </c>
    </row>
    <row r="239" spans="1:24" x14ac:dyDescent="0.3">
      <c r="A239" s="13" t="str">
        <f t="shared" si="7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 t="shared" si="6"/>
        <v>LF</v>
      </c>
      <c r="Q239" s="13">
        <f>IFERROR(VLOOKUP($A239, 'Fielding Data'!$A$1:$H$12056, 5, 0), 0)</f>
        <v>0</v>
      </c>
      <c r="R239" s="13">
        <f>IFERROR(VLOOKUP($A239, 'Fielding Data'!$A$1:$H$12056, 6, 0), 0)</f>
        <v>0</v>
      </c>
      <c r="S239" s="13">
        <f>IFERROR(VLOOKUP($A239, 'Fielding Data'!$A$1:$H$12056, 7, 0), 0)</f>
        <v>0</v>
      </c>
      <c r="T239" s="13">
        <f>IFERROR(VLOOKUP($A239, 'Fielding Data'!$A$1:$H$12056, 8, 0), 0)</f>
        <v>0</v>
      </c>
      <c r="U239" s="13">
        <f>SUMIFS('Fielding Data'!E:E, 'Fielding Data'!$A:$A, $A239)</f>
        <v>29</v>
      </c>
      <c r="V239" s="13">
        <f>SUMIFS('Fielding Data'!F:F, 'Fielding Data'!$A:$A, $A239)</f>
        <v>3</v>
      </c>
      <c r="W239" s="13">
        <f>SUMIFS('Fielding Data'!G:G, 'Fielding Data'!$A:$A, $A239)</f>
        <v>1</v>
      </c>
      <c r="X239" s="13">
        <f>SUMIFS('Fielding Data'!H:H, 'Fielding Data'!$A:$A, $A239)</f>
        <v>0</v>
      </c>
    </row>
    <row r="240" spans="1:24" x14ac:dyDescent="0.3">
      <c r="A240" s="13" t="str">
        <f t="shared" si="7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 t="shared" si="6"/>
        <v>P</v>
      </c>
      <c r="Q240" s="13">
        <f>IFERROR(VLOOKUP($A240, 'Fielding Data'!$A$1:$H$12056, 5, 0), 0)</f>
        <v>1</v>
      </c>
      <c r="R240" s="13">
        <f>IFERROR(VLOOKUP($A240, 'Fielding Data'!$A$1:$H$12056, 6, 0), 0)</f>
        <v>0</v>
      </c>
      <c r="S240" s="13">
        <f>IFERROR(VLOOKUP($A240, 'Fielding Data'!$A$1:$H$12056, 7, 0), 0)</f>
        <v>0</v>
      </c>
      <c r="T240" s="13">
        <f>IFERROR(VLOOKUP($A240, 'Fielding Data'!$A$1:$H$12056, 8, 0), 0)</f>
        <v>0</v>
      </c>
      <c r="U240" s="13">
        <f>SUMIFS('Fielding Data'!E:E, 'Fielding Data'!$A:$A, $A240)</f>
        <v>1</v>
      </c>
      <c r="V240" s="13">
        <f>SUMIFS('Fielding Data'!F:F, 'Fielding Data'!$A:$A, $A240)</f>
        <v>0</v>
      </c>
      <c r="W240" s="13">
        <f>SUMIFS('Fielding Data'!G:G, 'Fielding Data'!$A:$A, $A240)</f>
        <v>0</v>
      </c>
      <c r="X240" s="13">
        <f>SUMIFS('Fielding Data'!H:H, 'Fielding Data'!$A:$A, $A240)</f>
        <v>0</v>
      </c>
    </row>
    <row r="241" spans="1:24" x14ac:dyDescent="0.3">
      <c r="A241" s="13" t="str">
        <f t="shared" si="7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 t="shared" si="6"/>
        <v>P</v>
      </c>
      <c r="Q241" s="13">
        <f>IFERROR(VLOOKUP($A241, 'Fielding Data'!$A$1:$H$12056, 5, 0), 0)</f>
        <v>2</v>
      </c>
      <c r="R241" s="13">
        <f>IFERROR(VLOOKUP($A241, 'Fielding Data'!$A$1:$H$12056, 6, 0), 0)</f>
        <v>3</v>
      </c>
      <c r="S241" s="13">
        <f>IFERROR(VLOOKUP($A241, 'Fielding Data'!$A$1:$H$12056, 7, 0), 0)</f>
        <v>1</v>
      </c>
      <c r="T241" s="13">
        <f>IFERROR(VLOOKUP($A241, 'Fielding Data'!$A$1:$H$12056, 8, 0), 0)</f>
        <v>0</v>
      </c>
      <c r="U241" s="13">
        <f>SUMIFS('Fielding Data'!E:E, 'Fielding Data'!$A:$A, $A241)</f>
        <v>2</v>
      </c>
      <c r="V241" s="13">
        <f>SUMIFS('Fielding Data'!F:F, 'Fielding Data'!$A:$A, $A241)</f>
        <v>3</v>
      </c>
      <c r="W241" s="13">
        <f>SUMIFS('Fielding Data'!G:G, 'Fielding Data'!$A:$A, $A241)</f>
        <v>1</v>
      </c>
      <c r="X241" s="13">
        <f>SUMIFS('Fielding Data'!H:H, 'Fielding Data'!$A:$A, $A241)</f>
        <v>0</v>
      </c>
    </row>
    <row r="242" spans="1:24" x14ac:dyDescent="0.3">
      <c r="A242" s="13" t="str">
        <f t="shared" si="7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 t="shared" si="6"/>
        <v>CF</v>
      </c>
      <c r="Q242" s="13">
        <f>IFERROR(VLOOKUP($A242, 'Fielding Data'!$A$1:$H$12056, 5, 0), 0)</f>
        <v>0</v>
      </c>
      <c r="R242" s="13">
        <f>IFERROR(VLOOKUP($A242, 'Fielding Data'!$A$1:$H$12056, 6, 0), 0)</f>
        <v>0</v>
      </c>
      <c r="S242" s="13">
        <f>IFERROR(VLOOKUP($A242, 'Fielding Data'!$A$1:$H$12056, 7, 0), 0)</f>
        <v>0</v>
      </c>
      <c r="T242" s="13">
        <f>IFERROR(VLOOKUP($A242, 'Fielding Data'!$A$1:$H$12056, 8, 0), 0)</f>
        <v>0</v>
      </c>
      <c r="U242" s="13">
        <f>SUMIFS('Fielding Data'!E:E, 'Fielding Data'!$A:$A, $A242)</f>
        <v>57</v>
      </c>
      <c r="V242" s="13">
        <f>SUMIFS('Fielding Data'!F:F, 'Fielding Data'!$A:$A, $A242)</f>
        <v>2</v>
      </c>
      <c r="W242" s="13">
        <f>SUMIFS('Fielding Data'!G:G, 'Fielding Data'!$A:$A, $A242)</f>
        <v>2</v>
      </c>
      <c r="X242" s="13">
        <f>SUMIFS('Fielding Data'!H:H, 'Fielding Data'!$A:$A, $A242)</f>
        <v>1</v>
      </c>
    </row>
    <row r="243" spans="1:24" x14ac:dyDescent="0.3">
      <c r="A243" s="13" t="str">
        <f t="shared" si="7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 t="shared" si="6"/>
        <v>P</v>
      </c>
      <c r="Q243" s="13">
        <f>IFERROR(VLOOKUP($A243, 'Fielding Data'!$A$1:$H$12056, 5, 0), 0)</f>
        <v>5</v>
      </c>
      <c r="R243" s="13">
        <f>IFERROR(VLOOKUP($A243, 'Fielding Data'!$A$1:$H$12056, 6, 0), 0)</f>
        <v>35</v>
      </c>
      <c r="S243" s="13">
        <f>IFERROR(VLOOKUP($A243, 'Fielding Data'!$A$1:$H$12056, 7, 0), 0)</f>
        <v>0</v>
      </c>
      <c r="T243" s="13">
        <f>IFERROR(VLOOKUP($A243, 'Fielding Data'!$A$1:$H$12056, 8, 0), 0)</f>
        <v>4</v>
      </c>
      <c r="U243" s="13">
        <f>SUMIFS('Fielding Data'!E:E, 'Fielding Data'!$A:$A, $A243)</f>
        <v>5</v>
      </c>
      <c r="V243" s="13">
        <f>SUMIFS('Fielding Data'!F:F, 'Fielding Data'!$A:$A, $A243)</f>
        <v>35</v>
      </c>
      <c r="W243" s="13">
        <f>SUMIFS('Fielding Data'!G:G, 'Fielding Data'!$A:$A, $A243)</f>
        <v>0</v>
      </c>
      <c r="X243" s="13">
        <f>SUMIFS('Fielding Data'!H:H, 'Fielding Data'!$A:$A, $A243)</f>
        <v>4</v>
      </c>
    </row>
    <row r="244" spans="1:24" x14ac:dyDescent="0.3">
      <c r="A244" s="13" t="str">
        <f t="shared" si="7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 t="shared" si="6"/>
        <v>P</v>
      </c>
      <c r="Q244" s="13">
        <f>IFERROR(VLOOKUP($A244, 'Fielding Data'!$A$1:$H$12056, 5, 0), 0)</f>
        <v>13</v>
      </c>
      <c r="R244" s="13">
        <f>IFERROR(VLOOKUP($A244, 'Fielding Data'!$A$1:$H$12056, 6, 0), 0)</f>
        <v>23</v>
      </c>
      <c r="S244" s="13">
        <f>IFERROR(VLOOKUP($A244, 'Fielding Data'!$A$1:$H$12056, 7, 0), 0)</f>
        <v>2</v>
      </c>
      <c r="T244" s="13">
        <f>IFERROR(VLOOKUP($A244, 'Fielding Data'!$A$1:$H$12056, 8, 0), 0)</f>
        <v>2</v>
      </c>
      <c r="U244" s="13">
        <f>SUMIFS('Fielding Data'!E:E, 'Fielding Data'!$A:$A, $A244)</f>
        <v>13</v>
      </c>
      <c r="V244" s="13">
        <f>SUMIFS('Fielding Data'!F:F, 'Fielding Data'!$A:$A, $A244)</f>
        <v>23</v>
      </c>
      <c r="W244" s="13">
        <f>SUMIFS('Fielding Data'!G:G, 'Fielding Data'!$A:$A, $A244)</f>
        <v>2</v>
      </c>
      <c r="X244" s="13">
        <f>SUMIFS('Fielding Data'!H:H, 'Fielding Data'!$A:$A, $A244)</f>
        <v>2</v>
      </c>
    </row>
    <row r="245" spans="1:24" x14ac:dyDescent="0.3">
      <c r="A245" s="13" t="str">
        <f t="shared" si="7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 t="shared" si="6"/>
        <v>C</v>
      </c>
      <c r="Q245" s="13">
        <f>IFERROR(VLOOKUP($A245, 'Fielding Data'!$A$1:$H$12056, 5, 0), 0)</f>
        <v>215</v>
      </c>
      <c r="R245" s="13">
        <f>IFERROR(VLOOKUP($A245, 'Fielding Data'!$A$1:$H$12056, 6, 0), 0)</f>
        <v>16</v>
      </c>
      <c r="S245" s="13">
        <f>IFERROR(VLOOKUP($A245, 'Fielding Data'!$A$1:$H$12056, 7, 0), 0)</f>
        <v>4</v>
      </c>
      <c r="T245" s="13">
        <f>IFERROR(VLOOKUP($A245, 'Fielding Data'!$A$1:$H$12056, 8, 0), 0)</f>
        <v>0</v>
      </c>
      <c r="U245" s="13">
        <f>SUMIFS('Fielding Data'!E:E, 'Fielding Data'!$A:$A, $A245)</f>
        <v>215</v>
      </c>
      <c r="V245" s="13">
        <f>SUMIFS('Fielding Data'!F:F, 'Fielding Data'!$A:$A, $A245)</f>
        <v>16</v>
      </c>
      <c r="W245" s="13">
        <f>SUMIFS('Fielding Data'!G:G, 'Fielding Data'!$A:$A, $A245)</f>
        <v>4</v>
      </c>
      <c r="X245" s="13">
        <f>SUMIFS('Fielding Data'!H:H, 'Fielding Data'!$A:$A, $A245)</f>
        <v>0</v>
      </c>
    </row>
    <row r="246" spans="1:24" x14ac:dyDescent="0.3">
      <c r="A246" s="13" t="str">
        <f t="shared" si="7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 t="shared" si="6"/>
        <v>1B</v>
      </c>
      <c r="Q246" s="13">
        <f>IFERROR(VLOOKUP($A246, 'Fielding Data'!$A$1:$H$12056, 5, 0), 0)</f>
        <v>269</v>
      </c>
      <c r="R246" s="13">
        <f>IFERROR(VLOOKUP($A246, 'Fielding Data'!$A$1:$H$12056, 6, 0), 0)</f>
        <v>22</v>
      </c>
      <c r="S246" s="13">
        <f>IFERROR(VLOOKUP($A246, 'Fielding Data'!$A$1:$H$12056, 7, 0), 0)</f>
        <v>2</v>
      </c>
      <c r="T246" s="13">
        <f>IFERROR(VLOOKUP($A246, 'Fielding Data'!$A$1:$H$12056, 8, 0), 0)</f>
        <v>27</v>
      </c>
      <c r="U246" s="13">
        <f>SUMIFS('Fielding Data'!E:E, 'Fielding Data'!$A:$A, $A246)</f>
        <v>269</v>
      </c>
      <c r="V246" s="13">
        <f>SUMIFS('Fielding Data'!F:F, 'Fielding Data'!$A:$A, $A246)</f>
        <v>23</v>
      </c>
      <c r="W246" s="13">
        <f>SUMIFS('Fielding Data'!G:G, 'Fielding Data'!$A:$A, $A246)</f>
        <v>2</v>
      </c>
      <c r="X246" s="13">
        <f>SUMIFS('Fielding Data'!H:H, 'Fielding Data'!$A:$A, $A246)</f>
        <v>27</v>
      </c>
    </row>
    <row r="247" spans="1:24" x14ac:dyDescent="0.3">
      <c r="A247" s="13" t="str">
        <f t="shared" si="7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 t="shared" si="6"/>
        <v>P</v>
      </c>
      <c r="Q247" s="13">
        <f>IFERROR(VLOOKUP($A247, 'Fielding Data'!$A$1:$H$12056, 5, 0), 0)</f>
        <v>1</v>
      </c>
      <c r="R247" s="13">
        <f>IFERROR(VLOOKUP($A247, 'Fielding Data'!$A$1:$H$12056, 6, 0), 0)</f>
        <v>6</v>
      </c>
      <c r="S247" s="13">
        <f>IFERROR(VLOOKUP($A247, 'Fielding Data'!$A$1:$H$12056, 7, 0), 0)</f>
        <v>0</v>
      </c>
      <c r="T247" s="13">
        <f>IFERROR(VLOOKUP($A247, 'Fielding Data'!$A$1:$H$12056, 8, 0), 0)</f>
        <v>1</v>
      </c>
      <c r="U247" s="13">
        <f>SUMIFS('Fielding Data'!E:E, 'Fielding Data'!$A:$A, $A247)</f>
        <v>1</v>
      </c>
      <c r="V247" s="13">
        <f>SUMIFS('Fielding Data'!F:F, 'Fielding Data'!$A:$A, $A247)</f>
        <v>6</v>
      </c>
      <c r="W247" s="13">
        <f>SUMIFS('Fielding Data'!G:G, 'Fielding Data'!$A:$A, $A247)</f>
        <v>0</v>
      </c>
      <c r="X247" s="13">
        <f>SUMIFS('Fielding Data'!H:H, 'Fielding Data'!$A:$A, $A247)</f>
        <v>1</v>
      </c>
    </row>
    <row r="248" spans="1:24" x14ac:dyDescent="0.3">
      <c r="A248" s="13" t="str">
        <f t="shared" si="7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 t="shared" si="6"/>
        <v>1B</v>
      </c>
      <c r="Q248" s="13">
        <f>IFERROR(VLOOKUP($A248, 'Fielding Data'!$A$1:$H$12056, 5, 0), 0)</f>
        <v>1239</v>
      </c>
      <c r="R248" s="13">
        <f>IFERROR(VLOOKUP($A248, 'Fielding Data'!$A$1:$H$12056, 6, 0), 0)</f>
        <v>105</v>
      </c>
      <c r="S248" s="13">
        <f>IFERROR(VLOOKUP($A248, 'Fielding Data'!$A$1:$H$12056, 7, 0), 0)</f>
        <v>9</v>
      </c>
      <c r="T248" s="13">
        <f>IFERROR(VLOOKUP($A248, 'Fielding Data'!$A$1:$H$12056, 8, 0), 0)</f>
        <v>133</v>
      </c>
      <c r="U248" s="13">
        <f>SUMIFS('Fielding Data'!E:E, 'Fielding Data'!$A:$A, $A248)</f>
        <v>1239</v>
      </c>
      <c r="V248" s="13">
        <f>SUMIFS('Fielding Data'!F:F, 'Fielding Data'!$A:$A, $A248)</f>
        <v>105</v>
      </c>
      <c r="W248" s="13">
        <f>SUMIFS('Fielding Data'!G:G, 'Fielding Data'!$A:$A, $A248)</f>
        <v>9</v>
      </c>
      <c r="X248" s="13">
        <f>SUMIFS('Fielding Data'!H:H, 'Fielding Data'!$A:$A, $A248)</f>
        <v>133</v>
      </c>
    </row>
    <row r="249" spans="1:24" x14ac:dyDescent="0.3">
      <c r="A249" s="13" t="str">
        <f t="shared" si="7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 t="shared" si="6"/>
        <v>CF</v>
      </c>
      <c r="Q249" s="13">
        <f>IFERROR(VLOOKUP($A249, 'Fielding Data'!$A$1:$H$12056, 5, 0), 0)</f>
        <v>0</v>
      </c>
      <c r="R249" s="13">
        <f>IFERROR(VLOOKUP($A249, 'Fielding Data'!$A$1:$H$12056, 6, 0), 0)</f>
        <v>0</v>
      </c>
      <c r="S249" s="13">
        <f>IFERROR(VLOOKUP($A249, 'Fielding Data'!$A$1:$H$12056, 7, 0), 0)</f>
        <v>0</v>
      </c>
      <c r="T249" s="13">
        <f>IFERROR(VLOOKUP($A249, 'Fielding Data'!$A$1:$H$12056, 8, 0), 0)</f>
        <v>0</v>
      </c>
      <c r="U249" s="13">
        <f>SUMIFS('Fielding Data'!E:E, 'Fielding Data'!$A:$A, $A249)</f>
        <v>294</v>
      </c>
      <c r="V249" s="13">
        <f>SUMIFS('Fielding Data'!F:F, 'Fielding Data'!$A:$A, $A249)</f>
        <v>5</v>
      </c>
      <c r="W249" s="13">
        <f>SUMIFS('Fielding Data'!G:G, 'Fielding Data'!$A:$A, $A249)</f>
        <v>4</v>
      </c>
      <c r="X249" s="13">
        <f>SUMIFS('Fielding Data'!H:H, 'Fielding Data'!$A:$A, $A249)</f>
        <v>2</v>
      </c>
    </row>
    <row r="250" spans="1:24" x14ac:dyDescent="0.3">
      <c r="A250" s="13" t="str">
        <f t="shared" si="7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 t="shared" si="6"/>
        <v>P</v>
      </c>
      <c r="Q250" s="13">
        <f>IFERROR(VLOOKUP($A250, 'Fielding Data'!$A$1:$H$12056, 5, 0), 0)</f>
        <v>16</v>
      </c>
      <c r="R250" s="13">
        <f>IFERROR(VLOOKUP($A250, 'Fielding Data'!$A$1:$H$12056, 6, 0), 0)</f>
        <v>19</v>
      </c>
      <c r="S250" s="13">
        <f>IFERROR(VLOOKUP($A250, 'Fielding Data'!$A$1:$H$12056, 7, 0), 0)</f>
        <v>2</v>
      </c>
      <c r="T250" s="13">
        <f>IFERROR(VLOOKUP($A250, 'Fielding Data'!$A$1:$H$12056, 8, 0), 0)</f>
        <v>4</v>
      </c>
      <c r="U250" s="13">
        <f>SUMIFS('Fielding Data'!E:E, 'Fielding Data'!$A:$A, $A250)</f>
        <v>16</v>
      </c>
      <c r="V250" s="13">
        <f>SUMIFS('Fielding Data'!F:F, 'Fielding Data'!$A:$A, $A250)</f>
        <v>19</v>
      </c>
      <c r="W250" s="13">
        <f>SUMIFS('Fielding Data'!G:G, 'Fielding Data'!$A:$A, $A250)</f>
        <v>2</v>
      </c>
      <c r="X250" s="13">
        <f>SUMIFS('Fielding Data'!H:H, 'Fielding Data'!$A:$A, $A250)</f>
        <v>4</v>
      </c>
    </row>
    <row r="251" spans="1:24" x14ac:dyDescent="0.3">
      <c r="A251" s="13" t="str">
        <f t="shared" si="7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 t="shared" si="6"/>
        <v>CF</v>
      </c>
      <c r="Q251" s="13">
        <f>IFERROR(VLOOKUP($A251, 'Fielding Data'!$A$1:$H$12056, 5, 0), 0)</f>
        <v>0</v>
      </c>
      <c r="R251" s="13">
        <f>IFERROR(VLOOKUP($A251, 'Fielding Data'!$A$1:$H$12056, 6, 0), 0)</f>
        <v>0</v>
      </c>
      <c r="S251" s="13">
        <f>IFERROR(VLOOKUP($A251, 'Fielding Data'!$A$1:$H$12056, 7, 0), 0)</f>
        <v>0</v>
      </c>
      <c r="T251" s="13">
        <f>IFERROR(VLOOKUP($A251, 'Fielding Data'!$A$1:$H$12056, 8, 0), 0)</f>
        <v>0</v>
      </c>
      <c r="U251" s="13">
        <f>SUMIFS('Fielding Data'!E:E, 'Fielding Data'!$A:$A, $A251)</f>
        <v>17</v>
      </c>
      <c r="V251" s="13">
        <f>SUMIFS('Fielding Data'!F:F, 'Fielding Data'!$A:$A, $A251)</f>
        <v>0</v>
      </c>
      <c r="W251" s="13">
        <f>SUMIFS('Fielding Data'!G:G, 'Fielding Data'!$A:$A, $A251)</f>
        <v>0</v>
      </c>
      <c r="X251" s="13">
        <f>SUMIFS('Fielding Data'!H:H, 'Fielding Data'!$A:$A, $A251)</f>
        <v>0</v>
      </c>
    </row>
    <row r="252" spans="1:24" x14ac:dyDescent="0.3">
      <c r="A252" s="13" t="str">
        <f t="shared" si="7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 t="shared" si="6"/>
        <v>P</v>
      </c>
      <c r="Q252" s="13">
        <f>IFERROR(VLOOKUP($A252, 'Fielding Data'!$A$1:$H$12056, 5, 0), 0)</f>
        <v>0</v>
      </c>
      <c r="R252" s="13">
        <f>IFERROR(VLOOKUP($A252, 'Fielding Data'!$A$1:$H$12056, 6, 0), 0)</f>
        <v>0</v>
      </c>
      <c r="S252" s="13">
        <f>IFERROR(VLOOKUP($A252, 'Fielding Data'!$A$1:$H$12056, 7, 0), 0)</f>
        <v>0</v>
      </c>
      <c r="T252" s="13">
        <f>IFERROR(VLOOKUP($A252, 'Fielding Data'!$A$1:$H$12056, 8, 0), 0)</f>
        <v>0</v>
      </c>
      <c r="U252" s="13">
        <f>SUMIFS('Fielding Data'!E:E, 'Fielding Data'!$A:$A, $A252)</f>
        <v>0</v>
      </c>
      <c r="V252" s="13">
        <f>SUMIFS('Fielding Data'!F:F, 'Fielding Data'!$A:$A, $A252)</f>
        <v>0</v>
      </c>
      <c r="W252" s="13">
        <f>SUMIFS('Fielding Data'!G:G, 'Fielding Data'!$A:$A, $A252)</f>
        <v>0</v>
      </c>
      <c r="X252" s="13">
        <f>SUMIFS('Fielding Data'!H:H, 'Fielding Data'!$A:$A, $A252)</f>
        <v>0</v>
      </c>
    </row>
    <row r="253" spans="1:24" x14ac:dyDescent="0.3">
      <c r="A253" s="13" t="str">
        <f t="shared" si="7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 t="shared" si="6"/>
        <v>CF</v>
      </c>
      <c r="Q253" s="13">
        <f>IFERROR(VLOOKUP($A253, 'Fielding Data'!$A$1:$H$12056, 5, 0), 0)</f>
        <v>0</v>
      </c>
      <c r="R253" s="13">
        <f>IFERROR(VLOOKUP($A253, 'Fielding Data'!$A$1:$H$12056, 6, 0), 0)</f>
        <v>0</v>
      </c>
      <c r="S253" s="13">
        <f>IFERROR(VLOOKUP($A253, 'Fielding Data'!$A$1:$H$12056, 7, 0), 0)</f>
        <v>0</v>
      </c>
      <c r="T253" s="13">
        <f>IFERROR(VLOOKUP($A253, 'Fielding Data'!$A$1:$H$12056, 8, 0), 0)</f>
        <v>0</v>
      </c>
      <c r="U253" s="13">
        <f>SUMIFS('Fielding Data'!E:E, 'Fielding Data'!$A:$A, $A253)</f>
        <v>183</v>
      </c>
      <c r="V253" s="13">
        <f>SUMIFS('Fielding Data'!F:F, 'Fielding Data'!$A:$A, $A253)</f>
        <v>5</v>
      </c>
      <c r="W253" s="13">
        <f>SUMIFS('Fielding Data'!G:G, 'Fielding Data'!$A:$A, $A253)</f>
        <v>0</v>
      </c>
      <c r="X253" s="13">
        <f>SUMIFS('Fielding Data'!H:H, 'Fielding Data'!$A:$A, $A253)</f>
        <v>1</v>
      </c>
    </row>
    <row r="254" spans="1:24" x14ac:dyDescent="0.3">
      <c r="A254" s="13" t="str">
        <f t="shared" si="7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 t="shared" si="6"/>
        <v>P</v>
      </c>
      <c r="Q254" s="13">
        <f>IFERROR(VLOOKUP($A254, 'Fielding Data'!$A$1:$H$12056, 5, 0), 0)</f>
        <v>0</v>
      </c>
      <c r="R254" s="13">
        <f>IFERROR(VLOOKUP($A254, 'Fielding Data'!$A$1:$H$12056, 6, 0), 0)</f>
        <v>0</v>
      </c>
      <c r="S254" s="13">
        <f>IFERROR(VLOOKUP($A254, 'Fielding Data'!$A$1:$H$12056, 7, 0), 0)</f>
        <v>0</v>
      </c>
      <c r="T254" s="13">
        <f>IFERROR(VLOOKUP($A254, 'Fielding Data'!$A$1:$H$12056, 8, 0), 0)</f>
        <v>0</v>
      </c>
      <c r="U254" s="13">
        <f>SUMIFS('Fielding Data'!E:E, 'Fielding Data'!$A:$A, $A254)</f>
        <v>0</v>
      </c>
      <c r="V254" s="13">
        <f>SUMIFS('Fielding Data'!F:F, 'Fielding Data'!$A:$A, $A254)</f>
        <v>0</v>
      </c>
      <c r="W254" s="13">
        <f>SUMIFS('Fielding Data'!G:G, 'Fielding Data'!$A:$A, $A254)</f>
        <v>0</v>
      </c>
      <c r="X254" s="13">
        <f>SUMIFS('Fielding Data'!H:H, 'Fielding Data'!$A:$A, $A254)</f>
        <v>0</v>
      </c>
    </row>
    <row r="255" spans="1:24" x14ac:dyDescent="0.3">
      <c r="A255" s="13" t="str">
        <f t="shared" si="7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 t="shared" si="6"/>
        <v>P</v>
      </c>
      <c r="Q255" s="13">
        <f>IFERROR(VLOOKUP($A255, 'Fielding Data'!$A$1:$H$12056, 5, 0), 0)</f>
        <v>7</v>
      </c>
      <c r="R255" s="13">
        <f>IFERROR(VLOOKUP($A255, 'Fielding Data'!$A$1:$H$12056, 6, 0), 0)</f>
        <v>15</v>
      </c>
      <c r="S255" s="13">
        <f>IFERROR(VLOOKUP($A255, 'Fielding Data'!$A$1:$H$12056, 7, 0), 0)</f>
        <v>0</v>
      </c>
      <c r="T255" s="13">
        <f>IFERROR(VLOOKUP($A255, 'Fielding Data'!$A$1:$H$12056, 8, 0), 0)</f>
        <v>2</v>
      </c>
      <c r="U255" s="13">
        <f>SUMIFS('Fielding Data'!E:E, 'Fielding Data'!$A:$A, $A255)</f>
        <v>7</v>
      </c>
      <c r="V255" s="13">
        <f>SUMIFS('Fielding Data'!F:F, 'Fielding Data'!$A:$A, $A255)</f>
        <v>15</v>
      </c>
      <c r="W255" s="13">
        <f>SUMIFS('Fielding Data'!G:G, 'Fielding Data'!$A:$A, $A255)</f>
        <v>0</v>
      </c>
      <c r="X255" s="13">
        <f>SUMIFS('Fielding Data'!H:H, 'Fielding Data'!$A:$A, $A255)</f>
        <v>2</v>
      </c>
    </row>
    <row r="256" spans="1:24" x14ac:dyDescent="0.3">
      <c r="A256" s="13" t="str">
        <f t="shared" si="7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 t="shared" si="6"/>
        <v>P</v>
      </c>
      <c r="Q256" s="13">
        <f>IFERROR(VLOOKUP($A256, 'Fielding Data'!$A$1:$H$12056, 5, 0), 0)</f>
        <v>3</v>
      </c>
      <c r="R256" s="13">
        <f>IFERROR(VLOOKUP($A256, 'Fielding Data'!$A$1:$H$12056, 6, 0), 0)</f>
        <v>5</v>
      </c>
      <c r="S256" s="13">
        <f>IFERROR(VLOOKUP($A256, 'Fielding Data'!$A$1:$H$12056, 7, 0), 0)</f>
        <v>0</v>
      </c>
      <c r="T256" s="13">
        <f>IFERROR(VLOOKUP($A256, 'Fielding Data'!$A$1:$H$12056, 8, 0), 0)</f>
        <v>1</v>
      </c>
      <c r="U256" s="13">
        <f>SUMIFS('Fielding Data'!E:E, 'Fielding Data'!$A:$A, $A256)</f>
        <v>3</v>
      </c>
      <c r="V256" s="13">
        <f>SUMIFS('Fielding Data'!F:F, 'Fielding Data'!$A:$A, $A256)</f>
        <v>5</v>
      </c>
      <c r="W256" s="13">
        <f>SUMIFS('Fielding Data'!G:G, 'Fielding Data'!$A:$A, $A256)</f>
        <v>0</v>
      </c>
      <c r="X256" s="13">
        <f>SUMIFS('Fielding Data'!H:H, 'Fielding Data'!$A:$A, $A256)</f>
        <v>1</v>
      </c>
    </row>
    <row r="257" spans="1:24" x14ac:dyDescent="0.3">
      <c r="A257" s="13" t="str">
        <f t="shared" si="7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 t="shared" si="6"/>
        <v>P</v>
      </c>
      <c r="Q257" s="13">
        <f>IFERROR(VLOOKUP($A257, 'Fielding Data'!$A$1:$H$12056, 5, 0), 0)</f>
        <v>23</v>
      </c>
      <c r="R257" s="13">
        <f>IFERROR(VLOOKUP($A257, 'Fielding Data'!$A$1:$H$12056, 6, 0), 0)</f>
        <v>23</v>
      </c>
      <c r="S257" s="13">
        <f>IFERROR(VLOOKUP($A257, 'Fielding Data'!$A$1:$H$12056, 7, 0), 0)</f>
        <v>1</v>
      </c>
      <c r="T257" s="13">
        <f>IFERROR(VLOOKUP($A257, 'Fielding Data'!$A$1:$H$12056, 8, 0), 0)</f>
        <v>2</v>
      </c>
      <c r="U257" s="13">
        <f>SUMIFS('Fielding Data'!E:E, 'Fielding Data'!$A:$A, $A257)</f>
        <v>23</v>
      </c>
      <c r="V257" s="13">
        <f>SUMIFS('Fielding Data'!F:F, 'Fielding Data'!$A:$A, $A257)</f>
        <v>23</v>
      </c>
      <c r="W257" s="13">
        <f>SUMIFS('Fielding Data'!G:G, 'Fielding Data'!$A:$A, $A257)</f>
        <v>1</v>
      </c>
      <c r="X257" s="13">
        <f>SUMIFS('Fielding Data'!H:H, 'Fielding Data'!$A:$A, $A257)</f>
        <v>2</v>
      </c>
    </row>
    <row r="258" spans="1:24" x14ac:dyDescent="0.3">
      <c r="A258" s="13" t="str">
        <f t="shared" si="7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 t="shared" ref="P258:P321" si="8">IFERROR(VLOOKUP($A258, Fielding, 4, 0), "Other")</f>
        <v>CF</v>
      </c>
      <c r="Q258" s="13">
        <f>IFERROR(VLOOKUP($A258, 'Fielding Data'!$A$1:$H$12056, 5, 0), 0)</f>
        <v>0</v>
      </c>
      <c r="R258" s="13">
        <f>IFERROR(VLOOKUP($A258, 'Fielding Data'!$A$1:$H$12056, 6, 0), 0)</f>
        <v>0</v>
      </c>
      <c r="S258" s="13">
        <f>IFERROR(VLOOKUP($A258, 'Fielding Data'!$A$1:$H$12056, 7, 0), 0)</f>
        <v>0</v>
      </c>
      <c r="T258" s="13">
        <f>IFERROR(VLOOKUP($A258, 'Fielding Data'!$A$1:$H$12056, 8, 0), 0)</f>
        <v>0</v>
      </c>
      <c r="U258" s="13">
        <f>SUMIFS('Fielding Data'!E:E, 'Fielding Data'!$A:$A, $A258)</f>
        <v>171</v>
      </c>
      <c r="V258" s="13">
        <f>SUMIFS('Fielding Data'!F:F, 'Fielding Data'!$A:$A, $A258)</f>
        <v>8</v>
      </c>
      <c r="W258" s="13">
        <f>SUMIFS('Fielding Data'!G:G, 'Fielding Data'!$A:$A, $A258)</f>
        <v>2</v>
      </c>
      <c r="X258" s="13">
        <f>SUMIFS('Fielding Data'!H:H, 'Fielding Data'!$A:$A, $A258)</f>
        <v>3</v>
      </c>
    </row>
    <row r="259" spans="1:24" x14ac:dyDescent="0.3">
      <c r="A259" s="13" t="str">
        <f t="shared" ref="A259:A322" si="9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 t="shared" si="8"/>
        <v>2B</v>
      </c>
      <c r="Q259" s="13">
        <f>IFERROR(VLOOKUP($A259, 'Fielding Data'!$A$1:$H$12056, 5, 0), 0)</f>
        <v>13</v>
      </c>
      <c r="R259" s="13">
        <f>IFERROR(VLOOKUP($A259, 'Fielding Data'!$A$1:$H$12056, 6, 0), 0)</f>
        <v>14</v>
      </c>
      <c r="S259" s="13">
        <f>IFERROR(VLOOKUP($A259, 'Fielding Data'!$A$1:$H$12056, 7, 0), 0)</f>
        <v>2</v>
      </c>
      <c r="T259" s="13">
        <f>IFERROR(VLOOKUP($A259, 'Fielding Data'!$A$1:$H$12056, 8, 0), 0)</f>
        <v>3</v>
      </c>
      <c r="U259" s="13">
        <f>SUMIFS('Fielding Data'!E:E, 'Fielding Data'!$A:$A, $A259)</f>
        <v>44</v>
      </c>
      <c r="V259" s="13">
        <f>SUMIFS('Fielding Data'!F:F, 'Fielding Data'!$A:$A, $A259)</f>
        <v>14</v>
      </c>
      <c r="W259" s="13">
        <f>SUMIFS('Fielding Data'!G:G, 'Fielding Data'!$A:$A, $A259)</f>
        <v>2</v>
      </c>
      <c r="X259" s="13">
        <f>SUMIFS('Fielding Data'!H:H, 'Fielding Data'!$A:$A, $A259)</f>
        <v>3</v>
      </c>
    </row>
    <row r="260" spans="1:24" x14ac:dyDescent="0.3">
      <c r="A260" s="13" t="str">
        <f t="shared" si="9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 t="shared" si="8"/>
        <v>3B</v>
      </c>
      <c r="Q260" s="13">
        <f>IFERROR(VLOOKUP($A260, 'Fielding Data'!$A$1:$H$12056, 5, 0), 0)</f>
        <v>2</v>
      </c>
      <c r="R260" s="13">
        <f>IFERROR(VLOOKUP($A260, 'Fielding Data'!$A$1:$H$12056, 6, 0), 0)</f>
        <v>15</v>
      </c>
      <c r="S260" s="13">
        <f>IFERROR(VLOOKUP($A260, 'Fielding Data'!$A$1:$H$12056, 7, 0), 0)</f>
        <v>0</v>
      </c>
      <c r="T260" s="13">
        <f>IFERROR(VLOOKUP($A260, 'Fielding Data'!$A$1:$H$12056, 8, 0), 0)</f>
        <v>4</v>
      </c>
      <c r="U260" s="13">
        <f>SUMIFS('Fielding Data'!E:E, 'Fielding Data'!$A:$A, $A260)</f>
        <v>2</v>
      </c>
      <c r="V260" s="13">
        <f>SUMIFS('Fielding Data'!F:F, 'Fielding Data'!$A:$A, $A260)</f>
        <v>16</v>
      </c>
      <c r="W260" s="13">
        <f>SUMIFS('Fielding Data'!G:G, 'Fielding Data'!$A:$A, $A260)</f>
        <v>0</v>
      </c>
      <c r="X260" s="13">
        <f>SUMIFS('Fielding Data'!H:H, 'Fielding Data'!$A:$A, $A260)</f>
        <v>4</v>
      </c>
    </row>
    <row r="261" spans="1:24" x14ac:dyDescent="0.3">
      <c r="A261" s="13" t="str">
        <f t="shared" si="9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 t="shared" si="8"/>
        <v>OF</v>
      </c>
      <c r="Q261" s="13">
        <f>IFERROR(VLOOKUP($A261, 'Fielding Data'!$A$1:$H$12056, 5, 0), 0)</f>
        <v>0</v>
      </c>
      <c r="R261" s="13">
        <f>IFERROR(VLOOKUP($A261, 'Fielding Data'!$A$1:$H$12056, 6, 0), 0)</f>
        <v>0</v>
      </c>
      <c r="S261" s="13">
        <f>IFERROR(VLOOKUP($A261, 'Fielding Data'!$A$1:$H$12056, 7, 0), 0)</f>
        <v>0</v>
      </c>
      <c r="T261" s="13">
        <f>IFERROR(VLOOKUP($A261, 'Fielding Data'!$A$1:$H$12056, 8, 0), 0)</f>
        <v>0</v>
      </c>
      <c r="U261" s="13">
        <f>SUMIFS('Fielding Data'!E:E, 'Fielding Data'!$A:$A, $A261)</f>
        <v>221</v>
      </c>
      <c r="V261" s="13">
        <f>SUMIFS('Fielding Data'!F:F, 'Fielding Data'!$A:$A, $A261)</f>
        <v>382</v>
      </c>
      <c r="W261" s="13">
        <f>SUMIFS('Fielding Data'!G:G, 'Fielding Data'!$A:$A, $A261)</f>
        <v>34</v>
      </c>
      <c r="X261" s="13">
        <f>SUMIFS('Fielding Data'!H:H, 'Fielding Data'!$A:$A, $A261)</f>
        <v>87</v>
      </c>
    </row>
    <row r="262" spans="1:24" x14ac:dyDescent="0.3">
      <c r="A262" s="13" t="str">
        <f t="shared" si="9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 t="shared" si="8"/>
        <v>P</v>
      </c>
      <c r="Q262" s="13">
        <f>IFERROR(VLOOKUP($A262, 'Fielding Data'!$A$1:$H$12056, 5, 0), 0)</f>
        <v>4</v>
      </c>
      <c r="R262" s="13">
        <f>IFERROR(VLOOKUP($A262, 'Fielding Data'!$A$1:$H$12056, 6, 0), 0)</f>
        <v>12</v>
      </c>
      <c r="S262" s="13">
        <f>IFERROR(VLOOKUP($A262, 'Fielding Data'!$A$1:$H$12056, 7, 0), 0)</f>
        <v>1</v>
      </c>
      <c r="T262" s="13">
        <f>IFERROR(VLOOKUP($A262, 'Fielding Data'!$A$1:$H$12056, 8, 0), 0)</f>
        <v>0</v>
      </c>
      <c r="U262" s="13">
        <f>SUMIFS('Fielding Data'!E:E, 'Fielding Data'!$A:$A, $A262)</f>
        <v>4</v>
      </c>
      <c r="V262" s="13">
        <f>SUMIFS('Fielding Data'!F:F, 'Fielding Data'!$A:$A, $A262)</f>
        <v>12</v>
      </c>
      <c r="W262" s="13">
        <f>SUMIFS('Fielding Data'!G:G, 'Fielding Data'!$A:$A, $A262)</f>
        <v>1</v>
      </c>
      <c r="X262" s="13">
        <f>SUMIFS('Fielding Data'!H:H, 'Fielding Data'!$A:$A, $A262)</f>
        <v>0</v>
      </c>
    </row>
    <row r="263" spans="1:24" x14ac:dyDescent="0.3">
      <c r="A263" s="13" t="str">
        <f t="shared" si="9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 t="shared" si="8"/>
        <v>P</v>
      </c>
      <c r="Q263" s="13">
        <f>IFERROR(VLOOKUP($A263, 'Fielding Data'!$A$1:$H$12056, 5, 0), 0)</f>
        <v>3</v>
      </c>
      <c r="R263" s="13">
        <f>IFERROR(VLOOKUP($A263, 'Fielding Data'!$A$1:$H$12056, 6, 0), 0)</f>
        <v>5</v>
      </c>
      <c r="S263" s="13">
        <f>IFERROR(VLOOKUP($A263, 'Fielding Data'!$A$1:$H$12056, 7, 0), 0)</f>
        <v>0</v>
      </c>
      <c r="T263" s="13">
        <f>IFERROR(VLOOKUP($A263, 'Fielding Data'!$A$1:$H$12056, 8, 0), 0)</f>
        <v>0</v>
      </c>
      <c r="U263" s="13">
        <f>SUMIFS('Fielding Data'!E:E, 'Fielding Data'!$A:$A, $A263)</f>
        <v>3</v>
      </c>
      <c r="V263" s="13">
        <f>SUMIFS('Fielding Data'!F:F, 'Fielding Data'!$A:$A, $A263)</f>
        <v>5</v>
      </c>
      <c r="W263" s="13">
        <f>SUMIFS('Fielding Data'!G:G, 'Fielding Data'!$A:$A, $A263)</f>
        <v>0</v>
      </c>
      <c r="X263" s="13">
        <f>SUMIFS('Fielding Data'!H:H, 'Fielding Data'!$A:$A, $A263)</f>
        <v>0</v>
      </c>
    </row>
    <row r="264" spans="1:24" x14ac:dyDescent="0.3">
      <c r="A264" s="13" t="str">
        <f t="shared" si="9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 t="shared" si="8"/>
        <v>P</v>
      </c>
      <c r="Q264" s="13">
        <f>IFERROR(VLOOKUP($A264, 'Fielding Data'!$A$1:$H$12056, 5, 0), 0)</f>
        <v>1</v>
      </c>
      <c r="R264" s="13">
        <f>IFERROR(VLOOKUP($A264, 'Fielding Data'!$A$1:$H$12056, 6, 0), 0)</f>
        <v>4</v>
      </c>
      <c r="S264" s="13">
        <f>IFERROR(VLOOKUP($A264, 'Fielding Data'!$A$1:$H$12056, 7, 0), 0)</f>
        <v>0</v>
      </c>
      <c r="T264" s="13">
        <f>IFERROR(VLOOKUP($A264, 'Fielding Data'!$A$1:$H$12056, 8, 0), 0)</f>
        <v>1</v>
      </c>
      <c r="U264" s="13">
        <f>SUMIFS('Fielding Data'!E:E, 'Fielding Data'!$A:$A, $A264)</f>
        <v>1</v>
      </c>
      <c r="V264" s="13">
        <f>SUMIFS('Fielding Data'!F:F, 'Fielding Data'!$A:$A, $A264)</f>
        <v>4</v>
      </c>
      <c r="W264" s="13">
        <f>SUMIFS('Fielding Data'!G:G, 'Fielding Data'!$A:$A, $A264)</f>
        <v>0</v>
      </c>
      <c r="X264" s="13">
        <f>SUMIFS('Fielding Data'!H:H, 'Fielding Data'!$A:$A, $A264)</f>
        <v>1</v>
      </c>
    </row>
    <row r="265" spans="1:24" x14ac:dyDescent="0.3">
      <c r="A265" s="13" t="str">
        <f t="shared" si="9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 t="shared" si="8"/>
        <v>SS</v>
      </c>
      <c r="Q265" s="13">
        <f>IFERROR(VLOOKUP($A265, 'Fielding Data'!$A$1:$H$12056, 5, 0), 0)</f>
        <v>5</v>
      </c>
      <c r="R265" s="13">
        <f>IFERROR(VLOOKUP($A265, 'Fielding Data'!$A$1:$H$12056, 6, 0), 0)</f>
        <v>19</v>
      </c>
      <c r="S265" s="13">
        <f>IFERROR(VLOOKUP($A265, 'Fielding Data'!$A$1:$H$12056, 7, 0), 0)</f>
        <v>2</v>
      </c>
      <c r="T265" s="13">
        <f>IFERROR(VLOOKUP($A265, 'Fielding Data'!$A$1:$H$12056, 8, 0), 0)</f>
        <v>3</v>
      </c>
      <c r="U265" s="13">
        <f>SUMIFS('Fielding Data'!E:E, 'Fielding Data'!$A:$A, $A265)</f>
        <v>5</v>
      </c>
      <c r="V265" s="13">
        <f>SUMIFS('Fielding Data'!F:F, 'Fielding Data'!$A:$A, $A265)</f>
        <v>19</v>
      </c>
      <c r="W265" s="13">
        <f>SUMIFS('Fielding Data'!G:G, 'Fielding Data'!$A:$A, $A265)</f>
        <v>2</v>
      </c>
      <c r="X265" s="13">
        <f>SUMIFS('Fielding Data'!H:H, 'Fielding Data'!$A:$A, $A265)</f>
        <v>3</v>
      </c>
    </row>
    <row r="266" spans="1:24" x14ac:dyDescent="0.3">
      <c r="A266" s="13" t="str">
        <f t="shared" si="9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 t="shared" si="8"/>
        <v>LF</v>
      </c>
      <c r="Q266" s="13">
        <f>IFERROR(VLOOKUP($A266, 'Fielding Data'!$A$1:$H$12056, 5, 0), 0)</f>
        <v>0</v>
      </c>
      <c r="R266" s="13">
        <f>IFERROR(VLOOKUP($A266, 'Fielding Data'!$A$1:$H$12056, 6, 0), 0)</f>
        <v>0</v>
      </c>
      <c r="S266" s="13">
        <f>IFERROR(VLOOKUP($A266, 'Fielding Data'!$A$1:$H$12056, 7, 0), 0)</f>
        <v>0</v>
      </c>
      <c r="T266" s="13">
        <f>IFERROR(VLOOKUP($A266, 'Fielding Data'!$A$1:$H$12056, 8, 0), 0)</f>
        <v>0</v>
      </c>
      <c r="U266" s="13">
        <f>SUMIFS('Fielding Data'!E:E, 'Fielding Data'!$A:$A, $A266)</f>
        <v>93</v>
      </c>
      <c r="V266" s="13">
        <f>SUMIFS('Fielding Data'!F:F, 'Fielding Data'!$A:$A, $A266)</f>
        <v>1</v>
      </c>
      <c r="W266" s="13">
        <f>SUMIFS('Fielding Data'!G:G, 'Fielding Data'!$A:$A, $A266)</f>
        <v>2</v>
      </c>
      <c r="X266" s="13">
        <f>SUMIFS('Fielding Data'!H:H, 'Fielding Data'!$A:$A, $A266)</f>
        <v>0</v>
      </c>
    </row>
    <row r="267" spans="1:24" x14ac:dyDescent="0.3">
      <c r="A267" s="13" t="str">
        <f t="shared" si="9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 t="shared" si="8"/>
        <v>P</v>
      </c>
      <c r="Q267" s="13">
        <f>IFERROR(VLOOKUP($A267, 'Fielding Data'!$A$1:$H$12056, 5, 0), 0)</f>
        <v>17</v>
      </c>
      <c r="R267" s="13">
        <f>IFERROR(VLOOKUP($A267, 'Fielding Data'!$A$1:$H$12056, 6, 0), 0)</f>
        <v>44</v>
      </c>
      <c r="S267" s="13">
        <f>IFERROR(VLOOKUP($A267, 'Fielding Data'!$A$1:$H$12056, 7, 0), 0)</f>
        <v>0</v>
      </c>
      <c r="T267" s="13">
        <f>IFERROR(VLOOKUP($A267, 'Fielding Data'!$A$1:$H$12056, 8, 0), 0)</f>
        <v>4</v>
      </c>
      <c r="U267" s="13">
        <f>SUMIFS('Fielding Data'!E:E, 'Fielding Data'!$A:$A, $A267)</f>
        <v>17</v>
      </c>
      <c r="V267" s="13">
        <f>SUMIFS('Fielding Data'!F:F, 'Fielding Data'!$A:$A, $A267)</f>
        <v>44</v>
      </c>
      <c r="W267" s="13">
        <f>SUMIFS('Fielding Data'!G:G, 'Fielding Data'!$A:$A, $A267)</f>
        <v>0</v>
      </c>
      <c r="X267" s="13">
        <f>SUMIFS('Fielding Data'!H:H, 'Fielding Data'!$A:$A, $A267)</f>
        <v>4</v>
      </c>
    </row>
    <row r="268" spans="1:24" x14ac:dyDescent="0.3">
      <c r="A268" s="13" t="str">
        <f t="shared" si="9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 t="shared" si="8"/>
        <v>1B</v>
      </c>
      <c r="Q268" s="13">
        <f>IFERROR(VLOOKUP($A268, 'Fielding Data'!$A$1:$H$12056, 5, 0), 0)</f>
        <v>14</v>
      </c>
      <c r="R268" s="13">
        <f>IFERROR(VLOOKUP($A268, 'Fielding Data'!$A$1:$H$12056, 6, 0), 0)</f>
        <v>1</v>
      </c>
      <c r="S268" s="13">
        <f>IFERROR(VLOOKUP($A268, 'Fielding Data'!$A$1:$H$12056, 7, 0), 0)</f>
        <v>0</v>
      </c>
      <c r="T268" s="13">
        <f>IFERROR(VLOOKUP($A268, 'Fielding Data'!$A$1:$H$12056, 8, 0), 0)</f>
        <v>0</v>
      </c>
      <c r="U268" s="13">
        <f>SUMIFS('Fielding Data'!E:E, 'Fielding Data'!$A:$A, $A268)</f>
        <v>30</v>
      </c>
      <c r="V268" s="13">
        <f>SUMIFS('Fielding Data'!F:F, 'Fielding Data'!$A:$A, $A268)</f>
        <v>38</v>
      </c>
      <c r="W268" s="13">
        <f>SUMIFS('Fielding Data'!G:G, 'Fielding Data'!$A:$A, $A268)</f>
        <v>6</v>
      </c>
      <c r="X268" s="13">
        <f>SUMIFS('Fielding Data'!H:H, 'Fielding Data'!$A:$A, $A268)</f>
        <v>3</v>
      </c>
    </row>
    <row r="269" spans="1:24" x14ac:dyDescent="0.3">
      <c r="A269" s="13" t="str">
        <f t="shared" si="9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 t="shared" si="8"/>
        <v>2B</v>
      </c>
      <c r="Q269" s="13">
        <f>IFERROR(VLOOKUP($A269, 'Fielding Data'!$A$1:$H$12056, 5, 0), 0)</f>
        <v>61</v>
      </c>
      <c r="R269" s="13">
        <f>IFERROR(VLOOKUP($A269, 'Fielding Data'!$A$1:$H$12056, 6, 0), 0)</f>
        <v>128</v>
      </c>
      <c r="S269" s="13">
        <f>IFERROR(VLOOKUP($A269, 'Fielding Data'!$A$1:$H$12056, 7, 0), 0)</f>
        <v>3</v>
      </c>
      <c r="T269" s="13">
        <f>IFERROR(VLOOKUP($A269, 'Fielding Data'!$A$1:$H$12056, 8, 0), 0)</f>
        <v>18</v>
      </c>
      <c r="U269" s="13">
        <f>SUMIFS('Fielding Data'!E:E, 'Fielding Data'!$A:$A, $A269)</f>
        <v>119</v>
      </c>
      <c r="V269" s="13">
        <f>SUMIFS('Fielding Data'!F:F, 'Fielding Data'!$A:$A, $A269)</f>
        <v>266</v>
      </c>
      <c r="W269" s="13">
        <f>SUMIFS('Fielding Data'!G:G, 'Fielding Data'!$A:$A, $A269)</f>
        <v>12</v>
      </c>
      <c r="X269" s="13">
        <f>SUMIFS('Fielding Data'!H:H, 'Fielding Data'!$A:$A, $A269)</f>
        <v>52</v>
      </c>
    </row>
    <row r="270" spans="1:24" x14ac:dyDescent="0.3">
      <c r="A270" s="13" t="str">
        <f t="shared" si="9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 t="shared" si="8"/>
        <v>1B</v>
      </c>
      <c r="Q270" s="13">
        <f>IFERROR(VLOOKUP($A270, 'Fielding Data'!$A$1:$H$12056, 5, 0), 0)</f>
        <v>2</v>
      </c>
      <c r="R270" s="13">
        <f>IFERROR(VLOOKUP($A270, 'Fielding Data'!$A$1:$H$12056, 6, 0), 0)</f>
        <v>0</v>
      </c>
      <c r="S270" s="13">
        <f>IFERROR(VLOOKUP($A270, 'Fielding Data'!$A$1:$H$12056, 7, 0), 0)</f>
        <v>1</v>
      </c>
      <c r="T270" s="13">
        <f>IFERROR(VLOOKUP($A270, 'Fielding Data'!$A$1:$H$12056, 8, 0), 0)</f>
        <v>1</v>
      </c>
      <c r="U270" s="13">
        <f>SUMIFS('Fielding Data'!E:E, 'Fielding Data'!$A:$A, $A270)</f>
        <v>46</v>
      </c>
      <c r="V270" s="13">
        <f>SUMIFS('Fielding Data'!F:F, 'Fielding Data'!$A:$A, $A270)</f>
        <v>3</v>
      </c>
      <c r="W270" s="13">
        <f>SUMIFS('Fielding Data'!G:G, 'Fielding Data'!$A:$A, $A270)</f>
        <v>2</v>
      </c>
      <c r="X270" s="13">
        <f>SUMIFS('Fielding Data'!H:H, 'Fielding Data'!$A:$A, $A270)</f>
        <v>1</v>
      </c>
    </row>
    <row r="271" spans="1:24" x14ac:dyDescent="0.3">
      <c r="A271" s="13" t="str">
        <f t="shared" si="9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 t="shared" si="8"/>
        <v>P</v>
      </c>
      <c r="Q271" s="13">
        <f>IFERROR(VLOOKUP($A271, 'Fielding Data'!$A$1:$H$12056, 5, 0), 0)</f>
        <v>2</v>
      </c>
      <c r="R271" s="13">
        <f>IFERROR(VLOOKUP($A271, 'Fielding Data'!$A$1:$H$12056, 6, 0), 0)</f>
        <v>3</v>
      </c>
      <c r="S271" s="13">
        <f>IFERROR(VLOOKUP($A271, 'Fielding Data'!$A$1:$H$12056, 7, 0), 0)</f>
        <v>0</v>
      </c>
      <c r="T271" s="13">
        <f>IFERROR(VLOOKUP($A271, 'Fielding Data'!$A$1:$H$12056, 8, 0), 0)</f>
        <v>0</v>
      </c>
      <c r="U271" s="13">
        <f>SUMIFS('Fielding Data'!E:E, 'Fielding Data'!$A:$A, $A271)</f>
        <v>2</v>
      </c>
      <c r="V271" s="13">
        <f>SUMIFS('Fielding Data'!F:F, 'Fielding Data'!$A:$A, $A271)</f>
        <v>3</v>
      </c>
      <c r="W271" s="13">
        <f>SUMIFS('Fielding Data'!G:G, 'Fielding Data'!$A:$A, $A271)</f>
        <v>0</v>
      </c>
      <c r="X271" s="13">
        <f>SUMIFS('Fielding Data'!H:H, 'Fielding Data'!$A:$A, $A271)</f>
        <v>0</v>
      </c>
    </row>
    <row r="272" spans="1:24" x14ac:dyDescent="0.3">
      <c r="A272" s="13" t="str">
        <f t="shared" si="9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 t="shared" si="8"/>
        <v>P</v>
      </c>
      <c r="Q272" s="13">
        <f>IFERROR(VLOOKUP($A272, 'Fielding Data'!$A$1:$H$12056, 5, 0), 0)</f>
        <v>2</v>
      </c>
      <c r="R272" s="13">
        <f>IFERROR(VLOOKUP($A272, 'Fielding Data'!$A$1:$H$12056, 6, 0), 0)</f>
        <v>1</v>
      </c>
      <c r="S272" s="13">
        <f>IFERROR(VLOOKUP($A272, 'Fielding Data'!$A$1:$H$12056, 7, 0), 0)</f>
        <v>3</v>
      </c>
      <c r="T272" s="13">
        <f>IFERROR(VLOOKUP($A272, 'Fielding Data'!$A$1:$H$12056, 8, 0), 0)</f>
        <v>0</v>
      </c>
      <c r="U272" s="13">
        <f>SUMIFS('Fielding Data'!E:E, 'Fielding Data'!$A:$A, $A272)</f>
        <v>2</v>
      </c>
      <c r="V272" s="13">
        <f>SUMIFS('Fielding Data'!F:F, 'Fielding Data'!$A:$A, $A272)</f>
        <v>1</v>
      </c>
      <c r="W272" s="13">
        <f>SUMIFS('Fielding Data'!G:G, 'Fielding Data'!$A:$A, $A272)</f>
        <v>3</v>
      </c>
      <c r="X272" s="13">
        <f>SUMIFS('Fielding Data'!H:H, 'Fielding Data'!$A:$A, $A272)</f>
        <v>0</v>
      </c>
    </row>
    <row r="273" spans="1:24" x14ac:dyDescent="0.3">
      <c r="A273" s="13" t="str">
        <f t="shared" si="9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 t="shared" si="8"/>
        <v>1B</v>
      </c>
      <c r="Q273" s="13">
        <f>IFERROR(VLOOKUP($A273, 'Fielding Data'!$A$1:$H$12056, 5, 0), 0)</f>
        <v>23</v>
      </c>
      <c r="R273" s="13">
        <f>IFERROR(VLOOKUP($A273, 'Fielding Data'!$A$1:$H$12056, 6, 0), 0)</f>
        <v>2</v>
      </c>
      <c r="S273" s="13">
        <f>IFERROR(VLOOKUP($A273, 'Fielding Data'!$A$1:$H$12056, 7, 0), 0)</f>
        <v>1</v>
      </c>
      <c r="T273" s="13">
        <f>IFERROR(VLOOKUP($A273, 'Fielding Data'!$A$1:$H$12056, 8, 0), 0)</f>
        <v>1</v>
      </c>
      <c r="U273" s="13">
        <f>SUMIFS('Fielding Data'!E:E, 'Fielding Data'!$A:$A, $A273)</f>
        <v>594</v>
      </c>
      <c r="V273" s="13">
        <f>SUMIFS('Fielding Data'!F:F, 'Fielding Data'!$A:$A, $A273)</f>
        <v>58</v>
      </c>
      <c r="W273" s="13">
        <f>SUMIFS('Fielding Data'!G:G, 'Fielding Data'!$A:$A, $A273)</f>
        <v>10</v>
      </c>
      <c r="X273" s="13">
        <f>SUMIFS('Fielding Data'!H:H, 'Fielding Data'!$A:$A, $A273)</f>
        <v>4</v>
      </c>
    </row>
    <row r="274" spans="1:24" x14ac:dyDescent="0.3">
      <c r="A274" s="13" t="str">
        <f t="shared" si="9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 t="shared" si="8"/>
        <v>P</v>
      </c>
      <c r="Q274" s="13">
        <f>IFERROR(VLOOKUP($A274, 'Fielding Data'!$A$1:$H$12056, 5, 0), 0)</f>
        <v>5</v>
      </c>
      <c r="R274" s="13">
        <f>IFERROR(VLOOKUP($A274, 'Fielding Data'!$A$1:$H$12056, 6, 0), 0)</f>
        <v>12</v>
      </c>
      <c r="S274" s="13">
        <f>IFERROR(VLOOKUP($A274, 'Fielding Data'!$A$1:$H$12056, 7, 0), 0)</f>
        <v>2</v>
      </c>
      <c r="T274" s="13">
        <f>IFERROR(VLOOKUP($A274, 'Fielding Data'!$A$1:$H$12056, 8, 0), 0)</f>
        <v>3</v>
      </c>
      <c r="U274" s="13">
        <f>SUMIFS('Fielding Data'!E:E, 'Fielding Data'!$A:$A, $A274)</f>
        <v>5</v>
      </c>
      <c r="V274" s="13">
        <f>SUMIFS('Fielding Data'!F:F, 'Fielding Data'!$A:$A, $A274)</f>
        <v>12</v>
      </c>
      <c r="W274" s="13">
        <f>SUMIFS('Fielding Data'!G:G, 'Fielding Data'!$A:$A, $A274)</f>
        <v>2</v>
      </c>
      <c r="X274" s="13">
        <f>SUMIFS('Fielding Data'!H:H, 'Fielding Data'!$A:$A, $A274)</f>
        <v>3</v>
      </c>
    </row>
    <row r="275" spans="1:24" x14ac:dyDescent="0.3">
      <c r="A275" s="13" t="str">
        <f t="shared" si="9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 t="shared" si="8"/>
        <v>P</v>
      </c>
      <c r="Q275" s="13">
        <f>IFERROR(VLOOKUP($A275, 'Fielding Data'!$A$1:$H$12056, 5, 0), 0)</f>
        <v>3</v>
      </c>
      <c r="R275" s="13">
        <f>IFERROR(VLOOKUP($A275, 'Fielding Data'!$A$1:$H$12056, 6, 0), 0)</f>
        <v>3</v>
      </c>
      <c r="S275" s="13">
        <f>IFERROR(VLOOKUP($A275, 'Fielding Data'!$A$1:$H$12056, 7, 0), 0)</f>
        <v>1</v>
      </c>
      <c r="T275" s="13">
        <f>IFERROR(VLOOKUP($A275, 'Fielding Data'!$A$1:$H$12056, 8, 0), 0)</f>
        <v>2</v>
      </c>
      <c r="U275" s="13">
        <f>SUMIFS('Fielding Data'!E:E, 'Fielding Data'!$A:$A, $A275)</f>
        <v>3</v>
      </c>
      <c r="V275" s="13">
        <f>SUMIFS('Fielding Data'!F:F, 'Fielding Data'!$A:$A, $A275)</f>
        <v>3</v>
      </c>
      <c r="W275" s="13">
        <f>SUMIFS('Fielding Data'!G:G, 'Fielding Data'!$A:$A, $A275)</f>
        <v>1</v>
      </c>
      <c r="X275" s="13">
        <f>SUMIFS('Fielding Data'!H:H, 'Fielding Data'!$A:$A, $A275)</f>
        <v>2</v>
      </c>
    </row>
    <row r="276" spans="1:24" x14ac:dyDescent="0.3">
      <c r="A276" s="13" t="str">
        <f t="shared" si="9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 t="shared" si="8"/>
        <v>OF</v>
      </c>
      <c r="Q276" s="13">
        <f>IFERROR(VLOOKUP($A276, 'Fielding Data'!$A$1:$H$12056, 5, 0), 0)</f>
        <v>234</v>
      </c>
      <c r="R276" s="13">
        <f>IFERROR(VLOOKUP($A276, 'Fielding Data'!$A$1:$H$12056, 6, 0), 0)</f>
        <v>1</v>
      </c>
      <c r="S276" s="13">
        <f>IFERROR(VLOOKUP($A276, 'Fielding Data'!$A$1:$H$12056, 7, 0), 0)</f>
        <v>1</v>
      </c>
      <c r="T276" s="13">
        <f>IFERROR(VLOOKUP($A276, 'Fielding Data'!$A$1:$H$12056, 8, 0), 0)</f>
        <v>1</v>
      </c>
      <c r="U276" s="13">
        <f>SUMIFS('Fielding Data'!E:E, 'Fielding Data'!$A:$A, $A276)</f>
        <v>234</v>
      </c>
      <c r="V276" s="13">
        <f>SUMIFS('Fielding Data'!F:F, 'Fielding Data'!$A:$A, $A276)</f>
        <v>1</v>
      </c>
      <c r="W276" s="13">
        <f>SUMIFS('Fielding Data'!G:G, 'Fielding Data'!$A:$A, $A276)</f>
        <v>1</v>
      </c>
      <c r="X276" s="13">
        <f>SUMIFS('Fielding Data'!H:H, 'Fielding Data'!$A:$A, $A276)</f>
        <v>1</v>
      </c>
    </row>
    <row r="277" spans="1:24" x14ac:dyDescent="0.3">
      <c r="A277" s="13" t="str">
        <f t="shared" si="9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 t="shared" si="8"/>
        <v>SS</v>
      </c>
      <c r="Q277" s="13">
        <f>IFERROR(VLOOKUP($A277, 'Fielding Data'!$A$1:$H$12056, 5, 0), 0)</f>
        <v>206</v>
      </c>
      <c r="R277" s="13">
        <f>IFERROR(VLOOKUP($A277, 'Fielding Data'!$A$1:$H$12056, 6, 0), 0)</f>
        <v>391</v>
      </c>
      <c r="S277" s="13">
        <f>IFERROR(VLOOKUP($A277, 'Fielding Data'!$A$1:$H$12056, 7, 0), 0)</f>
        <v>10</v>
      </c>
      <c r="T277" s="13">
        <f>IFERROR(VLOOKUP($A277, 'Fielding Data'!$A$1:$H$12056, 8, 0), 0)</f>
        <v>86</v>
      </c>
      <c r="U277" s="13">
        <f>SUMIFS('Fielding Data'!E:E, 'Fielding Data'!$A:$A, $A277)</f>
        <v>206</v>
      </c>
      <c r="V277" s="13">
        <f>SUMIFS('Fielding Data'!F:F, 'Fielding Data'!$A:$A, $A277)</f>
        <v>391</v>
      </c>
      <c r="W277" s="13">
        <f>SUMIFS('Fielding Data'!G:G, 'Fielding Data'!$A:$A, $A277)</f>
        <v>10</v>
      </c>
      <c r="X277" s="13">
        <f>SUMIFS('Fielding Data'!H:H, 'Fielding Data'!$A:$A, $A277)</f>
        <v>86</v>
      </c>
    </row>
    <row r="278" spans="1:24" x14ac:dyDescent="0.3">
      <c r="A278" s="13" t="str">
        <f t="shared" si="9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 t="shared" si="8"/>
        <v>P</v>
      </c>
      <c r="Q278" s="13">
        <f>IFERROR(VLOOKUP($A278, 'Fielding Data'!$A$1:$H$12056, 5, 0), 0)</f>
        <v>0</v>
      </c>
      <c r="R278" s="13">
        <f>IFERROR(VLOOKUP($A278, 'Fielding Data'!$A$1:$H$12056, 6, 0), 0)</f>
        <v>4</v>
      </c>
      <c r="S278" s="13">
        <f>IFERROR(VLOOKUP($A278, 'Fielding Data'!$A$1:$H$12056, 7, 0), 0)</f>
        <v>0</v>
      </c>
      <c r="T278" s="13">
        <f>IFERROR(VLOOKUP($A278, 'Fielding Data'!$A$1:$H$12056, 8, 0), 0)</f>
        <v>1</v>
      </c>
      <c r="U278" s="13">
        <f>SUMIFS('Fielding Data'!E:E, 'Fielding Data'!$A:$A, $A278)</f>
        <v>0</v>
      </c>
      <c r="V278" s="13">
        <f>SUMIFS('Fielding Data'!F:F, 'Fielding Data'!$A:$A, $A278)</f>
        <v>4</v>
      </c>
      <c r="W278" s="13">
        <f>SUMIFS('Fielding Data'!G:G, 'Fielding Data'!$A:$A, $A278)</f>
        <v>0</v>
      </c>
      <c r="X278" s="13">
        <f>SUMIFS('Fielding Data'!H:H, 'Fielding Data'!$A:$A, $A278)</f>
        <v>1</v>
      </c>
    </row>
    <row r="279" spans="1:24" x14ac:dyDescent="0.3">
      <c r="A279" s="13" t="str">
        <f t="shared" si="9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 t="shared" si="8"/>
        <v>LF</v>
      </c>
      <c r="Q279" s="13">
        <f>IFERROR(VLOOKUP($A279, 'Fielding Data'!$A$1:$H$12056, 5, 0), 0)</f>
        <v>0</v>
      </c>
      <c r="R279" s="13">
        <f>IFERROR(VLOOKUP($A279, 'Fielding Data'!$A$1:$H$12056, 6, 0), 0)</f>
        <v>0</v>
      </c>
      <c r="S279" s="13">
        <f>IFERROR(VLOOKUP($A279, 'Fielding Data'!$A$1:$H$12056, 7, 0), 0)</f>
        <v>0</v>
      </c>
      <c r="T279" s="13">
        <f>IFERROR(VLOOKUP($A279, 'Fielding Data'!$A$1:$H$12056, 8, 0), 0)</f>
        <v>0</v>
      </c>
      <c r="U279" s="13">
        <f>SUMIFS('Fielding Data'!E:E, 'Fielding Data'!$A:$A, $A279)</f>
        <v>32</v>
      </c>
      <c r="V279" s="13">
        <f>SUMIFS('Fielding Data'!F:F, 'Fielding Data'!$A:$A, $A279)</f>
        <v>1</v>
      </c>
      <c r="W279" s="13">
        <f>SUMIFS('Fielding Data'!G:G, 'Fielding Data'!$A:$A, $A279)</f>
        <v>0</v>
      </c>
      <c r="X279" s="13">
        <f>SUMIFS('Fielding Data'!H:H, 'Fielding Data'!$A:$A, $A279)</f>
        <v>1</v>
      </c>
    </row>
    <row r="280" spans="1:24" x14ac:dyDescent="0.3">
      <c r="A280" s="13" t="str">
        <f t="shared" si="9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 t="shared" si="8"/>
        <v>P</v>
      </c>
      <c r="Q280" s="13">
        <f>IFERROR(VLOOKUP($A280, 'Fielding Data'!$A$1:$H$12056, 5, 0), 0)</f>
        <v>5</v>
      </c>
      <c r="R280" s="13">
        <f>IFERROR(VLOOKUP($A280, 'Fielding Data'!$A$1:$H$12056, 6, 0), 0)</f>
        <v>25</v>
      </c>
      <c r="S280" s="13">
        <f>IFERROR(VLOOKUP($A280, 'Fielding Data'!$A$1:$H$12056, 7, 0), 0)</f>
        <v>0</v>
      </c>
      <c r="T280" s="13">
        <f>IFERROR(VLOOKUP($A280, 'Fielding Data'!$A$1:$H$12056, 8, 0), 0)</f>
        <v>1</v>
      </c>
      <c r="U280" s="13">
        <f>SUMIFS('Fielding Data'!E:E, 'Fielding Data'!$A:$A, $A280)</f>
        <v>5</v>
      </c>
      <c r="V280" s="13">
        <f>SUMIFS('Fielding Data'!F:F, 'Fielding Data'!$A:$A, $A280)</f>
        <v>25</v>
      </c>
      <c r="W280" s="13">
        <f>SUMIFS('Fielding Data'!G:G, 'Fielding Data'!$A:$A, $A280)</f>
        <v>0</v>
      </c>
      <c r="X280" s="13">
        <f>SUMIFS('Fielding Data'!H:H, 'Fielding Data'!$A:$A, $A280)</f>
        <v>1</v>
      </c>
    </row>
    <row r="281" spans="1:24" x14ac:dyDescent="0.3">
      <c r="A281" s="13" t="str">
        <f t="shared" si="9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 t="shared" si="8"/>
        <v>P</v>
      </c>
      <c r="Q281" s="13">
        <f>IFERROR(VLOOKUP($A281, 'Fielding Data'!$A$1:$H$12056, 5, 0), 0)</f>
        <v>11</v>
      </c>
      <c r="R281" s="13">
        <f>IFERROR(VLOOKUP($A281, 'Fielding Data'!$A$1:$H$12056, 6, 0), 0)</f>
        <v>23</v>
      </c>
      <c r="S281" s="13">
        <f>IFERROR(VLOOKUP($A281, 'Fielding Data'!$A$1:$H$12056, 7, 0), 0)</f>
        <v>0</v>
      </c>
      <c r="T281" s="13">
        <f>IFERROR(VLOOKUP($A281, 'Fielding Data'!$A$1:$H$12056, 8, 0), 0)</f>
        <v>0</v>
      </c>
      <c r="U281" s="13">
        <f>SUMIFS('Fielding Data'!E:E, 'Fielding Data'!$A:$A, $A281)</f>
        <v>11</v>
      </c>
      <c r="V281" s="13">
        <f>SUMIFS('Fielding Data'!F:F, 'Fielding Data'!$A:$A, $A281)</f>
        <v>23</v>
      </c>
      <c r="W281" s="13">
        <f>SUMIFS('Fielding Data'!G:G, 'Fielding Data'!$A:$A, $A281)</f>
        <v>0</v>
      </c>
      <c r="X281" s="13">
        <f>SUMIFS('Fielding Data'!H:H, 'Fielding Data'!$A:$A, $A281)</f>
        <v>0</v>
      </c>
    </row>
    <row r="282" spans="1:24" x14ac:dyDescent="0.3">
      <c r="A282" s="13" t="str">
        <f t="shared" si="9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 t="shared" si="8"/>
        <v>1B</v>
      </c>
      <c r="Q282" s="13">
        <f>IFERROR(VLOOKUP($A282, 'Fielding Data'!$A$1:$H$12056, 5, 0), 0)</f>
        <v>15</v>
      </c>
      <c r="R282" s="13">
        <f>IFERROR(VLOOKUP($A282, 'Fielding Data'!$A$1:$H$12056, 6, 0), 0)</f>
        <v>0</v>
      </c>
      <c r="S282" s="13">
        <f>IFERROR(VLOOKUP($A282, 'Fielding Data'!$A$1:$H$12056, 7, 0), 0)</f>
        <v>0</v>
      </c>
      <c r="T282" s="13">
        <f>IFERROR(VLOOKUP($A282, 'Fielding Data'!$A$1:$H$12056, 8, 0), 0)</f>
        <v>1</v>
      </c>
      <c r="U282" s="13">
        <f>SUMIFS('Fielding Data'!E:E, 'Fielding Data'!$A:$A, $A282)</f>
        <v>90</v>
      </c>
      <c r="V282" s="13">
        <f>SUMIFS('Fielding Data'!F:F, 'Fielding Data'!$A:$A, $A282)</f>
        <v>7</v>
      </c>
      <c r="W282" s="13">
        <f>SUMIFS('Fielding Data'!G:G, 'Fielding Data'!$A:$A, $A282)</f>
        <v>0</v>
      </c>
      <c r="X282" s="13">
        <f>SUMIFS('Fielding Data'!H:H, 'Fielding Data'!$A:$A, $A282)</f>
        <v>2</v>
      </c>
    </row>
    <row r="283" spans="1:24" x14ac:dyDescent="0.3">
      <c r="A283" s="13" t="str">
        <f t="shared" si="9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 t="shared" si="8"/>
        <v>1B</v>
      </c>
      <c r="Q283" s="13">
        <f>IFERROR(VLOOKUP($A283, 'Fielding Data'!$A$1:$H$12056, 5, 0), 0)</f>
        <v>1203</v>
      </c>
      <c r="R283" s="13">
        <f>IFERROR(VLOOKUP($A283, 'Fielding Data'!$A$1:$H$12056, 6, 0), 0)</f>
        <v>93</v>
      </c>
      <c r="S283" s="13">
        <f>IFERROR(VLOOKUP($A283, 'Fielding Data'!$A$1:$H$12056, 7, 0), 0)</f>
        <v>13</v>
      </c>
      <c r="T283" s="13">
        <f>IFERROR(VLOOKUP($A283, 'Fielding Data'!$A$1:$H$12056, 8, 0), 0)</f>
        <v>119</v>
      </c>
      <c r="U283" s="13">
        <f>SUMIFS('Fielding Data'!E:E, 'Fielding Data'!$A:$A, $A283)</f>
        <v>1203</v>
      </c>
      <c r="V283" s="13">
        <f>SUMIFS('Fielding Data'!F:F, 'Fielding Data'!$A:$A, $A283)</f>
        <v>93</v>
      </c>
      <c r="W283" s="13">
        <f>SUMIFS('Fielding Data'!G:G, 'Fielding Data'!$A:$A, $A283)</f>
        <v>13</v>
      </c>
      <c r="X283" s="13">
        <f>SUMIFS('Fielding Data'!H:H, 'Fielding Data'!$A:$A, $A283)</f>
        <v>119</v>
      </c>
    </row>
    <row r="284" spans="1:24" x14ac:dyDescent="0.3">
      <c r="A284" s="13" t="str">
        <f t="shared" si="9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 t="shared" si="8"/>
        <v>P</v>
      </c>
      <c r="Q284" s="13">
        <f>IFERROR(VLOOKUP($A284, 'Fielding Data'!$A$1:$H$12056, 5, 0), 0)</f>
        <v>0</v>
      </c>
      <c r="R284" s="13">
        <f>IFERROR(VLOOKUP($A284, 'Fielding Data'!$A$1:$H$12056, 6, 0), 0)</f>
        <v>1</v>
      </c>
      <c r="S284" s="13">
        <f>IFERROR(VLOOKUP($A284, 'Fielding Data'!$A$1:$H$12056, 7, 0), 0)</f>
        <v>0</v>
      </c>
      <c r="T284" s="13">
        <f>IFERROR(VLOOKUP($A284, 'Fielding Data'!$A$1:$H$12056, 8, 0), 0)</f>
        <v>0</v>
      </c>
      <c r="U284" s="13">
        <f>SUMIFS('Fielding Data'!E:E, 'Fielding Data'!$A:$A, $A284)</f>
        <v>0</v>
      </c>
      <c r="V284" s="13">
        <f>SUMIFS('Fielding Data'!F:F, 'Fielding Data'!$A:$A, $A284)</f>
        <v>1</v>
      </c>
      <c r="W284" s="13">
        <f>SUMIFS('Fielding Data'!G:G, 'Fielding Data'!$A:$A, $A284)</f>
        <v>0</v>
      </c>
      <c r="X284" s="13">
        <f>SUMIFS('Fielding Data'!H:H, 'Fielding Data'!$A:$A, $A284)</f>
        <v>0</v>
      </c>
    </row>
    <row r="285" spans="1:24" x14ac:dyDescent="0.3">
      <c r="A285" s="13" t="str">
        <f t="shared" si="9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 t="shared" si="8"/>
        <v>CF</v>
      </c>
      <c r="Q285" s="13">
        <f>IFERROR(VLOOKUP($A285, 'Fielding Data'!$A$1:$H$12056, 5, 0), 0)</f>
        <v>0</v>
      </c>
      <c r="R285" s="13">
        <f>IFERROR(VLOOKUP($A285, 'Fielding Data'!$A$1:$H$12056, 6, 0), 0)</f>
        <v>0</v>
      </c>
      <c r="S285" s="13">
        <f>IFERROR(VLOOKUP($A285, 'Fielding Data'!$A$1:$H$12056, 7, 0), 0)</f>
        <v>0</v>
      </c>
      <c r="T285" s="13">
        <f>IFERROR(VLOOKUP($A285, 'Fielding Data'!$A$1:$H$12056, 8, 0), 0)</f>
        <v>0</v>
      </c>
      <c r="U285" s="13">
        <f>SUMIFS('Fielding Data'!E:E, 'Fielding Data'!$A:$A, $A285)</f>
        <v>17</v>
      </c>
      <c r="V285" s="13">
        <f>SUMIFS('Fielding Data'!F:F, 'Fielding Data'!$A:$A, $A285)</f>
        <v>2</v>
      </c>
      <c r="W285" s="13">
        <f>SUMIFS('Fielding Data'!G:G, 'Fielding Data'!$A:$A, $A285)</f>
        <v>1</v>
      </c>
      <c r="X285" s="13">
        <f>SUMIFS('Fielding Data'!H:H, 'Fielding Data'!$A:$A, $A285)</f>
        <v>0</v>
      </c>
    </row>
    <row r="286" spans="1:24" x14ac:dyDescent="0.3">
      <c r="A286" s="13" t="str">
        <f t="shared" si="9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 t="shared" si="8"/>
        <v>P</v>
      </c>
      <c r="Q286" s="13">
        <f>IFERROR(VLOOKUP($A286, 'Fielding Data'!$A$1:$H$12056, 5, 0), 0)</f>
        <v>4</v>
      </c>
      <c r="R286" s="13">
        <f>IFERROR(VLOOKUP($A286, 'Fielding Data'!$A$1:$H$12056, 6, 0), 0)</f>
        <v>15</v>
      </c>
      <c r="S286" s="13">
        <f>IFERROR(VLOOKUP($A286, 'Fielding Data'!$A$1:$H$12056, 7, 0), 0)</f>
        <v>0</v>
      </c>
      <c r="T286" s="13">
        <f>IFERROR(VLOOKUP($A286, 'Fielding Data'!$A$1:$H$12056, 8, 0), 0)</f>
        <v>1</v>
      </c>
      <c r="U286" s="13">
        <f>SUMIFS('Fielding Data'!E:E, 'Fielding Data'!$A:$A, $A286)</f>
        <v>4</v>
      </c>
      <c r="V286" s="13">
        <f>SUMIFS('Fielding Data'!F:F, 'Fielding Data'!$A:$A, $A286)</f>
        <v>15</v>
      </c>
      <c r="W286" s="13">
        <f>SUMIFS('Fielding Data'!G:G, 'Fielding Data'!$A:$A, $A286)</f>
        <v>0</v>
      </c>
      <c r="X286" s="13">
        <f>SUMIFS('Fielding Data'!H:H, 'Fielding Data'!$A:$A, $A286)</f>
        <v>1</v>
      </c>
    </row>
    <row r="287" spans="1:24" x14ac:dyDescent="0.3">
      <c r="A287" s="13" t="str">
        <f t="shared" si="9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 t="shared" si="8"/>
        <v>CF</v>
      </c>
      <c r="Q287" s="13">
        <f>IFERROR(VLOOKUP($A287, 'Fielding Data'!$A$1:$H$12056, 5, 0), 0)</f>
        <v>0</v>
      </c>
      <c r="R287" s="13">
        <f>IFERROR(VLOOKUP($A287, 'Fielding Data'!$A$1:$H$12056, 6, 0), 0)</f>
        <v>0</v>
      </c>
      <c r="S287" s="13">
        <f>IFERROR(VLOOKUP($A287, 'Fielding Data'!$A$1:$H$12056, 7, 0), 0)</f>
        <v>0</v>
      </c>
      <c r="T287" s="13">
        <f>IFERROR(VLOOKUP($A287, 'Fielding Data'!$A$1:$H$12056, 8, 0), 0)</f>
        <v>0</v>
      </c>
      <c r="U287" s="13">
        <f>SUMIFS('Fielding Data'!E:E, 'Fielding Data'!$A:$A, $A287)</f>
        <v>48</v>
      </c>
      <c r="V287" s="13">
        <f>SUMIFS('Fielding Data'!F:F, 'Fielding Data'!$A:$A, $A287)</f>
        <v>2</v>
      </c>
      <c r="W287" s="13">
        <f>SUMIFS('Fielding Data'!G:G, 'Fielding Data'!$A:$A, $A287)</f>
        <v>2</v>
      </c>
      <c r="X287" s="13">
        <f>SUMIFS('Fielding Data'!H:H, 'Fielding Data'!$A:$A, $A287)</f>
        <v>2</v>
      </c>
    </row>
    <row r="288" spans="1:24" x14ac:dyDescent="0.3">
      <c r="A288" s="13" t="str">
        <f t="shared" si="9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 t="shared" si="8"/>
        <v>2B</v>
      </c>
      <c r="Q288" s="13">
        <f>IFERROR(VLOOKUP($A288, 'Fielding Data'!$A$1:$H$12056, 5, 0), 0)</f>
        <v>191</v>
      </c>
      <c r="R288" s="13">
        <f>IFERROR(VLOOKUP($A288, 'Fielding Data'!$A$1:$H$12056, 6, 0), 0)</f>
        <v>284</v>
      </c>
      <c r="S288" s="13">
        <f>IFERROR(VLOOKUP($A288, 'Fielding Data'!$A$1:$H$12056, 7, 0), 0)</f>
        <v>0</v>
      </c>
      <c r="T288" s="13">
        <f>IFERROR(VLOOKUP($A288, 'Fielding Data'!$A$1:$H$12056, 8, 0), 0)</f>
        <v>71</v>
      </c>
      <c r="U288" s="13">
        <f>SUMIFS('Fielding Data'!E:E, 'Fielding Data'!$A:$A, $A288)</f>
        <v>191</v>
      </c>
      <c r="V288" s="13">
        <f>SUMIFS('Fielding Data'!F:F, 'Fielding Data'!$A:$A, $A288)</f>
        <v>284</v>
      </c>
      <c r="W288" s="13">
        <f>SUMIFS('Fielding Data'!G:G, 'Fielding Data'!$A:$A, $A288)</f>
        <v>0</v>
      </c>
      <c r="X288" s="13">
        <f>SUMIFS('Fielding Data'!H:H, 'Fielding Data'!$A:$A, $A288)</f>
        <v>71</v>
      </c>
    </row>
    <row r="289" spans="1:24" x14ac:dyDescent="0.3">
      <c r="A289" s="13" t="str">
        <f t="shared" si="9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 t="shared" si="8"/>
        <v>P</v>
      </c>
      <c r="Q289" s="13">
        <f>IFERROR(VLOOKUP($A289, 'Fielding Data'!$A$1:$H$12056, 5, 0), 0)</f>
        <v>0</v>
      </c>
      <c r="R289" s="13">
        <f>IFERROR(VLOOKUP($A289, 'Fielding Data'!$A$1:$H$12056, 6, 0), 0)</f>
        <v>0</v>
      </c>
      <c r="S289" s="13">
        <f>IFERROR(VLOOKUP($A289, 'Fielding Data'!$A$1:$H$12056, 7, 0), 0)</f>
        <v>0</v>
      </c>
      <c r="T289" s="13">
        <f>IFERROR(VLOOKUP($A289, 'Fielding Data'!$A$1:$H$12056, 8, 0), 0)</f>
        <v>0</v>
      </c>
      <c r="U289" s="13">
        <f>SUMIFS('Fielding Data'!E:E, 'Fielding Data'!$A:$A, $A289)</f>
        <v>0</v>
      </c>
      <c r="V289" s="13">
        <f>SUMIFS('Fielding Data'!F:F, 'Fielding Data'!$A:$A, $A289)</f>
        <v>0</v>
      </c>
      <c r="W289" s="13">
        <f>SUMIFS('Fielding Data'!G:G, 'Fielding Data'!$A:$A, $A289)</f>
        <v>0</v>
      </c>
      <c r="X289" s="13">
        <f>SUMIFS('Fielding Data'!H:H, 'Fielding Data'!$A:$A, $A289)</f>
        <v>0</v>
      </c>
    </row>
    <row r="290" spans="1:24" x14ac:dyDescent="0.3">
      <c r="A290" s="13" t="str">
        <f t="shared" si="9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 t="shared" si="8"/>
        <v>P</v>
      </c>
      <c r="Q290" s="13">
        <f>IFERROR(VLOOKUP($A290, 'Fielding Data'!$A$1:$H$12056, 5, 0), 0)</f>
        <v>0</v>
      </c>
      <c r="R290" s="13">
        <f>IFERROR(VLOOKUP($A290, 'Fielding Data'!$A$1:$H$12056, 6, 0), 0)</f>
        <v>0</v>
      </c>
      <c r="S290" s="13">
        <f>IFERROR(VLOOKUP($A290, 'Fielding Data'!$A$1:$H$12056, 7, 0), 0)</f>
        <v>0</v>
      </c>
      <c r="T290" s="13">
        <f>IFERROR(VLOOKUP($A290, 'Fielding Data'!$A$1:$H$12056, 8, 0), 0)</f>
        <v>0</v>
      </c>
      <c r="U290" s="13">
        <f>SUMIFS('Fielding Data'!E:E, 'Fielding Data'!$A:$A, $A290)</f>
        <v>0</v>
      </c>
      <c r="V290" s="13">
        <f>SUMIFS('Fielding Data'!F:F, 'Fielding Data'!$A:$A, $A290)</f>
        <v>0</v>
      </c>
      <c r="W290" s="13">
        <f>SUMIFS('Fielding Data'!G:G, 'Fielding Data'!$A:$A, $A290)</f>
        <v>0</v>
      </c>
      <c r="X290" s="13">
        <f>SUMIFS('Fielding Data'!H:H, 'Fielding Data'!$A:$A, $A290)</f>
        <v>0</v>
      </c>
    </row>
    <row r="291" spans="1:24" x14ac:dyDescent="0.3">
      <c r="A291" s="13" t="str">
        <f t="shared" si="9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 t="shared" si="8"/>
        <v>1B</v>
      </c>
      <c r="Q291" s="13">
        <f>IFERROR(VLOOKUP($A291, 'Fielding Data'!$A$1:$H$12056, 5, 0), 0)</f>
        <v>52</v>
      </c>
      <c r="R291" s="13">
        <f>IFERROR(VLOOKUP($A291, 'Fielding Data'!$A$1:$H$12056, 6, 0), 0)</f>
        <v>3</v>
      </c>
      <c r="S291" s="13">
        <f>IFERROR(VLOOKUP($A291, 'Fielding Data'!$A$1:$H$12056, 7, 0), 0)</f>
        <v>0</v>
      </c>
      <c r="T291" s="13">
        <f>IFERROR(VLOOKUP($A291, 'Fielding Data'!$A$1:$H$12056, 8, 0), 0)</f>
        <v>5</v>
      </c>
      <c r="U291" s="13">
        <f>SUMIFS('Fielding Data'!E:E, 'Fielding Data'!$A:$A, $A291)</f>
        <v>52</v>
      </c>
      <c r="V291" s="13">
        <f>SUMIFS('Fielding Data'!F:F, 'Fielding Data'!$A:$A, $A291)</f>
        <v>3</v>
      </c>
      <c r="W291" s="13">
        <f>SUMIFS('Fielding Data'!G:G, 'Fielding Data'!$A:$A, $A291)</f>
        <v>0</v>
      </c>
      <c r="X291" s="13">
        <f>SUMIFS('Fielding Data'!H:H, 'Fielding Data'!$A:$A, $A291)</f>
        <v>5</v>
      </c>
    </row>
    <row r="292" spans="1:24" x14ac:dyDescent="0.3">
      <c r="A292" s="13" t="str">
        <f t="shared" si="9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 t="shared" si="8"/>
        <v>C</v>
      </c>
      <c r="Q292" s="13">
        <f>IFERROR(VLOOKUP($A292, 'Fielding Data'!$A$1:$H$12056, 5, 0), 0)</f>
        <v>263</v>
      </c>
      <c r="R292" s="13">
        <f>IFERROR(VLOOKUP($A292, 'Fielding Data'!$A$1:$H$12056, 6, 0), 0)</f>
        <v>21</v>
      </c>
      <c r="S292" s="13">
        <f>IFERROR(VLOOKUP($A292, 'Fielding Data'!$A$1:$H$12056, 7, 0), 0)</f>
        <v>1</v>
      </c>
      <c r="T292" s="13">
        <f>IFERROR(VLOOKUP($A292, 'Fielding Data'!$A$1:$H$12056, 8, 0), 0)</f>
        <v>4</v>
      </c>
      <c r="U292" s="13">
        <f>SUMIFS('Fielding Data'!E:E, 'Fielding Data'!$A:$A, $A292)</f>
        <v>263</v>
      </c>
      <c r="V292" s="13">
        <f>SUMIFS('Fielding Data'!F:F, 'Fielding Data'!$A:$A, $A292)</f>
        <v>21</v>
      </c>
      <c r="W292" s="13">
        <f>SUMIFS('Fielding Data'!G:G, 'Fielding Data'!$A:$A, $A292)</f>
        <v>1</v>
      </c>
      <c r="X292" s="13">
        <f>SUMIFS('Fielding Data'!H:H, 'Fielding Data'!$A:$A, $A292)</f>
        <v>4</v>
      </c>
    </row>
    <row r="293" spans="1:24" x14ac:dyDescent="0.3">
      <c r="A293" s="13" t="str">
        <f t="shared" si="9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 t="shared" si="8"/>
        <v>2B</v>
      </c>
      <c r="Q293" s="13">
        <f>IFERROR(VLOOKUP($A293, 'Fielding Data'!$A$1:$H$12056, 5, 0), 0)</f>
        <v>218</v>
      </c>
      <c r="R293" s="13">
        <f>IFERROR(VLOOKUP($A293, 'Fielding Data'!$A$1:$H$12056, 6, 0), 0)</f>
        <v>328</v>
      </c>
      <c r="S293" s="13">
        <f>IFERROR(VLOOKUP($A293, 'Fielding Data'!$A$1:$H$12056, 7, 0), 0)</f>
        <v>3</v>
      </c>
      <c r="T293" s="13">
        <f>IFERROR(VLOOKUP($A293, 'Fielding Data'!$A$1:$H$12056, 8, 0), 0)</f>
        <v>77</v>
      </c>
      <c r="U293" s="13">
        <f>SUMIFS('Fielding Data'!E:E, 'Fielding Data'!$A:$A, $A293)</f>
        <v>218</v>
      </c>
      <c r="V293" s="13">
        <f>SUMIFS('Fielding Data'!F:F, 'Fielding Data'!$A:$A, $A293)</f>
        <v>328</v>
      </c>
      <c r="W293" s="13">
        <f>SUMIFS('Fielding Data'!G:G, 'Fielding Data'!$A:$A, $A293)</f>
        <v>3</v>
      </c>
      <c r="X293" s="13">
        <f>SUMIFS('Fielding Data'!H:H, 'Fielding Data'!$A:$A, $A293)</f>
        <v>77</v>
      </c>
    </row>
    <row r="294" spans="1:24" x14ac:dyDescent="0.3">
      <c r="A294" s="13" t="str">
        <f t="shared" si="9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 t="shared" si="8"/>
        <v>CF</v>
      </c>
      <c r="Q294" s="13">
        <f>IFERROR(VLOOKUP($A294, 'Fielding Data'!$A$1:$H$12056, 5, 0), 0)</f>
        <v>0</v>
      </c>
      <c r="R294" s="13">
        <f>IFERROR(VLOOKUP($A294, 'Fielding Data'!$A$1:$H$12056, 6, 0), 0)</f>
        <v>0</v>
      </c>
      <c r="S294" s="13">
        <f>IFERROR(VLOOKUP($A294, 'Fielding Data'!$A$1:$H$12056, 7, 0), 0)</f>
        <v>0</v>
      </c>
      <c r="T294" s="13">
        <f>IFERROR(VLOOKUP($A294, 'Fielding Data'!$A$1:$H$12056, 8, 0), 0)</f>
        <v>0</v>
      </c>
      <c r="U294" s="13">
        <f>SUMIFS('Fielding Data'!E:E, 'Fielding Data'!$A:$A, $A294)</f>
        <v>44</v>
      </c>
      <c r="V294" s="13">
        <f>SUMIFS('Fielding Data'!F:F, 'Fielding Data'!$A:$A, $A294)</f>
        <v>0</v>
      </c>
      <c r="W294" s="13">
        <f>SUMIFS('Fielding Data'!G:G, 'Fielding Data'!$A:$A, $A294)</f>
        <v>0</v>
      </c>
      <c r="X294" s="13">
        <f>SUMIFS('Fielding Data'!H:H, 'Fielding Data'!$A:$A, $A294)</f>
        <v>0</v>
      </c>
    </row>
    <row r="295" spans="1:24" x14ac:dyDescent="0.3">
      <c r="A295" s="13" t="str">
        <f t="shared" si="9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 t="shared" si="8"/>
        <v>P</v>
      </c>
      <c r="Q295" s="13">
        <f>IFERROR(VLOOKUP($A295, 'Fielding Data'!$A$1:$H$12056, 5, 0), 0)</f>
        <v>3</v>
      </c>
      <c r="R295" s="13">
        <f>IFERROR(VLOOKUP($A295, 'Fielding Data'!$A$1:$H$12056, 6, 0), 0)</f>
        <v>5</v>
      </c>
      <c r="S295" s="13">
        <f>IFERROR(VLOOKUP($A295, 'Fielding Data'!$A$1:$H$12056, 7, 0), 0)</f>
        <v>0</v>
      </c>
      <c r="T295" s="13">
        <f>IFERROR(VLOOKUP($A295, 'Fielding Data'!$A$1:$H$12056, 8, 0), 0)</f>
        <v>0</v>
      </c>
      <c r="U295" s="13">
        <f>SUMIFS('Fielding Data'!E:E, 'Fielding Data'!$A:$A, $A295)</f>
        <v>3</v>
      </c>
      <c r="V295" s="13">
        <f>SUMIFS('Fielding Data'!F:F, 'Fielding Data'!$A:$A, $A295)</f>
        <v>5</v>
      </c>
      <c r="W295" s="13">
        <f>SUMIFS('Fielding Data'!G:G, 'Fielding Data'!$A:$A, $A295)</f>
        <v>0</v>
      </c>
      <c r="X295" s="13">
        <f>SUMIFS('Fielding Data'!H:H, 'Fielding Data'!$A:$A, $A295)</f>
        <v>0</v>
      </c>
    </row>
    <row r="296" spans="1:24" x14ac:dyDescent="0.3">
      <c r="A296" s="13" t="str">
        <f t="shared" si="9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 t="shared" si="8"/>
        <v>3B</v>
      </c>
      <c r="Q296" s="13">
        <f>IFERROR(VLOOKUP($A296, 'Fielding Data'!$A$1:$H$12056, 5, 0), 0)</f>
        <v>71</v>
      </c>
      <c r="R296" s="13">
        <f>IFERROR(VLOOKUP($A296, 'Fielding Data'!$A$1:$H$12056, 6, 0), 0)</f>
        <v>174</v>
      </c>
      <c r="S296" s="13">
        <f>IFERROR(VLOOKUP($A296, 'Fielding Data'!$A$1:$H$12056, 7, 0), 0)</f>
        <v>18</v>
      </c>
      <c r="T296" s="13">
        <f>IFERROR(VLOOKUP($A296, 'Fielding Data'!$A$1:$H$12056, 8, 0), 0)</f>
        <v>16</v>
      </c>
      <c r="U296" s="13">
        <f>SUMIFS('Fielding Data'!E:E, 'Fielding Data'!$A:$A, $A296)</f>
        <v>71</v>
      </c>
      <c r="V296" s="13">
        <f>SUMIFS('Fielding Data'!F:F, 'Fielding Data'!$A:$A, $A296)</f>
        <v>174</v>
      </c>
      <c r="W296" s="13">
        <f>SUMIFS('Fielding Data'!G:G, 'Fielding Data'!$A:$A, $A296)</f>
        <v>18</v>
      </c>
      <c r="X296" s="13">
        <f>SUMIFS('Fielding Data'!H:H, 'Fielding Data'!$A:$A, $A296)</f>
        <v>16</v>
      </c>
    </row>
    <row r="297" spans="1:24" x14ac:dyDescent="0.3">
      <c r="A297" s="13" t="str">
        <f t="shared" si="9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 t="shared" si="8"/>
        <v>P</v>
      </c>
      <c r="Q297" s="13">
        <f>IFERROR(VLOOKUP($A297, 'Fielding Data'!$A$1:$H$12056, 5, 0), 0)</f>
        <v>0</v>
      </c>
      <c r="R297" s="13">
        <f>IFERROR(VLOOKUP($A297, 'Fielding Data'!$A$1:$H$12056, 6, 0), 0)</f>
        <v>0</v>
      </c>
      <c r="S297" s="13">
        <f>IFERROR(VLOOKUP($A297, 'Fielding Data'!$A$1:$H$12056, 7, 0), 0)</f>
        <v>0</v>
      </c>
      <c r="T297" s="13">
        <f>IFERROR(VLOOKUP($A297, 'Fielding Data'!$A$1:$H$12056, 8, 0), 0)</f>
        <v>0</v>
      </c>
      <c r="U297" s="13">
        <f>SUMIFS('Fielding Data'!E:E, 'Fielding Data'!$A:$A, $A297)</f>
        <v>0</v>
      </c>
      <c r="V297" s="13">
        <f>SUMIFS('Fielding Data'!F:F, 'Fielding Data'!$A:$A, $A297)</f>
        <v>0</v>
      </c>
      <c r="W297" s="13">
        <f>SUMIFS('Fielding Data'!G:G, 'Fielding Data'!$A:$A, $A297)</f>
        <v>0</v>
      </c>
      <c r="X297" s="13">
        <f>SUMIFS('Fielding Data'!H:H, 'Fielding Data'!$A:$A, $A297)</f>
        <v>0</v>
      </c>
    </row>
    <row r="298" spans="1:24" x14ac:dyDescent="0.3">
      <c r="A298" s="13" t="str">
        <f t="shared" si="9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 t="shared" si="8"/>
        <v>P</v>
      </c>
      <c r="Q298" s="13">
        <f>IFERROR(VLOOKUP($A298, 'Fielding Data'!$A$1:$H$12056, 5, 0), 0)</f>
        <v>7</v>
      </c>
      <c r="R298" s="13">
        <f>IFERROR(VLOOKUP($A298, 'Fielding Data'!$A$1:$H$12056, 6, 0), 0)</f>
        <v>12</v>
      </c>
      <c r="S298" s="13">
        <f>IFERROR(VLOOKUP($A298, 'Fielding Data'!$A$1:$H$12056, 7, 0), 0)</f>
        <v>0</v>
      </c>
      <c r="T298" s="13">
        <f>IFERROR(VLOOKUP($A298, 'Fielding Data'!$A$1:$H$12056, 8, 0), 0)</f>
        <v>2</v>
      </c>
      <c r="U298" s="13">
        <f>SUMIFS('Fielding Data'!E:E, 'Fielding Data'!$A:$A, $A298)</f>
        <v>7</v>
      </c>
      <c r="V298" s="13">
        <f>SUMIFS('Fielding Data'!F:F, 'Fielding Data'!$A:$A, $A298)</f>
        <v>12</v>
      </c>
      <c r="W298" s="13">
        <f>SUMIFS('Fielding Data'!G:G, 'Fielding Data'!$A:$A, $A298)</f>
        <v>0</v>
      </c>
      <c r="X298" s="13">
        <f>SUMIFS('Fielding Data'!H:H, 'Fielding Data'!$A:$A, $A298)</f>
        <v>2</v>
      </c>
    </row>
    <row r="299" spans="1:24" x14ac:dyDescent="0.3">
      <c r="A299" s="13" t="str">
        <f t="shared" si="9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 t="shared" si="8"/>
        <v>P</v>
      </c>
      <c r="Q299" s="13">
        <f>IFERROR(VLOOKUP($A299, 'Fielding Data'!$A$1:$H$12056, 5, 0), 0)</f>
        <v>0</v>
      </c>
      <c r="R299" s="13">
        <f>IFERROR(VLOOKUP($A299, 'Fielding Data'!$A$1:$H$12056, 6, 0), 0)</f>
        <v>0</v>
      </c>
      <c r="S299" s="13">
        <f>IFERROR(VLOOKUP($A299, 'Fielding Data'!$A$1:$H$12056, 7, 0), 0)</f>
        <v>0</v>
      </c>
      <c r="T299" s="13">
        <f>IFERROR(VLOOKUP($A299, 'Fielding Data'!$A$1:$H$12056, 8, 0), 0)</f>
        <v>0</v>
      </c>
      <c r="U299" s="13">
        <f>SUMIFS('Fielding Data'!E:E, 'Fielding Data'!$A:$A, $A299)</f>
        <v>0</v>
      </c>
      <c r="V299" s="13">
        <f>SUMIFS('Fielding Data'!F:F, 'Fielding Data'!$A:$A, $A299)</f>
        <v>0</v>
      </c>
      <c r="W299" s="13">
        <f>SUMIFS('Fielding Data'!G:G, 'Fielding Data'!$A:$A, $A299)</f>
        <v>0</v>
      </c>
      <c r="X299" s="13">
        <f>SUMIFS('Fielding Data'!H:H, 'Fielding Data'!$A:$A, $A299)</f>
        <v>0</v>
      </c>
    </row>
    <row r="300" spans="1:24" x14ac:dyDescent="0.3">
      <c r="A300" s="13" t="str">
        <f t="shared" si="9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 t="shared" si="8"/>
        <v>CF</v>
      </c>
      <c r="Q300" s="13">
        <f>IFERROR(VLOOKUP($A300, 'Fielding Data'!$A$1:$H$12056, 5, 0), 0)</f>
        <v>0</v>
      </c>
      <c r="R300" s="13">
        <f>IFERROR(VLOOKUP($A300, 'Fielding Data'!$A$1:$H$12056, 6, 0), 0)</f>
        <v>0</v>
      </c>
      <c r="S300" s="13">
        <f>IFERROR(VLOOKUP($A300, 'Fielding Data'!$A$1:$H$12056, 7, 0), 0)</f>
        <v>0</v>
      </c>
      <c r="T300" s="13">
        <f>IFERROR(VLOOKUP($A300, 'Fielding Data'!$A$1:$H$12056, 8, 0), 0)</f>
        <v>0</v>
      </c>
      <c r="U300" s="13">
        <f>SUMIFS('Fielding Data'!E:E, 'Fielding Data'!$A:$A, $A300)</f>
        <v>182</v>
      </c>
      <c r="V300" s="13">
        <f>SUMIFS('Fielding Data'!F:F, 'Fielding Data'!$A:$A, $A300)</f>
        <v>358</v>
      </c>
      <c r="W300" s="13">
        <f>SUMIFS('Fielding Data'!G:G, 'Fielding Data'!$A:$A, $A300)</f>
        <v>20</v>
      </c>
      <c r="X300" s="13">
        <f>SUMIFS('Fielding Data'!H:H, 'Fielding Data'!$A:$A, $A300)</f>
        <v>71</v>
      </c>
    </row>
    <row r="301" spans="1:24" x14ac:dyDescent="0.3">
      <c r="A301" s="13" t="str">
        <f t="shared" si="9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 t="shared" si="8"/>
        <v>2B</v>
      </c>
      <c r="Q301" s="13">
        <f>IFERROR(VLOOKUP($A301, 'Fielding Data'!$A$1:$H$12056, 5, 0), 0)</f>
        <v>57</v>
      </c>
      <c r="R301" s="13">
        <f>IFERROR(VLOOKUP($A301, 'Fielding Data'!$A$1:$H$12056, 6, 0), 0)</f>
        <v>74</v>
      </c>
      <c r="S301" s="13">
        <f>IFERROR(VLOOKUP($A301, 'Fielding Data'!$A$1:$H$12056, 7, 0), 0)</f>
        <v>0</v>
      </c>
      <c r="T301" s="13">
        <f>IFERROR(VLOOKUP($A301, 'Fielding Data'!$A$1:$H$12056, 8, 0), 0)</f>
        <v>20</v>
      </c>
      <c r="U301" s="13">
        <f>SUMIFS('Fielding Data'!E:E, 'Fielding Data'!$A:$A, $A301)</f>
        <v>59</v>
      </c>
      <c r="V301" s="13">
        <f>SUMIFS('Fielding Data'!F:F, 'Fielding Data'!$A:$A, $A301)</f>
        <v>83</v>
      </c>
      <c r="W301" s="13">
        <f>SUMIFS('Fielding Data'!G:G, 'Fielding Data'!$A:$A, $A301)</f>
        <v>1</v>
      </c>
      <c r="X301" s="13">
        <f>SUMIFS('Fielding Data'!H:H, 'Fielding Data'!$A:$A, $A301)</f>
        <v>21</v>
      </c>
    </row>
    <row r="302" spans="1:24" x14ac:dyDescent="0.3">
      <c r="A302" s="13" t="str">
        <f t="shared" si="9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 t="shared" si="8"/>
        <v>C</v>
      </c>
      <c r="Q302" s="13">
        <f>IFERROR(VLOOKUP($A302, 'Fielding Data'!$A$1:$H$12056, 5, 0), 0)</f>
        <v>2</v>
      </c>
      <c r="R302" s="13">
        <f>IFERROR(VLOOKUP($A302, 'Fielding Data'!$A$1:$H$12056, 6, 0), 0)</f>
        <v>0</v>
      </c>
      <c r="S302" s="13">
        <f>IFERROR(VLOOKUP($A302, 'Fielding Data'!$A$1:$H$12056, 7, 0), 0)</f>
        <v>0</v>
      </c>
      <c r="T302" s="13">
        <f>IFERROR(VLOOKUP($A302, 'Fielding Data'!$A$1:$H$12056, 8, 0), 0)</f>
        <v>0</v>
      </c>
      <c r="U302" s="13">
        <f>SUMIFS('Fielding Data'!E:E, 'Fielding Data'!$A:$A, $A302)</f>
        <v>2</v>
      </c>
      <c r="V302" s="13">
        <f>SUMIFS('Fielding Data'!F:F, 'Fielding Data'!$A:$A, $A302)</f>
        <v>0</v>
      </c>
      <c r="W302" s="13">
        <f>SUMIFS('Fielding Data'!G:G, 'Fielding Data'!$A:$A, $A302)</f>
        <v>0</v>
      </c>
      <c r="X302" s="13">
        <f>SUMIFS('Fielding Data'!H:H, 'Fielding Data'!$A:$A, $A302)</f>
        <v>0</v>
      </c>
    </row>
    <row r="303" spans="1:24" x14ac:dyDescent="0.3">
      <c r="A303" s="13" t="str">
        <f t="shared" si="9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 t="shared" si="8"/>
        <v>P</v>
      </c>
      <c r="Q303" s="13">
        <f>IFERROR(VLOOKUP($A303, 'Fielding Data'!$A$1:$H$12056, 5, 0), 0)</f>
        <v>1</v>
      </c>
      <c r="R303" s="13">
        <f>IFERROR(VLOOKUP($A303, 'Fielding Data'!$A$1:$H$12056, 6, 0), 0)</f>
        <v>2</v>
      </c>
      <c r="S303" s="13">
        <f>IFERROR(VLOOKUP($A303, 'Fielding Data'!$A$1:$H$12056, 7, 0), 0)</f>
        <v>0</v>
      </c>
      <c r="T303" s="13">
        <f>IFERROR(VLOOKUP($A303, 'Fielding Data'!$A$1:$H$12056, 8, 0), 0)</f>
        <v>0</v>
      </c>
      <c r="U303" s="13">
        <f>SUMIFS('Fielding Data'!E:E, 'Fielding Data'!$A:$A, $A303)</f>
        <v>1</v>
      </c>
      <c r="V303" s="13">
        <f>SUMIFS('Fielding Data'!F:F, 'Fielding Data'!$A:$A, $A303)</f>
        <v>2</v>
      </c>
      <c r="W303" s="13">
        <f>SUMIFS('Fielding Data'!G:G, 'Fielding Data'!$A:$A, $A303)</f>
        <v>0</v>
      </c>
      <c r="X303" s="13">
        <f>SUMIFS('Fielding Data'!H:H, 'Fielding Data'!$A:$A, $A303)</f>
        <v>0</v>
      </c>
    </row>
    <row r="304" spans="1:24" x14ac:dyDescent="0.3">
      <c r="A304" s="13" t="str">
        <f t="shared" si="9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 t="shared" si="8"/>
        <v>1B</v>
      </c>
      <c r="Q304" s="13">
        <f>IFERROR(VLOOKUP($A304, 'Fielding Data'!$A$1:$H$12056, 5, 0), 0)</f>
        <v>0</v>
      </c>
      <c r="R304" s="13">
        <f>IFERROR(VLOOKUP($A304, 'Fielding Data'!$A$1:$H$12056, 6, 0), 0)</f>
        <v>0</v>
      </c>
      <c r="S304" s="13">
        <f>IFERROR(VLOOKUP($A304, 'Fielding Data'!$A$1:$H$12056, 7, 0), 0)</f>
        <v>0</v>
      </c>
      <c r="T304" s="13">
        <f>IFERROR(VLOOKUP($A304, 'Fielding Data'!$A$1:$H$12056, 8, 0), 0)</f>
        <v>0</v>
      </c>
      <c r="U304" s="13">
        <f>SUMIFS('Fielding Data'!E:E, 'Fielding Data'!$A:$A, $A304)</f>
        <v>223</v>
      </c>
      <c r="V304" s="13">
        <f>SUMIFS('Fielding Data'!F:F, 'Fielding Data'!$A:$A, $A304)</f>
        <v>6</v>
      </c>
      <c r="W304" s="13">
        <f>SUMIFS('Fielding Data'!G:G, 'Fielding Data'!$A:$A, $A304)</f>
        <v>1</v>
      </c>
      <c r="X304" s="13">
        <f>SUMIFS('Fielding Data'!H:H, 'Fielding Data'!$A:$A, $A304)</f>
        <v>2</v>
      </c>
    </row>
    <row r="305" spans="1:24" x14ac:dyDescent="0.3">
      <c r="A305" s="13" t="str">
        <f t="shared" si="9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 t="shared" si="8"/>
        <v>CF</v>
      </c>
      <c r="Q305" s="13">
        <f>IFERROR(VLOOKUP($A305, 'Fielding Data'!$A$1:$H$12056, 5, 0), 0)</f>
        <v>0</v>
      </c>
      <c r="R305" s="13">
        <f>IFERROR(VLOOKUP($A305, 'Fielding Data'!$A$1:$H$12056, 6, 0), 0)</f>
        <v>0</v>
      </c>
      <c r="S305" s="13">
        <f>IFERROR(VLOOKUP($A305, 'Fielding Data'!$A$1:$H$12056, 7, 0), 0)</f>
        <v>0</v>
      </c>
      <c r="T305" s="13">
        <f>IFERROR(VLOOKUP($A305, 'Fielding Data'!$A$1:$H$12056, 8, 0), 0)</f>
        <v>0</v>
      </c>
      <c r="U305" s="13">
        <f>SUMIFS('Fielding Data'!E:E, 'Fielding Data'!$A:$A, $A305)</f>
        <v>13</v>
      </c>
      <c r="V305" s="13">
        <f>SUMIFS('Fielding Data'!F:F, 'Fielding Data'!$A:$A, $A305)</f>
        <v>0</v>
      </c>
      <c r="W305" s="13">
        <f>SUMIFS('Fielding Data'!G:G, 'Fielding Data'!$A:$A, $A305)</f>
        <v>0</v>
      </c>
      <c r="X305" s="13">
        <f>SUMIFS('Fielding Data'!H:H, 'Fielding Data'!$A:$A, $A305)</f>
        <v>0</v>
      </c>
    </row>
    <row r="306" spans="1:24" x14ac:dyDescent="0.3">
      <c r="A306" s="13" t="str">
        <f t="shared" si="9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 t="shared" si="8"/>
        <v>CF</v>
      </c>
      <c r="Q306" s="13">
        <f>IFERROR(VLOOKUP($A306, 'Fielding Data'!$A$1:$H$12056, 5, 0), 0)</f>
        <v>0</v>
      </c>
      <c r="R306" s="13">
        <f>IFERROR(VLOOKUP($A306, 'Fielding Data'!$A$1:$H$12056, 6, 0), 0)</f>
        <v>0</v>
      </c>
      <c r="S306" s="13">
        <f>IFERROR(VLOOKUP($A306, 'Fielding Data'!$A$1:$H$12056, 7, 0), 0)</f>
        <v>0</v>
      </c>
      <c r="T306" s="13">
        <f>IFERROR(VLOOKUP($A306, 'Fielding Data'!$A$1:$H$12056, 8, 0), 0)</f>
        <v>0</v>
      </c>
      <c r="U306" s="13">
        <f>SUMIFS('Fielding Data'!E:E, 'Fielding Data'!$A:$A, $A306)</f>
        <v>1</v>
      </c>
      <c r="V306" s="13">
        <f>SUMIFS('Fielding Data'!F:F, 'Fielding Data'!$A:$A, $A306)</f>
        <v>0</v>
      </c>
      <c r="W306" s="13">
        <f>SUMIFS('Fielding Data'!G:G, 'Fielding Data'!$A:$A, $A306)</f>
        <v>0</v>
      </c>
      <c r="X306" s="13">
        <f>SUMIFS('Fielding Data'!H:H, 'Fielding Data'!$A:$A, $A306)</f>
        <v>0</v>
      </c>
    </row>
    <row r="307" spans="1:24" x14ac:dyDescent="0.3">
      <c r="A307" s="13" t="str">
        <f t="shared" si="9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 t="shared" si="8"/>
        <v>SS</v>
      </c>
      <c r="Q307" s="13">
        <f>IFERROR(VLOOKUP($A307, 'Fielding Data'!$A$1:$H$12056, 5, 0), 0)</f>
        <v>48</v>
      </c>
      <c r="R307" s="13">
        <f>IFERROR(VLOOKUP($A307, 'Fielding Data'!$A$1:$H$12056, 6, 0), 0)</f>
        <v>74</v>
      </c>
      <c r="S307" s="13">
        <f>IFERROR(VLOOKUP($A307, 'Fielding Data'!$A$1:$H$12056, 7, 0), 0)</f>
        <v>1</v>
      </c>
      <c r="T307" s="13">
        <f>IFERROR(VLOOKUP($A307, 'Fielding Data'!$A$1:$H$12056, 8, 0), 0)</f>
        <v>24</v>
      </c>
      <c r="U307" s="13">
        <f>SUMIFS('Fielding Data'!E:E, 'Fielding Data'!$A:$A, $A307)</f>
        <v>48</v>
      </c>
      <c r="V307" s="13">
        <f>SUMIFS('Fielding Data'!F:F, 'Fielding Data'!$A:$A, $A307)</f>
        <v>74</v>
      </c>
      <c r="W307" s="13">
        <f>SUMIFS('Fielding Data'!G:G, 'Fielding Data'!$A:$A, $A307)</f>
        <v>1</v>
      </c>
      <c r="X307" s="13">
        <f>SUMIFS('Fielding Data'!H:H, 'Fielding Data'!$A:$A, $A307)</f>
        <v>24</v>
      </c>
    </row>
    <row r="308" spans="1:24" x14ac:dyDescent="0.3">
      <c r="A308" s="13" t="str">
        <f t="shared" si="9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 t="shared" si="8"/>
        <v>P</v>
      </c>
      <c r="Q308" s="13">
        <f>IFERROR(VLOOKUP($A308, 'Fielding Data'!$A$1:$H$12056, 5, 0), 0)</f>
        <v>13</v>
      </c>
      <c r="R308" s="13">
        <f>IFERROR(VLOOKUP($A308, 'Fielding Data'!$A$1:$H$12056, 6, 0), 0)</f>
        <v>26</v>
      </c>
      <c r="S308" s="13">
        <f>IFERROR(VLOOKUP($A308, 'Fielding Data'!$A$1:$H$12056, 7, 0), 0)</f>
        <v>0</v>
      </c>
      <c r="T308" s="13">
        <f>IFERROR(VLOOKUP($A308, 'Fielding Data'!$A$1:$H$12056, 8, 0), 0)</f>
        <v>3</v>
      </c>
      <c r="U308" s="13">
        <f>SUMIFS('Fielding Data'!E:E, 'Fielding Data'!$A:$A, $A308)</f>
        <v>13</v>
      </c>
      <c r="V308" s="13">
        <f>SUMIFS('Fielding Data'!F:F, 'Fielding Data'!$A:$A, $A308)</f>
        <v>26</v>
      </c>
      <c r="W308" s="13">
        <f>SUMIFS('Fielding Data'!G:G, 'Fielding Data'!$A:$A, $A308)</f>
        <v>0</v>
      </c>
      <c r="X308" s="13">
        <f>SUMIFS('Fielding Data'!H:H, 'Fielding Data'!$A:$A, $A308)</f>
        <v>3</v>
      </c>
    </row>
    <row r="309" spans="1:24" x14ac:dyDescent="0.3">
      <c r="A309" s="13" t="str">
        <f t="shared" si="9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 t="shared" si="8"/>
        <v>CF</v>
      </c>
      <c r="Q309" s="13">
        <f>IFERROR(VLOOKUP($A309, 'Fielding Data'!$A$1:$H$12056, 5, 0), 0)</f>
        <v>0</v>
      </c>
      <c r="R309" s="13">
        <f>IFERROR(VLOOKUP($A309, 'Fielding Data'!$A$1:$H$12056, 6, 0), 0)</f>
        <v>0</v>
      </c>
      <c r="S309" s="13">
        <f>IFERROR(VLOOKUP($A309, 'Fielding Data'!$A$1:$H$12056, 7, 0), 0)</f>
        <v>0</v>
      </c>
      <c r="T309" s="13">
        <f>IFERROR(VLOOKUP($A309, 'Fielding Data'!$A$1:$H$12056, 8, 0), 0)</f>
        <v>0</v>
      </c>
      <c r="U309" s="13">
        <f>SUMIFS('Fielding Data'!E:E, 'Fielding Data'!$A:$A, $A309)</f>
        <v>52</v>
      </c>
      <c r="V309" s="13">
        <f>SUMIFS('Fielding Data'!F:F, 'Fielding Data'!$A:$A, $A309)</f>
        <v>1</v>
      </c>
      <c r="W309" s="13">
        <f>SUMIFS('Fielding Data'!G:G, 'Fielding Data'!$A:$A, $A309)</f>
        <v>0</v>
      </c>
      <c r="X309" s="13">
        <f>SUMIFS('Fielding Data'!H:H, 'Fielding Data'!$A:$A, $A309)</f>
        <v>0</v>
      </c>
    </row>
    <row r="310" spans="1:24" x14ac:dyDescent="0.3">
      <c r="A310" s="13" t="str">
        <f t="shared" si="9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 t="shared" si="8"/>
        <v>P</v>
      </c>
      <c r="Q310" s="13">
        <f>IFERROR(VLOOKUP($A310, 'Fielding Data'!$A$1:$H$12056, 5, 0), 0)</f>
        <v>6</v>
      </c>
      <c r="R310" s="13">
        <f>IFERROR(VLOOKUP($A310, 'Fielding Data'!$A$1:$H$12056, 6, 0), 0)</f>
        <v>17</v>
      </c>
      <c r="S310" s="13">
        <f>IFERROR(VLOOKUP($A310, 'Fielding Data'!$A$1:$H$12056, 7, 0), 0)</f>
        <v>1</v>
      </c>
      <c r="T310" s="13">
        <f>IFERROR(VLOOKUP($A310, 'Fielding Data'!$A$1:$H$12056, 8, 0), 0)</f>
        <v>2</v>
      </c>
      <c r="U310" s="13">
        <f>SUMIFS('Fielding Data'!E:E, 'Fielding Data'!$A:$A, $A310)</f>
        <v>6</v>
      </c>
      <c r="V310" s="13">
        <f>SUMIFS('Fielding Data'!F:F, 'Fielding Data'!$A:$A, $A310)</f>
        <v>17</v>
      </c>
      <c r="W310" s="13">
        <f>SUMIFS('Fielding Data'!G:G, 'Fielding Data'!$A:$A, $A310)</f>
        <v>1</v>
      </c>
      <c r="X310" s="13">
        <f>SUMIFS('Fielding Data'!H:H, 'Fielding Data'!$A:$A, $A310)</f>
        <v>2</v>
      </c>
    </row>
    <row r="311" spans="1:24" x14ac:dyDescent="0.3">
      <c r="A311" s="13" t="str">
        <f t="shared" si="9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 t="shared" si="8"/>
        <v>P</v>
      </c>
      <c r="Q311" s="13">
        <f>IFERROR(VLOOKUP($A311, 'Fielding Data'!$A$1:$H$12056, 5, 0), 0)</f>
        <v>3</v>
      </c>
      <c r="R311" s="13">
        <f>IFERROR(VLOOKUP($A311, 'Fielding Data'!$A$1:$H$12056, 6, 0), 0)</f>
        <v>2</v>
      </c>
      <c r="S311" s="13">
        <f>IFERROR(VLOOKUP($A311, 'Fielding Data'!$A$1:$H$12056, 7, 0), 0)</f>
        <v>0</v>
      </c>
      <c r="T311" s="13">
        <f>IFERROR(VLOOKUP($A311, 'Fielding Data'!$A$1:$H$12056, 8, 0), 0)</f>
        <v>0</v>
      </c>
      <c r="U311" s="13">
        <f>SUMIFS('Fielding Data'!E:E, 'Fielding Data'!$A:$A, $A311)</f>
        <v>3</v>
      </c>
      <c r="V311" s="13">
        <f>SUMIFS('Fielding Data'!F:F, 'Fielding Data'!$A:$A, $A311)</f>
        <v>2</v>
      </c>
      <c r="W311" s="13">
        <f>SUMIFS('Fielding Data'!G:G, 'Fielding Data'!$A:$A, $A311)</f>
        <v>0</v>
      </c>
      <c r="X311" s="13">
        <f>SUMIFS('Fielding Data'!H:H, 'Fielding Data'!$A:$A, $A311)</f>
        <v>0</v>
      </c>
    </row>
    <row r="312" spans="1:24" x14ac:dyDescent="0.3">
      <c r="A312" s="13" t="str">
        <f t="shared" si="9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 t="shared" si="8"/>
        <v>3B</v>
      </c>
      <c r="Q312" s="13">
        <f>IFERROR(VLOOKUP($A312, 'Fielding Data'!$A$1:$H$12056, 5, 0), 0)</f>
        <v>9</v>
      </c>
      <c r="R312" s="13">
        <f>IFERROR(VLOOKUP($A312, 'Fielding Data'!$A$1:$H$12056, 6, 0), 0)</f>
        <v>19</v>
      </c>
      <c r="S312" s="13">
        <f>IFERROR(VLOOKUP($A312, 'Fielding Data'!$A$1:$H$12056, 7, 0), 0)</f>
        <v>5</v>
      </c>
      <c r="T312" s="13">
        <f>IFERROR(VLOOKUP($A312, 'Fielding Data'!$A$1:$H$12056, 8, 0), 0)</f>
        <v>0</v>
      </c>
      <c r="U312" s="13">
        <f>SUMIFS('Fielding Data'!E:E, 'Fielding Data'!$A:$A, $A312)</f>
        <v>9</v>
      </c>
      <c r="V312" s="13">
        <f>SUMIFS('Fielding Data'!F:F, 'Fielding Data'!$A:$A, $A312)</f>
        <v>19</v>
      </c>
      <c r="W312" s="13">
        <f>SUMIFS('Fielding Data'!G:G, 'Fielding Data'!$A:$A, $A312)</f>
        <v>5</v>
      </c>
      <c r="X312" s="13">
        <f>SUMIFS('Fielding Data'!H:H, 'Fielding Data'!$A:$A, $A312)</f>
        <v>0</v>
      </c>
    </row>
    <row r="313" spans="1:24" x14ac:dyDescent="0.3">
      <c r="A313" s="13" t="str">
        <f t="shared" si="9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 t="shared" si="8"/>
        <v>1B</v>
      </c>
      <c r="Q313" s="13">
        <f>IFERROR(VLOOKUP($A313, 'Fielding Data'!$A$1:$H$12056, 5, 0), 0)</f>
        <v>1251</v>
      </c>
      <c r="R313" s="13">
        <f>IFERROR(VLOOKUP($A313, 'Fielding Data'!$A$1:$H$12056, 6, 0), 0)</f>
        <v>86</v>
      </c>
      <c r="S313" s="13">
        <f>IFERROR(VLOOKUP($A313, 'Fielding Data'!$A$1:$H$12056, 7, 0), 0)</f>
        <v>4</v>
      </c>
      <c r="T313" s="13">
        <f>IFERROR(VLOOKUP($A313, 'Fielding Data'!$A$1:$H$12056, 8, 0), 0)</f>
        <v>116</v>
      </c>
      <c r="U313" s="13">
        <f>SUMIFS('Fielding Data'!E:E, 'Fielding Data'!$A:$A, $A313)</f>
        <v>1251</v>
      </c>
      <c r="V313" s="13">
        <f>SUMIFS('Fielding Data'!F:F, 'Fielding Data'!$A:$A, $A313)</f>
        <v>86</v>
      </c>
      <c r="W313" s="13">
        <f>SUMIFS('Fielding Data'!G:G, 'Fielding Data'!$A:$A, $A313)</f>
        <v>4</v>
      </c>
      <c r="X313" s="13">
        <f>SUMIFS('Fielding Data'!H:H, 'Fielding Data'!$A:$A, $A313)</f>
        <v>116</v>
      </c>
    </row>
    <row r="314" spans="1:24" x14ac:dyDescent="0.3">
      <c r="A314" s="13" t="str">
        <f t="shared" si="9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 t="shared" si="8"/>
        <v>P</v>
      </c>
      <c r="Q314" s="13">
        <f>IFERROR(VLOOKUP($A314, 'Fielding Data'!$A$1:$H$12056, 5, 0), 0)</f>
        <v>1</v>
      </c>
      <c r="R314" s="13">
        <f>IFERROR(VLOOKUP($A314, 'Fielding Data'!$A$1:$H$12056, 6, 0), 0)</f>
        <v>1</v>
      </c>
      <c r="S314" s="13">
        <f>IFERROR(VLOOKUP($A314, 'Fielding Data'!$A$1:$H$12056, 7, 0), 0)</f>
        <v>0</v>
      </c>
      <c r="T314" s="13">
        <f>IFERROR(VLOOKUP($A314, 'Fielding Data'!$A$1:$H$12056, 8, 0), 0)</f>
        <v>0</v>
      </c>
      <c r="U314" s="13">
        <f>SUMIFS('Fielding Data'!E:E, 'Fielding Data'!$A:$A, $A314)</f>
        <v>1</v>
      </c>
      <c r="V314" s="13">
        <f>SUMIFS('Fielding Data'!F:F, 'Fielding Data'!$A:$A, $A314)</f>
        <v>1</v>
      </c>
      <c r="W314" s="13">
        <f>SUMIFS('Fielding Data'!G:G, 'Fielding Data'!$A:$A, $A314)</f>
        <v>0</v>
      </c>
      <c r="X314" s="13">
        <f>SUMIFS('Fielding Data'!H:H, 'Fielding Data'!$A:$A, $A314)</f>
        <v>0</v>
      </c>
    </row>
    <row r="315" spans="1:24" x14ac:dyDescent="0.3">
      <c r="A315" s="13" t="str">
        <f t="shared" si="9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 t="shared" si="8"/>
        <v>P</v>
      </c>
      <c r="Q315" s="13">
        <f>IFERROR(VLOOKUP($A315, 'Fielding Data'!$A$1:$H$12056, 5, 0), 0)</f>
        <v>0</v>
      </c>
      <c r="R315" s="13">
        <f>IFERROR(VLOOKUP($A315, 'Fielding Data'!$A$1:$H$12056, 6, 0), 0)</f>
        <v>3</v>
      </c>
      <c r="S315" s="13">
        <f>IFERROR(VLOOKUP($A315, 'Fielding Data'!$A$1:$H$12056, 7, 0), 0)</f>
        <v>2</v>
      </c>
      <c r="T315" s="13">
        <f>IFERROR(VLOOKUP($A315, 'Fielding Data'!$A$1:$H$12056, 8, 0), 0)</f>
        <v>0</v>
      </c>
      <c r="U315" s="13">
        <f>SUMIFS('Fielding Data'!E:E, 'Fielding Data'!$A:$A, $A315)</f>
        <v>0</v>
      </c>
      <c r="V315" s="13">
        <f>SUMIFS('Fielding Data'!F:F, 'Fielding Data'!$A:$A, $A315)</f>
        <v>3</v>
      </c>
      <c r="W315" s="13">
        <f>SUMIFS('Fielding Data'!G:G, 'Fielding Data'!$A:$A, $A315)</f>
        <v>2</v>
      </c>
      <c r="X315" s="13">
        <f>SUMIFS('Fielding Data'!H:H, 'Fielding Data'!$A:$A, $A315)</f>
        <v>0</v>
      </c>
    </row>
    <row r="316" spans="1:24" x14ac:dyDescent="0.3">
      <c r="A316" s="13" t="str">
        <f t="shared" si="9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 t="shared" si="8"/>
        <v>2B</v>
      </c>
      <c r="Q316" s="13">
        <f>IFERROR(VLOOKUP($A316, 'Fielding Data'!$A$1:$H$12056, 5, 0), 0)</f>
        <v>274</v>
      </c>
      <c r="R316" s="13">
        <f>IFERROR(VLOOKUP($A316, 'Fielding Data'!$A$1:$H$12056, 6, 0), 0)</f>
        <v>414</v>
      </c>
      <c r="S316" s="13">
        <f>IFERROR(VLOOKUP($A316, 'Fielding Data'!$A$1:$H$12056, 7, 0), 0)</f>
        <v>19</v>
      </c>
      <c r="T316" s="13">
        <f>IFERROR(VLOOKUP($A316, 'Fielding Data'!$A$1:$H$12056, 8, 0), 0)</f>
        <v>110</v>
      </c>
      <c r="U316" s="13">
        <f>SUMIFS('Fielding Data'!E:E, 'Fielding Data'!$A:$A, $A316)</f>
        <v>274</v>
      </c>
      <c r="V316" s="13">
        <f>SUMIFS('Fielding Data'!F:F, 'Fielding Data'!$A:$A, $A316)</f>
        <v>414</v>
      </c>
      <c r="W316" s="13">
        <f>SUMIFS('Fielding Data'!G:G, 'Fielding Data'!$A:$A, $A316)</f>
        <v>19</v>
      </c>
      <c r="X316" s="13">
        <f>SUMIFS('Fielding Data'!H:H, 'Fielding Data'!$A:$A, $A316)</f>
        <v>110</v>
      </c>
    </row>
    <row r="317" spans="1:24" x14ac:dyDescent="0.3">
      <c r="A317" s="13" t="str">
        <f t="shared" si="9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 t="shared" si="8"/>
        <v>P</v>
      </c>
      <c r="Q317" s="13">
        <f>IFERROR(VLOOKUP($A317, 'Fielding Data'!$A$1:$H$12056, 5, 0), 0)</f>
        <v>1</v>
      </c>
      <c r="R317" s="13">
        <f>IFERROR(VLOOKUP($A317, 'Fielding Data'!$A$1:$H$12056, 6, 0), 0)</f>
        <v>2</v>
      </c>
      <c r="S317" s="13">
        <f>IFERROR(VLOOKUP($A317, 'Fielding Data'!$A$1:$H$12056, 7, 0), 0)</f>
        <v>0</v>
      </c>
      <c r="T317" s="13">
        <f>IFERROR(VLOOKUP($A317, 'Fielding Data'!$A$1:$H$12056, 8, 0), 0)</f>
        <v>0</v>
      </c>
      <c r="U317" s="13">
        <f>SUMIFS('Fielding Data'!E:E, 'Fielding Data'!$A:$A, $A317)</f>
        <v>1</v>
      </c>
      <c r="V317" s="13">
        <f>SUMIFS('Fielding Data'!F:F, 'Fielding Data'!$A:$A, $A317)</f>
        <v>2</v>
      </c>
      <c r="W317" s="13">
        <f>SUMIFS('Fielding Data'!G:G, 'Fielding Data'!$A:$A, $A317)</f>
        <v>0</v>
      </c>
      <c r="X317" s="13">
        <f>SUMIFS('Fielding Data'!H:H, 'Fielding Data'!$A:$A, $A317)</f>
        <v>0</v>
      </c>
    </row>
    <row r="318" spans="1:24" x14ac:dyDescent="0.3">
      <c r="A318" s="13" t="str">
        <f t="shared" si="9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 t="shared" si="8"/>
        <v>P</v>
      </c>
      <c r="Q318" s="13">
        <f>IFERROR(VLOOKUP($A318, 'Fielding Data'!$A$1:$H$12056, 5, 0), 0)</f>
        <v>17</v>
      </c>
      <c r="R318" s="13">
        <f>IFERROR(VLOOKUP($A318, 'Fielding Data'!$A$1:$H$12056, 6, 0), 0)</f>
        <v>19</v>
      </c>
      <c r="S318" s="13">
        <f>IFERROR(VLOOKUP($A318, 'Fielding Data'!$A$1:$H$12056, 7, 0), 0)</f>
        <v>1</v>
      </c>
      <c r="T318" s="13">
        <f>IFERROR(VLOOKUP($A318, 'Fielding Data'!$A$1:$H$12056, 8, 0), 0)</f>
        <v>3</v>
      </c>
      <c r="U318" s="13">
        <f>SUMIFS('Fielding Data'!E:E, 'Fielding Data'!$A:$A, $A318)</f>
        <v>17</v>
      </c>
      <c r="V318" s="13">
        <f>SUMIFS('Fielding Data'!F:F, 'Fielding Data'!$A:$A, $A318)</f>
        <v>19</v>
      </c>
      <c r="W318" s="13">
        <f>SUMIFS('Fielding Data'!G:G, 'Fielding Data'!$A:$A, $A318)</f>
        <v>1</v>
      </c>
      <c r="X318" s="13">
        <f>SUMIFS('Fielding Data'!H:H, 'Fielding Data'!$A:$A, $A318)</f>
        <v>3</v>
      </c>
    </row>
    <row r="319" spans="1:24" x14ac:dyDescent="0.3">
      <c r="A319" s="13" t="str">
        <f t="shared" si="9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 t="shared" si="8"/>
        <v>C</v>
      </c>
      <c r="Q319" s="13">
        <f>IFERROR(VLOOKUP($A319, 'Fielding Data'!$A$1:$H$12056, 5, 0), 0)</f>
        <v>30</v>
      </c>
      <c r="R319" s="13">
        <f>IFERROR(VLOOKUP($A319, 'Fielding Data'!$A$1:$H$12056, 6, 0), 0)</f>
        <v>1</v>
      </c>
      <c r="S319" s="13">
        <f>IFERROR(VLOOKUP($A319, 'Fielding Data'!$A$1:$H$12056, 7, 0), 0)</f>
        <v>0</v>
      </c>
      <c r="T319" s="13">
        <f>IFERROR(VLOOKUP($A319, 'Fielding Data'!$A$1:$H$12056, 8, 0), 0)</f>
        <v>0</v>
      </c>
      <c r="U319" s="13">
        <f>SUMIFS('Fielding Data'!E:E, 'Fielding Data'!$A:$A, $A319)</f>
        <v>30</v>
      </c>
      <c r="V319" s="13">
        <f>SUMIFS('Fielding Data'!F:F, 'Fielding Data'!$A:$A, $A319)</f>
        <v>1</v>
      </c>
      <c r="W319" s="13">
        <f>SUMIFS('Fielding Data'!G:G, 'Fielding Data'!$A:$A, $A319)</f>
        <v>0</v>
      </c>
      <c r="X319" s="13">
        <f>SUMIFS('Fielding Data'!H:H, 'Fielding Data'!$A:$A, $A319)</f>
        <v>0</v>
      </c>
    </row>
    <row r="320" spans="1:24" x14ac:dyDescent="0.3">
      <c r="A320" s="13" t="str">
        <f t="shared" si="9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 t="shared" si="8"/>
        <v>P</v>
      </c>
      <c r="Q320" s="13">
        <f>IFERROR(VLOOKUP($A320, 'Fielding Data'!$A$1:$H$12056, 5, 0), 0)</f>
        <v>9</v>
      </c>
      <c r="R320" s="13">
        <f>IFERROR(VLOOKUP($A320, 'Fielding Data'!$A$1:$H$12056, 6, 0), 0)</f>
        <v>24</v>
      </c>
      <c r="S320" s="13">
        <f>IFERROR(VLOOKUP($A320, 'Fielding Data'!$A$1:$H$12056, 7, 0), 0)</f>
        <v>2</v>
      </c>
      <c r="T320" s="13">
        <f>IFERROR(VLOOKUP($A320, 'Fielding Data'!$A$1:$H$12056, 8, 0), 0)</f>
        <v>2</v>
      </c>
      <c r="U320" s="13">
        <f>SUMIFS('Fielding Data'!E:E, 'Fielding Data'!$A:$A, $A320)</f>
        <v>9</v>
      </c>
      <c r="V320" s="13">
        <f>SUMIFS('Fielding Data'!F:F, 'Fielding Data'!$A:$A, $A320)</f>
        <v>24</v>
      </c>
      <c r="W320" s="13">
        <f>SUMIFS('Fielding Data'!G:G, 'Fielding Data'!$A:$A, $A320)</f>
        <v>2</v>
      </c>
      <c r="X320" s="13">
        <f>SUMIFS('Fielding Data'!H:H, 'Fielding Data'!$A:$A, $A320)</f>
        <v>2</v>
      </c>
    </row>
    <row r="321" spans="1:24" x14ac:dyDescent="0.3">
      <c r="A321" s="13" t="str">
        <f t="shared" si="9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 t="shared" si="8"/>
        <v>CF</v>
      </c>
      <c r="Q321" s="13">
        <f>IFERROR(VLOOKUP($A321, 'Fielding Data'!$A$1:$H$12056, 5, 0), 0)</f>
        <v>0</v>
      </c>
      <c r="R321" s="13">
        <f>IFERROR(VLOOKUP($A321, 'Fielding Data'!$A$1:$H$12056, 6, 0), 0)</f>
        <v>0</v>
      </c>
      <c r="S321" s="13">
        <f>IFERROR(VLOOKUP($A321, 'Fielding Data'!$A$1:$H$12056, 7, 0), 0)</f>
        <v>0</v>
      </c>
      <c r="T321" s="13">
        <f>IFERROR(VLOOKUP($A321, 'Fielding Data'!$A$1:$H$12056, 8, 0), 0)</f>
        <v>0</v>
      </c>
      <c r="U321" s="13">
        <f>SUMIFS('Fielding Data'!E:E, 'Fielding Data'!$A:$A, $A321)</f>
        <v>0</v>
      </c>
      <c r="V321" s="13">
        <f>SUMIFS('Fielding Data'!F:F, 'Fielding Data'!$A:$A, $A321)</f>
        <v>0</v>
      </c>
      <c r="W321" s="13">
        <f>SUMIFS('Fielding Data'!G:G, 'Fielding Data'!$A:$A, $A321)</f>
        <v>0</v>
      </c>
      <c r="X321" s="13">
        <f>SUMIFS('Fielding Data'!H:H, 'Fielding Data'!$A:$A, $A321)</f>
        <v>0</v>
      </c>
    </row>
    <row r="322" spans="1:24" x14ac:dyDescent="0.3">
      <c r="A322" s="13" t="str">
        <f t="shared" si="9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 t="shared" ref="P322:P385" si="10">IFERROR(VLOOKUP($A322, Fielding, 4, 0), "Other")</f>
        <v>CF</v>
      </c>
      <c r="Q322" s="13">
        <f>IFERROR(VLOOKUP($A322, 'Fielding Data'!$A$1:$H$12056, 5, 0), 0)</f>
        <v>0</v>
      </c>
      <c r="R322" s="13">
        <f>IFERROR(VLOOKUP($A322, 'Fielding Data'!$A$1:$H$12056, 6, 0), 0)</f>
        <v>0</v>
      </c>
      <c r="S322" s="13">
        <f>IFERROR(VLOOKUP($A322, 'Fielding Data'!$A$1:$H$12056, 7, 0), 0)</f>
        <v>0</v>
      </c>
      <c r="T322" s="13">
        <f>IFERROR(VLOOKUP($A322, 'Fielding Data'!$A$1:$H$12056, 8, 0), 0)</f>
        <v>0</v>
      </c>
      <c r="U322" s="13">
        <f>SUMIFS('Fielding Data'!E:E, 'Fielding Data'!$A:$A, $A322)</f>
        <v>239</v>
      </c>
      <c r="V322" s="13">
        <f>SUMIFS('Fielding Data'!F:F, 'Fielding Data'!$A:$A, $A322)</f>
        <v>2</v>
      </c>
      <c r="W322" s="13">
        <f>SUMIFS('Fielding Data'!G:G, 'Fielding Data'!$A:$A, $A322)</f>
        <v>1</v>
      </c>
      <c r="X322" s="13">
        <f>SUMIFS('Fielding Data'!H:H, 'Fielding Data'!$A:$A, $A322)</f>
        <v>0</v>
      </c>
    </row>
    <row r="323" spans="1:24" x14ac:dyDescent="0.3">
      <c r="A323" s="13" t="str">
        <f t="shared" ref="A323:A386" si="11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 t="shared" si="10"/>
        <v>CF</v>
      </c>
      <c r="Q323" s="13">
        <f>IFERROR(VLOOKUP($A323, 'Fielding Data'!$A$1:$H$12056, 5, 0), 0)</f>
        <v>0</v>
      </c>
      <c r="R323" s="13">
        <f>IFERROR(VLOOKUP($A323, 'Fielding Data'!$A$1:$H$12056, 6, 0), 0)</f>
        <v>0</v>
      </c>
      <c r="S323" s="13">
        <f>IFERROR(VLOOKUP($A323, 'Fielding Data'!$A$1:$H$12056, 7, 0), 0)</f>
        <v>0</v>
      </c>
      <c r="T323" s="13">
        <f>IFERROR(VLOOKUP($A323, 'Fielding Data'!$A$1:$H$12056, 8, 0), 0)</f>
        <v>0</v>
      </c>
      <c r="U323" s="13">
        <f>SUMIFS('Fielding Data'!E:E, 'Fielding Data'!$A:$A, $A323)</f>
        <v>60</v>
      </c>
      <c r="V323" s="13">
        <f>SUMIFS('Fielding Data'!F:F, 'Fielding Data'!$A:$A, $A323)</f>
        <v>3</v>
      </c>
      <c r="W323" s="13">
        <f>SUMIFS('Fielding Data'!G:G, 'Fielding Data'!$A:$A, $A323)</f>
        <v>0</v>
      </c>
      <c r="X323" s="13">
        <f>SUMIFS('Fielding Data'!H:H, 'Fielding Data'!$A:$A, $A323)</f>
        <v>0</v>
      </c>
    </row>
    <row r="324" spans="1:24" x14ac:dyDescent="0.3">
      <c r="A324" s="13" t="str">
        <f t="shared" si="11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 t="shared" si="10"/>
        <v>P</v>
      </c>
      <c r="Q324" s="13">
        <f>IFERROR(VLOOKUP($A324, 'Fielding Data'!$A$1:$H$12056, 5, 0), 0)</f>
        <v>4</v>
      </c>
      <c r="R324" s="13">
        <f>IFERROR(VLOOKUP($A324, 'Fielding Data'!$A$1:$H$12056, 6, 0), 0)</f>
        <v>1</v>
      </c>
      <c r="S324" s="13">
        <f>IFERROR(VLOOKUP($A324, 'Fielding Data'!$A$1:$H$12056, 7, 0), 0)</f>
        <v>0</v>
      </c>
      <c r="T324" s="13">
        <f>IFERROR(VLOOKUP($A324, 'Fielding Data'!$A$1:$H$12056, 8, 0), 0)</f>
        <v>0</v>
      </c>
      <c r="U324" s="13">
        <f>SUMIFS('Fielding Data'!E:E, 'Fielding Data'!$A:$A, $A324)</f>
        <v>4</v>
      </c>
      <c r="V324" s="13">
        <f>SUMIFS('Fielding Data'!F:F, 'Fielding Data'!$A:$A, $A324)</f>
        <v>1</v>
      </c>
      <c r="W324" s="13">
        <f>SUMIFS('Fielding Data'!G:G, 'Fielding Data'!$A:$A, $A324)</f>
        <v>0</v>
      </c>
      <c r="X324" s="13">
        <f>SUMIFS('Fielding Data'!H:H, 'Fielding Data'!$A:$A, $A324)</f>
        <v>0</v>
      </c>
    </row>
    <row r="325" spans="1:24" x14ac:dyDescent="0.3">
      <c r="A325" s="13" t="str">
        <f t="shared" si="11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 t="shared" si="10"/>
        <v>P</v>
      </c>
      <c r="Q325" s="13">
        <f>IFERROR(VLOOKUP($A325, 'Fielding Data'!$A$1:$H$12056, 5, 0), 0)</f>
        <v>2</v>
      </c>
      <c r="R325" s="13">
        <f>IFERROR(VLOOKUP($A325, 'Fielding Data'!$A$1:$H$12056, 6, 0), 0)</f>
        <v>17</v>
      </c>
      <c r="S325" s="13">
        <f>IFERROR(VLOOKUP($A325, 'Fielding Data'!$A$1:$H$12056, 7, 0), 0)</f>
        <v>0</v>
      </c>
      <c r="T325" s="13">
        <f>IFERROR(VLOOKUP($A325, 'Fielding Data'!$A$1:$H$12056, 8, 0), 0)</f>
        <v>3</v>
      </c>
      <c r="U325" s="13">
        <f>SUMIFS('Fielding Data'!E:E, 'Fielding Data'!$A:$A, $A325)</f>
        <v>2</v>
      </c>
      <c r="V325" s="13">
        <f>SUMIFS('Fielding Data'!F:F, 'Fielding Data'!$A:$A, $A325)</f>
        <v>17</v>
      </c>
      <c r="W325" s="13">
        <f>SUMIFS('Fielding Data'!G:G, 'Fielding Data'!$A:$A, $A325)</f>
        <v>0</v>
      </c>
      <c r="X325" s="13">
        <f>SUMIFS('Fielding Data'!H:H, 'Fielding Data'!$A:$A, $A325)</f>
        <v>3</v>
      </c>
    </row>
    <row r="326" spans="1:24" x14ac:dyDescent="0.3">
      <c r="A326" s="13" t="str">
        <f t="shared" si="11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 t="shared" si="10"/>
        <v>3B</v>
      </c>
      <c r="Q326" s="13">
        <f>IFERROR(VLOOKUP($A326, 'Fielding Data'!$A$1:$H$12056, 5, 0), 0)</f>
        <v>3</v>
      </c>
      <c r="R326" s="13">
        <f>IFERROR(VLOOKUP($A326, 'Fielding Data'!$A$1:$H$12056, 6, 0), 0)</f>
        <v>8</v>
      </c>
      <c r="S326" s="13">
        <f>IFERROR(VLOOKUP($A326, 'Fielding Data'!$A$1:$H$12056, 7, 0), 0)</f>
        <v>1</v>
      </c>
      <c r="T326" s="13">
        <f>IFERROR(VLOOKUP($A326, 'Fielding Data'!$A$1:$H$12056, 8, 0), 0)</f>
        <v>3</v>
      </c>
      <c r="U326" s="13">
        <f>SUMIFS('Fielding Data'!E:E, 'Fielding Data'!$A:$A, $A326)</f>
        <v>3</v>
      </c>
      <c r="V326" s="13">
        <f>SUMIFS('Fielding Data'!F:F, 'Fielding Data'!$A:$A, $A326)</f>
        <v>8</v>
      </c>
      <c r="W326" s="13">
        <f>SUMIFS('Fielding Data'!G:G, 'Fielding Data'!$A:$A, $A326)</f>
        <v>1</v>
      </c>
      <c r="X326" s="13">
        <f>SUMIFS('Fielding Data'!H:H, 'Fielding Data'!$A:$A, $A326)</f>
        <v>3</v>
      </c>
    </row>
    <row r="327" spans="1:24" x14ac:dyDescent="0.3">
      <c r="A327" s="13" t="str">
        <f t="shared" si="11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 t="shared" si="10"/>
        <v>1B</v>
      </c>
      <c r="Q327" s="13">
        <f>IFERROR(VLOOKUP($A327, 'Fielding Data'!$A$1:$H$12056, 5, 0), 0)</f>
        <v>35</v>
      </c>
      <c r="R327" s="13">
        <f>IFERROR(VLOOKUP($A327, 'Fielding Data'!$A$1:$H$12056, 6, 0), 0)</f>
        <v>3</v>
      </c>
      <c r="S327" s="13">
        <f>IFERROR(VLOOKUP($A327, 'Fielding Data'!$A$1:$H$12056, 7, 0), 0)</f>
        <v>0</v>
      </c>
      <c r="T327" s="13">
        <f>IFERROR(VLOOKUP($A327, 'Fielding Data'!$A$1:$H$12056, 8, 0), 0)</f>
        <v>4</v>
      </c>
      <c r="U327" s="13">
        <f>SUMIFS('Fielding Data'!E:E, 'Fielding Data'!$A:$A, $A327)</f>
        <v>66</v>
      </c>
      <c r="V327" s="13">
        <f>SUMIFS('Fielding Data'!F:F, 'Fielding Data'!$A:$A, $A327)</f>
        <v>82</v>
      </c>
      <c r="W327" s="13">
        <f>SUMIFS('Fielding Data'!G:G, 'Fielding Data'!$A:$A, $A327)</f>
        <v>7</v>
      </c>
      <c r="X327" s="13">
        <f>SUMIFS('Fielding Data'!H:H, 'Fielding Data'!$A:$A, $A327)</f>
        <v>9</v>
      </c>
    </row>
    <row r="328" spans="1:24" x14ac:dyDescent="0.3">
      <c r="A328" s="13" t="str">
        <f t="shared" si="11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 t="shared" si="10"/>
        <v>P</v>
      </c>
      <c r="Q328" s="13">
        <f>IFERROR(VLOOKUP($A328, 'Fielding Data'!$A$1:$H$12056, 5, 0), 0)</f>
        <v>9</v>
      </c>
      <c r="R328" s="13">
        <f>IFERROR(VLOOKUP($A328, 'Fielding Data'!$A$1:$H$12056, 6, 0), 0)</f>
        <v>5</v>
      </c>
      <c r="S328" s="13">
        <f>IFERROR(VLOOKUP($A328, 'Fielding Data'!$A$1:$H$12056, 7, 0), 0)</f>
        <v>0</v>
      </c>
      <c r="T328" s="13">
        <f>IFERROR(VLOOKUP($A328, 'Fielding Data'!$A$1:$H$12056, 8, 0), 0)</f>
        <v>1</v>
      </c>
      <c r="U328" s="13">
        <f>SUMIFS('Fielding Data'!E:E, 'Fielding Data'!$A:$A, $A328)</f>
        <v>9</v>
      </c>
      <c r="V328" s="13">
        <f>SUMIFS('Fielding Data'!F:F, 'Fielding Data'!$A:$A, $A328)</f>
        <v>5</v>
      </c>
      <c r="W328" s="13">
        <f>SUMIFS('Fielding Data'!G:G, 'Fielding Data'!$A:$A, $A328)</f>
        <v>0</v>
      </c>
      <c r="X328" s="13">
        <f>SUMIFS('Fielding Data'!H:H, 'Fielding Data'!$A:$A, $A328)</f>
        <v>1</v>
      </c>
    </row>
    <row r="329" spans="1:24" x14ac:dyDescent="0.3">
      <c r="A329" s="13" t="str">
        <f t="shared" si="11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 t="shared" si="10"/>
        <v>P</v>
      </c>
      <c r="Q329" s="13">
        <f>IFERROR(VLOOKUP($A329, 'Fielding Data'!$A$1:$H$12056, 5, 0), 0)</f>
        <v>6</v>
      </c>
      <c r="R329" s="13">
        <f>IFERROR(VLOOKUP($A329, 'Fielding Data'!$A$1:$H$12056, 6, 0), 0)</f>
        <v>5</v>
      </c>
      <c r="S329" s="13">
        <f>IFERROR(VLOOKUP($A329, 'Fielding Data'!$A$1:$H$12056, 7, 0), 0)</f>
        <v>1</v>
      </c>
      <c r="T329" s="13">
        <f>IFERROR(VLOOKUP($A329, 'Fielding Data'!$A$1:$H$12056, 8, 0), 0)</f>
        <v>1</v>
      </c>
      <c r="U329" s="13">
        <f>SUMIFS('Fielding Data'!E:E, 'Fielding Data'!$A:$A, $A329)</f>
        <v>6</v>
      </c>
      <c r="V329" s="13">
        <f>SUMIFS('Fielding Data'!F:F, 'Fielding Data'!$A:$A, $A329)</f>
        <v>5</v>
      </c>
      <c r="W329" s="13">
        <f>SUMIFS('Fielding Data'!G:G, 'Fielding Data'!$A:$A, $A329)</f>
        <v>1</v>
      </c>
      <c r="X329" s="13">
        <f>SUMIFS('Fielding Data'!H:H, 'Fielding Data'!$A:$A, $A329)</f>
        <v>1</v>
      </c>
    </row>
    <row r="330" spans="1:24" x14ac:dyDescent="0.3">
      <c r="A330" s="13" t="str">
        <f t="shared" si="11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 t="shared" si="10"/>
        <v>LF</v>
      </c>
      <c r="Q330" s="13">
        <f>IFERROR(VLOOKUP($A330, 'Fielding Data'!$A$1:$H$12056, 5, 0), 0)</f>
        <v>0</v>
      </c>
      <c r="R330" s="13">
        <f>IFERROR(VLOOKUP($A330, 'Fielding Data'!$A$1:$H$12056, 6, 0), 0)</f>
        <v>0</v>
      </c>
      <c r="S330" s="13">
        <f>IFERROR(VLOOKUP($A330, 'Fielding Data'!$A$1:$H$12056, 7, 0), 0)</f>
        <v>0</v>
      </c>
      <c r="T330" s="13">
        <f>IFERROR(VLOOKUP($A330, 'Fielding Data'!$A$1:$H$12056, 8, 0), 0)</f>
        <v>0</v>
      </c>
      <c r="U330" s="13">
        <f>SUMIFS('Fielding Data'!E:E, 'Fielding Data'!$A:$A, $A330)</f>
        <v>11</v>
      </c>
      <c r="V330" s="13">
        <f>SUMIFS('Fielding Data'!F:F, 'Fielding Data'!$A:$A, $A330)</f>
        <v>1</v>
      </c>
      <c r="W330" s="13">
        <f>SUMIFS('Fielding Data'!G:G, 'Fielding Data'!$A:$A, $A330)</f>
        <v>0</v>
      </c>
      <c r="X330" s="13">
        <f>SUMIFS('Fielding Data'!H:H, 'Fielding Data'!$A:$A, $A330)</f>
        <v>1</v>
      </c>
    </row>
    <row r="331" spans="1:24" x14ac:dyDescent="0.3">
      <c r="A331" s="13" t="str">
        <f t="shared" si="11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 t="shared" si="10"/>
        <v>1B</v>
      </c>
      <c r="Q331" s="13">
        <f>IFERROR(VLOOKUP($A331, 'Fielding Data'!$A$1:$H$12056, 5, 0), 0)</f>
        <v>36</v>
      </c>
      <c r="R331" s="13">
        <f>IFERROR(VLOOKUP($A331, 'Fielding Data'!$A$1:$H$12056, 6, 0), 0)</f>
        <v>5</v>
      </c>
      <c r="S331" s="13">
        <f>IFERROR(VLOOKUP($A331, 'Fielding Data'!$A$1:$H$12056, 7, 0), 0)</f>
        <v>0</v>
      </c>
      <c r="T331" s="13">
        <f>IFERROR(VLOOKUP($A331, 'Fielding Data'!$A$1:$H$12056, 8, 0), 0)</f>
        <v>1</v>
      </c>
      <c r="U331" s="13">
        <f>SUMIFS('Fielding Data'!E:E, 'Fielding Data'!$A:$A, $A331)</f>
        <v>36</v>
      </c>
      <c r="V331" s="13">
        <f>SUMIFS('Fielding Data'!F:F, 'Fielding Data'!$A:$A, $A331)</f>
        <v>5</v>
      </c>
      <c r="W331" s="13">
        <f>SUMIFS('Fielding Data'!G:G, 'Fielding Data'!$A:$A, $A331)</f>
        <v>0</v>
      </c>
      <c r="X331" s="13">
        <f>SUMIFS('Fielding Data'!H:H, 'Fielding Data'!$A:$A, $A331)</f>
        <v>1</v>
      </c>
    </row>
    <row r="332" spans="1:24" x14ac:dyDescent="0.3">
      <c r="A332" s="13" t="str">
        <f t="shared" si="11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 t="shared" si="10"/>
        <v>1B</v>
      </c>
      <c r="Q332" s="13">
        <f>IFERROR(VLOOKUP($A332, 'Fielding Data'!$A$1:$H$12056, 5, 0), 0)</f>
        <v>3</v>
      </c>
      <c r="R332" s="13">
        <f>IFERROR(VLOOKUP($A332, 'Fielding Data'!$A$1:$H$12056, 6, 0), 0)</f>
        <v>0</v>
      </c>
      <c r="S332" s="13">
        <f>IFERROR(VLOOKUP($A332, 'Fielding Data'!$A$1:$H$12056, 7, 0), 0)</f>
        <v>0</v>
      </c>
      <c r="T332" s="13">
        <f>IFERROR(VLOOKUP($A332, 'Fielding Data'!$A$1:$H$12056, 8, 0), 0)</f>
        <v>0</v>
      </c>
      <c r="U332" s="13">
        <f>SUMIFS('Fielding Data'!E:E, 'Fielding Data'!$A:$A, $A332)</f>
        <v>34</v>
      </c>
      <c r="V332" s="13">
        <f>SUMIFS('Fielding Data'!F:F, 'Fielding Data'!$A:$A, $A332)</f>
        <v>139</v>
      </c>
      <c r="W332" s="13">
        <f>SUMIFS('Fielding Data'!G:G, 'Fielding Data'!$A:$A, $A332)</f>
        <v>9</v>
      </c>
      <c r="X332" s="13">
        <f>SUMIFS('Fielding Data'!H:H, 'Fielding Data'!$A:$A, $A332)</f>
        <v>22</v>
      </c>
    </row>
    <row r="333" spans="1:24" x14ac:dyDescent="0.3">
      <c r="A333" s="13" t="str">
        <f t="shared" si="11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 t="shared" si="10"/>
        <v>P</v>
      </c>
      <c r="Q333" s="13">
        <f>IFERROR(VLOOKUP($A333, 'Fielding Data'!$A$1:$H$12056, 5, 0), 0)</f>
        <v>10</v>
      </c>
      <c r="R333" s="13">
        <f>IFERROR(VLOOKUP($A333, 'Fielding Data'!$A$1:$H$12056, 6, 0), 0)</f>
        <v>6</v>
      </c>
      <c r="S333" s="13">
        <f>IFERROR(VLOOKUP($A333, 'Fielding Data'!$A$1:$H$12056, 7, 0), 0)</f>
        <v>0</v>
      </c>
      <c r="T333" s="13">
        <f>IFERROR(VLOOKUP($A333, 'Fielding Data'!$A$1:$H$12056, 8, 0), 0)</f>
        <v>1</v>
      </c>
      <c r="U333" s="13">
        <f>SUMIFS('Fielding Data'!E:E, 'Fielding Data'!$A:$A, $A333)</f>
        <v>10</v>
      </c>
      <c r="V333" s="13">
        <f>SUMIFS('Fielding Data'!F:F, 'Fielding Data'!$A:$A, $A333)</f>
        <v>6</v>
      </c>
      <c r="W333" s="13">
        <f>SUMIFS('Fielding Data'!G:G, 'Fielding Data'!$A:$A, $A333)</f>
        <v>0</v>
      </c>
      <c r="X333" s="13">
        <f>SUMIFS('Fielding Data'!H:H, 'Fielding Data'!$A:$A, $A333)</f>
        <v>1</v>
      </c>
    </row>
    <row r="334" spans="1:24" x14ac:dyDescent="0.3">
      <c r="A334" s="13" t="str">
        <f t="shared" si="11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 t="shared" si="10"/>
        <v>P</v>
      </c>
      <c r="Q334" s="13">
        <f>IFERROR(VLOOKUP($A334, 'Fielding Data'!$A$1:$H$12056, 5, 0), 0)</f>
        <v>1</v>
      </c>
      <c r="R334" s="13">
        <f>IFERROR(VLOOKUP($A334, 'Fielding Data'!$A$1:$H$12056, 6, 0), 0)</f>
        <v>1</v>
      </c>
      <c r="S334" s="13">
        <f>IFERROR(VLOOKUP($A334, 'Fielding Data'!$A$1:$H$12056, 7, 0), 0)</f>
        <v>0</v>
      </c>
      <c r="T334" s="13">
        <f>IFERROR(VLOOKUP($A334, 'Fielding Data'!$A$1:$H$12056, 8, 0), 0)</f>
        <v>0</v>
      </c>
      <c r="U334" s="13">
        <f>SUMIFS('Fielding Data'!E:E, 'Fielding Data'!$A:$A, $A334)</f>
        <v>1</v>
      </c>
      <c r="V334" s="13">
        <f>SUMIFS('Fielding Data'!F:F, 'Fielding Data'!$A:$A, $A334)</f>
        <v>1</v>
      </c>
      <c r="W334" s="13">
        <f>SUMIFS('Fielding Data'!G:G, 'Fielding Data'!$A:$A, $A334)</f>
        <v>0</v>
      </c>
      <c r="X334" s="13">
        <f>SUMIFS('Fielding Data'!H:H, 'Fielding Data'!$A:$A, $A334)</f>
        <v>0</v>
      </c>
    </row>
    <row r="335" spans="1:24" x14ac:dyDescent="0.3">
      <c r="A335" s="13" t="str">
        <f t="shared" si="11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 t="shared" si="10"/>
        <v>OF</v>
      </c>
      <c r="Q335" s="13">
        <f>IFERROR(VLOOKUP($A335, 'Fielding Data'!$A$1:$H$12056, 5, 0), 0)</f>
        <v>190</v>
      </c>
      <c r="R335" s="13">
        <f>IFERROR(VLOOKUP($A335, 'Fielding Data'!$A$1:$H$12056, 6, 0), 0)</f>
        <v>4</v>
      </c>
      <c r="S335" s="13">
        <f>IFERROR(VLOOKUP($A335, 'Fielding Data'!$A$1:$H$12056, 7, 0), 0)</f>
        <v>1</v>
      </c>
      <c r="T335" s="13">
        <f>IFERROR(VLOOKUP($A335, 'Fielding Data'!$A$1:$H$12056, 8, 0), 0)</f>
        <v>1</v>
      </c>
      <c r="U335" s="13">
        <f>SUMIFS('Fielding Data'!E:E, 'Fielding Data'!$A:$A, $A335)</f>
        <v>190</v>
      </c>
      <c r="V335" s="13">
        <f>SUMIFS('Fielding Data'!F:F, 'Fielding Data'!$A:$A, $A335)</f>
        <v>4</v>
      </c>
      <c r="W335" s="13">
        <f>SUMIFS('Fielding Data'!G:G, 'Fielding Data'!$A:$A, $A335)</f>
        <v>1</v>
      </c>
      <c r="X335" s="13">
        <f>SUMIFS('Fielding Data'!H:H, 'Fielding Data'!$A:$A, $A335)</f>
        <v>1</v>
      </c>
    </row>
    <row r="336" spans="1:24" x14ac:dyDescent="0.3">
      <c r="A336" s="13" t="str">
        <f t="shared" si="11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 t="shared" si="10"/>
        <v>P</v>
      </c>
      <c r="Q336" s="13">
        <f>IFERROR(VLOOKUP($A336, 'Fielding Data'!$A$1:$H$12056, 5, 0), 0)</f>
        <v>1</v>
      </c>
      <c r="R336" s="13">
        <f>IFERROR(VLOOKUP($A336, 'Fielding Data'!$A$1:$H$12056, 6, 0), 0)</f>
        <v>2</v>
      </c>
      <c r="S336" s="13">
        <f>IFERROR(VLOOKUP($A336, 'Fielding Data'!$A$1:$H$12056, 7, 0), 0)</f>
        <v>0</v>
      </c>
      <c r="T336" s="13">
        <f>IFERROR(VLOOKUP($A336, 'Fielding Data'!$A$1:$H$12056, 8, 0), 0)</f>
        <v>0</v>
      </c>
      <c r="U336" s="13">
        <f>SUMIFS('Fielding Data'!E:E, 'Fielding Data'!$A:$A, $A336)</f>
        <v>1</v>
      </c>
      <c r="V336" s="13">
        <f>SUMIFS('Fielding Data'!F:F, 'Fielding Data'!$A:$A, $A336)</f>
        <v>2</v>
      </c>
      <c r="W336" s="13">
        <f>SUMIFS('Fielding Data'!G:G, 'Fielding Data'!$A:$A, $A336)</f>
        <v>0</v>
      </c>
      <c r="X336" s="13">
        <f>SUMIFS('Fielding Data'!H:H, 'Fielding Data'!$A:$A, $A336)</f>
        <v>0</v>
      </c>
    </row>
    <row r="337" spans="1:24" x14ac:dyDescent="0.3">
      <c r="A337" s="13" t="str">
        <f t="shared" si="11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 t="shared" si="10"/>
        <v>CF</v>
      </c>
      <c r="Q337" s="13">
        <f>IFERROR(VLOOKUP($A337, 'Fielding Data'!$A$1:$H$12056, 5, 0), 0)</f>
        <v>0</v>
      </c>
      <c r="R337" s="13">
        <f>IFERROR(VLOOKUP($A337, 'Fielding Data'!$A$1:$H$12056, 6, 0), 0)</f>
        <v>0</v>
      </c>
      <c r="S337" s="13">
        <f>IFERROR(VLOOKUP($A337, 'Fielding Data'!$A$1:$H$12056, 7, 0), 0)</f>
        <v>0</v>
      </c>
      <c r="T337" s="13">
        <f>IFERROR(VLOOKUP($A337, 'Fielding Data'!$A$1:$H$12056, 8, 0), 0)</f>
        <v>0</v>
      </c>
      <c r="U337" s="13">
        <f>SUMIFS('Fielding Data'!E:E, 'Fielding Data'!$A:$A, $A337)</f>
        <v>23</v>
      </c>
      <c r="V337" s="13">
        <f>SUMIFS('Fielding Data'!F:F, 'Fielding Data'!$A:$A, $A337)</f>
        <v>0</v>
      </c>
      <c r="W337" s="13">
        <f>SUMIFS('Fielding Data'!G:G, 'Fielding Data'!$A:$A, $A337)</f>
        <v>0</v>
      </c>
      <c r="X337" s="13">
        <f>SUMIFS('Fielding Data'!H:H, 'Fielding Data'!$A:$A, $A337)</f>
        <v>0</v>
      </c>
    </row>
    <row r="338" spans="1:24" x14ac:dyDescent="0.3">
      <c r="A338" s="13" t="str">
        <f t="shared" si="11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 t="shared" si="10"/>
        <v>SS</v>
      </c>
      <c r="Q338" s="13">
        <f>IFERROR(VLOOKUP($A338, 'Fielding Data'!$A$1:$H$12056, 5, 0), 0)</f>
        <v>127</v>
      </c>
      <c r="R338" s="13">
        <f>IFERROR(VLOOKUP($A338, 'Fielding Data'!$A$1:$H$12056, 6, 0), 0)</f>
        <v>275</v>
      </c>
      <c r="S338" s="13">
        <f>IFERROR(VLOOKUP($A338, 'Fielding Data'!$A$1:$H$12056, 7, 0), 0)</f>
        <v>19</v>
      </c>
      <c r="T338" s="13">
        <f>IFERROR(VLOOKUP($A338, 'Fielding Data'!$A$1:$H$12056, 8, 0), 0)</f>
        <v>47</v>
      </c>
      <c r="U338" s="13">
        <f>SUMIFS('Fielding Data'!E:E, 'Fielding Data'!$A:$A, $A338)</f>
        <v>127</v>
      </c>
      <c r="V338" s="13">
        <f>SUMIFS('Fielding Data'!F:F, 'Fielding Data'!$A:$A, $A338)</f>
        <v>275</v>
      </c>
      <c r="W338" s="13">
        <f>SUMIFS('Fielding Data'!G:G, 'Fielding Data'!$A:$A, $A338)</f>
        <v>19</v>
      </c>
      <c r="X338" s="13">
        <f>SUMIFS('Fielding Data'!H:H, 'Fielding Data'!$A:$A, $A338)</f>
        <v>47</v>
      </c>
    </row>
    <row r="339" spans="1:24" x14ac:dyDescent="0.3">
      <c r="A339" s="13" t="str">
        <f t="shared" si="11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 t="shared" si="10"/>
        <v>P</v>
      </c>
      <c r="Q339" s="13">
        <f>IFERROR(VLOOKUP($A339, 'Fielding Data'!$A$1:$H$12056, 5, 0), 0)</f>
        <v>1</v>
      </c>
      <c r="R339" s="13">
        <f>IFERROR(VLOOKUP($A339, 'Fielding Data'!$A$1:$H$12056, 6, 0), 0)</f>
        <v>0</v>
      </c>
      <c r="S339" s="13">
        <f>IFERROR(VLOOKUP($A339, 'Fielding Data'!$A$1:$H$12056, 7, 0), 0)</f>
        <v>0</v>
      </c>
      <c r="T339" s="13">
        <f>IFERROR(VLOOKUP($A339, 'Fielding Data'!$A$1:$H$12056, 8, 0), 0)</f>
        <v>0</v>
      </c>
      <c r="U339" s="13">
        <f>SUMIFS('Fielding Data'!E:E, 'Fielding Data'!$A:$A, $A339)</f>
        <v>1</v>
      </c>
      <c r="V339" s="13">
        <f>SUMIFS('Fielding Data'!F:F, 'Fielding Data'!$A:$A, $A339)</f>
        <v>0</v>
      </c>
      <c r="W339" s="13">
        <f>SUMIFS('Fielding Data'!G:G, 'Fielding Data'!$A:$A, $A339)</f>
        <v>0</v>
      </c>
      <c r="X339" s="13">
        <f>SUMIFS('Fielding Data'!H:H, 'Fielding Data'!$A:$A, $A339)</f>
        <v>0</v>
      </c>
    </row>
    <row r="340" spans="1:24" x14ac:dyDescent="0.3">
      <c r="A340" s="13" t="str">
        <f t="shared" si="11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 t="shared" si="10"/>
        <v>P</v>
      </c>
      <c r="Q340" s="13">
        <f>IFERROR(VLOOKUP($A340, 'Fielding Data'!$A$1:$H$12056, 5, 0), 0)</f>
        <v>6</v>
      </c>
      <c r="R340" s="13">
        <f>IFERROR(VLOOKUP($A340, 'Fielding Data'!$A$1:$H$12056, 6, 0), 0)</f>
        <v>11</v>
      </c>
      <c r="S340" s="13">
        <f>IFERROR(VLOOKUP($A340, 'Fielding Data'!$A$1:$H$12056, 7, 0), 0)</f>
        <v>3</v>
      </c>
      <c r="T340" s="13">
        <f>IFERROR(VLOOKUP($A340, 'Fielding Data'!$A$1:$H$12056, 8, 0), 0)</f>
        <v>0</v>
      </c>
      <c r="U340" s="13">
        <f>SUMIFS('Fielding Data'!E:E, 'Fielding Data'!$A:$A, $A340)</f>
        <v>6</v>
      </c>
      <c r="V340" s="13">
        <f>SUMIFS('Fielding Data'!F:F, 'Fielding Data'!$A:$A, $A340)</f>
        <v>11</v>
      </c>
      <c r="W340" s="13">
        <f>SUMIFS('Fielding Data'!G:G, 'Fielding Data'!$A:$A, $A340)</f>
        <v>3</v>
      </c>
      <c r="X340" s="13">
        <f>SUMIFS('Fielding Data'!H:H, 'Fielding Data'!$A:$A, $A340)</f>
        <v>0</v>
      </c>
    </row>
    <row r="341" spans="1:24" x14ac:dyDescent="0.3">
      <c r="A341" s="13" t="str">
        <f t="shared" si="11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 t="shared" si="10"/>
        <v>P</v>
      </c>
      <c r="Q341" s="13">
        <f>IFERROR(VLOOKUP($A341, 'Fielding Data'!$A$1:$H$12056, 5, 0), 0)</f>
        <v>12</v>
      </c>
      <c r="R341" s="13">
        <f>IFERROR(VLOOKUP($A341, 'Fielding Data'!$A$1:$H$12056, 6, 0), 0)</f>
        <v>24</v>
      </c>
      <c r="S341" s="13">
        <f>IFERROR(VLOOKUP($A341, 'Fielding Data'!$A$1:$H$12056, 7, 0), 0)</f>
        <v>1</v>
      </c>
      <c r="T341" s="13">
        <f>IFERROR(VLOOKUP($A341, 'Fielding Data'!$A$1:$H$12056, 8, 0), 0)</f>
        <v>2</v>
      </c>
      <c r="U341" s="13">
        <f>SUMIFS('Fielding Data'!E:E, 'Fielding Data'!$A:$A, $A341)</f>
        <v>12</v>
      </c>
      <c r="V341" s="13">
        <f>SUMIFS('Fielding Data'!F:F, 'Fielding Data'!$A:$A, $A341)</f>
        <v>24</v>
      </c>
      <c r="W341" s="13">
        <f>SUMIFS('Fielding Data'!G:G, 'Fielding Data'!$A:$A, $A341)</f>
        <v>1</v>
      </c>
      <c r="X341" s="13">
        <f>SUMIFS('Fielding Data'!H:H, 'Fielding Data'!$A:$A, $A341)</f>
        <v>2</v>
      </c>
    </row>
    <row r="342" spans="1:24" x14ac:dyDescent="0.3">
      <c r="A342" s="13" t="str">
        <f t="shared" si="11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 t="shared" si="10"/>
        <v>3B</v>
      </c>
      <c r="Q342" s="13">
        <f>IFERROR(VLOOKUP($A342, 'Fielding Data'!$A$1:$H$12056, 5, 0), 0)</f>
        <v>0</v>
      </c>
      <c r="R342" s="13">
        <f>IFERROR(VLOOKUP($A342, 'Fielding Data'!$A$1:$H$12056, 6, 0), 0)</f>
        <v>0</v>
      </c>
      <c r="S342" s="13">
        <f>IFERROR(VLOOKUP($A342, 'Fielding Data'!$A$1:$H$12056, 7, 0), 0)</f>
        <v>0</v>
      </c>
      <c r="T342" s="13">
        <f>IFERROR(VLOOKUP($A342, 'Fielding Data'!$A$1:$H$12056, 8, 0), 0)</f>
        <v>0</v>
      </c>
      <c r="U342" s="13">
        <f>SUMIFS('Fielding Data'!E:E, 'Fielding Data'!$A:$A, $A342)</f>
        <v>1</v>
      </c>
      <c r="V342" s="13">
        <f>SUMIFS('Fielding Data'!F:F, 'Fielding Data'!$A:$A, $A342)</f>
        <v>0</v>
      </c>
      <c r="W342" s="13">
        <f>SUMIFS('Fielding Data'!G:G, 'Fielding Data'!$A:$A, $A342)</f>
        <v>0</v>
      </c>
      <c r="X342" s="13">
        <f>SUMIFS('Fielding Data'!H:H, 'Fielding Data'!$A:$A, $A342)</f>
        <v>0</v>
      </c>
    </row>
    <row r="343" spans="1:24" x14ac:dyDescent="0.3">
      <c r="A343" s="13" t="str">
        <f t="shared" si="11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 t="shared" si="10"/>
        <v>P</v>
      </c>
      <c r="Q343" s="13">
        <f>IFERROR(VLOOKUP($A343, 'Fielding Data'!$A$1:$H$12056, 5, 0), 0)</f>
        <v>14</v>
      </c>
      <c r="R343" s="13">
        <f>IFERROR(VLOOKUP($A343, 'Fielding Data'!$A$1:$H$12056, 6, 0), 0)</f>
        <v>16</v>
      </c>
      <c r="S343" s="13">
        <f>IFERROR(VLOOKUP($A343, 'Fielding Data'!$A$1:$H$12056, 7, 0), 0)</f>
        <v>2</v>
      </c>
      <c r="T343" s="13">
        <f>IFERROR(VLOOKUP($A343, 'Fielding Data'!$A$1:$H$12056, 8, 0), 0)</f>
        <v>2</v>
      </c>
      <c r="U343" s="13">
        <f>SUMIFS('Fielding Data'!E:E, 'Fielding Data'!$A:$A, $A343)</f>
        <v>14</v>
      </c>
      <c r="V343" s="13">
        <f>SUMIFS('Fielding Data'!F:F, 'Fielding Data'!$A:$A, $A343)</f>
        <v>16</v>
      </c>
      <c r="W343" s="13">
        <f>SUMIFS('Fielding Data'!G:G, 'Fielding Data'!$A:$A, $A343)</f>
        <v>2</v>
      </c>
      <c r="X343" s="13">
        <f>SUMIFS('Fielding Data'!H:H, 'Fielding Data'!$A:$A, $A343)</f>
        <v>2</v>
      </c>
    </row>
    <row r="344" spans="1:24" x14ac:dyDescent="0.3">
      <c r="A344" s="13" t="str">
        <f t="shared" si="11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 t="shared" si="10"/>
        <v>P</v>
      </c>
      <c r="Q344" s="13">
        <f>IFERROR(VLOOKUP($A344, 'Fielding Data'!$A$1:$H$12056, 5, 0), 0)</f>
        <v>0</v>
      </c>
      <c r="R344" s="13">
        <f>IFERROR(VLOOKUP($A344, 'Fielding Data'!$A$1:$H$12056, 6, 0), 0)</f>
        <v>12</v>
      </c>
      <c r="S344" s="13">
        <f>IFERROR(VLOOKUP($A344, 'Fielding Data'!$A$1:$H$12056, 7, 0), 0)</f>
        <v>1</v>
      </c>
      <c r="T344" s="13">
        <f>IFERROR(VLOOKUP($A344, 'Fielding Data'!$A$1:$H$12056, 8, 0), 0)</f>
        <v>0</v>
      </c>
      <c r="U344" s="13">
        <f>SUMIFS('Fielding Data'!E:E, 'Fielding Data'!$A:$A, $A344)</f>
        <v>0</v>
      </c>
      <c r="V344" s="13">
        <f>SUMIFS('Fielding Data'!F:F, 'Fielding Data'!$A:$A, $A344)</f>
        <v>12</v>
      </c>
      <c r="W344" s="13">
        <f>SUMIFS('Fielding Data'!G:G, 'Fielding Data'!$A:$A, $A344)</f>
        <v>1</v>
      </c>
      <c r="X344" s="13">
        <f>SUMIFS('Fielding Data'!H:H, 'Fielding Data'!$A:$A, $A344)</f>
        <v>0</v>
      </c>
    </row>
    <row r="345" spans="1:24" x14ac:dyDescent="0.3">
      <c r="A345" s="13" t="str">
        <f t="shared" si="11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 t="shared" si="10"/>
        <v>P</v>
      </c>
      <c r="Q345" s="13">
        <f>IFERROR(VLOOKUP($A345, 'Fielding Data'!$A$1:$H$12056, 5, 0), 0)</f>
        <v>5</v>
      </c>
      <c r="R345" s="13">
        <f>IFERROR(VLOOKUP($A345, 'Fielding Data'!$A$1:$H$12056, 6, 0), 0)</f>
        <v>23</v>
      </c>
      <c r="S345" s="13">
        <f>IFERROR(VLOOKUP($A345, 'Fielding Data'!$A$1:$H$12056, 7, 0), 0)</f>
        <v>0</v>
      </c>
      <c r="T345" s="13">
        <f>IFERROR(VLOOKUP($A345, 'Fielding Data'!$A$1:$H$12056, 8, 0), 0)</f>
        <v>0</v>
      </c>
      <c r="U345" s="13">
        <f>SUMIFS('Fielding Data'!E:E, 'Fielding Data'!$A:$A, $A345)</f>
        <v>5</v>
      </c>
      <c r="V345" s="13">
        <f>SUMIFS('Fielding Data'!F:F, 'Fielding Data'!$A:$A, $A345)</f>
        <v>23</v>
      </c>
      <c r="W345" s="13">
        <f>SUMIFS('Fielding Data'!G:G, 'Fielding Data'!$A:$A, $A345)</f>
        <v>0</v>
      </c>
      <c r="X345" s="13">
        <f>SUMIFS('Fielding Data'!H:H, 'Fielding Data'!$A:$A, $A345)</f>
        <v>0</v>
      </c>
    </row>
    <row r="346" spans="1:24" x14ac:dyDescent="0.3">
      <c r="A346" s="13" t="str">
        <f t="shared" si="11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 t="shared" si="10"/>
        <v>CF</v>
      </c>
      <c r="Q346" s="13">
        <f>IFERROR(VLOOKUP($A346, 'Fielding Data'!$A$1:$H$12056, 5, 0), 0)</f>
        <v>0</v>
      </c>
      <c r="R346" s="13">
        <f>IFERROR(VLOOKUP($A346, 'Fielding Data'!$A$1:$H$12056, 6, 0), 0)</f>
        <v>0</v>
      </c>
      <c r="S346" s="13">
        <f>IFERROR(VLOOKUP($A346, 'Fielding Data'!$A$1:$H$12056, 7, 0), 0)</f>
        <v>0</v>
      </c>
      <c r="T346" s="13">
        <f>IFERROR(VLOOKUP($A346, 'Fielding Data'!$A$1:$H$12056, 8, 0), 0)</f>
        <v>0</v>
      </c>
      <c r="U346" s="13">
        <f>SUMIFS('Fielding Data'!E:E, 'Fielding Data'!$A:$A, $A346)</f>
        <v>287</v>
      </c>
      <c r="V346" s="13">
        <f>SUMIFS('Fielding Data'!F:F, 'Fielding Data'!$A:$A, $A346)</f>
        <v>12</v>
      </c>
      <c r="W346" s="13">
        <f>SUMIFS('Fielding Data'!G:G, 'Fielding Data'!$A:$A, $A346)</f>
        <v>1</v>
      </c>
      <c r="X346" s="13">
        <f>SUMIFS('Fielding Data'!H:H, 'Fielding Data'!$A:$A, $A346)</f>
        <v>2</v>
      </c>
    </row>
    <row r="347" spans="1:24" x14ac:dyDescent="0.3">
      <c r="A347" s="13" t="str">
        <f t="shared" si="11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 t="shared" si="10"/>
        <v>1B</v>
      </c>
      <c r="Q347" s="13">
        <f>IFERROR(VLOOKUP($A347, 'Fielding Data'!$A$1:$H$12056, 5, 0), 0)</f>
        <v>17</v>
      </c>
      <c r="R347" s="13">
        <f>IFERROR(VLOOKUP($A347, 'Fielding Data'!$A$1:$H$12056, 6, 0), 0)</f>
        <v>6</v>
      </c>
      <c r="S347" s="13">
        <f>IFERROR(VLOOKUP($A347, 'Fielding Data'!$A$1:$H$12056, 7, 0), 0)</f>
        <v>0</v>
      </c>
      <c r="T347" s="13">
        <f>IFERROR(VLOOKUP($A347, 'Fielding Data'!$A$1:$H$12056, 8, 0), 0)</f>
        <v>3</v>
      </c>
      <c r="U347" s="13">
        <f>SUMIFS('Fielding Data'!E:E, 'Fielding Data'!$A:$A, $A347)</f>
        <v>17</v>
      </c>
      <c r="V347" s="13">
        <f>SUMIFS('Fielding Data'!F:F, 'Fielding Data'!$A:$A, $A347)</f>
        <v>6</v>
      </c>
      <c r="W347" s="13">
        <f>SUMIFS('Fielding Data'!G:G, 'Fielding Data'!$A:$A, $A347)</f>
        <v>0</v>
      </c>
      <c r="X347" s="13">
        <f>SUMIFS('Fielding Data'!H:H, 'Fielding Data'!$A:$A, $A347)</f>
        <v>3</v>
      </c>
    </row>
    <row r="348" spans="1:24" x14ac:dyDescent="0.3">
      <c r="A348" s="13" t="str">
        <f t="shared" si="11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 t="shared" si="10"/>
        <v>P</v>
      </c>
      <c r="Q348" s="13">
        <f>IFERROR(VLOOKUP($A348, 'Fielding Data'!$A$1:$H$12056, 5, 0), 0)</f>
        <v>21</v>
      </c>
      <c r="R348" s="13">
        <f>IFERROR(VLOOKUP($A348, 'Fielding Data'!$A$1:$H$12056, 6, 0), 0)</f>
        <v>36</v>
      </c>
      <c r="S348" s="13">
        <f>IFERROR(VLOOKUP($A348, 'Fielding Data'!$A$1:$H$12056, 7, 0), 0)</f>
        <v>1</v>
      </c>
      <c r="T348" s="13">
        <f>IFERROR(VLOOKUP($A348, 'Fielding Data'!$A$1:$H$12056, 8, 0), 0)</f>
        <v>4</v>
      </c>
      <c r="U348" s="13">
        <f>SUMIFS('Fielding Data'!E:E, 'Fielding Data'!$A:$A, $A348)</f>
        <v>21</v>
      </c>
      <c r="V348" s="13">
        <f>SUMIFS('Fielding Data'!F:F, 'Fielding Data'!$A:$A, $A348)</f>
        <v>36</v>
      </c>
      <c r="W348" s="13">
        <f>SUMIFS('Fielding Data'!G:G, 'Fielding Data'!$A:$A, $A348)</f>
        <v>1</v>
      </c>
      <c r="X348" s="13">
        <f>SUMIFS('Fielding Data'!H:H, 'Fielding Data'!$A:$A, $A348)</f>
        <v>4</v>
      </c>
    </row>
    <row r="349" spans="1:24" x14ac:dyDescent="0.3">
      <c r="A349" s="13" t="str">
        <f t="shared" si="11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 t="shared" si="10"/>
        <v>P</v>
      </c>
      <c r="Q349" s="13">
        <f>IFERROR(VLOOKUP($A349, 'Fielding Data'!$A$1:$H$12056, 5, 0), 0)</f>
        <v>10</v>
      </c>
      <c r="R349" s="13">
        <f>IFERROR(VLOOKUP($A349, 'Fielding Data'!$A$1:$H$12056, 6, 0), 0)</f>
        <v>13</v>
      </c>
      <c r="S349" s="13">
        <f>IFERROR(VLOOKUP($A349, 'Fielding Data'!$A$1:$H$12056, 7, 0), 0)</f>
        <v>1</v>
      </c>
      <c r="T349" s="13">
        <f>IFERROR(VLOOKUP($A349, 'Fielding Data'!$A$1:$H$12056, 8, 0), 0)</f>
        <v>0</v>
      </c>
      <c r="U349" s="13">
        <f>SUMIFS('Fielding Data'!E:E, 'Fielding Data'!$A:$A, $A349)</f>
        <v>10</v>
      </c>
      <c r="V349" s="13">
        <f>SUMIFS('Fielding Data'!F:F, 'Fielding Data'!$A:$A, $A349)</f>
        <v>13</v>
      </c>
      <c r="W349" s="13">
        <f>SUMIFS('Fielding Data'!G:G, 'Fielding Data'!$A:$A, $A349)</f>
        <v>1</v>
      </c>
      <c r="X349" s="13">
        <f>SUMIFS('Fielding Data'!H:H, 'Fielding Data'!$A:$A, $A349)</f>
        <v>0</v>
      </c>
    </row>
    <row r="350" spans="1:24" x14ac:dyDescent="0.3">
      <c r="A350" s="13" t="str">
        <f t="shared" si="11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 t="shared" si="10"/>
        <v>P</v>
      </c>
      <c r="Q350" s="13">
        <f>IFERROR(VLOOKUP($A350, 'Fielding Data'!$A$1:$H$12056, 5, 0), 0)</f>
        <v>2</v>
      </c>
      <c r="R350" s="13">
        <f>IFERROR(VLOOKUP($A350, 'Fielding Data'!$A$1:$H$12056, 6, 0), 0)</f>
        <v>3</v>
      </c>
      <c r="S350" s="13">
        <f>IFERROR(VLOOKUP($A350, 'Fielding Data'!$A$1:$H$12056, 7, 0), 0)</f>
        <v>0</v>
      </c>
      <c r="T350" s="13">
        <f>IFERROR(VLOOKUP($A350, 'Fielding Data'!$A$1:$H$12056, 8, 0), 0)</f>
        <v>0</v>
      </c>
      <c r="U350" s="13">
        <f>SUMIFS('Fielding Data'!E:E, 'Fielding Data'!$A:$A, $A350)</f>
        <v>2</v>
      </c>
      <c r="V350" s="13">
        <f>SUMIFS('Fielding Data'!F:F, 'Fielding Data'!$A:$A, $A350)</f>
        <v>3</v>
      </c>
      <c r="W350" s="13">
        <f>SUMIFS('Fielding Data'!G:G, 'Fielding Data'!$A:$A, $A350)</f>
        <v>0</v>
      </c>
      <c r="X350" s="13">
        <f>SUMIFS('Fielding Data'!H:H, 'Fielding Data'!$A:$A, $A350)</f>
        <v>0</v>
      </c>
    </row>
    <row r="351" spans="1:24" x14ac:dyDescent="0.3">
      <c r="A351" s="13" t="str">
        <f t="shared" si="11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 t="shared" si="10"/>
        <v>CF</v>
      </c>
      <c r="Q351" s="13">
        <f>IFERROR(VLOOKUP($A351, 'Fielding Data'!$A$1:$H$12056, 5, 0), 0)</f>
        <v>0</v>
      </c>
      <c r="R351" s="13">
        <f>IFERROR(VLOOKUP($A351, 'Fielding Data'!$A$1:$H$12056, 6, 0), 0)</f>
        <v>0</v>
      </c>
      <c r="S351" s="13">
        <f>IFERROR(VLOOKUP($A351, 'Fielding Data'!$A$1:$H$12056, 7, 0), 0)</f>
        <v>0</v>
      </c>
      <c r="T351" s="13">
        <f>IFERROR(VLOOKUP($A351, 'Fielding Data'!$A$1:$H$12056, 8, 0), 0)</f>
        <v>0</v>
      </c>
      <c r="U351" s="13">
        <f>SUMIFS('Fielding Data'!E:E, 'Fielding Data'!$A:$A, $A351)</f>
        <v>16</v>
      </c>
      <c r="V351" s="13">
        <f>SUMIFS('Fielding Data'!F:F, 'Fielding Data'!$A:$A, $A351)</f>
        <v>1</v>
      </c>
      <c r="W351" s="13">
        <f>SUMIFS('Fielding Data'!G:G, 'Fielding Data'!$A:$A, $A351)</f>
        <v>0</v>
      </c>
      <c r="X351" s="13">
        <f>SUMIFS('Fielding Data'!H:H, 'Fielding Data'!$A:$A, $A351)</f>
        <v>0</v>
      </c>
    </row>
    <row r="352" spans="1:24" x14ac:dyDescent="0.3">
      <c r="A352" s="13" t="str">
        <f t="shared" si="11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 t="shared" si="10"/>
        <v>2B</v>
      </c>
      <c r="Q352" s="13">
        <f>IFERROR(VLOOKUP($A352, 'Fielding Data'!$A$1:$H$12056, 5, 0), 0)</f>
        <v>5</v>
      </c>
      <c r="R352" s="13">
        <f>IFERROR(VLOOKUP($A352, 'Fielding Data'!$A$1:$H$12056, 6, 0), 0)</f>
        <v>6</v>
      </c>
      <c r="S352" s="13">
        <f>IFERROR(VLOOKUP($A352, 'Fielding Data'!$A$1:$H$12056, 7, 0), 0)</f>
        <v>0</v>
      </c>
      <c r="T352" s="13">
        <f>IFERROR(VLOOKUP($A352, 'Fielding Data'!$A$1:$H$12056, 8, 0), 0)</f>
        <v>2</v>
      </c>
      <c r="U352" s="13">
        <f>SUMIFS('Fielding Data'!E:E, 'Fielding Data'!$A:$A, $A352)</f>
        <v>5</v>
      </c>
      <c r="V352" s="13">
        <f>SUMIFS('Fielding Data'!F:F, 'Fielding Data'!$A:$A, $A352)</f>
        <v>6</v>
      </c>
      <c r="W352" s="13">
        <f>SUMIFS('Fielding Data'!G:G, 'Fielding Data'!$A:$A, $A352)</f>
        <v>0</v>
      </c>
      <c r="X352" s="13">
        <f>SUMIFS('Fielding Data'!H:H, 'Fielding Data'!$A:$A, $A352)</f>
        <v>2</v>
      </c>
    </row>
    <row r="353" spans="1:24" x14ac:dyDescent="0.3">
      <c r="A353" s="13" t="str">
        <f t="shared" si="11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 t="shared" si="10"/>
        <v>P</v>
      </c>
      <c r="Q353" s="13">
        <f>IFERROR(VLOOKUP($A353, 'Fielding Data'!$A$1:$H$12056, 5, 0), 0)</f>
        <v>1</v>
      </c>
      <c r="R353" s="13">
        <f>IFERROR(VLOOKUP($A353, 'Fielding Data'!$A$1:$H$12056, 6, 0), 0)</f>
        <v>6</v>
      </c>
      <c r="S353" s="13">
        <f>IFERROR(VLOOKUP($A353, 'Fielding Data'!$A$1:$H$12056, 7, 0), 0)</f>
        <v>0</v>
      </c>
      <c r="T353" s="13">
        <f>IFERROR(VLOOKUP($A353, 'Fielding Data'!$A$1:$H$12056, 8, 0), 0)</f>
        <v>0</v>
      </c>
      <c r="U353" s="13">
        <f>SUMIFS('Fielding Data'!E:E, 'Fielding Data'!$A:$A, $A353)</f>
        <v>1</v>
      </c>
      <c r="V353" s="13">
        <f>SUMIFS('Fielding Data'!F:F, 'Fielding Data'!$A:$A, $A353)</f>
        <v>6</v>
      </c>
      <c r="W353" s="13">
        <f>SUMIFS('Fielding Data'!G:G, 'Fielding Data'!$A:$A, $A353)</f>
        <v>0</v>
      </c>
      <c r="X353" s="13">
        <f>SUMIFS('Fielding Data'!H:H, 'Fielding Data'!$A:$A, $A353)</f>
        <v>0</v>
      </c>
    </row>
    <row r="354" spans="1:24" x14ac:dyDescent="0.3">
      <c r="A354" s="13" t="str">
        <f t="shared" si="11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 t="shared" si="10"/>
        <v>CF</v>
      </c>
      <c r="Q354" s="13">
        <f>IFERROR(VLOOKUP($A354, 'Fielding Data'!$A$1:$H$12056, 5, 0), 0)</f>
        <v>0</v>
      </c>
      <c r="R354" s="13">
        <f>IFERROR(VLOOKUP($A354, 'Fielding Data'!$A$1:$H$12056, 6, 0), 0)</f>
        <v>0</v>
      </c>
      <c r="S354" s="13">
        <f>IFERROR(VLOOKUP($A354, 'Fielding Data'!$A$1:$H$12056, 7, 0), 0)</f>
        <v>0</v>
      </c>
      <c r="T354" s="13">
        <f>IFERROR(VLOOKUP($A354, 'Fielding Data'!$A$1:$H$12056, 8, 0), 0)</f>
        <v>0</v>
      </c>
      <c r="U354" s="13">
        <f>SUMIFS('Fielding Data'!E:E, 'Fielding Data'!$A:$A, $A354)</f>
        <v>32</v>
      </c>
      <c r="V354" s="13">
        <f>SUMIFS('Fielding Data'!F:F, 'Fielding Data'!$A:$A, $A354)</f>
        <v>3</v>
      </c>
      <c r="W354" s="13">
        <f>SUMIFS('Fielding Data'!G:G, 'Fielding Data'!$A:$A, $A354)</f>
        <v>0</v>
      </c>
      <c r="X354" s="13">
        <f>SUMIFS('Fielding Data'!H:H, 'Fielding Data'!$A:$A, $A354)</f>
        <v>1</v>
      </c>
    </row>
    <row r="355" spans="1:24" x14ac:dyDescent="0.3">
      <c r="A355" s="13" t="str">
        <f t="shared" si="11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 t="shared" si="10"/>
        <v>P</v>
      </c>
      <c r="Q355" s="13">
        <f>IFERROR(VLOOKUP($A355, 'Fielding Data'!$A$1:$H$12056, 5, 0), 0)</f>
        <v>0</v>
      </c>
      <c r="R355" s="13">
        <f>IFERROR(VLOOKUP($A355, 'Fielding Data'!$A$1:$H$12056, 6, 0), 0)</f>
        <v>1</v>
      </c>
      <c r="S355" s="13">
        <f>IFERROR(VLOOKUP($A355, 'Fielding Data'!$A$1:$H$12056, 7, 0), 0)</f>
        <v>1</v>
      </c>
      <c r="T355" s="13">
        <f>IFERROR(VLOOKUP($A355, 'Fielding Data'!$A$1:$H$12056, 8, 0), 0)</f>
        <v>0</v>
      </c>
      <c r="U355" s="13">
        <f>SUMIFS('Fielding Data'!E:E, 'Fielding Data'!$A:$A, $A355)</f>
        <v>0</v>
      </c>
      <c r="V355" s="13">
        <f>SUMIFS('Fielding Data'!F:F, 'Fielding Data'!$A:$A, $A355)</f>
        <v>1</v>
      </c>
      <c r="W355" s="13">
        <f>SUMIFS('Fielding Data'!G:G, 'Fielding Data'!$A:$A, $A355)</f>
        <v>1</v>
      </c>
      <c r="X355" s="13">
        <f>SUMIFS('Fielding Data'!H:H, 'Fielding Data'!$A:$A, $A355)</f>
        <v>0</v>
      </c>
    </row>
    <row r="356" spans="1:24" x14ac:dyDescent="0.3">
      <c r="A356" s="13" t="str">
        <f t="shared" si="11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 t="shared" si="10"/>
        <v>2B</v>
      </c>
      <c r="Q356" s="13">
        <f>IFERROR(VLOOKUP($A356, 'Fielding Data'!$A$1:$H$12056, 5, 0), 0)</f>
        <v>113</v>
      </c>
      <c r="R356" s="13">
        <f>IFERROR(VLOOKUP($A356, 'Fielding Data'!$A$1:$H$12056, 6, 0), 0)</f>
        <v>164</v>
      </c>
      <c r="S356" s="13">
        <f>IFERROR(VLOOKUP($A356, 'Fielding Data'!$A$1:$H$12056, 7, 0), 0)</f>
        <v>3</v>
      </c>
      <c r="T356" s="13">
        <f>IFERROR(VLOOKUP($A356, 'Fielding Data'!$A$1:$H$12056, 8, 0), 0)</f>
        <v>43</v>
      </c>
      <c r="U356" s="13">
        <f>SUMIFS('Fielding Data'!E:E, 'Fielding Data'!$A:$A, $A356)</f>
        <v>113</v>
      </c>
      <c r="V356" s="13">
        <f>SUMIFS('Fielding Data'!F:F, 'Fielding Data'!$A:$A, $A356)</f>
        <v>164</v>
      </c>
      <c r="W356" s="13">
        <f>SUMIFS('Fielding Data'!G:G, 'Fielding Data'!$A:$A, $A356)</f>
        <v>4</v>
      </c>
      <c r="X356" s="13">
        <f>SUMIFS('Fielding Data'!H:H, 'Fielding Data'!$A:$A, $A356)</f>
        <v>43</v>
      </c>
    </row>
    <row r="357" spans="1:24" x14ac:dyDescent="0.3">
      <c r="A357" s="13" t="str">
        <f t="shared" si="11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 t="shared" si="10"/>
        <v>1B</v>
      </c>
      <c r="Q357" s="13">
        <f>IFERROR(VLOOKUP($A357, 'Fielding Data'!$A$1:$H$12056, 5, 0), 0)</f>
        <v>267</v>
      </c>
      <c r="R357" s="13">
        <f>IFERROR(VLOOKUP($A357, 'Fielding Data'!$A$1:$H$12056, 6, 0), 0)</f>
        <v>8</v>
      </c>
      <c r="S357" s="13">
        <f>IFERROR(VLOOKUP($A357, 'Fielding Data'!$A$1:$H$12056, 7, 0), 0)</f>
        <v>4</v>
      </c>
      <c r="T357" s="13">
        <f>IFERROR(VLOOKUP($A357, 'Fielding Data'!$A$1:$H$12056, 8, 0), 0)</f>
        <v>25</v>
      </c>
      <c r="U357" s="13">
        <f>SUMIFS('Fielding Data'!E:E, 'Fielding Data'!$A:$A, $A357)</f>
        <v>267</v>
      </c>
      <c r="V357" s="13">
        <f>SUMIFS('Fielding Data'!F:F, 'Fielding Data'!$A:$A, $A357)</f>
        <v>8</v>
      </c>
      <c r="W357" s="13">
        <f>SUMIFS('Fielding Data'!G:G, 'Fielding Data'!$A:$A, $A357)</f>
        <v>4</v>
      </c>
      <c r="X357" s="13">
        <f>SUMIFS('Fielding Data'!H:H, 'Fielding Data'!$A:$A, $A357)</f>
        <v>25</v>
      </c>
    </row>
    <row r="358" spans="1:24" x14ac:dyDescent="0.3">
      <c r="A358" s="13" t="str">
        <f t="shared" si="11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 t="shared" si="10"/>
        <v>1B</v>
      </c>
      <c r="Q358" s="13">
        <f>IFERROR(VLOOKUP($A358, 'Fielding Data'!$A$1:$H$12056, 5, 0), 0)</f>
        <v>16</v>
      </c>
      <c r="R358" s="13">
        <f>IFERROR(VLOOKUP($A358, 'Fielding Data'!$A$1:$H$12056, 6, 0), 0)</f>
        <v>2</v>
      </c>
      <c r="S358" s="13">
        <f>IFERROR(VLOOKUP($A358, 'Fielding Data'!$A$1:$H$12056, 7, 0), 0)</f>
        <v>0</v>
      </c>
      <c r="T358" s="13">
        <f>IFERROR(VLOOKUP($A358, 'Fielding Data'!$A$1:$H$12056, 8, 0), 0)</f>
        <v>1</v>
      </c>
      <c r="U358" s="13">
        <f>SUMIFS('Fielding Data'!E:E, 'Fielding Data'!$A:$A, $A358)</f>
        <v>41</v>
      </c>
      <c r="V358" s="13">
        <f>SUMIFS('Fielding Data'!F:F, 'Fielding Data'!$A:$A, $A358)</f>
        <v>3</v>
      </c>
      <c r="W358" s="13">
        <f>SUMIFS('Fielding Data'!G:G, 'Fielding Data'!$A:$A, $A358)</f>
        <v>1</v>
      </c>
      <c r="X358" s="13">
        <f>SUMIFS('Fielding Data'!H:H, 'Fielding Data'!$A:$A, $A358)</f>
        <v>1</v>
      </c>
    </row>
    <row r="359" spans="1:24" x14ac:dyDescent="0.3">
      <c r="A359" s="13" t="str">
        <f t="shared" si="11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 t="shared" si="10"/>
        <v>CF</v>
      </c>
      <c r="Q359" s="13">
        <f>IFERROR(VLOOKUP($A359, 'Fielding Data'!$A$1:$H$12056, 5, 0), 0)</f>
        <v>0</v>
      </c>
      <c r="R359" s="13">
        <f>IFERROR(VLOOKUP($A359, 'Fielding Data'!$A$1:$H$12056, 6, 0), 0)</f>
        <v>0</v>
      </c>
      <c r="S359" s="13">
        <f>IFERROR(VLOOKUP($A359, 'Fielding Data'!$A$1:$H$12056, 7, 0), 0)</f>
        <v>0</v>
      </c>
      <c r="T359" s="13">
        <f>IFERROR(VLOOKUP($A359, 'Fielding Data'!$A$1:$H$12056, 8, 0), 0)</f>
        <v>0</v>
      </c>
      <c r="U359" s="13">
        <f>SUMIFS('Fielding Data'!E:E, 'Fielding Data'!$A:$A, $A359)</f>
        <v>47</v>
      </c>
      <c r="V359" s="13">
        <f>SUMIFS('Fielding Data'!F:F, 'Fielding Data'!$A:$A, $A359)</f>
        <v>1</v>
      </c>
      <c r="W359" s="13">
        <f>SUMIFS('Fielding Data'!G:G, 'Fielding Data'!$A:$A, $A359)</f>
        <v>1</v>
      </c>
      <c r="X359" s="13">
        <f>SUMIFS('Fielding Data'!H:H, 'Fielding Data'!$A:$A, $A359)</f>
        <v>0</v>
      </c>
    </row>
    <row r="360" spans="1:24" x14ac:dyDescent="0.3">
      <c r="A360" s="13" t="str">
        <f t="shared" si="11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 t="shared" si="10"/>
        <v>C</v>
      </c>
      <c r="Q360" s="13">
        <f>IFERROR(VLOOKUP($A360, 'Fielding Data'!$A$1:$H$12056, 5, 0), 0)</f>
        <v>109</v>
      </c>
      <c r="R360" s="13">
        <f>IFERROR(VLOOKUP($A360, 'Fielding Data'!$A$1:$H$12056, 6, 0), 0)</f>
        <v>14</v>
      </c>
      <c r="S360" s="13">
        <f>IFERROR(VLOOKUP($A360, 'Fielding Data'!$A$1:$H$12056, 7, 0), 0)</f>
        <v>1</v>
      </c>
      <c r="T360" s="13">
        <f>IFERROR(VLOOKUP($A360, 'Fielding Data'!$A$1:$H$12056, 8, 0), 0)</f>
        <v>2</v>
      </c>
      <c r="U360" s="13">
        <f>SUMIFS('Fielding Data'!E:E, 'Fielding Data'!$A:$A, $A360)</f>
        <v>110</v>
      </c>
      <c r="V360" s="13">
        <f>SUMIFS('Fielding Data'!F:F, 'Fielding Data'!$A:$A, $A360)</f>
        <v>14</v>
      </c>
      <c r="W360" s="13">
        <f>SUMIFS('Fielding Data'!G:G, 'Fielding Data'!$A:$A, $A360)</f>
        <v>1</v>
      </c>
      <c r="X360" s="13">
        <f>SUMIFS('Fielding Data'!H:H, 'Fielding Data'!$A:$A, $A360)</f>
        <v>2</v>
      </c>
    </row>
    <row r="361" spans="1:24" x14ac:dyDescent="0.3">
      <c r="A361" s="13" t="str">
        <f t="shared" si="11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 t="shared" si="10"/>
        <v>1B</v>
      </c>
      <c r="Q361" s="13">
        <f>IFERROR(VLOOKUP($A361, 'Fielding Data'!$A$1:$H$12056, 5, 0), 0)</f>
        <v>977</v>
      </c>
      <c r="R361" s="13">
        <f>IFERROR(VLOOKUP($A361, 'Fielding Data'!$A$1:$H$12056, 6, 0), 0)</f>
        <v>46</v>
      </c>
      <c r="S361" s="13">
        <f>IFERROR(VLOOKUP($A361, 'Fielding Data'!$A$1:$H$12056, 7, 0), 0)</f>
        <v>9</v>
      </c>
      <c r="T361" s="13">
        <f>IFERROR(VLOOKUP($A361, 'Fielding Data'!$A$1:$H$12056, 8, 0), 0)</f>
        <v>110</v>
      </c>
      <c r="U361" s="13">
        <f>SUMIFS('Fielding Data'!E:E, 'Fielding Data'!$A:$A, $A361)</f>
        <v>977</v>
      </c>
      <c r="V361" s="13">
        <f>SUMIFS('Fielding Data'!F:F, 'Fielding Data'!$A:$A, $A361)</f>
        <v>47</v>
      </c>
      <c r="W361" s="13">
        <f>SUMIFS('Fielding Data'!G:G, 'Fielding Data'!$A:$A, $A361)</f>
        <v>9</v>
      </c>
      <c r="X361" s="13">
        <f>SUMIFS('Fielding Data'!H:H, 'Fielding Data'!$A:$A, $A361)</f>
        <v>110</v>
      </c>
    </row>
    <row r="362" spans="1:24" x14ac:dyDescent="0.3">
      <c r="A362" s="13" t="str">
        <f t="shared" si="11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 t="shared" si="10"/>
        <v>1B</v>
      </c>
      <c r="Q362" s="13">
        <f>IFERROR(VLOOKUP($A362, 'Fielding Data'!$A$1:$H$12056, 5, 0), 0)</f>
        <v>92</v>
      </c>
      <c r="R362" s="13">
        <f>IFERROR(VLOOKUP($A362, 'Fielding Data'!$A$1:$H$12056, 6, 0), 0)</f>
        <v>6</v>
      </c>
      <c r="S362" s="13">
        <f>IFERROR(VLOOKUP($A362, 'Fielding Data'!$A$1:$H$12056, 7, 0), 0)</f>
        <v>0</v>
      </c>
      <c r="T362" s="13">
        <f>IFERROR(VLOOKUP($A362, 'Fielding Data'!$A$1:$H$12056, 8, 0), 0)</f>
        <v>9</v>
      </c>
      <c r="U362" s="13">
        <f>SUMIFS('Fielding Data'!E:E, 'Fielding Data'!$A:$A, $A362)</f>
        <v>102</v>
      </c>
      <c r="V362" s="13">
        <f>SUMIFS('Fielding Data'!F:F, 'Fielding Data'!$A:$A, $A362)</f>
        <v>6</v>
      </c>
      <c r="W362" s="13">
        <f>SUMIFS('Fielding Data'!G:G, 'Fielding Data'!$A:$A, $A362)</f>
        <v>1</v>
      </c>
      <c r="X362" s="13">
        <f>SUMIFS('Fielding Data'!H:H, 'Fielding Data'!$A:$A, $A362)</f>
        <v>9</v>
      </c>
    </row>
    <row r="363" spans="1:24" x14ac:dyDescent="0.3">
      <c r="A363" s="13" t="str">
        <f t="shared" si="11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 t="shared" si="10"/>
        <v>CF</v>
      </c>
      <c r="Q363" s="13">
        <f>IFERROR(VLOOKUP($A363, 'Fielding Data'!$A$1:$H$12056, 5, 0), 0)</f>
        <v>0</v>
      </c>
      <c r="R363" s="13">
        <f>IFERROR(VLOOKUP($A363, 'Fielding Data'!$A$1:$H$12056, 6, 0), 0)</f>
        <v>0</v>
      </c>
      <c r="S363" s="13">
        <f>IFERROR(VLOOKUP($A363, 'Fielding Data'!$A$1:$H$12056, 7, 0), 0)</f>
        <v>0</v>
      </c>
      <c r="T363" s="13">
        <f>IFERROR(VLOOKUP($A363, 'Fielding Data'!$A$1:$H$12056, 8, 0), 0)</f>
        <v>0</v>
      </c>
      <c r="U363" s="13">
        <f>SUMIFS('Fielding Data'!E:E, 'Fielding Data'!$A:$A, $A363)</f>
        <v>25</v>
      </c>
      <c r="V363" s="13">
        <f>SUMIFS('Fielding Data'!F:F, 'Fielding Data'!$A:$A, $A363)</f>
        <v>1</v>
      </c>
      <c r="W363" s="13">
        <f>SUMIFS('Fielding Data'!G:G, 'Fielding Data'!$A:$A, $A363)</f>
        <v>0</v>
      </c>
      <c r="X363" s="13">
        <f>SUMIFS('Fielding Data'!H:H, 'Fielding Data'!$A:$A, $A363)</f>
        <v>1</v>
      </c>
    </row>
    <row r="364" spans="1:24" x14ac:dyDescent="0.3">
      <c r="A364" s="13" t="str">
        <f t="shared" si="11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 t="shared" si="10"/>
        <v>LF</v>
      </c>
      <c r="Q364" s="13">
        <f>IFERROR(VLOOKUP($A364, 'Fielding Data'!$A$1:$H$12056, 5, 0), 0)</f>
        <v>0</v>
      </c>
      <c r="R364" s="13">
        <f>IFERROR(VLOOKUP($A364, 'Fielding Data'!$A$1:$H$12056, 6, 0), 0)</f>
        <v>0</v>
      </c>
      <c r="S364" s="13">
        <f>IFERROR(VLOOKUP($A364, 'Fielding Data'!$A$1:$H$12056, 7, 0), 0)</f>
        <v>0</v>
      </c>
      <c r="T364" s="13">
        <f>IFERROR(VLOOKUP($A364, 'Fielding Data'!$A$1:$H$12056, 8, 0), 0)</f>
        <v>0</v>
      </c>
      <c r="U364" s="13">
        <f>SUMIFS('Fielding Data'!E:E, 'Fielding Data'!$A:$A, $A364)</f>
        <v>197</v>
      </c>
      <c r="V364" s="13">
        <f>SUMIFS('Fielding Data'!F:F, 'Fielding Data'!$A:$A, $A364)</f>
        <v>6</v>
      </c>
      <c r="W364" s="13">
        <f>SUMIFS('Fielding Data'!G:G, 'Fielding Data'!$A:$A, $A364)</f>
        <v>4</v>
      </c>
      <c r="X364" s="13">
        <f>SUMIFS('Fielding Data'!H:H, 'Fielding Data'!$A:$A, $A364)</f>
        <v>1</v>
      </c>
    </row>
    <row r="365" spans="1:24" x14ac:dyDescent="0.3">
      <c r="A365" s="13" t="str">
        <f t="shared" si="11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 t="shared" si="10"/>
        <v>CF</v>
      </c>
      <c r="Q365" s="13">
        <f>IFERROR(VLOOKUP($A365, 'Fielding Data'!$A$1:$H$12056, 5, 0), 0)</f>
        <v>0</v>
      </c>
      <c r="R365" s="13">
        <f>IFERROR(VLOOKUP($A365, 'Fielding Data'!$A$1:$H$12056, 6, 0), 0)</f>
        <v>0</v>
      </c>
      <c r="S365" s="13">
        <f>IFERROR(VLOOKUP($A365, 'Fielding Data'!$A$1:$H$12056, 7, 0), 0)</f>
        <v>0</v>
      </c>
      <c r="T365" s="13">
        <f>IFERROR(VLOOKUP($A365, 'Fielding Data'!$A$1:$H$12056, 8, 0), 0)</f>
        <v>0</v>
      </c>
      <c r="U365" s="13">
        <f>SUMIFS('Fielding Data'!E:E, 'Fielding Data'!$A:$A, $A365)</f>
        <v>157</v>
      </c>
      <c r="V365" s="13">
        <f>SUMIFS('Fielding Data'!F:F, 'Fielding Data'!$A:$A, $A365)</f>
        <v>2</v>
      </c>
      <c r="W365" s="13">
        <f>SUMIFS('Fielding Data'!G:G, 'Fielding Data'!$A:$A, $A365)</f>
        <v>5</v>
      </c>
      <c r="X365" s="13">
        <f>SUMIFS('Fielding Data'!H:H, 'Fielding Data'!$A:$A, $A365)</f>
        <v>0</v>
      </c>
    </row>
    <row r="366" spans="1:24" x14ac:dyDescent="0.3">
      <c r="A366" s="13" t="str">
        <f t="shared" si="11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 t="shared" si="10"/>
        <v>P</v>
      </c>
      <c r="Q366" s="13">
        <f>IFERROR(VLOOKUP($A366, 'Fielding Data'!$A$1:$H$12056, 5, 0), 0)</f>
        <v>7</v>
      </c>
      <c r="R366" s="13">
        <f>IFERROR(VLOOKUP($A366, 'Fielding Data'!$A$1:$H$12056, 6, 0), 0)</f>
        <v>6</v>
      </c>
      <c r="S366" s="13">
        <f>IFERROR(VLOOKUP($A366, 'Fielding Data'!$A$1:$H$12056, 7, 0), 0)</f>
        <v>0</v>
      </c>
      <c r="T366" s="13">
        <f>IFERROR(VLOOKUP($A366, 'Fielding Data'!$A$1:$H$12056, 8, 0), 0)</f>
        <v>0</v>
      </c>
      <c r="U366" s="13">
        <f>SUMIFS('Fielding Data'!E:E, 'Fielding Data'!$A:$A, $A366)</f>
        <v>7</v>
      </c>
      <c r="V366" s="13">
        <f>SUMIFS('Fielding Data'!F:F, 'Fielding Data'!$A:$A, $A366)</f>
        <v>6</v>
      </c>
      <c r="W366" s="13">
        <f>SUMIFS('Fielding Data'!G:G, 'Fielding Data'!$A:$A, $A366)</f>
        <v>0</v>
      </c>
      <c r="X366" s="13">
        <f>SUMIFS('Fielding Data'!H:H, 'Fielding Data'!$A:$A, $A366)</f>
        <v>0</v>
      </c>
    </row>
    <row r="367" spans="1:24" x14ac:dyDescent="0.3">
      <c r="A367" s="13" t="str">
        <f t="shared" si="11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 t="shared" si="10"/>
        <v>1B</v>
      </c>
      <c r="Q367" s="13">
        <f>IFERROR(VLOOKUP($A367, 'Fielding Data'!$A$1:$H$12056, 5, 0), 0)</f>
        <v>1324</v>
      </c>
      <c r="R367" s="13">
        <f>IFERROR(VLOOKUP($A367, 'Fielding Data'!$A$1:$H$12056, 6, 0), 0)</f>
        <v>127</v>
      </c>
      <c r="S367" s="13">
        <f>IFERROR(VLOOKUP($A367, 'Fielding Data'!$A$1:$H$12056, 7, 0), 0)</f>
        <v>8</v>
      </c>
      <c r="T367" s="13">
        <f>IFERROR(VLOOKUP($A367, 'Fielding Data'!$A$1:$H$12056, 8, 0), 0)</f>
        <v>125</v>
      </c>
      <c r="U367" s="13">
        <f>SUMIFS('Fielding Data'!E:E, 'Fielding Data'!$A:$A, $A367)</f>
        <v>1324</v>
      </c>
      <c r="V367" s="13">
        <f>SUMIFS('Fielding Data'!F:F, 'Fielding Data'!$A:$A, $A367)</f>
        <v>127</v>
      </c>
      <c r="W367" s="13">
        <f>SUMIFS('Fielding Data'!G:G, 'Fielding Data'!$A:$A, $A367)</f>
        <v>8</v>
      </c>
      <c r="X367" s="13">
        <f>SUMIFS('Fielding Data'!H:H, 'Fielding Data'!$A:$A, $A367)</f>
        <v>125</v>
      </c>
    </row>
    <row r="368" spans="1:24" x14ac:dyDescent="0.3">
      <c r="A368" s="13" t="str">
        <f t="shared" si="11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 t="shared" si="10"/>
        <v>1B</v>
      </c>
      <c r="Q368" s="13">
        <f>IFERROR(VLOOKUP($A368, 'Fielding Data'!$A$1:$H$12056, 5, 0), 0)</f>
        <v>15</v>
      </c>
      <c r="R368" s="13">
        <f>IFERROR(VLOOKUP($A368, 'Fielding Data'!$A$1:$H$12056, 6, 0), 0)</f>
        <v>0</v>
      </c>
      <c r="S368" s="13">
        <f>IFERROR(VLOOKUP($A368, 'Fielding Data'!$A$1:$H$12056, 7, 0), 0)</f>
        <v>0</v>
      </c>
      <c r="T368" s="13">
        <f>IFERROR(VLOOKUP($A368, 'Fielding Data'!$A$1:$H$12056, 8, 0), 0)</f>
        <v>3</v>
      </c>
      <c r="U368" s="13">
        <f>SUMIFS('Fielding Data'!E:E, 'Fielding Data'!$A:$A, $A368)</f>
        <v>75</v>
      </c>
      <c r="V368" s="13">
        <f>SUMIFS('Fielding Data'!F:F, 'Fielding Data'!$A:$A, $A368)</f>
        <v>115</v>
      </c>
      <c r="W368" s="13">
        <f>SUMIFS('Fielding Data'!G:G, 'Fielding Data'!$A:$A, $A368)</f>
        <v>5</v>
      </c>
      <c r="X368" s="13">
        <f>SUMIFS('Fielding Data'!H:H, 'Fielding Data'!$A:$A, $A368)</f>
        <v>28</v>
      </c>
    </row>
    <row r="369" spans="1:24" x14ac:dyDescent="0.3">
      <c r="A369" s="13" t="str">
        <f t="shared" si="11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 t="shared" si="10"/>
        <v>CF</v>
      </c>
      <c r="Q369" s="13">
        <f>IFERROR(VLOOKUP($A369, 'Fielding Data'!$A$1:$H$12056, 5, 0), 0)</f>
        <v>0</v>
      </c>
      <c r="R369" s="13">
        <f>IFERROR(VLOOKUP($A369, 'Fielding Data'!$A$1:$H$12056, 6, 0), 0)</f>
        <v>0</v>
      </c>
      <c r="S369" s="13">
        <f>IFERROR(VLOOKUP($A369, 'Fielding Data'!$A$1:$H$12056, 7, 0), 0)</f>
        <v>0</v>
      </c>
      <c r="T369" s="13">
        <f>IFERROR(VLOOKUP($A369, 'Fielding Data'!$A$1:$H$12056, 8, 0), 0)</f>
        <v>0</v>
      </c>
      <c r="U369" s="13">
        <f>SUMIFS('Fielding Data'!E:E, 'Fielding Data'!$A:$A, $A369)</f>
        <v>259</v>
      </c>
      <c r="V369" s="13">
        <f>SUMIFS('Fielding Data'!F:F, 'Fielding Data'!$A:$A, $A369)</f>
        <v>8</v>
      </c>
      <c r="W369" s="13">
        <f>SUMIFS('Fielding Data'!G:G, 'Fielding Data'!$A:$A, $A369)</f>
        <v>1</v>
      </c>
      <c r="X369" s="13">
        <f>SUMIFS('Fielding Data'!H:H, 'Fielding Data'!$A:$A, $A369)</f>
        <v>1</v>
      </c>
    </row>
    <row r="370" spans="1:24" x14ac:dyDescent="0.3">
      <c r="A370" s="13" t="str">
        <f t="shared" si="11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 t="shared" si="10"/>
        <v>P</v>
      </c>
      <c r="Q370" s="13">
        <f>IFERROR(VLOOKUP($A370, 'Fielding Data'!$A$1:$H$12056, 5, 0), 0)</f>
        <v>3</v>
      </c>
      <c r="R370" s="13">
        <f>IFERROR(VLOOKUP($A370, 'Fielding Data'!$A$1:$H$12056, 6, 0), 0)</f>
        <v>2</v>
      </c>
      <c r="S370" s="13">
        <f>IFERROR(VLOOKUP($A370, 'Fielding Data'!$A$1:$H$12056, 7, 0), 0)</f>
        <v>0</v>
      </c>
      <c r="T370" s="13">
        <f>IFERROR(VLOOKUP($A370, 'Fielding Data'!$A$1:$H$12056, 8, 0), 0)</f>
        <v>0</v>
      </c>
      <c r="U370" s="13">
        <f>SUMIFS('Fielding Data'!E:E, 'Fielding Data'!$A:$A, $A370)</f>
        <v>3</v>
      </c>
      <c r="V370" s="13">
        <f>SUMIFS('Fielding Data'!F:F, 'Fielding Data'!$A:$A, $A370)</f>
        <v>2</v>
      </c>
      <c r="W370" s="13">
        <f>SUMIFS('Fielding Data'!G:G, 'Fielding Data'!$A:$A, $A370)</f>
        <v>0</v>
      </c>
      <c r="X370" s="13">
        <f>SUMIFS('Fielding Data'!H:H, 'Fielding Data'!$A:$A, $A370)</f>
        <v>0</v>
      </c>
    </row>
    <row r="371" spans="1:24" x14ac:dyDescent="0.3">
      <c r="A371" s="13" t="str">
        <f t="shared" si="11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 t="shared" si="10"/>
        <v>P</v>
      </c>
      <c r="Q371" s="13">
        <f>IFERROR(VLOOKUP($A371, 'Fielding Data'!$A$1:$H$12056, 5, 0), 0)</f>
        <v>7</v>
      </c>
      <c r="R371" s="13">
        <f>IFERROR(VLOOKUP($A371, 'Fielding Data'!$A$1:$H$12056, 6, 0), 0)</f>
        <v>33</v>
      </c>
      <c r="S371" s="13">
        <f>IFERROR(VLOOKUP($A371, 'Fielding Data'!$A$1:$H$12056, 7, 0), 0)</f>
        <v>1</v>
      </c>
      <c r="T371" s="13">
        <f>IFERROR(VLOOKUP($A371, 'Fielding Data'!$A$1:$H$12056, 8, 0), 0)</f>
        <v>0</v>
      </c>
      <c r="U371" s="13">
        <f>SUMIFS('Fielding Data'!E:E, 'Fielding Data'!$A:$A, $A371)</f>
        <v>7</v>
      </c>
      <c r="V371" s="13">
        <f>SUMIFS('Fielding Data'!F:F, 'Fielding Data'!$A:$A, $A371)</f>
        <v>33</v>
      </c>
      <c r="W371" s="13">
        <f>SUMIFS('Fielding Data'!G:G, 'Fielding Data'!$A:$A, $A371)</f>
        <v>1</v>
      </c>
      <c r="X371" s="13">
        <f>SUMIFS('Fielding Data'!H:H, 'Fielding Data'!$A:$A, $A371)</f>
        <v>0</v>
      </c>
    </row>
    <row r="372" spans="1:24" x14ac:dyDescent="0.3">
      <c r="A372" s="13" t="str">
        <f t="shared" si="11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 t="shared" si="10"/>
        <v>P</v>
      </c>
      <c r="Q372" s="13">
        <f>IFERROR(VLOOKUP($A372, 'Fielding Data'!$A$1:$H$12056, 5, 0), 0)</f>
        <v>0</v>
      </c>
      <c r="R372" s="13">
        <f>IFERROR(VLOOKUP($A372, 'Fielding Data'!$A$1:$H$12056, 6, 0), 0)</f>
        <v>0</v>
      </c>
      <c r="S372" s="13">
        <f>IFERROR(VLOOKUP($A372, 'Fielding Data'!$A$1:$H$12056, 7, 0), 0)</f>
        <v>1</v>
      </c>
      <c r="T372" s="13">
        <f>IFERROR(VLOOKUP($A372, 'Fielding Data'!$A$1:$H$12056, 8, 0), 0)</f>
        <v>0</v>
      </c>
      <c r="U372" s="13">
        <f>SUMIFS('Fielding Data'!E:E, 'Fielding Data'!$A:$A, $A372)</f>
        <v>0</v>
      </c>
      <c r="V372" s="13">
        <f>SUMIFS('Fielding Data'!F:F, 'Fielding Data'!$A:$A, $A372)</f>
        <v>0</v>
      </c>
      <c r="W372" s="13">
        <f>SUMIFS('Fielding Data'!G:G, 'Fielding Data'!$A:$A, $A372)</f>
        <v>1</v>
      </c>
      <c r="X372" s="13">
        <f>SUMIFS('Fielding Data'!H:H, 'Fielding Data'!$A:$A, $A372)</f>
        <v>0</v>
      </c>
    </row>
    <row r="373" spans="1:24" x14ac:dyDescent="0.3">
      <c r="A373" s="13" t="str">
        <f t="shared" si="11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 t="shared" si="10"/>
        <v>1B</v>
      </c>
      <c r="Q373" s="13">
        <f>IFERROR(VLOOKUP($A373, 'Fielding Data'!$A$1:$H$12056, 5, 0), 0)</f>
        <v>1</v>
      </c>
      <c r="R373" s="13">
        <f>IFERROR(VLOOKUP($A373, 'Fielding Data'!$A$1:$H$12056, 6, 0), 0)</f>
        <v>0</v>
      </c>
      <c r="S373" s="13">
        <f>IFERROR(VLOOKUP($A373, 'Fielding Data'!$A$1:$H$12056, 7, 0), 0)</f>
        <v>0</v>
      </c>
      <c r="T373" s="13">
        <f>IFERROR(VLOOKUP($A373, 'Fielding Data'!$A$1:$H$12056, 8, 0), 0)</f>
        <v>0</v>
      </c>
      <c r="U373" s="13">
        <f>SUMIFS('Fielding Data'!E:E, 'Fielding Data'!$A:$A, $A373)</f>
        <v>141</v>
      </c>
      <c r="V373" s="13">
        <f>SUMIFS('Fielding Data'!F:F, 'Fielding Data'!$A:$A, $A373)</f>
        <v>12</v>
      </c>
      <c r="W373" s="13">
        <f>SUMIFS('Fielding Data'!G:G, 'Fielding Data'!$A:$A, $A373)</f>
        <v>7</v>
      </c>
      <c r="X373" s="13">
        <f>SUMIFS('Fielding Data'!H:H, 'Fielding Data'!$A:$A, $A373)</f>
        <v>1</v>
      </c>
    </row>
    <row r="374" spans="1:24" x14ac:dyDescent="0.3">
      <c r="A374" s="13" t="str">
        <f t="shared" si="11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 t="shared" si="10"/>
        <v>P</v>
      </c>
      <c r="Q374" s="13">
        <f>IFERROR(VLOOKUP($A374, 'Fielding Data'!$A$1:$H$12056, 5, 0), 0)</f>
        <v>5</v>
      </c>
      <c r="R374" s="13">
        <f>IFERROR(VLOOKUP($A374, 'Fielding Data'!$A$1:$H$12056, 6, 0), 0)</f>
        <v>16</v>
      </c>
      <c r="S374" s="13">
        <f>IFERROR(VLOOKUP($A374, 'Fielding Data'!$A$1:$H$12056, 7, 0), 0)</f>
        <v>1</v>
      </c>
      <c r="T374" s="13">
        <f>IFERROR(VLOOKUP($A374, 'Fielding Data'!$A$1:$H$12056, 8, 0), 0)</f>
        <v>0</v>
      </c>
      <c r="U374" s="13">
        <f>SUMIFS('Fielding Data'!E:E, 'Fielding Data'!$A:$A, $A374)</f>
        <v>5</v>
      </c>
      <c r="V374" s="13">
        <f>SUMIFS('Fielding Data'!F:F, 'Fielding Data'!$A:$A, $A374)</f>
        <v>16</v>
      </c>
      <c r="W374" s="13">
        <f>SUMIFS('Fielding Data'!G:G, 'Fielding Data'!$A:$A, $A374)</f>
        <v>1</v>
      </c>
      <c r="X374" s="13">
        <f>SUMIFS('Fielding Data'!H:H, 'Fielding Data'!$A:$A, $A374)</f>
        <v>0</v>
      </c>
    </row>
    <row r="375" spans="1:24" x14ac:dyDescent="0.3">
      <c r="A375" s="13" t="str">
        <f t="shared" si="11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 t="shared" si="10"/>
        <v>P</v>
      </c>
      <c r="Q375" s="13">
        <f>IFERROR(VLOOKUP($A375, 'Fielding Data'!$A$1:$H$12056, 5, 0), 0)</f>
        <v>1</v>
      </c>
      <c r="R375" s="13">
        <f>IFERROR(VLOOKUP($A375, 'Fielding Data'!$A$1:$H$12056, 6, 0), 0)</f>
        <v>3</v>
      </c>
      <c r="S375" s="13">
        <f>IFERROR(VLOOKUP($A375, 'Fielding Data'!$A$1:$H$12056, 7, 0), 0)</f>
        <v>2</v>
      </c>
      <c r="T375" s="13">
        <f>IFERROR(VLOOKUP($A375, 'Fielding Data'!$A$1:$H$12056, 8, 0), 0)</f>
        <v>0</v>
      </c>
      <c r="U375" s="13">
        <f>SUMIFS('Fielding Data'!E:E, 'Fielding Data'!$A:$A, $A375)</f>
        <v>1</v>
      </c>
      <c r="V375" s="13">
        <f>SUMIFS('Fielding Data'!F:F, 'Fielding Data'!$A:$A, $A375)</f>
        <v>3</v>
      </c>
      <c r="W375" s="13">
        <f>SUMIFS('Fielding Data'!G:G, 'Fielding Data'!$A:$A, $A375)</f>
        <v>2</v>
      </c>
      <c r="X375" s="13">
        <f>SUMIFS('Fielding Data'!H:H, 'Fielding Data'!$A:$A, $A375)</f>
        <v>0</v>
      </c>
    </row>
    <row r="376" spans="1:24" x14ac:dyDescent="0.3">
      <c r="A376" s="13" t="str">
        <f t="shared" si="11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 t="shared" si="10"/>
        <v>CF</v>
      </c>
      <c r="Q376" s="13">
        <f>IFERROR(VLOOKUP($A376, 'Fielding Data'!$A$1:$H$12056, 5, 0), 0)</f>
        <v>0</v>
      </c>
      <c r="R376" s="13">
        <f>IFERROR(VLOOKUP($A376, 'Fielding Data'!$A$1:$H$12056, 6, 0), 0)</f>
        <v>0</v>
      </c>
      <c r="S376" s="13">
        <f>IFERROR(VLOOKUP($A376, 'Fielding Data'!$A$1:$H$12056, 7, 0), 0)</f>
        <v>0</v>
      </c>
      <c r="T376" s="13">
        <f>IFERROR(VLOOKUP($A376, 'Fielding Data'!$A$1:$H$12056, 8, 0), 0)</f>
        <v>0</v>
      </c>
      <c r="U376" s="13">
        <f>SUMIFS('Fielding Data'!E:E, 'Fielding Data'!$A:$A, $A376)</f>
        <v>316</v>
      </c>
      <c r="V376" s="13">
        <f>SUMIFS('Fielding Data'!F:F, 'Fielding Data'!$A:$A, $A376)</f>
        <v>5</v>
      </c>
      <c r="W376" s="13">
        <f>SUMIFS('Fielding Data'!G:G, 'Fielding Data'!$A:$A, $A376)</f>
        <v>2</v>
      </c>
      <c r="X376" s="13">
        <f>SUMIFS('Fielding Data'!H:H, 'Fielding Data'!$A:$A, $A376)</f>
        <v>2</v>
      </c>
    </row>
    <row r="377" spans="1:24" x14ac:dyDescent="0.3">
      <c r="A377" s="13" t="str">
        <f t="shared" si="11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 t="shared" si="10"/>
        <v>P</v>
      </c>
      <c r="Q377" s="13">
        <f>IFERROR(VLOOKUP($A377, 'Fielding Data'!$A$1:$H$12056, 5, 0), 0)</f>
        <v>0</v>
      </c>
      <c r="R377" s="13">
        <f>IFERROR(VLOOKUP($A377, 'Fielding Data'!$A$1:$H$12056, 6, 0), 0)</f>
        <v>2</v>
      </c>
      <c r="S377" s="13">
        <f>IFERROR(VLOOKUP($A377, 'Fielding Data'!$A$1:$H$12056, 7, 0), 0)</f>
        <v>0</v>
      </c>
      <c r="T377" s="13">
        <f>IFERROR(VLOOKUP($A377, 'Fielding Data'!$A$1:$H$12056, 8, 0), 0)</f>
        <v>1</v>
      </c>
      <c r="U377" s="13">
        <f>SUMIFS('Fielding Data'!E:E, 'Fielding Data'!$A:$A, $A377)</f>
        <v>0</v>
      </c>
      <c r="V377" s="13">
        <f>SUMIFS('Fielding Data'!F:F, 'Fielding Data'!$A:$A, $A377)</f>
        <v>2</v>
      </c>
      <c r="W377" s="13">
        <f>SUMIFS('Fielding Data'!G:G, 'Fielding Data'!$A:$A, $A377)</f>
        <v>0</v>
      </c>
      <c r="X377" s="13">
        <f>SUMIFS('Fielding Data'!H:H, 'Fielding Data'!$A:$A, $A377)</f>
        <v>1</v>
      </c>
    </row>
    <row r="378" spans="1:24" x14ac:dyDescent="0.3">
      <c r="A378" s="13" t="str">
        <f t="shared" si="11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 t="shared" si="10"/>
        <v>P</v>
      </c>
      <c r="Q378" s="13">
        <f>IFERROR(VLOOKUP($A378, 'Fielding Data'!$A$1:$H$12056, 5, 0), 0)</f>
        <v>1</v>
      </c>
      <c r="R378" s="13">
        <f>IFERROR(VLOOKUP($A378, 'Fielding Data'!$A$1:$H$12056, 6, 0), 0)</f>
        <v>1</v>
      </c>
      <c r="S378" s="13">
        <f>IFERROR(VLOOKUP($A378, 'Fielding Data'!$A$1:$H$12056, 7, 0), 0)</f>
        <v>0</v>
      </c>
      <c r="T378" s="13">
        <f>IFERROR(VLOOKUP($A378, 'Fielding Data'!$A$1:$H$12056, 8, 0), 0)</f>
        <v>0</v>
      </c>
      <c r="U378" s="13">
        <f>SUMIFS('Fielding Data'!E:E, 'Fielding Data'!$A:$A, $A378)</f>
        <v>1</v>
      </c>
      <c r="V378" s="13">
        <f>SUMIFS('Fielding Data'!F:F, 'Fielding Data'!$A:$A, $A378)</f>
        <v>1</v>
      </c>
      <c r="W378" s="13">
        <f>SUMIFS('Fielding Data'!G:G, 'Fielding Data'!$A:$A, $A378)</f>
        <v>0</v>
      </c>
      <c r="X378" s="13">
        <f>SUMIFS('Fielding Data'!H:H, 'Fielding Data'!$A:$A, $A378)</f>
        <v>0</v>
      </c>
    </row>
    <row r="379" spans="1:24" x14ac:dyDescent="0.3">
      <c r="A379" s="13" t="str">
        <f t="shared" si="11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 t="shared" si="10"/>
        <v>2B</v>
      </c>
      <c r="Q379" s="13">
        <f>IFERROR(VLOOKUP($A379, 'Fielding Data'!$A$1:$H$12056, 5, 0), 0)</f>
        <v>7</v>
      </c>
      <c r="R379" s="13">
        <f>IFERROR(VLOOKUP($A379, 'Fielding Data'!$A$1:$H$12056, 6, 0), 0)</f>
        <v>22</v>
      </c>
      <c r="S379" s="13">
        <f>IFERROR(VLOOKUP($A379, 'Fielding Data'!$A$1:$H$12056, 7, 0), 0)</f>
        <v>2</v>
      </c>
      <c r="T379" s="13">
        <f>IFERROR(VLOOKUP($A379, 'Fielding Data'!$A$1:$H$12056, 8, 0), 0)</f>
        <v>6</v>
      </c>
      <c r="U379" s="13">
        <f>SUMIFS('Fielding Data'!E:E, 'Fielding Data'!$A:$A, $A379)</f>
        <v>30</v>
      </c>
      <c r="V379" s="13">
        <f>SUMIFS('Fielding Data'!F:F, 'Fielding Data'!$A:$A, $A379)</f>
        <v>83</v>
      </c>
      <c r="W379" s="13">
        <f>SUMIFS('Fielding Data'!G:G, 'Fielding Data'!$A:$A, $A379)</f>
        <v>8</v>
      </c>
      <c r="X379" s="13">
        <f>SUMIFS('Fielding Data'!H:H, 'Fielding Data'!$A:$A, $A379)</f>
        <v>18</v>
      </c>
    </row>
    <row r="380" spans="1:24" x14ac:dyDescent="0.3">
      <c r="A380" s="13" t="str">
        <f t="shared" si="11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 t="shared" si="10"/>
        <v>P</v>
      </c>
      <c r="Q380" s="13">
        <f>IFERROR(VLOOKUP($A380, 'Fielding Data'!$A$1:$H$12056, 5, 0), 0)</f>
        <v>8</v>
      </c>
      <c r="R380" s="13">
        <f>IFERROR(VLOOKUP($A380, 'Fielding Data'!$A$1:$H$12056, 6, 0), 0)</f>
        <v>14</v>
      </c>
      <c r="S380" s="13">
        <f>IFERROR(VLOOKUP($A380, 'Fielding Data'!$A$1:$H$12056, 7, 0), 0)</f>
        <v>0</v>
      </c>
      <c r="T380" s="13">
        <f>IFERROR(VLOOKUP($A380, 'Fielding Data'!$A$1:$H$12056, 8, 0), 0)</f>
        <v>1</v>
      </c>
      <c r="U380" s="13">
        <f>SUMIFS('Fielding Data'!E:E, 'Fielding Data'!$A:$A, $A380)</f>
        <v>8</v>
      </c>
      <c r="V380" s="13">
        <f>SUMIFS('Fielding Data'!F:F, 'Fielding Data'!$A:$A, $A380)</f>
        <v>14</v>
      </c>
      <c r="W380" s="13">
        <f>SUMIFS('Fielding Data'!G:G, 'Fielding Data'!$A:$A, $A380)</f>
        <v>0</v>
      </c>
      <c r="X380" s="13">
        <f>SUMIFS('Fielding Data'!H:H, 'Fielding Data'!$A:$A, $A380)</f>
        <v>1</v>
      </c>
    </row>
    <row r="381" spans="1:24" x14ac:dyDescent="0.3">
      <c r="A381" s="13" t="str">
        <f t="shared" si="11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 t="shared" si="10"/>
        <v>P</v>
      </c>
      <c r="Q381" s="13">
        <f>IFERROR(VLOOKUP($A381, 'Fielding Data'!$A$1:$H$12056, 5, 0), 0)</f>
        <v>3</v>
      </c>
      <c r="R381" s="13">
        <f>IFERROR(VLOOKUP($A381, 'Fielding Data'!$A$1:$H$12056, 6, 0), 0)</f>
        <v>3</v>
      </c>
      <c r="S381" s="13">
        <f>IFERROR(VLOOKUP($A381, 'Fielding Data'!$A$1:$H$12056, 7, 0), 0)</f>
        <v>1</v>
      </c>
      <c r="T381" s="13">
        <f>IFERROR(VLOOKUP($A381, 'Fielding Data'!$A$1:$H$12056, 8, 0), 0)</f>
        <v>0</v>
      </c>
      <c r="U381" s="13">
        <f>SUMIFS('Fielding Data'!E:E, 'Fielding Data'!$A:$A, $A381)</f>
        <v>3</v>
      </c>
      <c r="V381" s="13">
        <f>SUMIFS('Fielding Data'!F:F, 'Fielding Data'!$A:$A, $A381)</f>
        <v>3</v>
      </c>
      <c r="W381" s="13">
        <f>SUMIFS('Fielding Data'!G:G, 'Fielding Data'!$A:$A, $A381)</f>
        <v>1</v>
      </c>
      <c r="X381" s="13">
        <f>SUMIFS('Fielding Data'!H:H, 'Fielding Data'!$A:$A, $A381)</f>
        <v>0</v>
      </c>
    </row>
    <row r="382" spans="1:24" x14ac:dyDescent="0.3">
      <c r="A382" s="13" t="str">
        <f t="shared" si="11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 t="shared" si="10"/>
        <v>P</v>
      </c>
      <c r="Q382" s="13">
        <f>IFERROR(VLOOKUP($A382, 'Fielding Data'!$A$1:$H$12056, 5, 0), 0)</f>
        <v>14</v>
      </c>
      <c r="R382" s="13">
        <f>IFERROR(VLOOKUP($A382, 'Fielding Data'!$A$1:$H$12056, 6, 0), 0)</f>
        <v>34</v>
      </c>
      <c r="S382" s="13">
        <f>IFERROR(VLOOKUP($A382, 'Fielding Data'!$A$1:$H$12056, 7, 0), 0)</f>
        <v>1</v>
      </c>
      <c r="T382" s="13">
        <f>IFERROR(VLOOKUP($A382, 'Fielding Data'!$A$1:$H$12056, 8, 0), 0)</f>
        <v>1</v>
      </c>
      <c r="U382" s="13">
        <f>SUMIFS('Fielding Data'!E:E, 'Fielding Data'!$A:$A, $A382)</f>
        <v>14</v>
      </c>
      <c r="V382" s="13">
        <f>SUMIFS('Fielding Data'!F:F, 'Fielding Data'!$A:$A, $A382)</f>
        <v>34</v>
      </c>
      <c r="W382" s="13">
        <f>SUMIFS('Fielding Data'!G:G, 'Fielding Data'!$A:$A, $A382)</f>
        <v>1</v>
      </c>
      <c r="X382" s="13">
        <f>SUMIFS('Fielding Data'!H:H, 'Fielding Data'!$A:$A, $A382)</f>
        <v>1</v>
      </c>
    </row>
    <row r="383" spans="1:24" x14ac:dyDescent="0.3">
      <c r="A383" s="13" t="str">
        <f t="shared" si="11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 t="shared" si="10"/>
        <v>Other</v>
      </c>
      <c r="Q383" s="13">
        <f>IFERROR(VLOOKUP($A383, 'Fielding Data'!$A$1:$H$12056, 5, 0), 0)</f>
        <v>0</v>
      </c>
      <c r="R383" s="13">
        <f>IFERROR(VLOOKUP($A383, 'Fielding Data'!$A$1:$H$12056, 6, 0), 0)</f>
        <v>0</v>
      </c>
      <c r="S383" s="13">
        <f>IFERROR(VLOOKUP($A383, 'Fielding Data'!$A$1:$H$12056, 7, 0), 0)</f>
        <v>0</v>
      </c>
      <c r="T383" s="13">
        <f>IFERROR(VLOOKUP($A383, 'Fielding Data'!$A$1:$H$12056, 8, 0), 0)</f>
        <v>0</v>
      </c>
      <c r="U383" s="13">
        <f>SUMIFS('Fielding Data'!E:E, 'Fielding Data'!$A:$A, $A383)</f>
        <v>0</v>
      </c>
      <c r="V383" s="13">
        <f>SUMIFS('Fielding Data'!F:F, 'Fielding Data'!$A:$A, $A383)</f>
        <v>0</v>
      </c>
      <c r="W383" s="13">
        <f>SUMIFS('Fielding Data'!G:G, 'Fielding Data'!$A:$A, $A383)</f>
        <v>0</v>
      </c>
      <c r="X383" s="13">
        <f>SUMIFS('Fielding Data'!H:H, 'Fielding Data'!$A:$A, $A383)</f>
        <v>0</v>
      </c>
    </row>
    <row r="384" spans="1:24" x14ac:dyDescent="0.3">
      <c r="A384" s="13" t="str">
        <f t="shared" si="11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 t="shared" si="10"/>
        <v>CF</v>
      </c>
      <c r="Q384" s="13">
        <f>IFERROR(VLOOKUP($A384, 'Fielding Data'!$A$1:$H$12056, 5, 0), 0)</f>
        <v>0</v>
      </c>
      <c r="R384" s="13">
        <f>IFERROR(VLOOKUP($A384, 'Fielding Data'!$A$1:$H$12056, 6, 0), 0)</f>
        <v>0</v>
      </c>
      <c r="S384" s="13">
        <f>IFERROR(VLOOKUP($A384, 'Fielding Data'!$A$1:$H$12056, 7, 0), 0)</f>
        <v>0</v>
      </c>
      <c r="T384" s="13">
        <f>IFERROR(VLOOKUP($A384, 'Fielding Data'!$A$1:$H$12056, 8, 0), 0)</f>
        <v>0</v>
      </c>
      <c r="U384" s="13">
        <f>SUMIFS('Fielding Data'!E:E, 'Fielding Data'!$A:$A, $A384)</f>
        <v>112</v>
      </c>
      <c r="V384" s="13">
        <f>SUMIFS('Fielding Data'!F:F, 'Fielding Data'!$A:$A, $A384)</f>
        <v>6</v>
      </c>
      <c r="W384" s="13">
        <f>SUMIFS('Fielding Data'!G:G, 'Fielding Data'!$A:$A, $A384)</f>
        <v>1</v>
      </c>
      <c r="X384" s="13">
        <f>SUMIFS('Fielding Data'!H:H, 'Fielding Data'!$A:$A, $A384)</f>
        <v>0</v>
      </c>
    </row>
    <row r="385" spans="1:24" x14ac:dyDescent="0.3">
      <c r="A385" s="13" t="str">
        <f t="shared" si="11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 t="shared" si="10"/>
        <v>2B</v>
      </c>
      <c r="Q385" s="13">
        <f>IFERROR(VLOOKUP($A385, 'Fielding Data'!$A$1:$H$12056, 5, 0), 0)</f>
        <v>54</v>
      </c>
      <c r="R385" s="13">
        <f>IFERROR(VLOOKUP($A385, 'Fielding Data'!$A$1:$H$12056, 6, 0), 0)</f>
        <v>86</v>
      </c>
      <c r="S385" s="13">
        <f>IFERROR(VLOOKUP($A385, 'Fielding Data'!$A$1:$H$12056, 7, 0), 0)</f>
        <v>2</v>
      </c>
      <c r="T385" s="13">
        <f>IFERROR(VLOOKUP($A385, 'Fielding Data'!$A$1:$H$12056, 8, 0), 0)</f>
        <v>22</v>
      </c>
      <c r="U385" s="13">
        <f>SUMIFS('Fielding Data'!E:E, 'Fielding Data'!$A:$A, $A385)</f>
        <v>54</v>
      </c>
      <c r="V385" s="13">
        <f>SUMIFS('Fielding Data'!F:F, 'Fielding Data'!$A:$A, $A385)</f>
        <v>86</v>
      </c>
      <c r="W385" s="13">
        <f>SUMIFS('Fielding Data'!G:G, 'Fielding Data'!$A:$A, $A385)</f>
        <v>2</v>
      </c>
      <c r="X385" s="13">
        <f>SUMIFS('Fielding Data'!H:H, 'Fielding Data'!$A:$A, $A385)</f>
        <v>22</v>
      </c>
    </row>
    <row r="386" spans="1:24" x14ac:dyDescent="0.3">
      <c r="A386" s="13" t="str">
        <f t="shared" si="11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 t="shared" ref="P386:P449" si="12">IFERROR(VLOOKUP($A386, Fielding, 4, 0), "Other")</f>
        <v>P</v>
      </c>
      <c r="Q386" s="13">
        <f>IFERROR(VLOOKUP($A386, 'Fielding Data'!$A$1:$H$12056, 5, 0), 0)</f>
        <v>8</v>
      </c>
      <c r="R386" s="13">
        <f>IFERROR(VLOOKUP($A386, 'Fielding Data'!$A$1:$H$12056, 6, 0), 0)</f>
        <v>11</v>
      </c>
      <c r="S386" s="13">
        <f>IFERROR(VLOOKUP($A386, 'Fielding Data'!$A$1:$H$12056, 7, 0), 0)</f>
        <v>0</v>
      </c>
      <c r="T386" s="13">
        <f>IFERROR(VLOOKUP($A386, 'Fielding Data'!$A$1:$H$12056, 8, 0), 0)</f>
        <v>0</v>
      </c>
      <c r="U386" s="13">
        <f>SUMIFS('Fielding Data'!E:E, 'Fielding Data'!$A:$A, $A386)</f>
        <v>8</v>
      </c>
      <c r="V386" s="13">
        <f>SUMIFS('Fielding Data'!F:F, 'Fielding Data'!$A:$A, $A386)</f>
        <v>11</v>
      </c>
      <c r="W386" s="13">
        <f>SUMIFS('Fielding Data'!G:G, 'Fielding Data'!$A:$A, $A386)</f>
        <v>0</v>
      </c>
      <c r="X386" s="13">
        <f>SUMIFS('Fielding Data'!H:H, 'Fielding Data'!$A:$A, $A386)</f>
        <v>0</v>
      </c>
    </row>
    <row r="387" spans="1:24" x14ac:dyDescent="0.3">
      <c r="A387" s="13" t="str">
        <f t="shared" ref="A387:A450" si="13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 t="shared" si="12"/>
        <v>LF</v>
      </c>
      <c r="Q387" s="13">
        <f>IFERROR(VLOOKUP($A387, 'Fielding Data'!$A$1:$H$12056, 5, 0), 0)</f>
        <v>0</v>
      </c>
      <c r="R387" s="13">
        <f>IFERROR(VLOOKUP($A387, 'Fielding Data'!$A$1:$H$12056, 6, 0), 0)</f>
        <v>0</v>
      </c>
      <c r="S387" s="13">
        <f>IFERROR(VLOOKUP($A387, 'Fielding Data'!$A$1:$H$12056, 7, 0), 0)</f>
        <v>0</v>
      </c>
      <c r="T387" s="13">
        <f>IFERROR(VLOOKUP($A387, 'Fielding Data'!$A$1:$H$12056, 8, 0), 0)</f>
        <v>0</v>
      </c>
      <c r="U387" s="13">
        <f>SUMIFS('Fielding Data'!E:E, 'Fielding Data'!$A:$A, $A387)</f>
        <v>28</v>
      </c>
      <c r="V387" s="13">
        <f>SUMIFS('Fielding Data'!F:F, 'Fielding Data'!$A:$A, $A387)</f>
        <v>1</v>
      </c>
      <c r="W387" s="13">
        <f>SUMIFS('Fielding Data'!G:G, 'Fielding Data'!$A:$A, $A387)</f>
        <v>2</v>
      </c>
      <c r="X387" s="13">
        <f>SUMIFS('Fielding Data'!H:H, 'Fielding Data'!$A:$A, $A387)</f>
        <v>0</v>
      </c>
    </row>
    <row r="388" spans="1:24" x14ac:dyDescent="0.3">
      <c r="A388" s="13" t="str">
        <f t="shared" si="13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 t="shared" si="12"/>
        <v>2B</v>
      </c>
      <c r="Q388" s="13">
        <f>IFERROR(VLOOKUP($A388, 'Fielding Data'!$A$1:$H$12056, 5, 0), 0)</f>
        <v>86</v>
      </c>
      <c r="R388" s="13">
        <f>IFERROR(VLOOKUP($A388, 'Fielding Data'!$A$1:$H$12056, 6, 0), 0)</f>
        <v>138</v>
      </c>
      <c r="S388" s="13">
        <f>IFERROR(VLOOKUP($A388, 'Fielding Data'!$A$1:$H$12056, 7, 0), 0)</f>
        <v>3</v>
      </c>
      <c r="T388" s="13">
        <f>IFERROR(VLOOKUP($A388, 'Fielding Data'!$A$1:$H$12056, 8, 0), 0)</f>
        <v>32</v>
      </c>
      <c r="U388" s="13">
        <f>SUMIFS('Fielding Data'!E:E, 'Fielding Data'!$A:$A, $A388)</f>
        <v>92</v>
      </c>
      <c r="V388" s="13">
        <f>SUMIFS('Fielding Data'!F:F, 'Fielding Data'!$A:$A, $A388)</f>
        <v>138</v>
      </c>
      <c r="W388" s="13">
        <f>SUMIFS('Fielding Data'!G:G, 'Fielding Data'!$A:$A, $A388)</f>
        <v>4</v>
      </c>
      <c r="X388" s="13">
        <f>SUMIFS('Fielding Data'!H:H, 'Fielding Data'!$A:$A, $A388)</f>
        <v>32</v>
      </c>
    </row>
    <row r="389" spans="1:24" x14ac:dyDescent="0.3">
      <c r="A389" s="13" t="str">
        <f t="shared" si="13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 t="shared" si="12"/>
        <v>P</v>
      </c>
      <c r="Q389" s="13">
        <f>IFERROR(VLOOKUP($A389, 'Fielding Data'!$A$1:$H$12056, 5, 0), 0)</f>
        <v>14</v>
      </c>
      <c r="R389" s="13">
        <f>IFERROR(VLOOKUP($A389, 'Fielding Data'!$A$1:$H$12056, 6, 0), 0)</f>
        <v>30</v>
      </c>
      <c r="S389" s="13">
        <f>IFERROR(VLOOKUP($A389, 'Fielding Data'!$A$1:$H$12056, 7, 0), 0)</f>
        <v>4</v>
      </c>
      <c r="T389" s="13">
        <f>IFERROR(VLOOKUP($A389, 'Fielding Data'!$A$1:$H$12056, 8, 0), 0)</f>
        <v>0</v>
      </c>
      <c r="U389" s="13">
        <f>SUMIFS('Fielding Data'!E:E, 'Fielding Data'!$A:$A, $A389)</f>
        <v>14</v>
      </c>
      <c r="V389" s="13">
        <f>SUMIFS('Fielding Data'!F:F, 'Fielding Data'!$A:$A, $A389)</f>
        <v>30</v>
      </c>
      <c r="W389" s="13">
        <f>SUMIFS('Fielding Data'!G:G, 'Fielding Data'!$A:$A, $A389)</f>
        <v>4</v>
      </c>
      <c r="X389" s="13">
        <f>SUMIFS('Fielding Data'!H:H, 'Fielding Data'!$A:$A, $A389)</f>
        <v>0</v>
      </c>
    </row>
    <row r="390" spans="1:24" x14ac:dyDescent="0.3">
      <c r="A390" s="13" t="str">
        <f t="shared" si="13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 t="shared" si="12"/>
        <v>CF</v>
      </c>
      <c r="Q390" s="13">
        <f>IFERROR(VLOOKUP($A390, 'Fielding Data'!$A$1:$H$12056, 5, 0), 0)</f>
        <v>0</v>
      </c>
      <c r="R390" s="13">
        <f>IFERROR(VLOOKUP($A390, 'Fielding Data'!$A$1:$H$12056, 6, 0), 0)</f>
        <v>0</v>
      </c>
      <c r="S390" s="13">
        <f>IFERROR(VLOOKUP($A390, 'Fielding Data'!$A$1:$H$12056, 7, 0), 0)</f>
        <v>0</v>
      </c>
      <c r="T390" s="13">
        <f>IFERROR(VLOOKUP($A390, 'Fielding Data'!$A$1:$H$12056, 8, 0), 0)</f>
        <v>0</v>
      </c>
      <c r="U390" s="13">
        <f>SUMIFS('Fielding Data'!E:E, 'Fielding Data'!$A:$A, $A390)</f>
        <v>413</v>
      </c>
      <c r="V390" s="13">
        <f>SUMIFS('Fielding Data'!F:F, 'Fielding Data'!$A:$A, $A390)</f>
        <v>2</v>
      </c>
      <c r="W390" s="13">
        <f>SUMIFS('Fielding Data'!G:G, 'Fielding Data'!$A:$A, $A390)</f>
        <v>0</v>
      </c>
      <c r="X390" s="13">
        <f>SUMIFS('Fielding Data'!H:H, 'Fielding Data'!$A:$A, $A390)</f>
        <v>0</v>
      </c>
    </row>
    <row r="391" spans="1:24" x14ac:dyDescent="0.3">
      <c r="A391" s="13" t="str">
        <f t="shared" si="13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 t="shared" si="12"/>
        <v>P</v>
      </c>
      <c r="Q391" s="13">
        <f>IFERROR(VLOOKUP($A391, 'Fielding Data'!$A$1:$H$12056, 5, 0), 0)</f>
        <v>3</v>
      </c>
      <c r="R391" s="13">
        <f>IFERROR(VLOOKUP($A391, 'Fielding Data'!$A$1:$H$12056, 6, 0), 0)</f>
        <v>10</v>
      </c>
      <c r="S391" s="13">
        <f>IFERROR(VLOOKUP($A391, 'Fielding Data'!$A$1:$H$12056, 7, 0), 0)</f>
        <v>1</v>
      </c>
      <c r="T391" s="13">
        <f>IFERROR(VLOOKUP($A391, 'Fielding Data'!$A$1:$H$12056, 8, 0), 0)</f>
        <v>1</v>
      </c>
      <c r="U391" s="13">
        <f>SUMIFS('Fielding Data'!E:E, 'Fielding Data'!$A:$A, $A391)</f>
        <v>3</v>
      </c>
      <c r="V391" s="13">
        <f>SUMIFS('Fielding Data'!F:F, 'Fielding Data'!$A:$A, $A391)</f>
        <v>10</v>
      </c>
      <c r="W391" s="13">
        <f>SUMIFS('Fielding Data'!G:G, 'Fielding Data'!$A:$A, $A391)</f>
        <v>1</v>
      </c>
      <c r="X391" s="13">
        <f>SUMIFS('Fielding Data'!H:H, 'Fielding Data'!$A:$A, $A391)</f>
        <v>1</v>
      </c>
    </row>
    <row r="392" spans="1:24" x14ac:dyDescent="0.3">
      <c r="A392" s="13" t="str">
        <f t="shared" si="13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 t="shared" si="12"/>
        <v>CF</v>
      </c>
      <c r="Q392" s="13">
        <f>IFERROR(VLOOKUP($A392, 'Fielding Data'!$A$1:$H$12056, 5, 0), 0)</f>
        <v>0</v>
      </c>
      <c r="R392" s="13">
        <f>IFERROR(VLOOKUP($A392, 'Fielding Data'!$A$1:$H$12056, 6, 0), 0)</f>
        <v>0</v>
      </c>
      <c r="S392" s="13">
        <f>IFERROR(VLOOKUP($A392, 'Fielding Data'!$A$1:$H$12056, 7, 0), 0)</f>
        <v>0</v>
      </c>
      <c r="T392" s="13">
        <f>IFERROR(VLOOKUP($A392, 'Fielding Data'!$A$1:$H$12056, 8, 0), 0)</f>
        <v>0</v>
      </c>
      <c r="U392" s="13">
        <f>SUMIFS('Fielding Data'!E:E, 'Fielding Data'!$A:$A, $A392)</f>
        <v>160</v>
      </c>
      <c r="V392" s="13">
        <f>SUMIFS('Fielding Data'!F:F, 'Fielding Data'!$A:$A, $A392)</f>
        <v>5</v>
      </c>
      <c r="W392" s="13">
        <f>SUMIFS('Fielding Data'!G:G, 'Fielding Data'!$A:$A, $A392)</f>
        <v>0</v>
      </c>
      <c r="X392" s="13">
        <f>SUMIFS('Fielding Data'!H:H, 'Fielding Data'!$A:$A, $A392)</f>
        <v>0</v>
      </c>
    </row>
    <row r="393" spans="1:24" x14ac:dyDescent="0.3">
      <c r="A393" s="13" t="str">
        <f t="shared" si="13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 t="shared" si="12"/>
        <v>P</v>
      </c>
      <c r="Q393" s="13">
        <f>IFERROR(VLOOKUP($A393, 'Fielding Data'!$A$1:$H$12056, 5, 0), 0)</f>
        <v>1</v>
      </c>
      <c r="R393" s="13">
        <f>IFERROR(VLOOKUP($A393, 'Fielding Data'!$A$1:$H$12056, 6, 0), 0)</f>
        <v>7</v>
      </c>
      <c r="S393" s="13">
        <f>IFERROR(VLOOKUP($A393, 'Fielding Data'!$A$1:$H$12056, 7, 0), 0)</f>
        <v>0</v>
      </c>
      <c r="T393" s="13">
        <f>IFERROR(VLOOKUP($A393, 'Fielding Data'!$A$1:$H$12056, 8, 0), 0)</f>
        <v>0</v>
      </c>
      <c r="U393" s="13">
        <f>SUMIFS('Fielding Data'!E:E, 'Fielding Data'!$A:$A, $A393)</f>
        <v>1</v>
      </c>
      <c r="V393" s="13">
        <f>SUMIFS('Fielding Data'!F:F, 'Fielding Data'!$A:$A, $A393)</f>
        <v>7</v>
      </c>
      <c r="W393" s="13">
        <f>SUMIFS('Fielding Data'!G:G, 'Fielding Data'!$A:$A, $A393)</f>
        <v>0</v>
      </c>
      <c r="X393" s="13">
        <f>SUMIFS('Fielding Data'!H:H, 'Fielding Data'!$A:$A, $A393)</f>
        <v>0</v>
      </c>
    </row>
    <row r="394" spans="1:24" x14ac:dyDescent="0.3">
      <c r="A394" s="13" t="str">
        <f t="shared" si="13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 t="shared" si="12"/>
        <v>Other</v>
      </c>
      <c r="Q394" s="13">
        <f>IFERROR(VLOOKUP($A394, 'Fielding Data'!$A$1:$H$12056, 5, 0), 0)</f>
        <v>0</v>
      </c>
      <c r="R394" s="13">
        <f>IFERROR(VLOOKUP($A394, 'Fielding Data'!$A$1:$H$12056, 6, 0), 0)</f>
        <v>0</v>
      </c>
      <c r="S394" s="13">
        <f>IFERROR(VLOOKUP($A394, 'Fielding Data'!$A$1:$H$12056, 7, 0), 0)</f>
        <v>0</v>
      </c>
      <c r="T394" s="13">
        <f>IFERROR(VLOOKUP($A394, 'Fielding Data'!$A$1:$H$12056, 8, 0), 0)</f>
        <v>0</v>
      </c>
      <c r="U394" s="13">
        <f>SUMIFS('Fielding Data'!E:E, 'Fielding Data'!$A:$A, $A394)</f>
        <v>0</v>
      </c>
      <c r="V394" s="13">
        <f>SUMIFS('Fielding Data'!F:F, 'Fielding Data'!$A:$A, $A394)</f>
        <v>0</v>
      </c>
      <c r="W394" s="13">
        <f>SUMIFS('Fielding Data'!G:G, 'Fielding Data'!$A:$A, $A394)</f>
        <v>0</v>
      </c>
      <c r="X394" s="13">
        <f>SUMIFS('Fielding Data'!H:H, 'Fielding Data'!$A:$A, $A394)</f>
        <v>0</v>
      </c>
    </row>
    <row r="395" spans="1:24" x14ac:dyDescent="0.3">
      <c r="A395" s="13" t="str">
        <f t="shared" si="13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 t="shared" si="12"/>
        <v>2B</v>
      </c>
      <c r="Q395" s="13">
        <f>IFERROR(VLOOKUP($A395, 'Fielding Data'!$A$1:$H$12056, 5, 0), 0)</f>
        <v>77</v>
      </c>
      <c r="R395" s="13">
        <f>IFERROR(VLOOKUP($A395, 'Fielding Data'!$A$1:$H$12056, 6, 0), 0)</f>
        <v>112</v>
      </c>
      <c r="S395" s="13">
        <f>IFERROR(VLOOKUP($A395, 'Fielding Data'!$A$1:$H$12056, 7, 0), 0)</f>
        <v>1</v>
      </c>
      <c r="T395" s="13">
        <f>IFERROR(VLOOKUP($A395, 'Fielding Data'!$A$1:$H$12056, 8, 0), 0)</f>
        <v>26</v>
      </c>
      <c r="U395" s="13">
        <f>SUMIFS('Fielding Data'!E:E, 'Fielding Data'!$A:$A, $A395)</f>
        <v>181</v>
      </c>
      <c r="V395" s="13">
        <f>SUMIFS('Fielding Data'!F:F, 'Fielding Data'!$A:$A, $A395)</f>
        <v>277</v>
      </c>
      <c r="W395" s="13">
        <f>SUMIFS('Fielding Data'!G:G, 'Fielding Data'!$A:$A, $A395)</f>
        <v>7</v>
      </c>
      <c r="X395" s="13">
        <f>SUMIFS('Fielding Data'!H:H, 'Fielding Data'!$A:$A, $A395)</f>
        <v>53</v>
      </c>
    </row>
    <row r="396" spans="1:24" x14ac:dyDescent="0.3">
      <c r="A396" s="13" t="str">
        <f t="shared" si="13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 t="shared" si="12"/>
        <v>CF</v>
      </c>
      <c r="Q396" s="13">
        <f>IFERROR(VLOOKUP($A396, 'Fielding Data'!$A$1:$H$12056, 5, 0), 0)</f>
        <v>0</v>
      </c>
      <c r="R396" s="13">
        <f>IFERROR(VLOOKUP($A396, 'Fielding Data'!$A$1:$H$12056, 6, 0), 0)</f>
        <v>0</v>
      </c>
      <c r="S396" s="13">
        <f>IFERROR(VLOOKUP($A396, 'Fielding Data'!$A$1:$H$12056, 7, 0), 0)</f>
        <v>0</v>
      </c>
      <c r="T396" s="13">
        <f>IFERROR(VLOOKUP($A396, 'Fielding Data'!$A$1:$H$12056, 8, 0), 0)</f>
        <v>0</v>
      </c>
      <c r="U396" s="13">
        <f>SUMIFS('Fielding Data'!E:E, 'Fielding Data'!$A:$A, $A396)</f>
        <v>141</v>
      </c>
      <c r="V396" s="13">
        <f>SUMIFS('Fielding Data'!F:F, 'Fielding Data'!$A:$A, $A396)</f>
        <v>3</v>
      </c>
      <c r="W396" s="13">
        <f>SUMIFS('Fielding Data'!G:G, 'Fielding Data'!$A:$A, $A396)</f>
        <v>4</v>
      </c>
      <c r="X396" s="13">
        <f>SUMIFS('Fielding Data'!H:H, 'Fielding Data'!$A:$A, $A396)</f>
        <v>1</v>
      </c>
    </row>
    <row r="397" spans="1:24" x14ac:dyDescent="0.3">
      <c r="A397" s="13" t="str">
        <f t="shared" si="13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 t="shared" si="12"/>
        <v>P</v>
      </c>
      <c r="Q397" s="13">
        <f>IFERROR(VLOOKUP($A397, 'Fielding Data'!$A$1:$H$12056, 5, 0), 0)</f>
        <v>16</v>
      </c>
      <c r="R397" s="13">
        <f>IFERROR(VLOOKUP($A397, 'Fielding Data'!$A$1:$H$12056, 6, 0), 0)</f>
        <v>40</v>
      </c>
      <c r="S397" s="13">
        <f>IFERROR(VLOOKUP($A397, 'Fielding Data'!$A$1:$H$12056, 7, 0), 0)</f>
        <v>1</v>
      </c>
      <c r="T397" s="13">
        <f>IFERROR(VLOOKUP($A397, 'Fielding Data'!$A$1:$H$12056, 8, 0), 0)</f>
        <v>0</v>
      </c>
      <c r="U397" s="13">
        <f>SUMIFS('Fielding Data'!E:E, 'Fielding Data'!$A:$A, $A397)</f>
        <v>16</v>
      </c>
      <c r="V397" s="13">
        <f>SUMIFS('Fielding Data'!F:F, 'Fielding Data'!$A:$A, $A397)</f>
        <v>40</v>
      </c>
      <c r="W397" s="13">
        <f>SUMIFS('Fielding Data'!G:G, 'Fielding Data'!$A:$A, $A397)</f>
        <v>1</v>
      </c>
      <c r="X397" s="13">
        <f>SUMIFS('Fielding Data'!H:H, 'Fielding Data'!$A:$A, $A397)</f>
        <v>0</v>
      </c>
    </row>
    <row r="398" spans="1:24" x14ac:dyDescent="0.3">
      <c r="A398" s="13" t="str">
        <f t="shared" si="13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 t="shared" si="12"/>
        <v>2B</v>
      </c>
      <c r="Q398" s="13">
        <f>IFERROR(VLOOKUP($A398, 'Fielding Data'!$A$1:$H$12056, 5, 0), 0)</f>
        <v>72</v>
      </c>
      <c r="R398" s="13">
        <f>IFERROR(VLOOKUP($A398, 'Fielding Data'!$A$1:$H$12056, 6, 0), 0)</f>
        <v>100</v>
      </c>
      <c r="S398" s="13">
        <f>IFERROR(VLOOKUP($A398, 'Fielding Data'!$A$1:$H$12056, 7, 0), 0)</f>
        <v>6</v>
      </c>
      <c r="T398" s="13">
        <f>IFERROR(VLOOKUP($A398, 'Fielding Data'!$A$1:$H$12056, 8, 0), 0)</f>
        <v>19</v>
      </c>
      <c r="U398" s="13">
        <f>SUMIFS('Fielding Data'!E:E, 'Fielding Data'!$A:$A, $A398)</f>
        <v>183</v>
      </c>
      <c r="V398" s="13">
        <f>SUMIFS('Fielding Data'!F:F, 'Fielding Data'!$A:$A, $A398)</f>
        <v>117</v>
      </c>
      <c r="W398" s="13">
        <f>SUMIFS('Fielding Data'!G:G, 'Fielding Data'!$A:$A, $A398)</f>
        <v>12</v>
      </c>
      <c r="X398" s="13">
        <f>SUMIFS('Fielding Data'!H:H, 'Fielding Data'!$A:$A, $A398)</f>
        <v>23</v>
      </c>
    </row>
    <row r="399" spans="1:24" x14ac:dyDescent="0.3">
      <c r="A399" s="13" t="str">
        <f t="shared" si="13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 t="shared" si="12"/>
        <v>CF</v>
      </c>
      <c r="Q399" s="13">
        <f>IFERROR(VLOOKUP($A399, 'Fielding Data'!$A$1:$H$12056, 5, 0), 0)</f>
        <v>0</v>
      </c>
      <c r="R399" s="13">
        <f>IFERROR(VLOOKUP($A399, 'Fielding Data'!$A$1:$H$12056, 6, 0), 0)</f>
        <v>0</v>
      </c>
      <c r="S399" s="13">
        <f>IFERROR(VLOOKUP($A399, 'Fielding Data'!$A$1:$H$12056, 7, 0), 0)</f>
        <v>0</v>
      </c>
      <c r="T399" s="13">
        <f>IFERROR(VLOOKUP($A399, 'Fielding Data'!$A$1:$H$12056, 8, 0), 0)</f>
        <v>0</v>
      </c>
      <c r="U399" s="13">
        <f>SUMIFS('Fielding Data'!E:E, 'Fielding Data'!$A:$A, $A399)</f>
        <v>20</v>
      </c>
      <c r="V399" s="13">
        <f>SUMIFS('Fielding Data'!F:F, 'Fielding Data'!$A:$A, $A399)</f>
        <v>0</v>
      </c>
      <c r="W399" s="13">
        <f>SUMIFS('Fielding Data'!G:G, 'Fielding Data'!$A:$A, $A399)</f>
        <v>0</v>
      </c>
      <c r="X399" s="13">
        <f>SUMIFS('Fielding Data'!H:H, 'Fielding Data'!$A:$A, $A399)</f>
        <v>0</v>
      </c>
    </row>
    <row r="400" spans="1:24" x14ac:dyDescent="0.3">
      <c r="A400" s="13" t="str">
        <f t="shared" si="13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 t="shared" si="12"/>
        <v>P</v>
      </c>
      <c r="Q400" s="13">
        <f>IFERROR(VLOOKUP($A400, 'Fielding Data'!$A$1:$H$12056, 5, 0), 0)</f>
        <v>10</v>
      </c>
      <c r="R400" s="13">
        <f>IFERROR(VLOOKUP($A400, 'Fielding Data'!$A$1:$H$12056, 6, 0), 0)</f>
        <v>26</v>
      </c>
      <c r="S400" s="13">
        <f>IFERROR(VLOOKUP($A400, 'Fielding Data'!$A$1:$H$12056, 7, 0), 0)</f>
        <v>1</v>
      </c>
      <c r="T400" s="13">
        <f>IFERROR(VLOOKUP($A400, 'Fielding Data'!$A$1:$H$12056, 8, 0), 0)</f>
        <v>2</v>
      </c>
      <c r="U400" s="13">
        <f>SUMIFS('Fielding Data'!E:E, 'Fielding Data'!$A:$A, $A400)</f>
        <v>10</v>
      </c>
      <c r="V400" s="13">
        <f>SUMIFS('Fielding Data'!F:F, 'Fielding Data'!$A:$A, $A400)</f>
        <v>26</v>
      </c>
      <c r="W400" s="13">
        <f>SUMIFS('Fielding Data'!G:G, 'Fielding Data'!$A:$A, $A400)</f>
        <v>1</v>
      </c>
      <c r="X400" s="13">
        <f>SUMIFS('Fielding Data'!H:H, 'Fielding Data'!$A:$A, $A400)</f>
        <v>2</v>
      </c>
    </row>
    <row r="401" spans="1:24" x14ac:dyDescent="0.3">
      <c r="A401" s="13" t="str">
        <f t="shared" si="13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 t="shared" si="12"/>
        <v>CF</v>
      </c>
      <c r="Q401" s="13">
        <f>IFERROR(VLOOKUP($A401, 'Fielding Data'!$A$1:$H$12056, 5, 0), 0)</f>
        <v>0</v>
      </c>
      <c r="R401" s="13">
        <f>IFERROR(VLOOKUP($A401, 'Fielding Data'!$A$1:$H$12056, 6, 0), 0)</f>
        <v>0</v>
      </c>
      <c r="S401" s="13">
        <f>IFERROR(VLOOKUP($A401, 'Fielding Data'!$A$1:$H$12056, 7, 0), 0)</f>
        <v>0</v>
      </c>
      <c r="T401" s="13">
        <f>IFERROR(VLOOKUP($A401, 'Fielding Data'!$A$1:$H$12056, 8, 0), 0)</f>
        <v>0</v>
      </c>
      <c r="U401" s="13">
        <f>SUMIFS('Fielding Data'!E:E, 'Fielding Data'!$A:$A, $A401)</f>
        <v>254</v>
      </c>
      <c r="V401" s="13">
        <f>SUMIFS('Fielding Data'!F:F, 'Fielding Data'!$A:$A, $A401)</f>
        <v>9</v>
      </c>
      <c r="W401" s="13">
        <f>SUMIFS('Fielding Data'!G:G, 'Fielding Data'!$A:$A, $A401)</f>
        <v>4</v>
      </c>
      <c r="X401" s="13">
        <f>SUMIFS('Fielding Data'!H:H, 'Fielding Data'!$A:$A, $A401)</f>
        <v>2</v>
      </c>
    </row>
    <row r="402" spans="1:24" x14ac:dyDescent="0.3">
      <c r="A402" s="13" t="str">
        <f t="shared" si="13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 t="shared" si="12"/>
        <v>1B</v>
      </c>
      <c r="Q402" s="13">
        <f>IFERROR(VLOOKUP($A402, 'Fielding Data'!$A$1:$H$12056, 5, 0), 0)</f>
        <v>23</v>
      </c>
      <c r="R402" s="13">
        <f>IFERROR(VLOOKUP($A402, 'Fielding Data'!$A$1:$H$12056, 6, 0), 0)</f>
        <v>1</v>
      </c>
      <c r="S402" s="13">
        <f>IFERROR(VLOOKUP($A402, 'Fielding Data'!$A$1:$H$12056, 7, 0), 0)</f>
        <v>0</v>
      </c>
      <c r="T402" s="13">
        <f>IFERROR(VLOOKUP($A402, 'Fielding Data'!$A$1:$H$12056, 8, 0), 0)</f>
        <v>3</v>
      </c>
      <c r="U402" s="13">
        <f>SUMIFS('Fielding Data'!E:E, 'Fielding Data'!$A:$A, $A402)</f>
        <v>23</v>
      </c>
      <c r="V402" s="13">
        <f>SUMIFS('Fielding Data'!F:F, 'Fielding Data'!$A:$A, $A402)</f>
        <v>1</v>
      </c>
      <c r="W402" s="13">
        <f>SUMIFS('Fielding Data'!G:G, 'Fielding Data'!$A:$A, $A402)</f>
        <v>0</v>
      </c>
      <c r="X402" s="13">
        <f>SUMIFS('Fielding Data'!H:H, 'Fielding Data'!$A:$A, $A402)</f>
        <v>3</v>
      </c>
    </row>
    <row r="403" spans="1:24" x14ac:dyDescent="0.3">
      <c r="A403" s="13" t="str">
        <f t="shared" si="13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 t="shared" si="12"/>
        <v>P</v>
      </c>
      <c r="Q403" s="13">
        <f>IFERROR(VLOOKUP($A403, 'Fielding Data'!$A$1:$H$12056, 5, 0), 0)</f>
        <v>11</v>
      </c>
      <c r="R403" s="13">
        <f>IFERROR(VLOOKUP($A403, 'Fielding Data'!$A$1:$H$12056, 6, 0), 0)</f>
        <v>23</v>
      </c>
      <c r="S403" s="13">
        <f>IFERROR(VLOOKUP($A403, 'Fielding Data'!$A$1:$H$12056, 7, 0), 0)</f>
        <v>1</v>
      </c>
      <c r="T403" s="13">
        <f>IFERROR(VLOOKUP($A403, 'Fielding Data'!$A$1:$H$12056, 8, 0), 0)</f>
        <v>3</v>
      </c>
      <c r="U403" s="13">
        <f>SUMIFS('Fielding Data'!E:E, 'Fielding Data'!$A:$A, $A403)</f>
        <v>11</v>
      </c>
      <c r="V403" s="13">
        <f>SUMIFS('Fielding Data'!F:F, 'Fielding Data'!$A:$A, $A403)</f>
        <v>23</v>
      </c>
      <c r="W403" s="13">
        <f>SUMIFS('Fielding Data'!G:G, 'Fielding Data'!$A:$A, $A403)</f>
        <v>1</v>
      </c>
      <c r="X403" s="13">
        <f>SUMIFS('Fielding Data'!H:H, 'Fielding Data'!$A:$A, $A403)</f>
        <v>3</v>
      </c>
    </row>
    <row r="404" spans="1:24" x14ac:dyDescent="0.3">
      <c r="A404" s="13" t="str">
        <f t="shared" si="13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 t="shared" si="12"/>
        <v>P</v>
      </c>
      <c r="Q404" s="13">
        <f>IFERROR(VLOOKUP($A404, 'Fielding Data'!$A$1:$H$12056, 5, 0), 0)</f>
        <v>0</v>
      </c>
      <c r="R404" s="13">
        <f>IFERROR(VLOOKUP($A404, 'Fielding Data'!$A$1:$H$12056, 6, 0), 0)</f>
        <v>0</v>
      </c>
      <c r="S404" s="13">
        <f>IFERROR(VLOOKUP($A404, 'Fielding Data'!$A$1:$H$12056, 7, 0), 0)</f>
        <v>0</v>
      </c>
      <c r="T404" s="13">
        <f>IFERROR(VLOOKUP($A404, 'Fielding Data'!$A$1:$H$12056, 8, 0), 0)</f>
        <v>0</v>
      </c>
      <c r="U404" s="13">
        <f>SUMIFS('Fielding Data'!E:E, 'Fielding Data'!$A:$A, $A404)</f>
        <v>0</v>
      </c>
      <c r="V404" s="13">
        <f>SUMIFS('Fielding Data'!F:F, 'Fielding Data'!$A:$A, $A404)</f>
        <v>0</v>
      </c>
      <c r="W404" s="13">
        <f>SUMIFS('Fielding Data'!G:G, 'Fielding Data'!$A:$A, $A404)</f>
        <v>0</v>
      </c>
      <c r="X404" s="13">
        <f>SUMIFS('Fielding Data'!H:H, 'Fielding Data'!$A:$A, $A404)</f>
        <v>0</v>
      </c>
    </row>
    <row r="405" spans="1:24" x14ac:dyDescent="0.3">
      <c r="A405" s="13" t="str">
        <f t="shared" si="13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 t="shared" si="12"/>
        <v>C</v>
      </c>
      <c r="Q405" s="13">
        <f>IFERROR(VLOOKUP($A405, 'Fielding Data'!$A$1:$H$12056, 5, 0), 0)</f>
        <v>436</v>
      </c>
      <c r="R405" s="13">
        <f>IFERROR(VLOOKUP($A405, 'Fielding Data'!$A$1:$H$12056, 6, 0), 0)</f>
        <v>21</v>
      </c>
      <c r="S405" s="13">
        <f>IFERROR(VLOOKUP($A405, 'Fielding Data'!$A$1:$H$12056, 7, 0), 0)</f>
        <v>4</v>
      </c>
      <c r="T405" s="13">
        <f>IFERROR(VLOOKUP($A405, 'Fielding Data'!$A$1:$H$12056, 8, 0), 0)</f>
        <v>4</v>
      </c>
      <c r="U405" s="13">
        <f>SUMIFS('Fielding Data'!E:E, 'Fielding Data'!$A:$A, $A405)</f>
        <v>436</v>
      </c>
      <c r="V405" s="13">
        <f>SUMIFS('Fielding Data'!F:F, 'Fielding Data'!$A:$A, $A405)</f>
        <v>21</v>
      </c>
      <c r="W405" s="13">
        <f>SUMIFS('Fielding Data'!G:G, 'Fielding Data'!$A:$A, $A405)</f>
        <v>4</v>
      </c>
      <c r="X405" s="13">
        <f>SUMIFS('Fielding Data'!H:H, 'Fielding Data'!$A:$A, $A405)</f>
        <v>4</v>
      </c>
    </row>
    <row r="406" spans="1:24" x14ac:dyDescent="0.3">
      <c r="A406" s="13" t="str">
        <f t="shared" si="13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 t="shared" si="12"/>
        <v>P</v>
      </c>
      <c r="Q406" s="13">
        <f>IFERROR(VLOOKUP($A406, 'Fielding Data'!$A$1:$H$12056, 5, 0), 0)</f>
        <v>5</v>
      </c>
      <c r="R406" s="13">
        <f>IFERROR(VLOOKUP($A406, 'Fielding Data'!$A$1:$H$12056, 6, 0), 0)</f>
        <v>5</v>
      </c>
      <c r="S406" s="13">
        <f>IFERROR(VLOOKUP($A406, 'Fielding Data'!$A$1:$H$12056, 7, 0), 0)</f>
        <v>0</v>
      </c>
      <c r="T406" s="13">
        <f>IFERROR(VLOOKUP($A406, 'Fielding Data'!$A$1:$H$12056, 8, 0), 0)</f>
        <v>0</v>
      </c>
      <c r="U406" s="13">
        <f>SUMIFS('Fielding Data'!E:E, 'Fielding Data'!$A:$A, $A406)</f>
        <v>5</v>
      </c>
      <c r="V406" s="13">
        <f>SUMIFS('Fielding Data'!F:F, 'Fielding Data'!$A:$A, $A406)</f>
        <v>5</v>
      </c>
      <c r="W406" s="13">
        <f>SUMIFS('Fielding Data'!G:G, 'Fielding Data'!$A:$A, $A406)</f>
        <v>0</v>
      </c>
      <c r="X406" s="13">
        <f>SUMIFS('Fielding Data'!H:H, 'Fielding Data'!$A:$A, $A406)</f>
        <v>0</v>
      </c>
    </row>
    <row r="407" spans="1:24" x14ac:dyDescent="0.3">
      <c r="A407" s="13" t="str">
        <f t="shared" si="13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 t="shared" si="12"/>
        <v>P</v>
      </c>
      <c r="Q407" s="13">
        <f>IFERROR(VLOOKUP($A407, 'Fielding Data'!$A$1:$H$12056, 5, 0), 0)</f>
        <v>15</v>
      </c>
      <c r="R407" s="13">
        <f>IFERROR(VLOOKUP($A407, 'Fielding Data'!$A$1:$H$12056, 6, 0), 0)</f>
        <v>25</v>
      </c>
      <c r="S407" s="13">
        <f>IFERROR(VLOOKUP($A407, 'Fielding Data'!$A$1:$H$12056, 7, 0), 0)</f>
        <v>3</v>
      </c>
      <c r="T407" s="13">
        <f>IFERROR(VLOOKUP($A407, 'Fielding Data'!$A$1:$H$12056, 8, 0), 0)</f>
        <v>3</v>
      </c>
      <c r="U407" s="13">
        <f>SUMIFS('Fielding Data'!E:E, 'Fielding Data'!$A:$A, $A407)</f>
        <v>15</v>
      </c>
      <c r="V407" s="13">
        <f>SUMIFS('Fielding Data'!F:F, 'Fielding Data'!$A:$A, $A407)</f>
        <v>25</v>
      </c>
      <c r="W407" s="13">
        <f>SUMIFS('Fielding Data'!G:G, 'Fielding Data'!$A:$A, $A407)</f>
        <v>3</v>
      </c>
      <c r="X407" s="13">
        <f>SUMIFS('Fielding Data'!H:H, 'Fielding Data'!$A:$A, $A407)</f>
        <v>3</v>
      </c>
    </row>
    <row r="408" spans="1:24" x14ac:dyDescent="0.3">
      <c r="A408" s="13" t="str">
        <f t="shared" si="13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 t="shared" si="12"/>
        <v>P</v>
      </c>
      <c r="Q408" s="13">
        <f>IFERROR(VLOOKUP($A408, 'Fielding Data'!$A$1:$H$12056, 5, 0), 0)</f>
        <v>8</v>
      </c>
      <c r="R408" s="13">
        <f>IFERROR(VLOOKUP($A408, 'Fielding Data'!$A$1:$H$12056, 6, 0), 0)</f>
        <v>11</v>
      </c>
      <c r="S408" s="13">
        <f>IFERROR(VLOOKUP($A408, 'Fielding Data'!$A$1:$H$12056, 7, 0), 0)</f>
        <v>1</v>
      </c>
      <c r="T408" s="13">
        <f>IFERROR(VLOOKUP($A408, 'Fielding Data'!$A$1:$H$12056, 8, 0), 0)</f>
        <v>0</v>
      </c>
      <c r="U408" s="13">
        <f>SUMIFS('Fielding Data'!E:E, 'Fielding Data'!$A:$A, $A408)</f>
        <v>8</v>
      </c>
      <c r="V408" s="13">
        <f>SUMIFS('Fielding Data'!F:F, 'Fielding Data'!$A:$A, $A408)</f>
        <v>11</v>
      </c>
      <c r="W408" s="13">
        <f>SUMIFS('Fielding Data'!G:G, 'Fielding Data'!$A:$A, $A408)</f>
        <v>1</v>
      </c>
      <c r="X408" s="13">
        <f>SUMIFS('Fielding Data'!H:H, 'Fielding Data'!$A:$A, $A408)</f>
        <v>0</v>
      </c>
    </row>
    <row r="409" spans="1:24" x14ac:dyDescent="0.3">
      <c r="A409" s="13" t="str">
        <f t="shared" si="13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 t="shared" si="12"/>
        <v>P</v>
      </c>
      <c r="Q409" s="13">
        <f>IFERROR(VLOOKUP($A409, 'Fielding Data'!$A$1:$H$12056, 5, 0), 0)</f>
        <v>5</v>
      </c>
      <c r="R409" s="13">
        <f>IFERROR(VLOOKUP($A409, 'Fielding Data'!$A$1:$H$12056, 6, 0), 0)</f>
        <v>5</v>
      </c>
      <c r="S409" s="13">
        <f>IFERROR(VLOOKUP($A409, 'Fielding Data'!$A$1:$H$12056, 7, 0), 0)</f>
        <v>1</v>
      </c>
      <c r="T409" s="13">
        <f>IFERROR(VLOOKUP($A409, 'Fielding Data'!$A$1:$H$12056, 8, 0), 0)</f>
        <v>1</v>
      </c>
      <c r="U409" s="13">
        <f>SUMIFS('Fielding Data'!E:E, 'Fielding Data'!$A:$A, $A409)</f>
        <v>5</v>
      </c>
      <c r="V409" s="13">
        <f>SUMIFS('Fielding Data'!F:F, 'Fielding Data'!$A:$A, $A409)</f>
        <v>5</v>
      </c>
      <c r="W409" s="13">
        <f>SUMIFS('Fielding Data'!G:G, 'Fielding Data'!$A:$A, $A409)</f>
        <v>1</v>
      </c>
      <c r="X409" s="13">
        <f>SUMIFS('Fielding Data'!H:H, 'Fielding Data'!$A:$A, $A409)</f>
        <v>1</v>
      </c>
    </row>
    <row r="410" spans="1:24" x14ac:dyDescent="0.3">
      <c r="A410" s="13" t="str">
        <f t="shared" si="13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 t="shared" si="12"/>
        <v>SS</v>
      </c>
      <c r="Q410" s="13">
        <f>IFERROR(VLOOKUP($A410, 'Fielding Data'!$A$1:$H$12056, 5, 0), 0)</f>
        <v>150</v>
      </c>
      <c r="R410" s="13">
        <f>IFERROR(VLOOKUP($A410, 'Fielding Data'!$A$1:$H$12056, 6, 0), 0)</f>
        <v>289</v>
      </c>
      <c r="S410" s="13">
        <f>IFERROR(VLOOKUP($A410, 'Fielding Data'!$A$1:$H$12056, 7, 0), 0)</f>
        <v>11</v>
      </c>
      <c r="T410" s="13">
        <f>IFERROR(VLOOKUP($A410, 'Fielding Data'!$A$1:$H$12056, 8, 0), 0)</f>
        <v>62</v>
      </c>
      <c r="U410" s="13">
        <f>SUMIFS('Fielding Data'!E:E, 'Fielding Data'!$A:$A, $A410)</f>
        <v>150</v>
      </c>
      <c r="V410" s="13">
        <f>SUMIFS('Fielding Data'!F:F, 'Fielding Data'!$A:$A, $A410)</f>
        <v>289</v>
      </c>
      <c r="W410" s="13">
        <f>SUMIFS('Fielding Data'!G:G, 'Fielding Data'!$A:$A, $A410)</f>
        <v>11</v>
      </c>
      <c r="X410" s="13">
        <f>SUMIFS('Fielding Data'!H:H, 'Fielding Data'!$A:$A, $A410)</f>
        <v>62</v>
      </c>
    </row>
    <row r="411" spans="1:24" x14ac:dyDescent="0.3">
      <c r="A411" s="13" t="str">
        <f t="shared" si="13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 t="shared" si="12"/>
        <v>P</v>
      </c>
      <c r="Q411" s="13">
        <f>IFERROR(VLOOKUP($A411, 'Fielding Data'!$A$1:$H$12056, 5, 0), 0)</f>
        <v>4</v>
      </c>
      <c r="R411" s="13">
        <f>IFERROR(VLOOKUP($A411, 'Fielding Data'!$A$1:$H$12056, 6, 0), 0)</f>
        <v>4</v>
      </c>
      <c r="S411" s="13">
        <f>IFERROR(VLOOKUP($A411, 'Fielding Data'!$A$1:$H$12056, 7, 0), 0)</f>
        <v>0</v>
      </c>
      <c r="T411" s="13">
        <f>IFERROR(VLOOKUP($A411, 'Fielding Data'!$A$1:$H$12056, 8, 0), 0)</f>
        <v>0</v>
      </c>
      <c r="U411" s="13">
        <f>SUMIFS('Fielding Data'!E:E, 'Fielding Data'!$A:$A, $A411)</f>
        <v>4</v>
      </c>
      <c r="V411" s="13">
        <f>SUMIFS('Fielding Data'!F:F, 'Fielding Data'!$A:$A, $A411)</f>
        <v>4</v>
      </c>
      <c r="W411" s="13">
        <f>SUMIFS('Fielding Data'!G:G, 'Fielding Data'!$A:$A, $A411)</f>
        <v>0</v>
      </c>
      <c r="X411" s="13">
        <f>SUMIFS('Fielding Data'!H:H, 'Fielding Data'!$A:$A, $A411)</f>
        <v>0</v>
      </c>
    </row>
    <row r="412" spans="1:24" x14ac:dyDescent="0.3">
      <c r="A412" s="13" t="str">
        <f t="shared" si="13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 t="shared" si="12"/>
        <v>1B</v>
      </c>
      <c r="Q412" s="13">
        <f>IFERROR(VLOOKUP($A412, 'Fielding Data'!$A$1:$H$12056, 5, 0), 0)</f>
        <v>14</v>
      </c>
      <c r="R412" s="13">
        <f>IFERROR(VLOOKUP($A412, 'Fielding Data'!$A$1:$H$12056, 6, 0), 0)</f>
        <v>0</v>
      </c>
      <c r="S412" s="13">
        <f>IFERROR(VLOOKUP($A412, 'Fielding Data'!$A$1:$H$12056, 7, 0), 0)</f>
        <v>0</v>
      </c>
      <c r="T412" s="13">
        <f>IFERROR(VLOOKUP($A412, 'Fielding Data'!$A$1:$H$12056, 8, 0), 0)</f>
        <v>1</v>
      </c>
      <c r="U412" s="13">
        <f>SUMIFS('Fielding Data'!E:E, 'Fielding Data'!$A:$A, $A412)</f>
        <v>34</v>
      </c>
      <c r="V412" s="13">
        <f>SUMIFS('Fielding Data'!F:F, 'Fielding Data'!$A:$A, $A412)</f>
        <v>61</v>
      </c>
      <c r="W412" s="13">
        <f>SUMIFS('Fielding Data'!G:G, 'Fielding Data'!$A:$A, $A412)</f>
        <v>0</v>
      </c>
      <c r="X412" s="13">
        <f>SUMIFS('Fielding Data'!H:H, 'Fielding Data'!$A:$A, $A412)</f>
        <v>9</v>
      </c>
    </row>
    <row r="413" spans="1:24" x14ac:dyDescent="0.3">
      <c r="A413" s="13" t="str">
        <f t="shared" si="13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 t="shared" si="12"/>
        <v>P</v>
      </c>
      <c r="Q413" s="13">
        <f>IFERROR(VLOOKUP($A413, 'Fielding Data'!$A$1:$H$12056, 5, 0), 0)</f>
        <v>4</v>
      </c>
      <c r="R413" s="13">
        <f>IFERROR(VLOOKUP($A413, 'Fielding Data'!$A$1:$H$12056, 6, 0), 0)</f>
        <v>6</v>
      </c>
      <c r="S413" s="13">
        <f>IFERROR(VLOOKUP($A413, 'Fielding Data'!$A$1:$H$12056, 7, 0), 0)</f>
        <v>1</v>
      </c>
      <c r="T413" s="13">
        <f>IFERROR(VLOOKUP($A413, 'Fielding Data'!$A$1:$H$12056, 8, 0), 0)</f>
        <v>0</v>
      </c>
      <c r="U413" s="13">
        <f>SUMIFS('Fielding Data'!E:E, 'Fielding Data'!$A:$A, $A413)</f>
        <v>4</v>
      </c>
      <c r="V413" s="13">
        <f>SUMIFS('Fielding Data'!F:F, 'Fielding Data'!$A:$A, $A413)</f>
        <v>6</v>
      </c>
      <c r="W413" s="13">
        <f>SUMIFS('Fielding Data'!G:G, 'Fielding Data'!$A:$A, $A413)</f>
        <v>1</v>
      </c>
      <c r="X413" s="13">
        <f>SUMIFS('Fielding Data'!H:H, 'Fielding Data'!$A:$A, $A413)</f>
        <v>0</v>
      </c>
    </row>
    <row r="414" spans="1:24" x14ac:dyDescent="0.3">
      <c r="A414" s="13" t="str">
        <f t="shared" si="13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 t="shared" si="12"/>
        <v>3B</v>
      </c>
      <c r="Q414" s="13">
        <f>IFERROR(VLOOKUP($A414, 'Fielding Data'!$A$1:$H$12056, 5, 0), 0)</f>
        <v>1</v>
      </c>
      <c r="R414" s="13">
        <f>IFERROR(VLOOKUP($A414, 'Fielding Data'!$A$1:$H$12056, 6, 0), 0)</f>
        <v>8</v>
      </c>
      <c r="S414" s="13">
        <f>IFERROR(VLOOKUP($A414, 'Fielding Data'!$A$1:$H$12056, 7, 0), 0)</f>
        <v>1</v>
      </c>
      <c r="T414" s="13">
        <f>IFERROR(VLOOKUP($A414, 'Fielding Data'!$A$1:$H$12056, 8, 0), 0)</f>
        <v>0</v>
      </c>
      <c r="U414" s="13">
        <f>SUMIFS('Fielding Data'!E:E, 'Fielding Data'!$A:$A, $A414)</f>
        <v>99</v>
      </c>
      <c r="V414" s="13">
        <f>SUMIFS('Fielding Data'!F:F, 'Fielding Data'!$A:$A, $A414)</f>
        <v>8</v>
      </c>
      <c r="W414" s="13">
        <f>SUMIFS('Fielding Data'!G:G, 'Fielding Data'!$A:$A, $A414)</f>
        <v>3</v>
      </c>
      <c r="X414" s="13">
        <f>SUMIFS('Fielding Data'!H:H, 'Fielding Data'!$A:$A, $A414)</f>
        <v>0</v>
      </c>
    </row>
    <row r="415" spans="1:24" x14ac:dyDescent="0.3">
      <c r="A415" s="13" t="str">
        <f t="shared" si="13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 t="shared" si="12"/>
        <v>OF</v>
      </c>
      <c r="Q415" s="13">
        <f>IFERROR(VLOOKUP($A415, 'Fielding Data'!$A$1:$H$12056, 5, 0), 0)</f>
        <v>272</v>
      </c>
      <c r="R415" s="13">
        <f>IFERROR(VLOOKUP($A415, 'Fielding Data'!$A$1:$H$12056, 6, 0), 0)</f>
        <v>7</v>
      </c>
      <c r="S415" s="13">
        <f>IFERROR(VLOOKUP($A415, 'Fielding Data'!$A$1:$H$12056, 7, 0), 0)</f>
        <v>2</v>
      </c>
      <c r="T415" s="13">
        <f>IFERROR(VLOOKUP($A415, 'Fielding Data'!$A$1:$H$12056, 8, 0), 0)</f>
        <v>1</v>
      </c>
      <c r="U415" s="13">
        <f>SUMIFS('Fielding Data'!E:E, 'Fielding Data'!$A:$A, $A415)</f>
        <v>272</v>
      </c>
      <c r="V415" s="13">
        <f>SUMIFS('Fielding Data'!F:F, 'Fielding Data'!$A:$A, $A415)</f>
        <v>7</v>
      </c>
      <c r="W415" s="13">
        <f>SUMIFS('Fielding Data'!G:G, 'Fielding Data'!$A:$A, $A415)</f>
        <v>2</v>
      </c>
      <c r="X415" s="13">
        <f>SUMIFS('Fielding Data'!H:H, 'Fielding Data'!$A:$A, $A415)</f>
        <v>1</v>
      </c>
    </row>
    <row r="416" spans="1:24" x14ac:dyDescent="0.3">
      <c r="A416" s="13" t="str">
        <f t="shared" si="13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 t="shared" si="12"/>
        <v>C</v>
      </c>
      <c r="Q416" s="13">
        <f>IFERROR(VLOOKUP($A416, 'Fielding Data'!$A$1:$H$12056, 5, 0), 0)</f>
        <v>20</v>
      </c>
      <c r="R416" s="13">
        <f>IFERROR(VLOOKUP($A416, 'Fielding Data'!$A$1:$H$12056, 6, 0), 0)</f>
        <v>2</v>
      </c>
      <c r="S416" s="13">
        <f>IFERROR(VLOOKUP($A416, 'Fielding Data'!$A$1:$H$12056, 7, 0), 0)</f>
        <v>0</v>
      </c>
      <c r="T416" s="13">
        <f>IFERROR(VLOOKUP($A416, 'Fielding Data'!$A$1:$H$12056, 8, 0), 0)</f>
        <v>0</v>
      </c>
      <c r="U416" s="13">
        <f>SUMIFS('Fielding Data'!E:E, 'Fielding Data'!$A:$A, $A416)</f>
        <v>20</v>
      </c>
      <c r="V416" s="13">
        <f>SUMIFS('Fielding Data'!F:F, 'Fielding Data'!$A:$A, $A416)</f>
        <v>2</v>
      </c>
      <c r="W416" s="13">
        <f>SUMIFS('Fielding Data'!G:G, 'Fielding Data'!$A:$A, $A416)</f>
        <v>0</v>
      </c>
      <c r="X416" s="13">
        <f>SUMIFS('Fielding Data'!H:H, 'Fielding Data'!$A:$A, $A416)</f>
        <v>0</v>
      </c>
    </row>
    <row r="417" spans="1:24" x14ac:dyDescent="0.3">
      <c r="A417" s="13" t="str">
        <f t="shared" si="13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 t="shared" si="12"/>
        <v>P</v>
      </c>
      <c r="Q417" s="13">
        <f>IFERROR(VLOOKUP($A417, 'Fielding Data'!$A$1:$H$12056, 5, 0), 0)</f>
        <v>1</v>
      </c>
      <c r="R417" s="13">
        <f>IFERROR(VLOOKUP($A417, 'Fielding Data'!$A$1:$H$12056, 6, 0), 0)</f>
        <v>2</v>
      </c>
      <c r="S417" s="13">
        <f>IFERROR(VLOOKUP($A417, 'Fielding Data'!$A$1:$H$12056, 7, 0), 0)</f>
        <v>0</v>
      </c>
      <c r="T417" s="13">
        <f>IFERROR(VLOOKUP($A417, 'Fielding Data'!$A$1:$H$12056, 8, 0), 0)</f>
        <v>0</v>
      </c>
      <c r="U417" s="13">
        <f>SUMIFS('Fielding Data'!E:E, 'Fielding Data'!$A:$A, $A417)</f>
        <v>1</v>
      </c>
      <c r="V417" s="13">
        <f>SUMIFS('Fielding Data'!F:F, 'Fielding Data'!$A:$A, $A417)</f>
        <v>2</v>
      </c>
      <c r="W417" s="13">
        <f>SUMIFS('Fielding Data'!G:G, 'Fielding Data'!$A:$A, $A417)</f>
        <v>0</v>
      </c>
      <c r="X417" s="13">
        <f>SUMIFS('Fielding Data'!H:H, 'Fielding Data'!$A:$A, $A417)</f>
        <v>0</v>
      </c>
    </row>
    <row r="418" spans="1:24" x14ac:dyDescent="0.3">
      <c r="A418" s="13" t="str">
        <f t="shared" si="13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 t="shared" si="12"/>
        <v>P</v>
      </c>
      <c r="Q418" s="13">
        <f>IFERROR(VLOOKUP($A418, 'Fielding Data'!$A$1:$H$12056, 5, 0), 0)</f>
        <v>8</v>
      </c>
      <c r="R418" s="13">
        <f>IFERROR(VLOOKUP($A418, 'Fielding Data'!$A$1:$H$12056, 6, 0), 0)</f>
        <v>16</v>
      </c>
      <c r="S418" s="13">
        <f>IFERROR(VLOOKUP($A418, 'Fielding Data'!$A$1:$H$12056, 7, 0), 0)</f>
        <v>1</v>
      </c>
      <c r="T418" s="13">
        <f>IFERROR(VLOOKUP($A418, 'Fielding Data'!$A$1:$H$12056, 8, 0), 0)</f>
        <v>1</v>
      </c>
      <c r="U418" s="13">
        <f>SUMIFS('Fielding Data'!E:E, 'Fielding Data'!$A:$A, $A418)</f>
        <v>8</v>
      </c>
      <c r="V418" s="13">
        <f>SUMIFS('Fielding Data'!F:F, 'Fielding Data'!$A:$A, $A418)</f>
        <v>16</v>
      </c>
      <c r="W418" s="13">
        <f>SUMIFS('Fielding Data'!G:G, 'Fielding Data'!$A:$A, $A418)</f>
        <v>1</v>
      </c>
      <c r="X418" s="13">
        <f>SUMIFS('Fielding Data'!H:H, 'Fielding Data'!$A:$A, $A418)</f>
        <v>1</v>
      </c>
    </row>
    <row r="419" spans="1:24" x14ac:dyDescent="0.3">
      <c r="A419" s="13" t="str">
        <f t="shared" si="13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 t="shared" si="12"/>
        <v>C</v>
      </c>
      <c r="Q419" s="13">
        <f>IFERROR(VLOOKUP($A419, 'Fielding Data'!$A$1:$H$12056, 5, 0), 0)</f>
        <v>142</v>
      </c>
      <c r="R419" s="13">
        <f>IFERROR(VLOOKUP($A419, 'Fielding Data'!$A$1:$H$12056, 6, 0), 0)</f>
        <v>13</v>
      </c>
      <c r="S419" s="13">
        <f>IFERROR(VLOOKUP($A419, 'Fielding Data'!$A$1:$H$12056, 7, 0), 0)</f>
        <v>0</v>
      </c>
      <c r="T419" s="13">
        <f>IFERROR(VLOOKUP($A419, 'Fielding Data'!$A$1:$H$12056, 8, 0), 0)</f>
        <v>2</v>
      </c>
      <c r="U419" s="13">
        <f>SUMIFS('Fielding Data'!E:E, 'Fielding Data'!$A:$A, $A419)</f>
        <v>142</v>
      </c>
      <c r="V419" s="13">
        <f>SUMIFS('Fielding Data'!F:F, 'Fielding Data'!$A:$A, $A419)</f>
        <v>13</v>
      </c>
      <c r="W419" s="13">
        <f>SUMIFS('Fielding Data'!G:G, 'Fielding Data'!$A:$A, $A419)</f>
        <v>0</v>
      </c>
      <c r="X419" s="13">
        <f>SUMIFS('Fielding Data'!H:H, 'Fielding Data'!$A:$A, $A419)</f>
        <v>2</v>
      </c>
    </row>
    <row r="420" spans="1:24" x14ac:dyDescent="0.3">
      <c r="A420" s="13" t="str">
        <f t="shared" si="13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 t="shared" si="12"/>
        <v>3B</v>
      </c>
      <c r="Q420" s="13">
        <f>IFERROR(VLOOKUP($A420, 'Fielding Data'!$A$1:$H$12056, 5, 0), 0)</f>
        <v>82</v>
      </c>
      <c r="R420" s="13">
        <f>IFERROR(VLOOKUP($A420, 'Fielding Data'!$A$1:$H$12056, 6, 0), 0)</f>
        <v>293</v>
      </c>
      <c r="S420" s="13">
        <f>IFERROR(VLOOKUP($A420, 'Fielding Data'!$A$1:$H$12056, 7, 0), 0)</f>
        <v>13</v>
      </c>
      <c r="T420" s="13">
        <f>IFERROR(VLOOKUP($A420, 'Fielding Data'!$A$1:$H$12056, 8, 0), 0)</f>
        <v>21</v>
      </c>
      <c r="U420" s="13">
        <f>SUMIFS('Fielding Data'!E:E, 'Fielding Data'!$A:$A, $A420)</f>
        <v>82</v>
      </c>
      <c r="V420" s="13">
        <f>SUMIFS('Fielding Data'!F:F, 'Fielding Data'!$A:$A, $A420)</f>
        <v>293</v>
      </c>
      <c r="W420" s="13">
        <f>SUMIFS('Fielding Data'!G:G, 'Fielding Data'!$A:$A, $A420)</f>
        <v>13</v>
      </c>
      <c r="X420" s="13">
        <f>SUMIFS('Fielding Data'!H:H, 'Fielding Data'!$A:$A, $A420)</f>
        <v>21</v>
      </c>
    </row>
    <row r="421" spans="1:24" x14ac:dyDescent="0.3">
      <c r="A421" s="13" t="str">
        <f t="shared" si="13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 t="shared" si="12"/>
        <v>P</v>
      </c>
      <c r="Q421" s="13">
        <f>IFERROR(VLOOKUP($A421, 'Fielding Data'!$A$1:$H$12056, 5, 0), 0)</f>
        <v>8</v>
      </c>
      <c r="R421" s="13">
        <f>IFERROR(VLOOKUP($A421, 'Fielding Data'!$A$1:$H$12056, 6, 0), 0)</f>
        <v>9</v>
      </c>
      <c r="S421" s="13">
        <f>IFERROR(VLOOKUP($A421, 'Fielding Data'!$A$1:$H$12056, 7, 0), 0)</f>
        <v>2</v>
      </c>
      <c r="T421" s="13">
        <f>IFERROR(VLOOKUP($A421, 'Fielding Data'!$A$1:$H$12056, 8, 0), 0)</f>
        <v>0</v>
      </c>
      <c r="U421" s="13">
        <f>SUMIFS('Fielding Data'!E:E, 'Fielding Data'!$A:$A, $A421)</f>
        <v>8</v>
      </c>
      <c r="V421" s="13">
        <f>SUMIFS('Fielding Data'!F:F, 'Fielding Data'!$A:$A, $A421)</f>
        <v>9</v>
      </c>
      <c r="W421" s="13">
        <f>SUMIFS('Fielding Data'!G:G, 'Fielding Data'!$A:$A, $A421)</f>
        <v>2</v>
      </c>
      <c r="X421" s="13">
        <f>SUMIFS('Fielding Data'!H:H, 'Fielding Data'!$A:$A, $A421)</f>
        <v>0</v>
      </c>
    </row>
    <row r="422" spans="1:24" x14ac:dyDescent="0.3">
      <c r="A422" s="13" t="str">
        <f t="shared" si="13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 t="shared" si="12"/>
        <v>CF</v>
      </c>
      <c r="Q422" s="13">
        <f>IFERROR(VLOOKUP($A422, 'Fielding Data'!$A$1:$H$12056, 5, 0), 0)</f>
        <v>0</v>
      </c>
      <c r="R422" s="13">
        <f>IFERROR(VLOOKUP($A422, 'Fielding Data'!$A$1:$H$12056, 6, 0), 0)</f>
        <v>0</v>
      </c>
      <c r="S422" s="13">
        <f>IFERROR(VLOOKUP($A422, 'Fielding Data'!$A$1:$H$12056, 7, 0), 0)</f>
        <v>0</v>
      </c>
      <c r="T422" s="13">
        <f>IFERROR(VLOOKUP($A422, 'Fielding Data'!$A$1:$H$12056, 8, 0), 0)</f>
        <v>0</v>
      </c>
      <c r="U422" s="13">
        <f>SUMIFS('Fielding Data'!E:E, 'Fielding Data'!$A:$A, $A422)</f>
        <v>106</v>
      </c>
      <c r="V422" s="13">
        <f>SUMIFS('Fielding Data'!F:F, 'Fielding Data'!$A:$A, $A422)</f>
        <v>2</v>
      </c>
      <c r="W422" s="13">
        <f>SUMIFS('Fielding Data'!G:G, 'Fielding Data'!$A:$A, $A422)</f>
        <v>2</v>
      </c>
      <c r="X422" s="13">
        <f>SUMIFS('Fielding Data'!H:H, 'Fielding Data'!$A:$A, $A422)</f>
        <v>0</v>
      </c>
    </row>
    <row r="423" spans="1:24" x14ac:dyDescent="0.3">
      <c r="A423" s="13" t="str">
        <f t="shared" si="13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 t="shared" si="12"/>
        <v>P</v>
      </c>
      <c r="Q423" s="13">
        <f>IFERROR(VLOOKUP($A423, 'Fielding Data'!$A$1:$H$12056, 5, 0), 0)</f>
        <v>1</v>
      </c>
      <c r="R423" s="13">
        <f>IFERROR(VLOOKUP($A423, 'Fielding Data'!$A$1:$H$12056, 6, 0), 0)</f>
        <v>3</v>
      </c>
      <c r="S423" s="13">
        <f>IFERROR(VLOOKUP($A423, 'Fielding Data'!$A$1:$H$12056, 7, 0), 0)</f>
        <v>0</v>
      </c>
      <c r="T423" s="13">
        <f>IFERROR(VLOOKUP($A423, 'Fielding Data'!$A$1:$H$12056, 8, 0), 0)</f>
        <v>0</v>
      </c>
      <c r="U423" s="13">
        <f>SUMIFS('Fielding Data'!E:E, 'Fielding Data'!$A:$A, $A423)</f>
        <v>1</v>
      </c>
      <c r="V423" s="13">
        <f>SUMIFS('Fielding Data'!F:F, 'Fielding Data'!$A:$A, $A423)</f>
        <v>3</v>
      </c>
      <c r="W423" s="13">
        <f>SUMIFS('Fielding Data'!G:G, 'Fielding Data'!$A:$A, $A423)</f>
        <v>0</v>
      </c>
      <c r="X423" s="13">
        <f>SUMIFS('Fielding Data'!H:H, 'Fielding Data'!$A:$A, $A423)</f>
        <v>0</v>
      </c>
    </row>
    <row r="424" spans="1:24" x14ac:dyDescent="0.3">
      <c r="A424" s="13" t="str">
        <f t="shared" si="13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 t="shared" si="12"/>
        <v>1B</v>
      </c>
      <c r="Q424" s="13">
        <f>IFERROR(VLOOKUP($A424, 'Fielding Data'!$A$1:$H$12056, 5, 0), 0)</f>
        <v>17</v>
      </c>
      <c r="R424" s="13">
        <f>IFERROR(VLOOKUP($A424, 'Fielding Data'!$A$1:$H$12056, 6, 0), 0)</f>
        <v>2</v>
      </c>
      <c r="S424" s="13">
        <f>IFERROR(VLOOKUP($A424, 'Fielding Data'!$A$1:$H$12056, 7, 0), 0)</f>
        <v>0</v>
      </c>
      <c r="T424" s="13">
        <f>IFERROR(VLOOKUP($A424, 'Fielding Data'!$A$1:$H$12056, 8, 0), 0)</f>
        <v>0</v>
      </c>
      <c r="U424" s="13">
        <f>SUMIFS('Fielding Data'!E:E, 'Fielding Data'!$A:$A, $A424)</f>
        <v>56</v>
      </c>
      <c r="V424" s="13">
        <f>SUMIFS('Fielding Data'!F:F, 'Fielding Data'!$A:$A, $A424)</f>
        <v>103</v>
      </c>
      <c r="W424" s="13">
        <f>SUMIFS('Fielding Data'!G:G, 'Fielding Data'!$A:$A, $A424)</f>
        <v>7</v>
      </c>
      <c r="X424" s="13">
        <f>SUMIFS('Fielding Data'!H:H, 'Fielding Data'!$A:$A, $A424)</f>
        <v>8</v>
      </c>
    </row>
    <row r="425" spans="1:24" x14ac:dyDescent="0.3">
      <c r="A425" s="13" t="str">
        <f t="shared" si="13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 t="shared" si="12"/>
        <v>1B</v>
      </c>
      <c r="Q425" s="13">
        <f>IFERROR(VLOOKUP($A425, 'Fielding Data'!$A$1:$H$12056, 5, 0), 0)</f>
        <v>932</v>
      </c>
      <c r="R425" s="13">
        <f>IFERROR(VLOOKUP($A425, 'Fielding Data'!$A$1:$H$12056, 6, 0), 0)</f>
        <v>77</v>
      </c>
      <c r="S425" s="13">
        <f>IFERROR(VLOOKUP($A425, 'Fielding Data'!$A$1:$H$12056, 7, 0), 0)</f>
        <v>8</v>
      </c>
      <c r="T425" s="13">
        <f>IFERROR(VLOOKUP($A425, 'Fielding Data'!$A$1:$H$12056, 8, 0), 0)</f>
        <v>116</v>
      </c>
      <c r="U425" s="13">
        <f>SUMIFS('Fielding Data'!E:E, 'Fielding Data'!$A:$A, $A425)</f>
        <v>932</v>
      </c>
      <c r="V425" s="13">
        <f>SUMIFS('Fielding Data'!F:F, 'Fielding Data'!$A:$A, $A425)</f>
        <v>77</v>
      </c>
      <c r="W425" s="13">
        <f>SUMIFS('Fielding Data'!G:G, 'Fielding Data'!$A:$A, $A425)</f>
        <v>8</v>
      </c>
      <c r="X425" s="13">
        <f>SUMIFS('Fielding Data'!H:H, 'Fielding Data'!$A:$A, $A425)</f>
        <v>116</v>
      </c>
    </row>
    <row r="426" spans="1:24" x14ac:dyDescent="0.3">
      <c r="A426" s="13" t="str">
        <f t="shared" si="13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 t="shared" si="12"/>
        <v>P</v>
      </c>
      <c r="Q426" s="13">
        <f>IFERROR(VLOOKUP($A426, 'Fielding Data'!$A$1:$H$12056, 5, 0), 0)</f>
        <v>6</v>
      </c>
      <c r="R426" s="13">
        <f>IFERROR(VLOOKUP($A426, 'Fielding Data'!$A$1:$H$12056, 6, 0), 0)</f>
        <v>9</v>
      </c>
      <c r="S426" s="13">
        <f>IFERROR(VLOOKUP($A426, 'Fielding Data'!$A$1:$H$12056, 7, 0), 0)</f>
        <v>1</v>
      </c>
      <c r="T426" s="13">
        <f>IFERROR(VLOOKUP($A426, 'Fielding Data'!$A$1:$H$12056, 8, 0), 0)</f>
        <v>1</v>
      </c>
      <c r="U426" s="13">
        <f>SUMIFS('Fielding Data'!E:E, 'Fielding Data'!$A:$A, $A426)</f>
        <v>6</v>
      </c>
      <c r="V426" s="13">
        <f>SUMIFS('Fielding Data'!F:F, 'Fielding Data'!$A:$A, $A426)</f>
        <v>9</v>
      </c>
      <c r="W426" s="13">
        <f>SUMIFS('Fielding Data'!G:G, 'Fielding Data'!$A:$A, $A426)</f>
        <v>1</v>
      </c>
      <c r="X426" s="13">
        <f>SUMIFS('Fielding Data'!H:H, 'Fielding Data'!$A:$A, $A426)</f>
        <v>1</v>
      </c>
    </row>
    <row r="427" spans="1:24" x14ac:dyDescent="0.3">
      <c r="A427" s="13" t="str">
        <f t="shared" si="13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 t="shared" si="12"/>
        <v>P</v>
      </c>
      <c r="Q427" s="13">
        <f>IFERROR(VLOOKUP($A427, 'Fielding Data'!$A$1:$H$12056, 5, 0), 0)</f>
        <v>2</v>
      </c>
      <c r="R427" s="13">
        <f>IFERROR(VLOOKUP($A427, 'Fielding Data'!$A$1:$H$12056, 6, 0), 0)</f>
        <v>11</v>
      </c>
      <c r="S427" s="13">
        <f>IFERROR(VLOOKUP($A427, 'Fielding Data'!$A$1:$H$12056, 7, 0), 0)</f>
        <v>1</v>
      </c>
      <c r="T427" s="13">
        <f>IFERROR(VLOOKUP($A427, 'Fielding Data'!$A$1:$H$12056, 8, 0), 0)</f>
        <v>0</v>
      </c>
      <c r="U427" s="13">
        <f>SUMIFS('Fielding Data'!E:E, 'Fielding Data'!$A:$A, $A427)</f>
        <v>2</v>
      </c>
      <c r="V427" s="13">
        <f>SUMIFS('Fielding Data'!F:F, 'Fielding Data'!$A:$A, $A427)</f>
        <v>11</v>
      </c>
      <c r="W427" s="13">
        <f>SUMIFS('Fielding Data'!G:G, 'Fielding Data'!$A:$A, $A427)</f>
        <v>1</v>
      </c>
      <c r="X427" s="13">
        <f>SUMIFS('Fielding Data'!H:H, 'Fielding Data'!$A:$A, $A427)</f>
        <v>0</v>
      </c>
    </row>
    <row r="428" spans="1:24" x14ac:dyDescent="0.3">
      <c r="A428" s="13" t="str">
        <f t="shared" si="13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 t="shared" si="12"/>
        <v>P</v>
      </c>
      <c r="Q428" s="13">
        <f>IFERROR(VLOOKUP($A428, 'Fielding Data'!$A$1:$H$12056, 5, 0), 0)</f>
        <v>3</v>
      </c>
      <c r="R428" s="13">
        <f>IFERROR(VLOOKUP($A428, 'Fielding Data'!$A$1:$H$12056, 6, 0), 0)</f>
        <v>4</v>
      </c>
      <c r="S428" s="13">
        <f>IFERROR(VLOOKUP($A428, 'Fielding Data'!$A$1:$H$12056, 7, 0), 0)</f>
        <v>0</v>
      </c>
      <c r="T428" s="13">
        <f>IFERROR(VLOOKUP($A428, 'Fielding Data'!$A$1:$H$12056, 8, 0), 0)</f>
        <v>1</v>
      </c>
      <c r="U428" s="13">
        <f>SUMIFS('Fielding Data'!E:E, 'Fielding Data'!$A:$A, $A428)</f>
        <v>3</v>
      </c>
      <c r="V428" s="13">
        <f>SUMIFS('Fielding Data'!F:F, 'Fielding Data'!$A:$A, $A428)</f>
        <v>4</v>
      </c>
      <c r="W428" s="13">
        <f>SUMIFS('Fielding Data'!G:G, 'Fielding Data'!$A:$A, $A428)</f>
        <v>0</v>
      </c>
      <c r="X428" s="13">
        <f>SUMIFS('Fielding Data'!H:H, 'Fielding Data'!$A:$A, $A428)</f>
        <v>1</v>
      </c>
    </row>
    <row r="429" spans="1:24" x14ac:dyDescent="0.3">
      <c r="A429" s="13" t="str">
        <f t="shared" si="13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 t="shared" si="12"/>
        <v>2B</v>
      </c>
      <c r="Q429" s="13">
        <f>IFERROR(VLOOKUP($A429, 'Fielding Data'!$A$1:$H$12056, 5, 0), 0)</f>
        <v>0</v>
      </c>
      <c r="R429" s="13">
        <f>IFERROR(VLOOKUP($A429, 'Fielding Data'!$A$1:$H$12056, 6, 0), 0)</f>
        <v>0</v>
      </c>
      <c r="S429" s="13">
        <f>IFERROR(VLOOKUP($A429, 'Fielding Data'!$A$1:$H$12056, 7, 0), 0)</f>
        <v>0</v>
      </c>
      <c r="T429" s="13">
        <f>IFERROR(VLOOKUP($A429, 'Fielding Data'!$A$1:$H$12056, 8, 0), 0)</f>
        <v>0</v>
      </c>
      <c r="U429" s="13">
        <f>SUMIFS('Fielding Data'!E:E, 'Fielding Data'!$A:$A, $A429)</f>
        <v>3</v>
      </c>
      <c r="V429" s="13">
        <f>SUMIFS('Fielding Data'!F:F, 'Fielding Data'!$A:$A, $A429)</f>
        <v>1</v>
      </c>
      <c r="W429" s="13">
        <f>SUMIFS('Fielding Data'!G:G, 'Fielding Data'!$A:$A, $A429)</f>
        <v>0</v>
      </c>
      <c r="X429" s="13">
        <f>SUMIFS('Fielding Data'!H:H, 'Fielding Data'!$A:$A, $A429)</f>
        <v>1</v>
      </c>
    </row>
    <row r="430" spans="1:24" x14ac:dyDescent="0.3">
      <c r="A430" s="13" t="str">
        <f t="shared" si="13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 t="shared" si="12"/>
        <v>P</v>
      </c>
      <c r="Q430" s="13">
        <f>IFERROR(VLOOKUP($A430, 'Fielding Data'!$A$1:$H$12056, 5, 0), 0)</f>
        <v>15</v>
      </c>
      <c r="R430" s="13">
        <f>IFERROR(VLOOKUP($A430, 'Fielding Data'!$A$1:$H$12056, 6, 0), 0)</f>
        <v>37</v>
      </c>
      <c r="S430" s="13">
        <f>IFERROR(VLOOKUP($A430, 'Fielding Data'!$A$1:$H$12056, 7, 0), 0)</f>
        <v>2</v>
      </c>
      <c r="T430" s="13">
        <f>IFERROR(VLOOKUP($A430, 'Fielding Data'!$A$1:$H$12056, 8, 0), 0)</f>
        <v>2</v>
      </c>
      <c r="U430" s="13">
        <f>SUMIFS('Fielding Data'!E:E, 'Fielding Data'!$A:$A, $A430)</f>
        <v>15</v>
      </c>
      <c r="V430" s="13">
        <f>SUMIFS('Fielding Data'!F:F, 'Fielding Data'!$A:$A, $A430)</f>
        <v>37</v>
      </c>
      <c r="W430" s="13">
        <f>SUMIFS('Fielding Data'!G:G, 'Fielding Data'!$A:$A, $A430)</f>
        <v>2</v>
      </c>
      <c r="X430" s="13">
        <f>SUMIFS('Fielding Data'!H:H, 'Fielding Data'!$A:$A, $A430)</f>
        <v>2</v>
      </c>
    </row>
    <row r="431" spans="1:24" x14ac:dyDescent="0.3">
      <c r="A431" s="13" t="str">
        <f t="shared" si="13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 t="shared" si="12"/>
        <v>P</v>
      </c>
      <c r="Q431" s="13">
        <f>IFERROR(VLOOKUP($A431, 'Fielding Data'!$A$1:$H$12056, 5, 0), 0)</f>
        <v>6</v>
      </c>
      <c r="R431" s="13">
        <f>IFERROR(VLOOKUP($A431, 'Fielding Data'!$A$1:$H$12056, 6, 0), 0)</f>
        <v>39</v>
      </c>
      <c r="S431" s="13">
        <f>IFERROR(VLOOKUP($A431, 'Fielding Data'!$A$1:$H$12056, 7, 0), 0)</f>
        <v>0</v>
      </c>
      <c r="T431" s="13">
        <f>IFERROR(VLOOKUP($A431, 'Fielding Data'!$A$1:$H$12056, 8, 0), 0)</f>
        <v>3</v>
      </c>
      <c r="U431" s="13">
        <f>SUMIFS('Fielding Data'!E:E, 'Fielding Data'!$A:$A, $A431)</f>
        <v>6</v>
      </c>
      <c r="V431" s="13">
        <f>SUMIFS('Fielding Data'!F:F, 'Fielding Data'!$A:$A, $A431)</f>
        <v>39</v>
      </c>
      <c r="W431" s="13">
        <f>SUMIFS('Fielding Data'!G:G, 'Fielding Data'!$A:$A, $A431)</f>
        <v>0</v>
      </c>
      <c r="X431" s="13">
        <f>SUMIFS('Fielding Data'!H:H, 'Fielding Data'!$A:$A, $A431)</f>
        <v>3</v>
      </c>
    </row>
    <row r="432" spans="1:24" x14ac:dyDescent="0.3">
      <c r="A432" s="13" t="str">
        <f t="shared" si="13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 t="shared" si="12"/>
        <v>2B</v>
      </c>
      <c r="Q432" s="13">
        <f>IFERROR(VLOOKUP($A432, 'Fielding Data'!$A$1:$H$12056, 5, 0), 0)</f>
        <v>17</v>
      </c>
      <c r="R432" s="13">
        <f>IFERROR(VLOOKUP($A432, 'Fielding Data'!$A$1:$H$12056, 6, 0), 0)</f>
        <v>32</v>
      </c>
      <c r="S432" s="13">
        <f>IFERROR(VLOOKUP($A432, 'Fielding Data'!$A$1:$H$12056, 7, 0), 0)</f>
        <v>0</v>
      </c>
      <c r="T432" s="13">
        <f>IFERROR(VLOOKUP($A432, 'Fielding Data'!$A$1:$H$12056, 8, 0), 0)</f>
        <v>7</v>
      </c>
      <c r="U432" s="13">
        <f>SUMIFS('Fielding Data'!E:E, 'Fielding Data'!$A:$A, $A432)</f>
        <v>21</v>
      </c>
      <c r="V432" s="13">
        <f>SUMIFS('Fielding Data'!F:F, 'Fielding Data'!$A:$A, $A432)</f>
        <v>40</v>
      </c>
      <c r="W432" s="13">
        <f>SUMIFS('Fielding Data'!G:G, 'Fielding Data'!$A:$A, $A432)</f>
        <v>0</v>
      </c>
      <c r="X432" s="13">
        <f>SUMIFS('Fielding Data'!H:H, 'Fielding Data'!$A:$A, $A432)</f>
        <v>9</v>
      </c>
    </row>
    <row r="433" spans="1:24" x14ac:dyDescent="0.3">
      <c r="A433" s="13" t="str">
        <f t="shared" si="13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 t="shared" si="12"/>
        <v>1B</v>
      </c>
      <c r="Q433" s="13">
        <f>IFERROR(VLOOKUP($A433, 'Fielding Data'!$A$1:$H$12056, 5, 0), 0)</f>
        <v>19</v>
      </c>
      <c r="R433" s="13">
        <f>IFERROR(VLOOKUP($A433, 'Fielding Data'!$A$1:$H$12056, 6, 0), 0)</f>
        <v>0</v>
      </c>
      <c r="S433" s="13">
        <f>IFERROR(VLOOKUP($A433, 'Fielding Data'!$A$1:$H$12056, 7, 0), 0)</f>
        <v>0</v>
      </c>
      <c r="T433" s="13">
        <f>IFERROR(VLOOKUP($A433, 'Fielding Data'!$A$1:$H$12056, 8, 0), 0)</f>
        <v>2</v>
      </c>
      <c r="U433" s="13">
        <f>SUMIFS('Fielding Data'!E:E, 'Fielding Data'!$A:$A, $A433)</f>
        <v>613</v>
      </c>
      <c r="V433" s="13">
        <f>SUMIFS('Fielding Data'!F:F, 'Fielding Data'!$A:$A, $A433)</f>
        <v>49</v>
      </c>
      <c r="W433" s="13">
        <f>SUMIFS('Fielding Data'!G:G, 'Fielding Data'!$A:$A, $A433)</f>
        <v>4</v>
      </c>
      <c r="X433" s="13">
        <f>SUMIFS('Fielding Data'!H:H, 'Fielding Data'!$A:$A, $A433)</f>
        <v>6</v>
      </c>
    </row>
    <row r="434" spans="1:24" x14ac:dyDescent="0.3">
      <c r="A434" s="13" t="str">
        <f t="shared" si="13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 t="shared" si="12"/>
        <v>P</v>
      </c>
      <c r="Q434" s="13">
        <f>IFERROR(VLOOKUP($A434, 'Fielding Data'!$A$1:$H$12056, 5, 0), 0)</f>
        <v>2</v>
      </c>
      <c r="R434" s="13">
        <f>IFERROR(VLOOKUP($A434, 'Fielding Data'!$A$1:$H$12056, 6, 0), 0)</f>
        <v>3</v>
      </c>
      <c r="S434" s="13">
        <f>IFERROR(VLOOKUP($A434, 'Fielding Data'!$A$1:$H$12056, 7, 0), 0)</f>
        <v>1</v>
      </c>
      <c r="T434" s="13">
        <f>IFERROR(VLOOKUP($A434, 'Fielding Data'!$A$1:$H$12056, 8, 0), 0)</f>
        <v>0</v>
      </c>
      <c r="U434" s="13">
        <f>SUMIFS('Fielding Data'!E:E, 'Fielding Data'!$A:$A, $A434)</f>
        <v>2</v>
      </c>
      <c r="V434" s="13">
        <f>SUMIFS('Fielding Data'!F:F, 'Fielding Data'!$A:$A, $A434)</f>
        <v>3</v>
      </c>
      <c r="W434" s="13">
        <f>SUMIFS('Fielding Data'!G:G, 'Fielding Data'!$A:$A, $A434)</f>
        <v>1</v>
      </c>
      <c r="X434" s="13">
        <f>SUMIFS('Fielding Data'!H:H, 'Fielding Data'!$A:$A, $A434)</f>
        <v>0</v>
      </c>
    </row>
    <row r="435" spans="1:24" x14ac:dyDescent="0.3">
      <c r="A435" s="13" t="str">
        <f t="shared" si="13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 t="shared" si="12"/>
        <v>P</v>
      </c>
      <c r="Q435" s="13">
        <f>IFERROR(VLOOKUP($A435, 'Fielding Data'!$A$1:$H$12056, 5, 0), 0)</f>
        <v>5</v>
      </c>
      <c r="R435" s="13">
        <f>IFERROR(VLOOKUP($A435, 'Fielding Data'!$A$1:$H$12056, 6, 0), 0)</f>
        <v>1</v>
      </c>
      <c r="S435" s="13">
        <f>IFERROR(VLOOKUP($A435, 'Fielding Data'!$A$1:$H$12056, 7, 0), 0)</f>
        <v>0</v>
      </c>
      <c r="T435" s="13">
        <f>IFERROR(VLOOKUP($A435, 'Fielding Data'!$A$1:$H$12056, 8, 0), 0)</f>
        <v>1</v>
      </c>
      <c r="U435" s="13">
        <f>SUMIFS('Fielding Data'!E:E, 'Fielding Data'!$A:$A, $A435)</f>
        <v>5</v>
      </c>
      <c r="V435" s="13">
        <f>SUMIFS('Fielding Data'!F:F, 'Fielding Data'!$A:$A, $A435)</f>
        <v>1</v>
      </c>
      <c r="W435" s="13">
        <f>SUMIFS('Fielding Data'!G:G, 'Fielding Data'!$A:$A, $A435)</f>
        <v>0</v>
      </c>
      <c r="X435" s="13">
        <f>SUMIFS('Fielding Data'!H:H, 'Fielding Data'!$A:$A, $A435)</f>
        <v>1</v>
      </c>
    </row>
    <row r="436" spans="1:24" x14ac:dyDescent="0.3">
      <c r="A436" s="13" t="str">
        <f t="shared" si="13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 t="shared" si="12"/>
        <v>2B</v>
      </c>
      <c r="Q436" s="13">
        <f>IFERROR(VLOOKUP($A436, 'Fielding Data'!$A$1:$H$12056, 5, 0), 0)</f>
        <v>91</v>
      </c>
      <c r="R436" s="13">
        <f>IFERROR(VLOOKUP($A436, 'Fielding Data'!$A$1:$H$12056, 6, 0), 0)</f>
        <v>149</v>
      </c>
      <c r="S436" s="13">
        <f>IFERROR(VLOOKUP($A436, 'Fielding Data'!$A$1:$H$12056, 7, 0), 0)</f>
        <v>4</v>
      </c>
      <c r="T436" s="13">
        <f>IFERROR(VLOOKUP($A436, 'Fielding Data'!$A$1:$H$12056, 8, 0), 0)</f>
        <v>32</v>
      </c>
      <c r="U436" s="13">
        <f>SUMIFS('Fielding Data'!E:E, 'Fielding Data'!$A:$A, $A436)</f>
        <v>95</v>
      </c>
      <c r="V436" s="13">
        <f>SUMIFS('Fielding Data'!F:F, 'Fielding Data'!$A:$A, $A436)</f>
        <v>160</v>
      </c>
      <c r="W436" s="13">
        <f>SUMIFS('Fielding Data'!G:G, 'Fielding Data'!$A:$A, $A436)</f>
        <v>4</v>
      </c>
      <c r="X436" s="13">
        <f>SUMIFS('Fielding Data'!H:H, 'Fielding Data'!$A:$A, $A436)</f>
        <v>35</v>
      </c>
    </row>
    <row r="437" spans="1:24" x14ac:dyDescent="0.3">
      <c r="A437" s="13" t="str">
        <f t="shared" si="13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 t="shared" si="12"/>
        <v>P</v>
      </c>
      <c r="Q437" s="13">
        <f>IFERROR(VLOOKUP($A437, 'Fielding Data'!$A$1:$H$12056, 5, 0), 0)</f>
        <v>0</v>
      </c>
      <c r="R437" s="13">
        <f>IFERROR(VLOOKUP($A437, 'Fielding Data'!$A$1:$H$12056, 6, 0), 0)</f>
        <v>4</v>
      </c>
      <c r="S437" s="13">
        <f>IFERROR(VLOOKUP($A437, 'Fielding Data'!$A$1:$H$12056, 7, 0), 0)</f>
        <v>0</v>
      </c>
      <c r="T437" s="13">
        <f>IFERROR(VLOOKUP($A437, 'Fielding Data'!$A$1:$H$12056, 8, 0), 0)</f>
        <v>0</v>
      </c>
      <c r="U437" s="13">
        <f>SUMIFS('Fielding Data'!E:E, 'Fielding Data'!$A:$A, $A437)</f>
        <v>0</v>
      </c>
      <c r="V437" s="13">
        <f>SUMIFS('Fielding Data'!F:F, 'Fielding Data'!$A:$A, $A437)</f>
        <v>4</v>
      </c>
      <c r="W437" s="13">
        <f>SUMIFS('Fielding Data'!G:G, 'Fielding Data'!$A:$A, $A437)</f>
        <v>0</v>
      </c>
      <c r="X437" s="13">
        <f>SUMIFS('Fielding Data'!H:H, 'Fielding Data'!$A:$A, $A437)</f>
        <v>0</v>
      </c>
    </row>
    <row r="438" spans="1:24" x14ac:dyDescent="0.3">
      <c r="A438" s="13" t="str">
        <f t="shared" si="13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 t="shared" si="12"/>
        <v>1B</v>
      </c>
      <c r="Q438" s="13">
        <f>IFERROR(VLOOKUP($A438, 'Fielding Data'!$A$1:$H$12056, 5, 0), 0)</f>
        <v>50</v>
      </c>
      <c r="R438" s="13">
        <f>IFERROR(VLOOKUP($A438, 'Fielding Data'!$A$1:$H$12056, 6, 0), 0)</f>
        <v>1</v>
      </c>
      <c r="S438" s="13">
        <f>IFERROR(VLOOKUP($A438, 'Fielding Data'!$A$1:$H$12056, 7, 0), 0)</f>
        <v>0</v>
      </c>
      <c r="T438" s="13">
        <f>IFERROR(VLOOKUP($A438, 'Fielding Data'!$A$1:$H$12056, 8, 0), 0)</f>
        <v>4</v>
      </c>
      <c r="U438" s="13">
        <f>SUMIFS('Fielding Data'!E:E, 'Fielding Data'!$A:$A, $A438)</f>
        <v>54</v>
      </c>
      <c r="V438" s="13">
        <f>SUMIFS('Fielding Data'!F:F, 'Fielding Data'!$A:$A, $A438)</f>
        <v>14</v>
      </c>
      <c r="W438" s="13">
        <f>SUMIFS('Fielding Data'!G:G, 'Fielding Data'!$A:$A, $A438)</f>
        <v>0</v>
      </c>
      <c r="X438" s="13">
        <f>SUMIFS('Fielding Data'!H:H, 'Fielding Data'!$A:$A, $A438)</f>
        <v>7</v>
      </c>
    </row>
    <row r="439" spans="1:24" x14ac:dyDescent="0.3">
      <c r="A439" s="13" t="str">
        <f t="shared" si="13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 t="shared" si="12"/>
        <v>C</v>
      </c>
      <c r="Q439" s="13">
        <f>IFERROR(VLOOKUP($A439, 'Fielding Data'!$A$1:$H$12056, 5, 0), 0)</f>
        <v>189</v>
      </c>
      <c r="R439" s="13">
        <f>IFERROR(VLOOKUP($A439, 'Fielding Data'!$A$1:$H$12056, 6, 0), 0)</f>
        <v>10</v>
      </c>
      <c r="S439" s="13">
        <f>IFERROR(VLOOKUP($A439, 'Fielding Data'!$A$1:$H$12056, 7, 0), 0)</f>
        <v>0</v>
      </c>
      <c r="T439" s="13">
        <f>IFERROR(VLOOKUP($A439, 'Fielding Data'!$A$1:$H$12056, 8, 0), 0)</f>
        <v>2</v>
      </c>
      <c r="U439" s="13">
        <f>SUMIFS('Fielding Data'!E:E, 'Fielding Data'!$A:$A, $A439)</f>
        <v>189</v>
      </c>
      <c r="V439" s="13">
        <f>SUMIFS('Fielding Data'!F:F, 'Fielding Data'!$A:$A, $A439)</f>
        <v>10</v>
      </c>
      <c r="W439" s="13">
        <f>SUMIFS('Fielding Data'!G:G, 'Fielding Data'!$A:$A, $A439)</f>
        <v>0</v>
      </c>
      <c r="X439" s="13">
        <f>SUMIFS('Fielding Data'!H:H, 'Fielding Data'!$A:$A, $A439)</f>
        <v>2</v>
      </c>
    </row>
    <row r="440" spans="1:24" x14ac:dyDescent="0.3">
      <c r="A440" s="13" t="str">
        <f t="shared" si="13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 t="shared" si="12"/>
        <v>OF</v>
      </c>
      <c r="Q440" s="13">
        <f>IFERROR(VLOOKUP($A440, 'Fielding Data'!$A$1:$H$12056, 5, 0), 0)</f>
        <v>235</v>
      </c>
      <c r="R440" s="13">
        <f>IFERROR(VLOOKUP($A440, 'Fielding Data'!$A$1:$H$12056, 6, 0), 0)</f>
        <v>5</v>
      </c>
      <c r="S440" s="13">
        <f>IFERROR(VLOOKUP($A440, 'Fielding Data'!$A$1:$H$12056, 7, 0), 0)</f>
        <v>6</v>
      </c>
      <c r="T440" s="13">
        <f>IFERROR(VLOOKUP($A440, 'Fielding Data'!$A$1:$H$12056, 8, 0), 0)</f>
        <v>1</v>
      </c>
      <c r="U440" s="13">
        <f>SUMIFS('Fielding Data'!E:E, 'Fielding Data'!$A:$A, $A440)</f>
        <v>235</v>
      </c>
      <c r="V440" s="13">
        <f>SUMIFS('Fielding Data'!F:F, 'Fielding Data'!$A:$A, $A440)</f>
        <v>5</v>
      </c>
      <c r="W440" s="13">
        <f>SUMIFS('Fielding Data'!G:G, 'Fielding Data'!$A:$A, $A440)</f>
        <v>6</v>
      </c>
      <c r="X440" s="13">
        <f>SUMIFS('Fielding Data'!H:H, 'Fielding Data'!$A:$A, $A440)</f>
        <v>1</v>
      </c>
    </row>
    <row r="441" spans="1:24" x14ac:dyDescent="0.3">
      <c r="A441" s="13" t="str">
        <f t="shared" si="13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 t="shared" si="12"/>
        <v>2B</v>
      </c>
      <c r="Q441" s="13">
        <f>IFERROR(VLOOKUP($A441, 'Fielding Data'!$A$1:$H$12056, 5, 0), 0)</f>
        <v>0</v>
      </c>
      <c r="R441" s="13">
        <f>IFERROR(VLOOKUP($A441, 'Fielding Data'!$A$1:$H$12056, 6, 0), 0)</f>
        <v>0</v>
      </c>
      <c r="S441" s="13">
        <f>IFERROR(VLOOKUP($A441, 'Fielding Data'!$A$1:$H$12056, 7, 0), 0)</f>
        <v>0</v>
      </c>
      <c r="T441" s="13">
        <f>IFERROR(VLOOKUP($A441, 'Fielding Data'!$A$1:$H$12056, 8, 0), 0)</f>
        <v>0</v>
      </c>
      <c r="U441" s="13">
        <f>SUMIFS('Fielding Data'!E:E, 'Fielding Data'!$A:$A, $A441)</f>
        <v>0</v>
      </c>
      <c r="V441" s="13">
        <f>SUMIFS('Fielding Data'!F:F, 'Fielding Data'!$A:$A, $A441)</f>
        <v>3</v>
      </c>
      <c r="W441" s="13">
        <f>SUMIFS('Fielding Data'!G:G, 'Fielding Data'!$A:$A, $A441)</f>
        <v>0</v>
      </c>
      <c r="X441" s="13">
        <f>SUMIFS('Fielding Data'!H:H, 'Fielding Data'!$A:$A, $A441)</f>
        <v>0</v>
      </c>
    </row>
    <row r="442" spans="1:24" x14ac:dyDescent="0.3">
      <c r="A442" s="13" t="str">
        <f t="shared" si="13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 t="shared" si="12"/>
        <v>2B</v>
      </c>
      <c r="Q442" s="13">
        <f>IFERROR(VLOOKUP($A442, 'Fielding Data'!$A$1:$H$12056, 5, 0), 0)</f>
        <v>235</v>
      </c>
      <c r="R442" s="13">
        <f>IFERROR(VLOOKUP($A442, 'Fielding Data'!$A$1:$H$12056, 6, 0), 0)</f>
        <v>383</v>
      </c>
      <c r="S442" s="13">
        <f>IFERROR(VLOOKUP($A442, 'Fielding Data'!$A$1:$H$12056, 7, 0), 0)</f>
        <v>10</v>
      </c>
      <c r="T442" s="13">
        <f>IFERROR(VLOOKUP($A442, 'Fielding Data'!$A$1:$H$12056, 8, 0), 0)</f>
        <v>89</v>
      </c>
      <c r="U442" s="13">
        <f>SUMIFS('Fielding Data'!E:E, 'Fielding Data'!$A:$A, $A442)</f>
        <v>235</v>
      </c>
      <c r="V442" s="13">
        <f>SUMIFS('Fielding Data'!F:F, 'Fielding Data'!$A:$A, $A442)</f>
        <v>383</v>
      </c>
      <c r="W442" s="13">
        <f>SUMIFS('Fielding Data'!G:G, 'Fielding Data'!$A:$A, $A442)</f>
        <v>10</v>
      </c>
      <c r="X442" s="13">
        <f>SUMIFS('Fielding Data'!H:H, 'Fielding Data'!$A:$A, $A442)</f>
        <v>89</v>
      </c>
    </row>
    <row r="443" spans="1:24" x14ac:dyDescent="0.3">
      <c r="A443" s="13" t="str">
        <f t="shared" si="13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 t="shared" si="12"/>
        <v>3B</v>
      </c>
      <c r="Q443" s="13">
        <f>IFERROR(VLOOKUP($A443, 'Fielding Data'!$A$1:$H$12056, 5, 0), 0)</f>
        <v>0</v>
      </c>
      <c r="R443" s="13">
        <f>IFERROR(VLOOKUP($A443, 'Fielding Data'!$A$1:$H$12056, 6, 0), 0)</f>
        <v>0</v>
      </c>
      <c r="S443" s="13">
        <f>IFERROR(VLOOKUP($A443, 'Fielding Data'!$A$1:$H$12056, 7, 0), 0)</f>
        <v>0</v>
      </c>
      <c r="T443" s="13">
        <f>IFERROR(VLOOKUP($A443, 'Fielding Data'!$A$1:$H$12056, 8, 0), 0)</f>
        <v>0</v>
      </c>
      <c r="U443" s="13">
        <f>SUMIFS('Fielding Data'!E:E, 'Fielding Data'!$A:$A, $A443)</f>
        <v>493</v>
      </c>
      <c r="V443" s="13">
        <f>SUMIFS('Fielding Data'!F:F, 'Fielding Data'!$A:$A, $A443)</f>
        <v>29</v>
      </c>
      <c r="W443" s="13">
        <f>SUMIFS('Fielding Data'!G:G, 'Fielding Data'!$A:$A, $A443)</f>
        <v>4</v>
      </c>
      <c r="X443" s="13">
        <f>SUMIFS('Fielding Data'!H:H, 'Fielding Data'!$A:$A, $A443)</f>
        <v>4</v>
      </c>
    </row>
    <row r="444" spans="1:24" x14ac:dyDescent="0.3">
      <c r="A444" s="13" t="str">
        <f t="shared" si="13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 t="shared" si="12"/>
        <v>P</v>
      </c>
      <c r="Q444" s="13">
        <f>IFERROR(VLOOKUP($A444, 'Fielding Data'!$A$1:$H$12056, 5, 0), 0)</f>
        <v>0</v>
      </c>
      <c r="R444" s="13">
        <f>IFERROR(VLOOKUP($A444, 'Fielding Data'!$A$1:$H$12056, 6, 0), 0)</f>
        <v>0</v>
      </c>
      <c r="S444" s="13">
        <f>IFERROR(VLOOKUP($A444, 'Fielding Data'!$A$1:$H$12056, 7, 0), 0)</f>
        <v>0</v>
      </c>
      <c r="T444" s="13">
        <f>IFERROR(VLOOKUP($A444, 'Fielding Data'!$A$1:$H$12056, 8, 0), 0)</f>
        <v>0</v>
      </c>
      <c r="U444" s="13">
        <f>SUMIFS('Fielding Data'!E:E, 'Fielding Data'!$A:$A, $A444)</f>
        <v>0</v>
      </c>
      <c r="V444" s="13">
        <f>SUMIFS('Fielding Data'!F:F, 'Fielding Data'!$A:$A, $A444)</f>
        <v>0</v>
      </c>
      <c r="W444" s="13">
        <f>SUMIFS('Fielding Data'!G:G, 'Fielding Data'!$A:$A, $A444)</f>
        <v>0</v>
      </c>
      <c r="X444" s="13">
        <f>SUMIFS('Fielding Data'!H:H, 'Fielding Data'!$A:$A, $A444)</f>
        <v>0</v>
      </c>
    </row>
    <row r="445" spans="1:24" x14ac:dyDescent="0.3">
      <c r="A445" s="13" t="str">
        <f t="shared" si="13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 t="shared" si="12"/>
        <v>P</v>
      </c>
      <c r="Q445" s="13">
        <f>IFERROR(VLOOKUP($A445, 'Fielding Data'!$A$1:$H$12056, 5, 0), 0)</f>
        <v>1</v>
      </c>
      <c r="R445" s="13">
        <f>IFERROR(VLOOKUP($A445, 'Fielding Data'!$A$1:$H$12056, 6, 0), 0)</f>
        <v>2</v>
      </c>
      <c r="S445" s="13">
        <f>IFERROR(VLOOKUP($A445, 'Fielding Data'!$A$1:$H$12056, 7, 0), 0)</f>
        <v>0</v>
      </c>
      <c r="T445" s="13">
        <f>IFERROR(VLOOKUP($A445, 'Fielding Data'!$A$1:$H$12056, 8, 0), 0)</f>
        <v>0</v>
      </c>
      <c r="U445" s="13">
        <f>SUMIFS('Fielding Data'!E:E, 'Fielding Data'!$A:$A, $A445)</f>
        <v>1</v>
      </c>
      <c r="V445" s="13">
        <f>SUMIFS('Fielding Data'!F:F, 'Fielding Data'!$A:$A, $A445)</f>
        <v>2</v>
      </c>
      <c r="W445" s="13">
        <f>SUMIFS('Fielding Data'!G:G, 'Fielding Data'!$A:$A, $A445)</f>
        <v>0</v>
      </c>
      <c r="X445" s="13">
        <f>SUMIFS('Fielding Data'!H:H, 'Fielding Data'!$A:$A, $A445)</f>
        <v>0</v>
      </c>
    </row>
    <row r="446" spans="1:24" x14ac:dyDescent="0.3">
      <c r="A446" s="13" t="str">
        <f t="shared" si="13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 t="shared" si="12"/>
        <v>C</v>
      </c>
      <c r="Q446" s="13">
        <f>IFERROR(VLOOKUP($A446, 'Fielding Data'!$A$1:$H$12056, 5, 0), 0)</f>
        <v>2</v>
      </c>
      <c r="R446" s="13">
        <f>IFERROR(VLOOKUP($A446, 'Fielding Data'!$A$1:$H$12056, 6, 0), 0)</f>
        <v>0</v>
      </c>
      <c r="S446" s="13">
        <f>IFERROR(VLOOKUP($A446, 'Fielding Data'!$A$1:$H$12056, 7, 0), 0)</f>
        <v>0</v>
      </c>
      <c r="T446" s="13">
        <f>IFERROR(VLOOKUP($A446, 'Fielding Data'!$A$1:$H$12056, 8, 0), 0)</f>
        <v>0</v>
      </c>
      <c r="U446" s="13">
        <f>SUMIFS('Fielding Data'!E:E, 'Fielding Data'!$A:$A, $A446)</f>
        <v>2</v>
      </c>
      <c r="V446" s="13">
        <f>SUMIFS('Fielding Data'!F:F, 'Fielding Data'!$A:$A, $A446)</f>
        <v>0</v>
      </c>
      <c r="W446" s="13">
        <f>SUMIFS('Fielding Data'!G:G, 'Fielding Data'!$A:$A, $A446)</f>
        <v>0</v>
      </c>
      <c r="X446" s="13">
        <f>SUMIFS('Fielding Data'!H:H, 'Fielding Data'!$A:$A, $A446)</f>
        <v>0</v>
      </c>
    </row>
    <row r="447" spans="1:24" x14ac:dyDescent="0.3">
      <c r="A447" s="13" t="str">
        <f t="shared" si="13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 t="shared" si="12"/>
        <v>1B</v>
      </c>
      <c r="Q447" s="13">
        <f>IFERROR(VLOOKUP($A447, 'Fielding Data'!$A$1:$H$12056, 5, 0), 0)</f>
        <v>179</v>
      </c>
      <c r="R447" s="13">
        <f>IFERROR(VLOOKUP($A447, 'Fielding Data'!$A$1:$H$12056, 6, 0), 0)</f>
        <v>10</v>
      </c>
      <c r="S447" s="13">
        <f>IFERROR(VLOOKUP($A447, 'Fielding Data'!$A$1:$H$12056, 7, 0), 0)</f>
        <v>1</v>
      </c>
      <c r="T447" s="13">
        <f>IFERROR(VLOOKUP($A447, 'Fielding Data'!$A$1:$H$12056, 8, 0), 0)</f>
        <v>15</v>
      </c>
      <c r="U447" s="13">
        <f>SUMIFS('Fielding Data'!E:E, 'Fielding Data'!$A:$A, $A447)</f>
        <v>244</v>
      </c>
      <c r="V447" s="13">
        <f>SUMIFS('Fielding Data'!F:F, 'Fielding Data'!$A:$A, $A447)</f>
        <v>12</v>
      </c>
      <c r="W447" s="13">
        <f>SUMIFS('Fielding Data'!G:G, 'Fielding Data'!$A:$A, $A447)</f>
        <v>2</v>
      </c>
      <c r="X447" s="13">
        <f>SUMIFS('Fielding Data'!H:H, 'Fielding Data'!$A:$A, $A447)</f>
        <v>15</v>
      </c>
    </row>
    <row r="448" spans="1:24" x14ac:dyDescent="0.3">
      <c r="A448" s="13" t="str">
        <f t="shared" si="13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 t="shared" si="12"/>
        <v>P</v>
      </c>
      <c r="Q448" s="13">
        <f>IFERROR(VLOOKUP($A448, 'Fielding Data'!$A$1:$H$12056, 5, 0), 0)</f>
        <v>5</v>
      </c>
      <c r="R448" s="13">
        <f>IFERROR(VLOOKUP($A448, 'Fielding Data'!$A$1:$H$12056, 6, 0), 0)</f>
        <v>12</v>
      </c>
      <c r="S448" s="13">
        <f>IFERROR(VLOOKUP($A448, 'Fielding Data'!$A$1:$H$12056, 7, 0), 0)</f>
        <v>1</v>
      </c>
      <c r="T448" s="13">
        <f>IFERROR(VLOOKUP($A448, 'Fielding Data'!$A$1:$H$12056, 8, 0), 0)</f>
        <v>1</v>
      </c>
      <c r="U448" s="13">
        <f>SUMIFS('Fielding Data'!E:E, 'Fielding Data'!$A:$A, $A448)</f>
        <v>5</v>
      </c>
      <c r="V448" s="13">
        <f>SUMIFS('Fielding Data'!F:F, 'Fielding Data'!$A:$A, $A448)</f>
        <v>12</v>
      </c>
      <c r="W448" s="13">
        <f>SUMIFS('Fielding Data'!G:G, 'Fielding Data'!$A:$A, $A448)</f>
        <v>1</v>
      </c>
      <c r="X448" s="13">
        <f>SUMIFS('Fielding Data'!H:H, 'Fielding Data'!$A:$A, $A448)</f>
        <v>1</v>
      </c>
    </row>
    <row r="449" spans="1:24" x14ac:dyDescent="0.3">
      <c r="A449" s="13" t="str">
        <f t="shared" si="13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 t="shared" si="12"/>
        <v>P</v>
      </c>
      <c r="Q449" s="13">
        <f>IFERROR(VLOOKUP($A449, 'Fielding Data'!$A$1:$H$12056, 5, 0), 0)</f>
        <v>2</v>
      </c>
      <c r="R449" s="13">
        <f>IFERROR(VLOOKUP($A449, 'Fielding Data'!$A$1:$H$12056, 6, 0), 0)</f>
        <v>3</v>
      </c>
      <c r="S449" s="13">
        <f>IFERROR(VLOOKUP($A449, 'Fielding Data'!$A$1:$H$12056, 7, 0), 0)</f>
        <v>0</v>
      </c>
      <c r="T449" s="13">
        <f>IFERROR(VLOOKUP($A449, 'Fielding Data'!$A$1:$H$12056, 8, 0), 0)</f>
        <v>0</v>
      </c>
      <c r="U449" s="13">
        <f>SUMIFS('Fielding Data'!E:E, 'Fielding Data'!$A:$A, $A449)</f>
        <v>2</v>
      </c>
      <c r="V449" s="13">
        <f>SUMIFS('Fielding Data'!F:F, 'Fielding Data'!$A:$A, $A449)</f>
        <v>3</v>
      </c>
      <c r="W449" s="13">
        <f>SUMIFS('Fielding Data'!G:G, 'Fielding Data'!$A:$A, $A449)</f>
        <v>0</v>
      </c>
      <c r="X449" s="13">
        <f>SUMIFS('Fielding Data'!H:H, 'Fielding Data'!$A:$A, $A449)</f>
        <v>0</v>
      </c>
    </row>
    <row r="450" spans="1:24" x14ac:dyDescent="0.3">
      <c r="A450" s="13" t="str">
        <f t="shared" si="13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 t="shared" ref="P450:P513" si="14">IFERROR(VLOOKUP($A450, Fielding, 4, 0), "Other")</f>
        <v>2B</v>
      </c>
      <c r="Q450" s="13">
        <f>IFERROR(VLOOKUP($A450, 'Fielding Data'!$A$1:$H$12056, 5, 0), 0)</f>
        <v>1</v>
      </c>
      <c r="R450" s="13">
        <f>IFERROR(VLOOKUP($A450, 'Fielding Data'!$A$1:$H$12056, 6, 0), 0)</f>
        <v>5</v>
      </c>
      <c r="S450" s="13">
        <f>IFERROR(VLOOKUP($A450, 'Fielding Data'!$A$1:$H$12056, 7, 0), 0)</f>
        <v>0</v>
      </c>
      <c r="T450" s="13">
        <f>IFERROR(VLOOKUP($A450, 'Fielding Data'!$A$1:$H$12056, 8, 0), 0)</f>
        <v>0</v>
      </c>
      <c r="U450" s="13">
        <f>SUMIFS('Fielding Data'!E:E, 'Fielding Data'!$A:$A, $A450)</f>
        <v>7</v>
      </c>
      <c r="V450" s="13">
        <f>SUMIFS('Fielding Data'!F:F, 'Fielding Data'!$A:$A, $A450)</f>
        <v>30</v>
      </c>
      <c r="W450" s="13">
        <f>SUMIFS('Fielding Data'!G:G, 'Fielding Data'!$A:$A, $A450)</f>
        <v>0</v>
      </c>
      <c r="X450" s="13">
        <f>SUMIFS('Fielding Data'!H:H, 'Fielding Data'!$A:$A, $A450)</f>
        <v>3</v>
      </c>
    </row>
    <row r="451" spans="1:24" x14ac:dyDescent="0.3">
      <c r="A451" s="13" t="str">
        <f t="shared" ref="A451:A514" si="15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 t="shared" si="14"/>
        <v>1B</v>
      </c>
      <c r="Q451" s="13">
        <f>IFERROR(VLOOKUP($A451, 'Fielding Data'!$A$1:$H$12056, 5, 0), 0)</f>
        <v>61</v>
      </c>
      <c r="R451" s="13">
        <f>IFERROR(VLOOKUP($A451, 'Fielding Data'!$A$1:$H$12056, 6, 0), 0)</f>
        <v>6</v>
      </c>
      <c r="S451" s="13">
        <f>IFERROR(VLOOKUP($A451, 'Fielding Data'!$A$1:$H$12056, 7, 0), 0)</f>
        <v>1</v>
      </c>
      <c r="T451" s="13">
        <f>IFERROR(VLOOKUP($A451, 'Fielding Data'!$A$1:$H$12056, 8, 0), 0)</f>
        <v>9</v>
      </c>
      <c r="U451" s="13">
        <f>SUMIFS('Fielding Data'!E:E, 'Fielding Data'!$A:$A, $A451)</f>
        <v>66</v>
      </c>
      <c r="V451" s="13">
        <f>SUMIFS('Fielding Data'!F:F, 'Fielding Data'!$A:$A, $A451)</f>
        <v>6</v>
      </c>
      <c r="W451" s="13">
        <f>SUMIFS('Fielding Data'!G:G, 'Fielding Data'!$A:$A, $A451)</f>
        <v>1</v>
      </c>
      <c r="X451" s="13">
        <f>SUMIFS('Fielding Data'!H:H, 'Fielding Data'!$A:$A, $A451)</f>
        <v>9</v>
      </c>
    </row>
    <row r="452" spans="1:24" x14ac:dyDescent="0.3">
      <c r="A452" s="13" t="str">
        <f t="shared" si="15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 t="shared" si="14"/>
        <v>P</v>
      </c>
      <c r="Q452" s="13">
        <f>IFERROR(VLOOKUP($A452, 'Fielding Data'!$A$1:$H$12056, 5, 0), 0)</f>
        <v>3</v>
      </c>
      <c r="R452" s="13">
        <f>IFERROR(VLOOKUP($A452, 'Fielding Data'!$A$1:$H$12056, 6, 0), 0)</f>
        <v>9</v>
      </c>
      <c r="S452" s="13">
        <f>IFERROR(VLOOKUP($A452, 'Fielding Data'!$A$1:$H$12056, 7, 0), 0)</f>
        <v>1</v>
      </c>
      <c r="T452" s="13">
        <f>IFERROR(VLOOKUP($A452, 'Fielding Data'!$A$1:$H$12056, 8, 0), 0)</f>
        <v>0</v>
      </c>
      <c r="U452" s="13">
        <f>SUMIFS('Fielding Data'!E:E, 'Fielding Data'!$A:$A, $A452)</f>
        <v>3</v>
      </c>
      <c r="V452" s="13">
        <f>SUMIFS('Fielding Data'!F:F, 'Fielding Data'!$A:$A, $A452)</f>
        <v>9</v>
      </c>
      <c r="W452" s="13">
        <f>SUMIFS('Fielding Data'!G:G, 'Fielding Data'!$A:$A, $A452)</f>
        <v>1</v>
      </c>
      <c r="X452" s="13">
        <f>SUMIFS('Fielding Data'!H:H, 'Fielding Data'!$A:$A, $A452)</f>
        <v>0</v>
      </c>
    </row>
    <row r="453" spans="1:24" x14ac:dyDescent="0.3">
      <c r="A453" s="13" t="str">
        <f t="shared" si="15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 t="shared" si="14"/>
        <v>P</v>
      </c>
      <c r="Q453" s="13">
        <f>IFERROR(VLOOKUP($A453, 'Fielding Data'!$A$1:$H$12056, 5, 0), 0)</f>
        <v>5</v>
      </c>
      <c r="R453" s="13">
        <f>IFERROR(VLOOKUP($A453, 'Fielding Data'!$A$1:$H$12056, 6, 0), 0)</f>
        <v>1</v>
      </c>
      <c r="S453" s="13">
        <f>IFERROR(VLOOKUP($A453, 'Fielding Data'!$A$1:$H$12056, 7, 0), 0)</f>
        <v>0</v>
      </c>
      <c r="T453" s="13">
        <f>IFERROR(VLOOKUP($A453, 'Fielding Data'!$A$1:$H$12056, 8, 0), 0)</f>
        <v>0</v>
      </c>
      <c r="U453" s="13">
        <f>SUMIFS('Fielding Data'!E:E, 'Fielding Data'!$A:$A, $A453)</f>
        <v>5</v>
      </c>
      <c r="V453" s="13">
        <f>SUMIFS('Fielding Data'!F:F, 'Fielding Data'!$A:$A, $A453)</f>
        <v>1</v>
      </c>
      <c r="W453" s="13">
        <f>SUMIFS('Fielding Data'!G:G, 'Fielding Data'!$A:$A, $A453)</f>
        <v>0</v>
      </c>
      <c r="X453" s="13">
        <f>SUMIFS('Fielding Data'!H:H, 'Fielding Data'!$A:$A, $A453)</f>
        <v>0</v>
      </c>
    </row>
    <row r="454" spans="1:24" x14ac:dyDescent="0.3">
      <c r="A454" s="13" t="str">
        <f t="shared" si="15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 t="shared" si="14"/>
        <v>LF</v>
      </c>
      <c r="Q454" s="13">
        <f>IFERROR(VLOOKUP($A454, 'Fielding Data'!$A$1:$H$12056, 5, 0), 0)</f>
        <v>0</v>
      </c>
      <c r="R454" s="13">
        <f>IFERROR(VLOOKUP($A454, 'Fielding Data'!$A$1:$H$12056, 6, 0), 0)</f>
        <v>0</v>
      </c>
      <c r="S454" s="13">
        <f>IFERROR(VLOOKUP($A454, 'Fielding Data'!$A$1:$H$12056, 7, 0), 0)</f>
        <v>0</v>
      </c>
      <c r="T454" s="13">
        <f>IFERROR(VLOOKUP($A454, 'Fielding Data'!$A$1:$H$12056, 8, 0), 0)</f>
        <v>0</v>
      </c>
      <c r="U454" s="13">
        <f>SUMIFS('Fielding Data'!E:E, 'Fielding Data'!$A:$A, $A454)</f>
        <v>261</v>
      </c>
      <c r="V454" s="13">
        <f>SUMIFS('Fielding Data'!F:F, 'Fielding Data'!$A:$A, $A454)</f>
        <v>8</v>
      </c>
      <c r="W454" s="13">
        <f>SUMIFS('Fielding Data'!G:G, 'Fielding Data'!$A:$A, $A454)</f>
        <v>3</v>
      </c>
      <c r="X454" s="13">
        <f>SUMIFS('Fielding Data'!H:H, 'Fielding Data'!$A:$A, $A454)</f>
        <v>0</v>
      </c>
    </row>
    <row r="455" spans="1:24" x14ac:dyDescent="0.3">
      <c r="A455" s="13" t="str">
        <f t="shared" si="15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 t="shared" si="14"/>
        <v>C</v>
      </c>
      <c r="Q455" s="13">
        <f>IFERROR(VLOOKUP($A455, 'Fielding Data'!$A$1:$H$12056, 5, 0), 0)</f>
        <v>42</v>
      </c>
      <c r="R455" s="13">
        <f>IFERROR(VLOOKUP($A455, 'Fielding Data'!$A$1:$H$12056, 6, 0), 0)</f>
        <v>2</v>
      </c>
      <c r="S455" s="13">
        <f>IFERROR(VLOOKUP($A455, 'Fielding Data'!$A$1:$H$12056, 7, 0), 0)</f>
        <v>2</v>
      </c>
      <c r="T455" s="13">
        <f>IFERROR(VLOOKUP($A455, 'Fielding Data'!$A$1:$H$12056, 8, 0), 0)</f>
        <v>0</v>
      </c>
      <c r="U455" s="13">
        <f>SUMIFS('Fielding Data'!E:E, 'Fielding Data'!$A:$A, $A455)</f>
        <v>42</v>
      </c>
      <c r="V455" s="13">
        <f>SUMIFS('Fielding Data'!F:F, 'Fielding Data'!$A:$A, $A455)</f>
        <v>2</v>
      </c>
      <c r="W455" s="13">
        <f>SUMIFS('Fielding Data'!G:G, 'Fielding Data'!$A:$A, $A455)</f>
        <v>2</v>
      </c>
      <c r="X455" s="13">
        <f>SUMIFS('Fielding Data'!H:H, 'Fielding Data'!$A:$A, $A455)</f>
        <v>0</v>
      </c>
    </row>
    <row r="456" spans="1:24" x14ac:dyDescent="0.3">
      <c r="A456" s="13" t="str">
        <f t="shared" si="15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 t="shared" si="14"/>
        <v>P</v>
      </c>
      <c r="Q456" s="13">
        <f>IFERROR(VLOOKUP($A456, 'Fielding Data'!$A$1:$H$12056, 5, 0), 0)</f>
        <v>0</v>
      </c>
      <c r="R456" s="13">
        <f>IFERROR(VLOOKUP($A456, 'Fielding Data'!$A$1:$H$12056, 6, 0), 0)</f>
        <v>0</v>
      </c>
      <c r="S456" s="13">
        <f>IFERROR(VLOOKUP($A456, 'Fielding Data'!$A$1:$H$12056, 7, 0), 0)</f>
        <v>0</v>
      </c>
      <c r="T456" s="13">
        <f>IFERROR(VLOOKUP($A456, 'Fielding Data'!$A$1:$H$12056, 8, 0), 0)</f>
        <v>0</v>
      </c>
      <c r="U456" s="13">
        <f>SUMIFS('Fielding Data'!E:E, 'Fielding Data'!$A:$A, $A456)</f>
        <v>0</v>
      </c>
      <c r="V456" s="13">
        <f>SUMIFS('Fielding Data'!F:F, 'Fielding Data'!$A:$A, $A456)</f>
        <v>0</v>
      </c>
      <c r="W456" s="13">
        <f>SUMIFS('Fielding Data'!G:G, 'Fielding Data'!$A:$A, $A456)</f>
        <v>0</v>
      </c>
      <c r="X456" s="13">
        <f>SUMIFS('Fielding Data'!H:H, 'Fielding Data'!$A:$A, $A456)</f>
        <v>0</v>
      </c>
    </row>
    <row r="457" spans="1:24" x14ac:dyDescent="0.3">
      <c r="A457" s="13" t="str">
        <f t="shared" si="15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 t="shared" si="14"/>
        <v>1B</v>
      </c>
      <c r="Q457" s="13">
        <f>IFERROR(VLOOKUP($A457, 'Fielding Data'!$A$1:$H$12056, 5, 0), 0)</f>
        <v>1266</v>
      </c>
      <c r="R457" s="13">
        <f>IFERROR(VLOOKUP($A457, 'Fielding Data'!$A$1:$H$12056, 6, 0), 0)</f>
        <v>59</v>
      </c>
      <c r="S457" s="13">
        <f>IFERROR(VLOOKUP($A457, 'Fielding Data'!$A$1:$H$12056, 7, 0), 0)</f>
        <v>14</v>
      </c>
      <c r="T457" s="13">
        <f>IFERROR(VLOOKUP($A457, 'Fielding Data'!$A$1:$H$12056, 8, 0), 0)</f>
        <v>117</v>
      </c>
      <c r="U457" s="13">
        <f>SUMIFS('Fielding Data'!E:E, 'Fielding Data'!$A:$A, $A457)</f>
        <v>1266</v>
      </c>
      <c r="V457" s="13">
        <f>SUMIFS('Fielding Data'!F:F, 'Fielding Data'!$A:$A, $A457)</f>
        <v>59</v>
      </c>
      <c r="W457" s="13">
        <f>SUMIFS('Fielding Data'!G:G, 'Fielding Data'!$A:$A, $A457)</f>
        <v>14</v>
      </c>
      <c r="X457" s="13">
        <f>SUMIFS('Fielding Data'!H:H, 'Fielding Data'!$A:$A, $A457)</f>
        <v>117</v>
      </c>
    </row>
    <row r="458" spans="1:24" x14ac:dyDescent="0.3">
      <c r="A458" s="13" t="str">
        <f t="shared" si="15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 t="shared" si="14"/>
        <v>SS</v>
      </c>
      <c r="Q458" s="13">
        <f>IFERROR(VLOOKUP($A458, 'Fielding Data'!$A$1:$H$12056, 5, 0), 0)</f>
        <v>13</v>
      </c>
      <c r="R458" s="13">
        <f>IFERROR(VLOOKUP($A458, 'Fielding Data'!$A$1:$H$12056, 6, 0), 0)</f>
        <v>10</v>
      </c>
      <c r="S458" s="13">
        <f>IFERROR(VLOOKUP($A458, 'Fielding Data'!$A$1:$H$12056, 7, 0), 0)</f>
        <v>1</v>
      </c>
      <c r="T458" s="13">
        <f>IFERROR(VLOOKUP($A458, 'Fielding Data'!$A$1:$H$12056, 8, 0), 0)</f>
        <v>4</v>
      </c>
      <c r="U458" s="13">
        <f>SUMIFS('Fielding Data'!E:E, 'Fielding Data'!$A:$A, $A458)</f>
        <v>13</v>
      </c>
      <c r="V458" s="13">
        <f>SUMIFS('Fielding Data'!F:F, 'Fielding Data'!$A:$A, $A458)</f>
        <v>10</v>
      </c>
      <c r="W458" s="13">
        <f>SUMIFS('Fielding Data'!G:G, 'Fielding Data'!$A:$A, $A458)</f>
        <v>1</v>
      </c>
      <c r="X458" s="13">
        <f>SUMIFS('Fielding Data'!H:H, 'Fielding Data'!$A:$A, $A458)</f>
        <v>4</v>
      </c>
    </row>
    <row r="459" spans="1:24" x14ac:dyDescent="0.3">
      <c r="A459" s="13" t="str">
        <f t="shared" si="15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 t="shared" si="14"/>
        <v>2B</v>
      </c>
      <c r="Q459" s="13">
        <f>IFERROR(VLOOKUP($A459, 'Fielding Data'!$A$1:$H$12056, 5, 0), 0)</f>
        <v>255</v>
      </c>
      <c r="R459" s="13">
        <f>IFERROR(VLOOKUP($A459, 'Fielding Data'!$A$1:$H$12056, 6, 0), 0)</f>
        <v>374</v>
      </c>
      <c r="S459" s="13">
        <f>IFERROR(VLOOKUP($A459, 'Fielding Data'!$A$1:$H$12056, 7, 0), 0)</f>
        <v>8</v>
      </c>
      <c r="T459" s="13">
        <f>IFERROR(VLOOKUP($A459, 'Fielding Data'!$A$1:$H$12056, 8, 0), 0)</f>
        <v>78</v>
      </c>
      <c r="U459" s="13">
        <f>SUMIFS('Fielding Data'!E:E, 'Fielding Data'!$A:$A, $A459)</f>
        <v>255</v>
      </c>
      <c r="V459" s="13">
        <f>SUMIFS('Fielding Data'!F:F, 'Fielding Data'!$A:$A, $A459)</f>
        <v>374</v>
      </c>
      <c r="W459" s="13">
        <f>SUMIFS('Fielding Data'!G:G, 'Fielding Data'!$A:$A, $A459)</f>
        <v>8</v>
      </c>
      <c r="X459" s="13">
        <f>SUMIFS('Fielding Data'!H:H, 'Fielding Data'!$A:$A, $A459)</f>
        <v>78</v>
      </c>
    </row>
    <row r="460" spans="1:24" x14ac:dyDescent="0.3">
      <c r="A460" s="13" t="str">
        <f t="shared" si="15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 t="shared" si="14"/>
        <v>P</v>
      </c>
      <c r="Q460" s="13">
        <f>IFERROR(VLOOKUP($A460, 'Fielding Data'!$A$1:$H$12056, 5, 0), 0)</f>
        <v>17</v>
      </c>
      <c r="R460" s="13">
        <f>IFERROR(VLOOKUP($A460, 'Fielding Data'!$A$1:$H$12056, 6, 0), 0)</f>
        <v>57</v>
      </c>
      <c r="S460" s="13">
        <f>IFERROR(VLOOKUP($A460, 'Fielding Data'!$A$1:$H$12056, 7, 0), 0)</f>
        <v>3</v>
      </c>
      <c r="T460" s="13">
        <f>IFERROR(VLOOKUP($A460, 'Fielding Data'!$A$1:$H$12056, 8, 0), 0)</f>
        <v>2</v>
      </c>
      <c r="U460" s="13">
        <f>SUMIFS('Fielding Data'!E:E, 'Fielding Data'!$A:$A, $A460)</f>
        <v>17</v>
      </c>
      <c r="V460" s="13">
        <f>SUMIFS('Fielding Data'!F:F, 'Fielding Data'!$A:$A, $A460)</f>
        <v>57</v>
      </c>
      <c r="W460" s="13">
        <f>SUMIFS('Fielding Data'!G:G, 'Fielding Data'!$A:$A, $A460)</f>
        <v>3</v>
      </c>
      <c r="X460" s="13">
        <f>SUMIFS('Fielding Data'!H:H, 'Fielding Data'!$A:$A, $A460)</f>
        <v>2</v>
      </c>
    </row>
    <row r="461" spans="1:24" x14ac:dyDescent="0.3">
      <c r="A461" s="13" t="str">
        <f t="shared" si="15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 t="shared" si="14"/>
        <v>1B</v>
      </c>
      <c r="Q461" s="13">
        <f>IFERROR(VLOOKUP($A461, 'Fielding Data'!$A$1:$H$12056, 5, 0), 0)</f>
        <v>756</v>
      </c>
      <c r="R461" s="13">
        <f>IFERROR(VLOOKUP($A461, 'Fielding Data'!$A$1:$H$12056, 6, 0), 0)</f>
        <v>54</v>
      </c>
      <c r="S461" s="13">
        <f>IFERROR(VLOOKUP($A461, 'Fielding Data'!$A$1:$H$12056, 7, 0), 0)</f>
        <v>3</v>
      </c>
      <c r="T461" s="13">
        <f>IFERROR(VLOOKUP($A461, 'Fielding Data'!$A$1:$H$12056, 8, 0), 0)</f>
        <v>54</v>
      </c>
      <c r="U461" s="13">
        <f>SUMIFS('Fielding Data'!E:E, 'Fielding Data'!$A:$A, $A461)</f>
        <v>881</v>
      </c>
      <c r="V461" s="13">
        <f>SUMIFS('Fielding Data'!F:F, 'Fielding Data'!$A:$A, $A461)</f>
        <v>60</v>
      </c>
      <c r="W461" s="13">
        <f>SUMIFS('Fielding Data'!G:G, 'Fielding Data'!$A:$A, $A461)</f>
        <v>3</v>
      </c>
      <c r="X461" s="13">
        <f>SUMIFS('Fielding Data'!H:H, 'Fielding Data'!$A:$A, $A461)</f>
        <v>56</v>
      </c>
    </row>
    <row r="462" spans="1:24" x14ac:dyDescent="0.3">
      <c r="A462" s="13" t="str">
        <f t="shared" si="15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 t="shared" si="14"/>
        <v>P</v>
      </c>
      <c r="Q462" s="13">
        <f>IFERROR(VLOOKUP($A462, 'Fielding Data'!$A$1:$H$12056, 5, 0), 0)</f>
        <v>4</v>
      </c>
      <c r="R462" s="13">
        <f>IFERROR(VLOOKUP($A462, 'Fielding Data'!$A$1:$H$12056, 6, 0), 0)</f>
        <v>7</v>
      </c>
      <c r="S462" s="13">
        <f>IFERROR(VLOOKUP($A462, 'Fielding Data'!$A$1:$H$12056, 7, 0), 0)</f>
        <v>0</v>
      </c>
      <c r="T462" s="13">
        <f>IFERROR(VLOOKUP($A462, 'Fielding Data'!$A$1:$H$12056, 8, 0), 0)</f>
        <v>0</v>
      </c>
      <c r="U462" s="13">
        <f>SUMIFS('Fielding Data'!E:E, 'Fielding Data'!$A:$A, $A462)</f>
        <v>4</v>
      </c>
      <c r="V462" s="13">
        <f>SUMIFS('Fielding Data'!F:F, 'Fielding Data'!$A:$A, $A462)</f>
        <v>7</v>
      </c>
      <c r="W462" s="13">
        <f>SUMIFS('Fielding Data'!G:G, 'Fielding Data'!$A:$A, $A462)</f>
        <v>0</v>
      </c>
      <c r="X462" s="13">
        <f>SUMIFS('Fielding Data'!H:H, 'Fielding Data'!$A:$A, $A462)</f>
        <v>0</v>
      </c>
    </row>
    <row r="463" spans="1:24" x14ac:dyDescent="0.3">
      <c r="A463" s="13" t="str">
        <f t="shared" si="15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 t="shared" si="14"/>
        <v>1B</v>
      </c>
      <c r="Q463" s="13">
        <f>IFERROR(VLOOKUP($A463, 'Fielding Data'!$A$1:$H$12056, 5, 0), 0)</f>
        <v>0</v>
      </c>
      <c r="R463" s="13">
        <f>IFERROR(VLOOKUP($A463, 'Fielding Data'!$A$1:$H$12056, 6, 0), 0)</f>
        <v>0</v>
      </c>
      <c r="S463" s="13">
        <f>IFERROR(VLOOKUP($A463, 'Fielding Data'!$A$1:$H$12056, 7, 0), 0)</f>
        <v>0</v>
      </c>
      <c r="T463" s="13">
        <f>IFERROR(VLOOKUP($A463, 'Fielding Data'!$A$1:$H$12056, 8, 0), 0)</f>
        <v>0</v>
      </c>
      <c r="U463" s="13">
        <f>SUMIFS('Fielding Data'!E:E, 'Fielding Data'!$A:$A, $A463)</f>
        <v>14</v>
      </c>
      <c r="V463" s="13">
        <f>SUMIFS('Fielding Data'!F:F, 'Fielding Data'!$A:$A, $A463)</f>
        <v>0</v>
      </c>
      <c r="W463" s="13">
        <f>SUMIFS('Fielding Data'!G:G, 'Fielding Data'!$A:$A, $A463)</f>
        <v>0</v>
      </c>
      <c r="X463" s="13">
        <f>SUMIFS('Fielding Data'!H:H, 'Fielding Data'!$A:$A, $A463)</f>
        <v>0</v>
      </c>
    </row>
    <row r="464" spans="1:24" x14ac:dyDescent="0.3">
      <c r="A464" s="13" t="str">
        <f t="shared" si="15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 t="shared" si="14"/>
        <v>P</v>
      </c>
      <c r="Q464" s="13">
        <f>IFERROR(VLOOKUP($A464, 'Fielding Data'!$A$1:$H$12056, 5, 0), 0)</f>
        <v>5</v>
      </c>
      <c r="R464" s="13">
        <f>IFERROR(VLOOKUP($A464, 'Fielding Data'!$A$1:$H$12056, 6, 0), 0)</f>
        <v>8</v>
      </c>
      <c r="S464" s="13">
        <f>IFERROR(VLOOKUP($A464, 'Fielding Data'!$A$1:$H$12056, 7, 0), 0)</f>
        <v>0</v>
      </c>
      <c r="T464" s="13">
        <f>IFERROR(VLOOKUP($A464, 'Fielding Data'!$A$1:$H$12056, 8, 0), 0)</f>
        <v>2</v>
      </c>
      <c r="U464" s="13">
        <f>SUMIFS('Fielding Data'!E:E, 'Fielding Data'!$A:$A, $A464)</f>
        <v>5</v>
      </c>
      <c r="V464" s="13">
        <f>SUMIFS('Fielding Data'!F:F, 'Fielding Data'!$A:$A, $A464)</f>
        <v>8</v>
      </c>
      <c r="W464" s="13">
        <f>SUMIFS('Fielding Data'!G:G, 'Fielding Data'!$A:$A, $A464)</f>
        <v>0</v>
      </c>
      <c r="X464" s="13">
        <f>SUMIFS('Fielding Data'!H:H, 'Fielding Data'!$A:$A, $A464)</f>
        <v>2</v>
      </c>
    </row>
    <row r="465" spans="1:24" x14ac:dyDescent="0.3">
      <c r="A465" s="13" t="str">
        <f t="shared" si="15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 t="shared" si="14"/>
        <v>3B</v>
      </c>
      <c r="Q465" s="13">
        <f>IFERROR(VLOOKUP($A465, 'Fielding Data'!$A$1:$H$12056, 5, 0), 0)</f>
        <v>0</v>
      </c>
      <c r="R465" s="13">
        <f>IFERROR(VLOOKUP($A465, 'Fielding Data'!$A$1:$H$12056, 6, 0), 0)</f>
        <v>4</v>
      </c>
      <c r="S465" s="13">
        <f>IFERROR(VLOOKUP($A465, 'Fielding Data'!$A$1:$H$12056, 7, 0), 0)</f>
        <v>0</v>
      </c>
      <c r="T465" s="13">
        <f>IFERROR(VLOOKUP($A465, 'Fielding Data'!$A$1:$H$12056, 8, 0), 0)</f>
        <v>1</v>
      </c>
      <c r="U465" s="13">
        <f>SUMIFS('Fielding Data'!E:E, 'Fielding Data'!$A:$A, $A465)</f>
        <v>0</v>
      </c>
      <c r="V465" s="13">
        <f>SUMIFS('Fielding Data'!F:F, 'Fielding Data'!$A:$A, $A465)</f>
        <v>4</v>
      </c>
      <c r="W465" s="13">
        <f>SUMIFS('Fielding Data'!G:G, 'Fielding Data'!$A:$A, $A465)</f>
        <v>0</v>
      </c>
      <c r="X465" s="13">
        <f>SUMIFS('Fielding Data'!H:H, 'Fielding Data'!$A:$A, $A465)</f>
        <v>1</v>
      </c>
    </row>
    <row r="466" spans="1:24" x14ac:dyDescent="0.3">
      <c r="A466" s="13" t="str">
        <f t="shared" si="15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 t="shared" si="14"/>
        <v>P</v>
      </c>
      <c r="Q466" s="13">
        <f>IFERROR(VLOOKUP($A466, 'Fielding Data'!$A$1:$H$12056, 5, 0), 0)</f>
        <v>7</v>
      </c>
      <c r="R466" s="13">
        <f>IFERROR(VLOOKUP($A466, 'Fielding Data'!$A$1:$H$12056, 6, 0), 0)</f>
        <v>13</v>
      </c>
      <c r="S466" s="13">
        <f>IFERROR(VLOOKUP($A466, 'Fielding Data'!$A$1:$H$12056, 7, 0), 0)</f>
        <v>0</v>
      </c>
      <c r="T466" s="13">
        <f>IFERROR(VLOOKUP($A466, 'Fielding Data'!$A$1:$H$12056, 8, 0), 0)</f>
        <v>1</v>
      </c>
      <c r="U466" s="13">
        <f>SUMIFS('Fielding Data'!E:E, 'Fielding Data'!$A:$A, $A466)</f>
        <v>7</v>
      </c>
      <c r="V466" s="13">
        <f>SUMIFS('Fielding Data'!F:F, 'Fielding Data'!$A:$A, $A466)</f>
        <v>13</v>
      </c>
      <c r="W466" s="13">
        <f>SUMIFS('Fielding Data'!G:G, 'Fielding Data'!$A:$A, $A466)</f>
        <v>0</v>
      </c>
      <c r="X466" s="13">
        <f>SUMIFS('Fielding Data'!H:H, 'Fielding Data'!$A:$A, $A466)</f>
        <v>1</v>
      </c>
    </row>
    <row r="467" spans="1:24" x14ac:dyDescent="0.3">
      <c r="A467" s="13" t="str">
        <f t="shared" si="15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 t="shared" si="14"/>
        <v>1B</v>
      </c>
      <c r="Q467" s="13">
        <f>IFERROR(VLOOKUP($A467, 'Fielding Data'!$A$1:$H$12056, 5, 0), 0)</f>
        <v>98</v>
      </c>
      <c r="R467" s="13">
        <f>IFERROR(VLOOKUP($A467, 'Fielding Data'!$A$1:$H$12056, 6, 0), 0)</f>
        <v>3</v>
      </c>
      <c r="S467" s="13">
        <f>IFERROR(VLOOKUP($A467, 'Fielding Data'!$A$1:$H$12056, 7, 0), 0)</f>
        <v>1</v>
      </c>
      <c r="T467" s="13">
        <f>IFERROR(VLOOKUP($A467, 'Fielding Data'!$A$1:$H$12056, 8, 0), 0)</f>
        <v>6</v>
      </c>
      <c r="U467" s="13">
        <f>SUMIFS('Fielding Data'!E:E, 'Fielding Data'!$A:$A, $A467)</f>
        <v>98</v>
      </c>
      <c r="V467" s="13">
        <f>SUMIFS('Fielding Data'!F:F, 'Fielding Data'!$A:$A, $A467)</f>
        <v>3</v>
      </c>
      <c r="W467" s="13">
        <f>SUMIFS('Fielding Data'!G:G, 'Fielding Data'!$A:$A, $A467)</f>
        <v>1</v>
      </c>
      <c r="X467" s="13">
        <f>SUMIFS('Fielding Data'!H:H, 'Fielding Data'!$A:$A, $A467)</f>
        <v>6</v>
      </c>
    </row>
    <row r="468" spans="1:24" x14ac:dyDescent="0.3">
      <c r="A468" s="13" t="str">
        <f t="shared" si="15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 t="shared" si="14"/>
        <v>P</v>
      </c>
      <c r="Q468" s="13">
        <f>IFERROR(VLOOKUP($A468, 'Fielding Data'!$A$1:$H$12056, 5, 0), 0)</f>
        <v>1</v>
      </c>
      <c r="R468" s="13">
        <f>IFERROR(VLOOKUP($A468, 'Fielding Data'!$A$1:$H$12056, 6, 0), 0)</f>
        <v>0</v>
      </c>
      <c r="S468" s="13">
        <f>IFERROR(VLOOKUP($A468, 'Fielding Data'!$A$1:$H$12056, 7, 0), 0)</f>
        <v>0</v>
      </c>
      <c r="T468" s="13">
        <f>IFERROR(VLOOKUP($A468, 'Fielding Data'!$A$1:$H$12056, 8, 0), 0)</f>
        <v>0</v>
      </c>
      <c r="U468" s="13">
        <f>SUMIFS('Fielding Data'!E:E, 'Fielding Data'!$A:$A, $A468)</f>
        <v>1</v>
      </c>
      <c r="V468" s="13">
        <f>SUMIFS('Fielding Data'!F:F, 'Fielding Data'!$A:$A, $A468)</f>
        <v>0</v>
      </c>
      <c r="W468" s="13">
        <f>SUMIFS('Fielding Data'!G:G, 'Fielding Data'!$A:$A, $A468)</f>
        <v>0</v>
      </c>
      <c r="X468" s="13">
        <f>SUMIFS('Fielding Data'!H:H, 'Fielding Data'!$A:$A, $A468)</f>
        <v>0</v>
      </c>
    </row>
    <row r="469" spans="1:24" x14ac:dyDescent="0.3">
      <c r="A469" s="13" t="str">
        <f t="shared" si="15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 t="shared" si="14"/>
        <v>C</v>
      </c>
      <c r="Q469" s="13">
        <f>IFERROR(VLOOKUP($A469, 'Fielding Data'!$A$1:$H$12056, 5, 0), 0)</f>
        <v>632</v>
      </c>
      <c r="R469" s="13">
        <f>IFERROR(VLOOKUP($A469, 'Fielding Data'!$A$1:$H$12056, 6, 0), 0)</f>
        <v>28</v>
      </c>
      <c r="S469" s="13">
        <f>IFERROR(VLOOKUP($A469, 'Fielding Data'!$A$1:$H$12056, 7, 0), 0)</f>
        <v>4</v>
      </c>
      <c r="T469" s="13">
        <f>IFERROR(VLOOKUP($A469, 'Fielding Data'!$A$1:$H$12056, 8, 0), 0)</f>
        <v>6</v>
      </c>
      <c r="U469" s="13">
        <f>SUMIFS('Fielding Data'!E:E, 'Fielding Data'!$A:$A, $A469)</f>
        <v>632</v>
      </c>
      <c r="V469" s="13">
        <f>SUMIFS('Fielding Data'!F:F, 'Fielding Data'!$A:$A, $A469)</f>
        <v>28</v>
      </c>
      <c r="W469" s="13">
        <f>SUMIFS('Fielding Data'!G:G, 'Fielding Data'!$A:$A, $A469)</f>
        <v>4</v>
      </c>
      <c r="X469" s="13">
        <f>SUMIFS('Fielding Data'!H:H, 'Fielding Data'!$A:$A, $A469)</f>
        <v>6</v>
      </c>
    </row>
    <row r="470" spans="1:24" x14ac:dyDescent="0.3">
      <c r="A470" s="13" t="str">
        <f t="shared" si="15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 t="shared" si="14"/>
        <v>CF</v>
      </c>
      <c r="Q470" s="13">
        <f>IFERROR(VLOOKUP($A470, 'Fielding Data'!$A$1:$H$12056, 5, 0), 0)</f>
        <v>0</v>
      </c>
      <c r="R470" s="13">
        <f>IFERROR(VLOOKUP($A470, 'Fielding Data'!$A$1:$H$12056, 6, 0), 0)</f>
        <v>0</v>
      </c>
      <c r="S470" s="13">
        <f>IFERROR(VLOOKUP($A470, 'Fielding Data'!$A$1:$H$12056, 7, 0), 0)</f>
        <v>0</v>
      </c>
      <c r="T470" s="13">
        <f>IFERROR(VLOOKUP($A470, 'Fielding Data'!$A$1:$H$12056, 8, 0), 0)</f>
        <v>0</v>
      </c>
      <c r="U470" s="13">
        <f>SUMIFS('Fielding Data'!E:E, 'Fielding Data'!$A:$A, $A470)</f>
        <v>358</v>
      </c>
      <c r="V470" s="13">
        <f>SUMIFS('Fielding Data'!F:F, 'Fielding Data'!$A:$A, $A470)</f>
        <v>4</v>
      </c>
      <c r="W470" s="13">
        <f>SUMIFS('Fielding Data'!G:G, 'Fielding Data'!$A:$A, $A470)</f>
        <v>3</v>
      </c>
      <c r="X470" s="13">
        <f>SUMIFS('Fielding Data'!H:H, 'Fielding Data'!$A:$A, $A470)</f>
        <v>0</v>
      </c>
    </row>
    <row r="471" spans="1:24" x14ac:dyDescent="0.3">
      <c r="A471" s="13" t="str">
        <f t="shared" si="15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 t="shared" si="14"/>
        <v>P</v>
      </c>
      <c r="Q471" s="13">
        <f>IFERROR(VLOOKUP($A471, 'Fielding Data'!$A$1:$H$12056, 5, 0), 0)</f>
        <v>9</v>
      </c>
      <c r="R471" s="13">
        <f>IFERROR(VLOOKUP($A471, 'Fielding Data'!$A$1:$H$12056, 6, 0), 0)</f>
        <v>16</v>
      </c>
      <c r="S471" s="13">
        <f>IFERROR(VLOOKUP($A471, 'Fielding Data'!$A$1:$H$12056, 7, 0), 0)</f>
        <v>1</v>
      </c>
      <c r="T471" s="13">
        <f>IFERROR(VLOOKUP($A471, 'Fielding Data'!$A$1:$H$12056, 8, 0), 0)</f>
        <v>1</v>
      </c>
      <c r="U471" s="13">
        <f>SUMIFS('Fielding Data'!E:E, 'Fielding Data'!$A:$A, $A471)</f>
        <v>9</v>
      </c>
      <c r="V471" s="13">
        <f>SUMIFS('Fielding Data'!F:F, 'Fielding Data'!$A:$A, $A471)</f>
        <v>16</v>
      </c>
      <c r="W471" s="13">
        <f>SUMIFS('Fielding Data'!G:G, 'Fielding Data'!$A:$A, $A471)</f>
        <v>1</v>
      </c>
      <c r="X471" s="13">
        <f>SUMIFS('Fielding Data'!H:H, 'Fielding Data'!$A:$A, $A471)</f>
        <v>1</v>
      </c>
    </row>
    <row r="472" spans="1:24" x14ac:dyDescent="0.3">
      <c r="A472" s="13" t="str">
        <f t="shared" si="15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 t="shared" si="14"/>
        <v>1B</v>
      </c>
      <c r="Q472" s="13">
        <f>IFERROR(VLOOKUP($A472, 'Fielding Data'!$A$1:$H$12056, 5, 0), 0)</f>
        <v>10</v>
      </c>
      <c r="R472" s="13">
        <f>IFERROR(VLOOKUP($A472, 'Fielding Data'!$A$1:$H$12056, 6, 0), 0)</f>
        <v>1</v>
      </c>
      <c r="S472" s="13">
        <f>IFERROR(VLOOKUP($A472, 'Fielding Data'!$A$1:$H$12056, 7, 0), 0)</f>
        <v>0</v>
      </c>
      <c r="T472" s="13">
        <f>IFERROR(VLOOKUP($A472, 'Fielding Data'!$A$1:$H$12056, 8, 0), 0)</f>
        <v>2</v>
      </c>
      <c r="U472" s="13">
        <f>SUMIFS('Fielding Data'!E:E, 'Fielding Data'!$A:$A, $A472)</f>
        <v>383</v>
      </c>
      <c r="V472" s="13">
        <f>SUMIFS('Fielding Data'!F:F, 'Fielding Data'!$A:$A, $A472)</f>
        <v>33</v>
      </c>
      <c r="W472" s="13">
        <f>SUMIFS('Fielding Data'!G:G, 'Fielding Data'!$A:$A, $A472)</f>
        <v>6</v>
      </c>
      <c r="X472" s="13">
        <f>SUMIFS('Fielding Data'!H:H, 'Fielding Data'!$A:$A, $A472)</f>
        <v>4</v>
      </c>
    </row>
    <row r="473" spans="1:24" x14ac:dyDescent="0.3">
      <c r="A473" s="13" t="str">
        <f t="shared" si="15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 t="shared" si="14"/>
        <v>1B</v>
      </c>
      <c r="Q473" s="13">
        <f>IFERROR(VLOOKUP($A473, 'Fielding Data'!$A$1:$H$12056, 5, 0), 0)</f>
        <v>3</v>
      </c>
      <c r="R473" s="13">
        <f>IFERROR(VLOOKUP($A473, 'Fielding Data'!$A$1:$H$12056, 6, 0), 0)</f>
        <v>0</v>
      </c>
      <c r="S473" s="13">
        <f>IFERROR(VLOOKUP($A473, 'Fielding Data'!$A$1:$H$12056, 7, 0), 0)</f>
        <v>0</v>
      </c>
      <c r="T473" s="13">
        <f>IFERROR(VLOOKUP($A473, 'Fielding Data'!$A$1:$H$12056, 8, 0), 0)</f>
        <v>0</v>
      </c>
      <c r="U473" s="13">
        <f>SUMIFS('Fielding Data'!E:E, 'Fielding Data'!$A:$A, $A473)</f>
        <v>215</v>
      </c>
      <c r="V473" s="13">
        <f>SUMIFS('Fielding Data'!F:F, 'Fielding Data'!$A:$A, $A473)</f>
        <v>4</v>
      </c>
      <c r="W473" s="13">
        <f>SUMIFS('Fielding Data'!G:G, 'Fielding Data'!$A:$A, $A473)</f>
        <v>2</v>
      </c>
      <c r="X473" s="13">
        <f>SUMIFS('Fielding Data'!H:H, 'Fielding Data'!$A:$A, $A473)</f>
        <v>1</v>
      </c>
    </row>
    <row r="474" spans="1:24" x14ac:dyDescent="0.3">
      <c r="A474" s="13" t="str">
        <f t="shared" si="15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 t="shared" si="14"/>
        <v>P</v>
      </c>
      <c r="Q474" s="13">
        <f>IFERROR(VLOOKUP($A474, 'Fielding Data'!$A$1:$H$12056, 5, 0), 0)</f>
        <v>1</v>
      </c>
      <c r="R474" s="13">
        <f>IFERROR(VLOOKUP($A474, 'Fielding Data'!$A$1:$H$12056, 6, 0), 0)</f>
        <v>2</v>
      </c>
      <c r="S474" s="13">
        <f>IFERROR(VLOOKUP($A474, 'Fielding Data'!$A$1:$H$12056, 7, 0), 0)</f>
        <v>2</v>
      </c>
      <c r="T474" s="13">
        <f>IFERROR(VLOOKUP($A474, 'Fielding Data'!$A$1:$H$12056, 8, 0), 0)</f>
        <v>0</v>
      </c>
      <c r="U474" s="13">
        <f>SUMIFS('Fielding Data'!E:E, 'Fielding Data'!$A:$A, $A474)</f>
        <v>1</v>
      </c>
      <c r="V474" s="13">
        <f>SUMIFS('Fielding Data'!F:F, 'Fielding Data'!$A:$A, $A474)</f>
        <v>2</v>
      </c>
      <c r="W474" s="13">
        <f>SUMIFS('Fielding Data'!G:G, 'Fielding Data'!$A:$A, $A474)</f>
        <v>2</v>
      </c>
      <c r="X474" s="13">
        <f>SUMIFS('Fielding Data'!H:H, 'Fielding Data'!$A:$A, $A474)</f>
        <v>0</v>
      </c>
    </row>
    <row r="475" spans="1:24" x14ac:dyDescent="0.3">
      <c r="A475" s="13" t="str">
        <f t="shared" si="15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 t="shared" si="14"/>
        <v>P</v>
      </c>
      <c r="Q475" s="13">
        <f>IFERROR(VLOOKUP($A475, 'Fielding Data'!$A$1:$H$12056, 5, 0), 0)</f>
        <v>0</v>
      </c>
      <c r="R475" s="13">
        <f>IFERROR(VLOOKUP($A475, 'Fielding Data'!$A$1:$H$12056, 6, 0), 0)</f>
        <v>1</v>
      </c>
      <c r="S475" s="13">
        <f>IFERROR(VLOOKUP($A475, 'Fielding Data'!$A$1:$H$12056, 7, 0), 0)</f>
        <v>0</v>
      </c>
      <c r="T475" s="13">
        <f>IFERROR(VLOOKUP($A475, 'Fielding Data'!$A$1:$H$12056, 8, 0), 0)</f>
        <v>0</v>
      </c>
      <c r="U475" s="13">
        <f>SUMIFS('Fielding Data'!E:E, 'Fielding Data'!$A:$A, $A475)</f>
        <v>0</v>
      </c>
      <c r="V475" s="13">
        <f>SUMIFS('Fielding Data'!F:F, 'Fielding Data'!$A:$A, $A475)</f>
        <v>1</v>
      </c>
      <c r="W475" s="13">
        <f>SUMIFS('Fielding Data'!G:G, 'Fielding Data'!$A:$A, $A475)</f>
        <v>0</v>
      </c>
      <c r="X475" s="13">
        <f>SUMIFS('Fielding Data'!H:H, 'Fielding Data'!$A:$A, $A475)</f>
        <v>0</v>
      </c>
    </row>
    <row r="476" spans="1:24" x14ac:dyDescent="0.3">
      <c r="A476" s="13" t="str">
        <f t="shared" si="15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 t="shared" si="14"/>
        <v>2B</v>
      </c>
      <c r="Q476" s="13">
        <f>IFERROR(VLOOKUP($A476, 'Fielding Data'!$A$1:$H$12056, 5, 0), 0)</f>
        <v>110</v>
      </c>
      <c r="R476" s="13">
        <f>IFERROR(VLOOKUP($A476, 'Fielding Data'!$A$1:$H$12056, 6, 0), 0)</f>
        <v>195</v>
      </c>
      <c r="S476" s="13">
        <f>IFERROR(VLOOKUP($A476, 'Fielding Data'!$A$1:$H$12056, 7, 0), 0)</f>
        <v>7</v>
      </c>
      <c r="T476" s="13">
        <f>IFERROR(VLOOKUP($A476, 'Fielding Data'!$A$1:$H$12056, 8, 0), 0)</f>
        <v>43</v>
      </c>
      <c r="U476" s="13">
        <f>SUMIFS('Fielding Data'!E:E, 'Fielding Data'!$A:$A, $A476)</f>
        <v>169</v>
      </c>
      <c r="V476" s="13">
        <f>SUMIFS('Fielding Data'!F:F, 'Fielding Data'!$A:$A, $A476)</f>
        <v>295</v>
      </c>
      <c r="W476" s="13">
        <f>SUMIFS('Fielding Data'!G:G, 'Fielding Data'!$A:$A, $A476)</f>
        <v>16</v>
      </c>
      <c r="X476" s="13">
        <f>SUMIFS('Fielding Data'!H:H, 'Fielding Data'!$A:$A, $A476)</f>
        <v>57</v>
      </c>
    </row>
    <row r="477" spans="1:24" x14ac:dyDescent="0.3">
      <c r="A477" s="13" t="str">
        <f t="shared" si="15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 t="shared" si="14"/>
        <v>3B</v>
      </c>
      <c r="Q477" s="13">
        <f>IFERROR(VLOOKUP($A477, 'Fielding Data'!$A$1:$H$12056, 5, 0), 0)</f>
        <v>119</v>
      </c>
      <c r="R477" s="13">
        <f>IFERROR(VLOOKUP($A477, 'Fielding Data'!$A$1:$H$12056, 6, 0), 0)</f>
        <v>267</v>
      </c>
      <c r="S477" s="13">
        <f>IFERROR(VLOOKUP($A477, 'Fielding Data'!$A$1:$H$12056, 7, 0), 0)</f>
        <v>9</v>
      </c>
      <c r="T477" s="13">
        <f>IFERROR(VLOOKUP($A477, 'Fielding Data'!$A$1:$H$12056, 8, 0), 0)</f>
        <v>24</v>
      </c>
      <c r="U477" s="13">
        <f>SUMIFS('Fielding Data'!E:E, 'Fielding Data'!$A:$A, $A477)</f>
        <v>119</v>
      </c>
      <c r="V477" s="13">
        <f>SUMIFS('Fielding Data'!F:F, 'Fielding Data'!$A:$A, $A477)</f>
        <v>267</v>
      </c>
      <c r="W477" s="13">
        <f>SUMIFS('Fielding Data'!G:G, 'Fielding Data'!$A:$A, $A477)</f>
        <v>9</v>
      </c>
      <c r="X477" s="13">
        <f>SUMIFS('Fielding Data'!H:H, 'Fielding Data'!$A:$A, $A477)</f>
        <v>24</v>
      </c>
    </row>
    <row r="478" spans="1:24" x14ac:dyDescent="0.3">
      <c r="A478" s="13" t="str">
        <f t="shared" si="15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 t="shared" si="14"/>
        <v>2B</v>
      </c>
      <c r="Q478" s="13">
        <f>IFERROR(VLOOKUP($A478, 'Fielding Data'!$A$1:$H$12056, 5, 0), 0)</f>
        <v>6</v>
      </c>
      <c r="R478" s="13">
        <f>IFERROR(VLOOKUP($A478, 'Fielding Data'!$A$1:$H$12056, 6, 0), 0)</f>
        <v>10</v>
      </c>
      <c r="S478" s="13">
        <f>IFERROR(VLOOKUP($A478, 'Fielding Data'!$A$1:$H$12056, 7, 0), 0)</f>
        <v>1</v>
      </c>
      <c r="T478" s="13">
        <f>IFERROR(VLOOKUP($A478, 'Fielding Data'!$A$1:$H$12056, 8, 0), 0)</f>
        <v>4</v>
      </c>
      <c r="U478" s="13">
        <f>SUMIFS('Fielding Data'!E:E, 'Fielding Data'!$A:$A, $A478)</f>
        <v>36</v>
      </c>
      <c r="V478" s="13">
        <f>SUMIFS('Fielding Data'!F:F, 'Fielding Data'!$A:$A, $A478)</f>
        <v>12</v>
      </c>
      <c r="W478" s="13">
        <f>SUMIFS('Fielding Data'!G:G, 'Fielding Data'!$A:$A, $A478)</f>
        <v>2</v>
      </c>
      <c r="X478" s="13">
        <f>SUMIFS('Fielding Data'!H:H, 'Fielding Data'!$A:$A, $A478)</f>
        <v>4</v>
      </c>
    </row>
    <row r="479" spans="1:24" x14ac:dyDescent="0.3">
      <c r="A479" s="13" t="str">
        <f t="shared" si="15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 t="shared" si="14"/>
        <v>1B</v>
      </c>
      <c r="Q479" s="13">
        <f>IFERROR(VLOOKUP($A479, 'Fielding Data'!$A$1:$H$12056, 5, 0), 0)</f>
        <v>263</v>
      </c>
      <c r="R479" s="13">
        <f>IFERROR(VLOOKUP($A479, 'Fielding Data'!$A$1:$H$12056, 6, 0), 0)</f>
        <v>22</v>
      </c>
      <c r="S479" s="13">
        <f>IFERROR(VLOOKUP($A479, 'Fielding Data'!$A$1:$H$12056, 7, 0), 0)</f>
        <v>0</v>
      </c>
      <c r="T479" s="13">
        <f>IFERROR(VLOOKUP($A479, 'Fielding Data'!$A$1:$H$12056, 8, 0), 0)</f>
        <v>22</v>
      </c>
      <c r="U479" s="13">
        <f>SUMIFS('Fielding Data'!E:E, 'Fielding Data'!$A:$A, $A479)</f>
        <v>263</v>
      </c>
      <c r="V479" s="13">
        <f>SUMIFS('Fielding Data'!F:F, 'Fielding Data'!$A:$A, $A479)</f>
        <v>22</v>
      </c>
      <c r="W479" s="13">
        <f>SUMIFS('Fielding Data'!G:G, 'Fielding Data'!$A:$A, $A479)</f>
        <v>0</v>
      </c>
      <c r="X479" s="13">
        <f>SUMIFS('Fielding Data'!H:H, 'Fielding Data'!$A:$A, $A479)</f>
        <v>22</v>
      </c>
    </row>
    <row r="480" spans="1:24" x14ac:dyDescent="0.3">
      <c r="A480" s="13" t="str">
        <f t="shared" si="15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 t="shared" si="14"/>
        <v>SS</v>
      </c>
      <c r="Q480" s="13">
        <f>IFERROR(VLOOKUP($A480, 'Fielding Data'!$A$1:$H$12056, 5, 0), 0)</f>
        <v>212</v>
      </c>
      <c r="R480" s="13">
        <f>IFERROR(VLOOKUP($A480, 'Fielding Data'!$A$1:$H$12056, 6, 0), 0)</f>
        <v>382</v>
      </c>
      <c r="S480" s="13">
        <f>IFERROR(VLOOKUP($A480, 'Fielding Data'!$A$1:$H$12056, 7, 0), 0)</f>
        <v>9</v>
      </c>
      <c r="T480" s="13">
        <f>IFERROR(VLOOKUP($A480, 'Fielding Data'!$A$1:$H$12056, 8, 0), 0)</f>
        <v>78</v>
      </c>
      <c r="U480" s="13">
        <f>SUMIFS('Fielding Data'!E:E, 'Fielding Data'!$A:$A, $A480)</f>
        <v>212</v>
      </c>
      <c r="V480" s="13">
        <f>SUMIFS('Fielding Data'!F:F, 'Fielding Data'!$A:$A, $A480)</f>
        <v>382</v>
      </c>
      <c r="W480" s="13">
        <f>SUMIFS('Fielding Data'!G:G, 'Fielding Data'!$A:$A, $A480)</f>
        <v>9</v>
      </c>
      <c r="X480" s="13">
        <f>SUMIFS('Fielding Data'!H:H, 'Fielding Data'!$A:$A, $A480)</f>
        <v>78</v>
      </c>
    </row>
    <row r="481" spans="1:24" x14ac:dyDescent="0.3">
      <c r="A481" s="13" t="str">
        <f t="shared" si="15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 t="shared" si="14"/>
        <v>2B</v>
      </c>
      <c r="Q481" s="13">
        <f>IFERROR(VLOOKUP($A481, 'Fielding Data'!$A$1:$H$12056, 5, 0), 0)</f>
        <v>30</v>
      </c>
      <c r="R481" s="13">
        <f>IFERROR(VLOOKUP($A481, 'Fielding Data'!$A$1:$H$12056, 6, 0), 0)</f>
        <v>52</v>
      </c>
      <c r="S481" s="13">
        <f>IFERROR(VLOOKUP($A481, 'Fielding Data'!$A$1:$H$12056, 7, 0), 0)</f>
        <v>1</v>
      </c>
      <c r="T481" s="13">
        <f>IFERROR(VLOOKUP($A481, 'Fielding Data'!$A$1:$H$12056, 8, 0), 0)</f>
        <v>6</v>
      </c>
      <c r="U481" s="13">
        <f>SUMIFS('Fielding Data'!E:E, 'Fielding Data'!$A:$A, $A481)</f>
        <v>49</v>
      </c>
      <c r="V481" s="13">
        <f>SUMIFS('Fielding Data'!F:F, 'Fielding Data'!$A:$A, $A481)</f>
        <v>123</v>
      </c>
      <c r="W481" s="13">
        <f>SUMIFS('Fielding Data'!G:G, 'Fielding Data'!$A:$A, $A481)</f>
        <v>2</v>
      </c>
      <c r="X481" s="13">
        <f>SUMIFS('Fielding Data'!H:H, 'Fielding Data'!$A:$A, $A481)</f>
        <v>16</v>
      </c>
    </row>
    <row r="482" spans="1:24" x14ac:dyDescent="0.3">
      <c r="A482" s="13" t="str">
        <f t="shared" si="15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 t="shared" si="14"/>
        <v>CF</v>
      </c>
      <c r="Q482" s="13">
        <f>IFERROR(VLOOKUP($A482, 'Fielding Data'!$A$1:$H$12056, 5, 0), 0)</f>
        <v>0</v>
      </c>
      <c r="R482" s="13">
        <f>IFERROR(VLOOKUP($A482, 'Fielding Data'!$A$1:$H$12056, 6, 0), 0)</f>
        <v>0</v>
      </c>
      <c r="S482" s="13">
        <f>IFERROR(VLOOKUP($A482, 'Fielding Data'!$A$1:$H$12056, 7, 0), 0)</f>
        <v>0</v>
      </c>
      <c r="T482" s="13">
        <f>IFERROR(VLOOKUP($A482, 'Fielding Data'!$A$1:$H$12056, 8, 0), 0)</f>
        <v>0</v>
      </c>
      <c r="U482" s="13">
        <f>SUMIFS('Fielding Data'!E:E, 'Fielding Data'!$A:$A, $A482)</f>
        <v>383</v>
      </c>
      <c r="V482" s="13">
        <f>SUMIFS('Fielding Data'!F:F, 'Fielding Data'!$A:$A, $A482)</f>
        <v>9</v>
      </c>
      <c r="W482" s="13">
        <f>SUMIFS('Fielding Data'!G:G, 'Fielding Data'!$A:$A, $A482)</f>
        <v>6</v>
      </c>
      <c r="X482" s="13">
        <f>SUMIFS('Fielding Data'!H:H, 'Fielding Data'!$A:$A, $A482)</f>
        <v>2</v>
      </c>
    </row>
    <row r="483" spans="1:24" x14ac:dyDescent="0.3">
      <c r="A483" s="13" t="str">
        <f t="shared" si="15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 t="shared" si="14"/>
        <v>P</v>
      </c>
      <c r="Q483" s="13">
        <f>IFERROR(VLOOKUP($A483, 'Fielding Data'!$A$1:$H$12056, 5, 0), 0)</f>
        <v>1</v>
      </c>
      <c r="R483" s="13">
        <f>IFERROR(VLOOKUP($A483, 'Fielding Data'!$A$1:$H$12056, 6, 0), 0)</f>
        <v>1</v>
      </c>
      <c r="S483" s="13">
        <f>IFERROR(VLOOKUP($A483, 'Fielding Data'!$A$1:$H$12056, 7, 0), 0)</f>
        <v>0</v>
      </c>
      <c r="T483" s="13">
        <f>IFERROR(VLOOKUP($A483, 'Fielding Data'!$A$1:$H$12056, 8, 0), 0)</f>
        <v>0</v>
      </c>
      <c r="U483" s="13">
        <f>SUMIFS('Fielding Data'!E:E, 'Fielding Data'!$A:$A, $A483)</f>
        <v>1</v>
      </c>
      <c r="V483" s="13">
        <f>SUMIFS('Fielding Data'!F:F, 'Fielding Data'!$A:$A, $A483)</f>
        <v>1</v>
      </c>
      <c r="W483" s="13">
        <f>SUMIFS('Fielding Data'!G:G, 'Fielding Data'!$A:$A, $A483)</f>
        <v>0</v>
      </c>
      <c r="X483" s="13">
        <f>SUMIFS('Fielding Data'!H:H, 'Fielding Data'!$A:$A, $A483)</f>
        <v>0</v>
      </c>
    </row>
    <row r="484" spans="1:24" x14ac:dyDescent="0.3">
      <c r="A484" s="13" t="str">
        <f t="shared" si="15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 t="shared" si="14"/>
        <v>1B</v>
      </c>
      <c r="Q484" s="13">
        <f>IFERROR(VLOOKUP($A484, 'Fielding Data'!$A$1:$H$12056, 5, 0), 0)</f>
        <v>50</v>
      </c>
      <c r="R484" s="13">
        <f>IFERROR(VLOOKUP($A484, 'Fielding Data'!$A$1:$H$12056, 6, 0), 0)</f>
        <v>1</v>
      </c>
      <c r="S484" s="13">
        <f>IFERROR(VLOOKUP($A484, 'Fielding Data'!$A$1:$H$12056, 7, 0), 0)</f>
        <v>1</v>
      </c>
      <c r="T484" s="13">
        <f>IFERROR(VLOOKUP($A484, 'Fielding Data'!$A$1:$H$12056, 8, 0), 0)</f>
        <v>3</v>
      </c>
      <c r="U484" s="13">
        <f>SUMIFS('Fielding Data'!E:E, 'Fielding Data'!$A:$A, $A484)</f>
        <v>50</v>
      </c>
      <c r="V484" s="13">
        <f>SUMIFS('Fielding Data'!F:F, 'Fielding Data'!$A:$A, $A484)</f>
        <v>1</v>
      </c>
      <c r="W484" s="13">
        <f>SUMIFS('Fielding Data'!G:G, 'Fielding Data'!$A:$A, $A484)</f>
        <v>1</v>
      </c>
      <c r="X484" s="13">
        <f>SUMIFS('Fielding Data'!H:H, 'Fielding Data'!$A:$A, $A484)</f>
        <v>3</v>
      </c>
    </row>
    <row r="485" spans="1:24" x14ac:dyDescent="0.3">
      <c r="A485" s="13" t="str">
        <f t="shared" si="15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 t="shared" si="14"/>
        <v>P</v>
      </c>
      <c r="Q485" s="13">
        <f>IFERROR(VLOOKUP($A485, 'Fielding Data'!$A$1:$H$12056, 5, 0), 0)</f>
        <v>0</v>
      </c>
      <c r="R485" s="13">
        <f>IFERROR(VLOOKUP($A485, 'Fielding Data'!$A$1:$H$12056, 6, 0), 0)</f>
        <v>0</v>
      </c>
      <c r="S485" s="13">
        <f>IFERROR(VLOOKUP($A485, 'Fielding Data'!$A$1:$H$12056, 7, 0), 0)</f>
        <v>0</v>
      </c>
      <c r="T485" s="13">
        <f>IFERROR(VLOOKUP($A485, 'Fielding Data'!$A$1:$H$12056, 8, 0), 0)</f>
        <v>0</v>
      </c>
      <c r="U485" s="13">
        <f>SUMIFS('Fielding Data'!E:E, 'Fielding Data'!$A:$A, $A485)</f>
        <v>0</v>
      </c>
      <c r="V485" s="13">
        <f>SUMIFS('Fielding Data'!F:F, 'Fielding Data'!$A:$A, $A485)</f>
        <v>0</v>
      </c>
      <c r="W485" s="13">
        <f>SUMIFS('Fielding Data'!G:G, 'Fielding Data'!$A:$A, $A485)</f>
        <v>0</v>
      </c>
      <c r="X485" s="13">
        <f>SUMIFS('Fielding Data'!H:H, 'Fielding Data'!$A:$A, $A485)</f>
        <v>0</v>
      </c>
    </row>
    <row r="486" spans="1:24" x14ac:dyDescent="0.3">
      <c r="A486" s="13" t="str">
        <f t="shared" si="15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 t="shared" si="14"/>
        <v>P</v>
      </c>
      <c r="Q486" s="13">
        <f>IFERROR(VLOOKUP($A486, 'Fielding Data'!$A$1:$H$12056, 5, 0), 0)</f>
        <v>0</v>
      </c>
      <c r="R486" s="13">
        <f>IFERROR(VLOOKUP($A486, 'Fielding Data'!$A$1:$H$12056, 6, 0), 0)</f>
        <v>0</v>
      </c>
      <c r="S486" s="13">
        <f>IFERROR(VLOOKUP($A486, 'Fielding Data'!$A$1:$H$12056, 7, 0), 0)</f>
        <v>0</v>
      </c>
      <c r="T486" s="13">
        <f>IFERROR(VLOOKUP($A486, 'Fielding Data'!$A$1:$H$12056, 8, 0), 0)</f>
        <v>0</v>
      </c>
      <c r="U486" s="13">
        <f>SUMIFS('Fielding Data'!E:E, 'Fielding Data'!$A:$A, $A486)</f>
        <v>0</v>
      </c>
      <c r="V486" s="13">
        <f>SUMIFS('Fielding Data'!F:F, 'Fielding Data'!$A:$A, $A486)</f>
        <v>0</v>
      </c>
      <c r="W486" s="13">
        <f>SUMIFS('Fielding Data'!G:G, 'Fielding Data'!$A:$A, $A486)</f>
        <v>0</v>
      </c>
      <c r="X486" s="13">
        <f>SUMIFS('Fielding Data'!H:H, 'Fielding Data'!$A:$A, $A486)</f>
        <v>0</v>
      </c>
    </row>
    <row r="487" spans="1:24" x14ac:dyDescent="0.3">
      <c r="A487" s="13" t="str">
        <f t="shared" si="15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 t="shared" si="14"/>
        <v>2B</v>
      </c>
      <c r="Q487" s="13">
        <f>IFERROR(VLOOKUP($A487, 'Fielding Data'!$A$1:$H$12056, 5, 0), 0)</f>
        <v>7</v>
      </c>
      <c r="R487" s="13">
        <f>IFERROR(VLOOKUP($A487, 'Fielding Data'!$A$1:$H$12056, 6, 0), 0)</f>
        <v>7</v>
      </c>
      <c r="S487" s="13">
        <f>IFERROR(VLOOKUP($A487, 'Fielding Data'!$A$1:$H$12056, 7, 0), 0)</f>
        <v>0</v>
      </c>
      <c r="T487" s="13">
        <f>IFERROR(VLOOKUP($A487, 'Fielding Data'!$A$1:$H$12056, 8, 0), 0)</f>
        <v>1</v>
      </c>
      <c r="U487" s="13">
        <f>SUMIFS('Fielding Data'!E:E, 'Fielding Data'!$A:$A, $A487)</f>
        <v>100</v>
      </c>
      <c r="V487" s="13">
        <f>SUMIFS('Fielding Data'!F:F, 'Fielding Data'!$A:$A, $A487)</f>
        <v>142</v>
      </c>
      <c r="W487" s="13">
        <f>SUMIFS('Fielding Data'!G:G, 'Fielding Data'!$A:$A, $A487)</f>
        <v>4</v>
      </c>
      <c r="X487" s="13">
        <f>SUMIFS('Fielding Data'!H:H, 'Fielding Data'!$A:$A, $A487)</f>
        <v>36</v>
      </c>
    </row>
    <row r="488" spans="1:24" x14ac:dyDescent="0.3">
      <c r="A488" s="13" t="str">
        <f t="shared" si="15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 t="shared" si="14"/>
        <v>P</v>
      </c>
      <c r="Q488" s="13">
        <f>IFERROR(VLOOKUP($A488, 'Fielding Data'!$A$1:$H$12056, 5, 0), 0)</f>
        <v>1</v>
      </c>
      <c r="R488" s="13">
        <f>IFERROR(VLOOKUP($A488, 'Fielding Data'!$A$1:$H$12056, 6, 0), 0)</f>
        <v>1</v>
      </c>
      <c r="S488" s="13">
        <f>IFERROR(VLOOKUP($A488, 'Fielding Data'!$A$1:$H$12056, 7, 0), 0)</f>
        <v>0</v>
      </c>
      <c r="T488" s="13">
        <f>IFERROR(VLOOKUP($A488, 'Fielding Data'!$A$1:$H$12056, 8, 0), 0)</f>
        <v>0</v>
      </c>
      <c r="U488" s="13">
        <f>SUMIFS('Fielding Data'!E:E, 'Fielding Data'!$A:$A, $A488)</f>
        <v>1</v>
      </c>
      <c r="V488" s="13">
        <f>SUMIFS('Fielding Data'!F:F, 'Fielding Data'!$A:$A, $A488)</f>
        <v>1</v>
      </c>
      <c r="W488" s="13">
        <f>SUMIFS('Fielding Data'!G:G, 'Fielding Data'!$A:$A, $A488)</f>
        <v>0</v>
      </c>
      <c r="X488" s="13">
        <f>SUMIFS('Fielding Data'!H:H, 'Fielding Data'!$A:$A, $A488)</f>
        <v>0</v>
      </c>
    </row>
    <row r="489" spans="1:24" x14ac:dyDescent="0.3">
      <c r="A489" s="13" t="str">
        <f t="shared" si="15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 t="shared" si="14"/>
        <v>P</v>
      </c>
      <c r="Q489" s="13">
        <f>IFERROR(VLOOKUP($A489, 'Fielding Data'!$A$1:$H$12056, 5, 0), 0)</f>
        <v>12</v>
      </c>
      <c r="R489" s="13">
        <f>IFERROR(VLOOKUP($A489, 'Fielding Data'!$A$1:$H$12056, 6, 0), 0)</f>
        <v>4</v>
      </c>
      <c r="S489" s="13">
        <f>IFERROR(VLOOKUP($A489, 'Fielding Data'!$A$1:$H$12056, 7, 0), 0)</f>
        <v>0</v>
      </c>
      <c r="T489" s="13">
        <f>IFERROR(VLOOKUP($A489, 'Fielding Data'!$A$1:$H$12056, 8, 0), 0)</f>
        <v>0</v>
      </c>
      <c r="U489" s="13">
        <f>SUMIFS('Fielding Data'!E:E, 'Fielding Data'!$A:$A, $A489)</f>
        <v>12</v>
      </c>
      <c r="V489" s="13">
        <f>SUMIFS('Fielding Data'!F:F, 'Fielding Data'!$A:$A, $A489)</f>
        <v>4</v>
      </c>
      <c r="W489" s="13">
        <f>SUMIFS('Fielding Data'!G:G, 'Fielding Data'!$A:$A, $A489)</f>
        <v>0</v>
      </c>
      <c r="X489" s="13">
        <f>SUMIFS('Fielding Data'!H:H, 'Fielding Data'!$A:$A, $A489)</f>
        <v>0</v>
      </c>
    </row>
    <row r="490" spans="1:24" x14ac:dyDescent="0.3">
      <c r="A490" s="13" t="str">
        <f t="shared" si="15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 t="shared" si="14"/>
        <v>C</v>
      </c>
      <c r="Q490" s="13">
        <f>IFERROR(VLOOKUP($A490, 'Fielding Data'!$A$1:$H$12056, 5, 0), 0)</f>
        <v>170</v>
      </c>
      <c r="R490" s="13">
        <f>IFERROR(VLOOKUP($A490, 'Fielding Data'!$A$1:$H$12056, 6, 0), 0)</f>
        <v>12</v>
      </c>
      <c r="S490" s="13">
        <f>IFERROR(VLOOKUP($A490, 'Fielding Data'!$A$1:$H$12056, 7, 0), 0)</f>
        <v>3</v>
      </c>
      <c r="T490" s="13">
        <f>IFERROR(VLOOKUP($A490, 'Fielding Data'!$A$1:$H$12056, 8, 0), 0)</f>
        <v>2</v>
      </c>
      <c r="U490" s="13">
        <f>SUMIFS('Fielding Data'!E:E, 'Fielding Data'!$A:$A, $A490)</f>
        <v>170</v>
      </c>
      <c r="V490" s="13">
        <f>SUMIFS('Fielding Data'!F:F, 'Fielding Data'!$A:$A, $A490)</f>
        <v>12</v>
      </c>
      <c r="W490" s="13">
        <f>SUMIFS('Fielding Data'!G:G, 'Fielding Data'!$A:$A, $A490)</f>
        <v>3</v>
      </c>
      <c r="X490" s="13">
        <f>SUMIFS('Fielding Data'!H:H, 'Fielding Data'!$A:$A, $A490)</f>
        <v>2</v>
      </c>
    </row>
    <row r="491" spans="1:24" x14ac:dyDescent="0.3">
      <c r="A491" s="13" t="str">
        <f t="shared" si="15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 t="shared" si="14"/>
        <v>1B</v>
      </c>
      <c r="Q491" s="13">
        <f>IFERROR(VLOOKUP($A491, 'Fielding Data'!$A$1:$H$12056, 5, 0), 0)</f>
        <v>4</v>
      </c>
      <c r="R491" s="13">
        <f>IFERROR(VLOOKUP($A491, 'Fielding Data'!$A$1:$H$12056, 6, 0), 0)</f>
        <v>0</v>
      </c>
      <c r="S491" s="13">
        <f>IFERROR(VLOOKUP($A491, 'Fielding Data'!$A$1:$H$12056, 7, 0), 0)</f>
        <v>0</v>
      </c>
      <c r="T491" s="13">
        <f>IFERROR(VLOOKUP($A491, 'Fielding Data'!$A$1:$H$12056, 8, 0), 0)</f>
        <v>0</v>
      </c>
      <c r="U491" s="13">
        <f>SUMIFS('Fielding Data'!E:E, 'Fielding Data'!$A:$A, $A491)</f>
        <v>615</v>
      </c>
      <c r="V491" s="13">
        <f>SUMIFS('Fielding Data'!F:F, 'Fielding Data'!$A:$A, $A491)</f>
        <v>30</v>
      </c>
      <c r="W491" s="13">
        <f>SUMIFS('Fielding Data'!G:G, 'Fielding Data'!$A:$A, $A491)</f>
        <v>5</v>
      </c>
      <c r="X491" s="13">
        <f>SUMIFS('Fielding Data'!H:H, 'Fielding Data'!$A:$A, $A491)</f>
        <v>5</v>
      </c>
    </row>
    <row r="492" spans="1:24" x14ac:dyDescent="0.3">
      <c r="A492" s="13" t="str">
        <f t="shared" si="15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 t="shared" si="14"/>
        <v>CF</v>
      </c>
      <c r="Q492" s="13">
        <f>IFERROR(VLOOKUP($A492, 'Fielding Data'!$A$1:$H$12056, 5, 0), 0)</f>
        <v>0</v>
      </c>
      <c r="R492" s="13">
        <f>IFERROR(VLOOKUP($A492, 'Fielding Data'!$A$1:$H$12056, 6, 0), 0)</f>
        <v>0</v>
      </c>
      <c r="S492" s="13">
        <f>IFERROR(VLOOKUP($A492, 'Fielding Data'!$A$1:$H$12056, 7, 0), 0)</f>
        <v>0</v>
      </c>
      <c r="T492" s="13">
        <f>IFERROR(VLOOKUP($A492, 'Fielding Data'!$A$1:$H$12056, 8, 0), 0)</f>
        <v>0</v>
      </c>
      <c r="U492" s="13">
        <f>SUMIFS('Fielding Data'!E:E, 'Fielding Data'!$A:$A, $A492)</f>
        <v>137</v>
      </c>
      <c r="V492" s="13">
        <f>SUMIFS('Fielding Data'!F:F, 'Fielding Data'!$A:$A, $A492)</f>
        <v>5</v>
      </c>
      <c r="W492" s="13">
        <f>SUMIFS('Fielding Data'!G:G, 'Fielding Data'!$A:$A, $A492)</f>
        <v>1</v>
      </c>
      <c r="X492" s="13">
        <f>SUMIFS('Fielding Data'!H:H, 'Fielding Data'!$A:$A, $A492)</f>
        <v>1</v>
      </c>
    </row>
    <row r="493" spans="1:24" x14ac:dyDescent="0.3">
      <c r="A493" s="13" t="str">
        <f t="shared" si="15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 t="shared" si="14"/>
        <v>P</v>
      </c>
      <c r="Q493" s="13">
        <f>IFERROR(VLOOKUP($A493, 'Fielding Data'!$A$1:$H$12056, 5, 0), 0)</f>
        <v>1</v>
      </c>
      <c r="R493" s="13">
        <f>IFERROR(VLOOKUP($A493, 'Fielding Data'!$A$1:$H$12056, 6, 0), 0)</f>
        <v>1</v>
      </c>
      <c r="S493" s="13">
        <f>IFERROR(VLOOKUP($A493, 'Fielding Data'!$A$1:$H$12056, 7, 0), 0)</f>
        <v>0</v>
      </c>
      <c r="T493" s="13">
        <f>IFERROR(VLOOKUP($A493, 'Fielding Data'!$A$1:$H$12056, 8, 0), 0)</f>
        <v>0</v>
      </c>
      <c r="U493" s="13">
        <f>SUMIFS('Fielding Data'!E:E, 'Fielding Data'!$A:$A, $A493)</f>
        <v>1</v>
      </c>
      <c r="V493" s="13">
        <f>SUMIFS('Fielding Data'!F:F, 'Fielding Data'!$A:$A, $A493)</f>
        <v>1</v>
      </c>
      <c r="W493" s="13">
        <f>SUMIFS('Fielding Data'!G:G, 'Fielding Data'!$A:$A, $A493)</f>
        <v>0</v>
      </c>
      <c r="X493" s="13">
        <f>SUMIFS('Fielding Data'!H:H, 'Fielding Data'!$A:$A, $A493)</f>
        <v>0</v>
      </c>
    </row>
    <row r="494" spans="1:24" x14ac:dyDescent="0.3">
      <c r="A494" s="13" t="str">
        <f t="shared" si="15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 t="shared" si="14"/>
        <v>P</v>
      </c>
      <c r="Q494" s="13">
        <f>IFERROR(VLOOKUP($A494, 'Fielding Data'!$A$1:$H$12056, 5, 0), 0)</f>
        <v>4</v>
      </c>
      <c r="R494" s="13">
        <f>IFERROR(VLOOKUP($A494, 'Fielding Data'!$A$1:$H$12056, 6, 0), 0)</f>
        <v>12</v>
      </c>
      <c r="S494" s="13">
        <f>IFERROR(VLOOKUP($A494, 'Fielding Data'!$A$1:$H$12056, 7, 0), 0)</f>
        <v>1</v>
      </c>
      <c r="T494" s="13">
        <f>IFERROR(VLOOKUP($A494, 'Fielding Data'!$A$1:$H$12056, 8, 0), 0)</f>
        <v>1</v>
      </c>
      <c r="U494" s="13">
        <f>SUMIFS('Fielding Data'!E:E, 'Fielding Data'!$A:$A, $A494)</f>
        <v>4</v>
      </c>
      <c r="V494" s="13">
        <f>SUMIFS('Fielding Data'!F:F, 'Fielding Data'!$A:$A, $A494)</f>
        <v>12</v>
      </c>
      <c r="W494" s="13">
        <f>SUMIFS('Fielding Data'!G:G, 'Fielding Data'!$A:$A, $A494)</f>
        <v>1</v>
      </c>
      <c r="X494" s="13">
        <f>SUMIFS('Fielding Data'!H:H, 'Fielding Data'!$A:$A, $A494)</f>
        <v>1</v>
      </c>
    </row>
    <row r="495" spans="1:24" x14ac:dyDescent="0.3">
      <c r="A495" s="13" t="str">
        <f t="shared" si="15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 t="shared" si="14"/>
        <v>CF</v>
      </c>
      <c r="Q495" s="13">
        <f>IFERROR(VLOOKUP($A495, 'Fielding Data'!$A$1:$H$12056, 5, 0), 0)</f>
        <v>0</v>
      </c>
      <c r="R495" s="13">
        <f>IFERROR(VLOOKUP($A495, 'Fielding Data'!$A$1:$H$12056, 6, 0), 0)</f>
        <v>0</v>
      </c>
      <c r="S495" s="13">
        <f>IFERROR(VLOOKUP($A495, 'Fielding Data'!$A$1:$H$12056, 7, 0), 0)</f>
        <v>0</v>
      </c>
      <c r="T495" s="13">
        <f>IFERROR(VLOOKUP($A495, 'Fielding Data'!$A$1:$H$12056, 8, 0), 0)</f>
        <v>0</v>
      </c>
      <c r="U495" s="13">
        <f>SUMIFS('Fielding Data'!E:E, 'Fielding Data'!$A:$A, $A495)</f>
        <v>18</v>
      </c>
      <c r="V495" s="13">
        <f>SUMIFS('Fielding Data'!F:F, 'Fielding Data'!$A:$A, $A495)</f>
        <v>0</v>
      </c>
      <c r="W495" s="13">
        <f>SUMIFS('Fielding Data'!G:G, 'Fielding Data'!$A:$A, $A495)</f>
        <v>0</v>
      </c>
      <c r="X495" s="13">
        <f>SUMIFS('Fielding Data'!H:H, 'Fielding Data'!$A:$A, $A495)</f>
        <v>0</v>
      </c>
    </row>
    <row r="496" spans="1:24" x14ac:dyDescent="0.3">
      <c r="A496" s="13" t="str">
        <f t="shared" si="15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 t="shared" si="14"/>
        <v>P</v>
      </c>
      <c r="Q496" s="13">
        <f>IFERROR(VLOOKUP($A496, 'Fielding Data'!$A$1:$H$12056, 5, 0), 0)</f>
        <v>2</v>
      </c>
      <c r="R496" s="13">
        <f>IFERROR(VLOOKUP($A496, 'Fielding Data'!$A$1:$H$12056, 6, 0), 0)</f>
        <v>9</v>
      </c>
      <c r="S496" s="13">
        <f>IFERROR(VLOOKUP($A496, 'Fielding Data'!$A$1:$H$12056, 7, 0), 0)</f>
        <v>0</v>
      </c>
      <c r="T496" s="13">
        <f>IFERROR(VLOOKUP($A496, 'Fielding Data'!$A$1:$H$12056, 8, 0), 0)</f>
        <v>0</v>
      </c>
      <c r="U496" s="13">
        <f>SUMIFS('Fielding Data'!E:E, 'Fielding Data'!$A:$A, $A496)</f>
        <v>2</v>
      </c>
      <c r="V496" s="13">
        <f>SUMIFS('Fielding Data'!F:F, 'Fielding Data'!$A:$A, $A496)</f>
        <v>9</v>
      </c>
      <c r="W496" s="13">
        <f>SUMIFS('Fielding Data'!G:G, 'Fielding Data'!$A:$A, $A496)</f>
        <v>0</v>
      </c>
      <c r="X496" s="13">
        <f>SUMIFS('Fielding Data'!H:H, 'Fielding Data'!$A:$A, $A496)</f>
        <v>0</v>
      </c>
    </row>
    <row r="497" spans="1:24" x14ac:dyDescent="0.3">
      <c r="A497" s="13" t="str">
        <f t="shared" si="15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 t="shared" si="14"/>
        <v>SS</v>
      </c>
      <c r="Q497" s="13">
        <f>IFERROR(VLOOKUP($A497, 'Fielding Data'!$A$1:$H$12056, 5, 0), 0)</f>
        <v>182</v>
      </c>
      <c r="R497" s="13">
        <f>IFERROR(VLOOKUP($A497, 'Fielding Data'!$A$1:$H$12056, 6, 0), 0)</f>
        <v>365</v>
      </c>
      <c r="S497" s="13">
        <f>IFERROR(VLOOKUP($A497, 'Fielding Data'!$A$1:$H$12056, 7, 0), 0)</f>
        <v>6</v>
      </c>
      <c r="T497" s="13">
        <f>IFERROR(VLOOKUP($A497, 'Fielding Data'!$A$1:$H$12056, 8, 0), 0)</f>
        <v>94</v>
      </c>
      <c r="U497" s="13">
        <f>SUMIFS('Fielding Data'!E:E, 'Fielding Data'!$A:$A, $A497)</f>
        <v>182</v>
      </c>
      <c r="V497" s="13">
        <f>SUMIFS('Fielding Data'!F:F, 'Fielding Data'!$A:$A, $A497)</f>
        <v>365</v>
      </c>
      <c r="W497" s="13">
        <f>SUMIFS('Fielding Data'!G:G, 'Fielding Data'!$A:$A, $A497)</f>
        <v>6</v>
      </c>
      <c r="X497" s="13">
        <f>SUMIFS('Fielding Data'!H:H, 'Fielding Data'!$A:$A, $A497)</f>
        <v>94</v>
      </c>
    </row>
    <row r="498" spans="1:24" x14ac:dyDescent="0.3">
      <c r="A498" s="13" t="str">
        <f t="shared" si="15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 t="shared" si="14"/>
        <v>P</v>
      </c>
      <c r="Q498" s="13">
        <f>IFERROR(VLOOKUP($A498, 'Fielding Data'!$A$1:$H$12056, 5, 0), 0)</f>
        <v>10</v>
      </c>
      <c r="R498" s="13">
        <f>IFERROR(VLOOKUP($A498, 'Fielding Data'!$A$1:$H$12056, 6, 0), 0)</f>
        <v>26</v>
      </c>
      <c r="S498" s="13">
        <f>IFERROR(VLOOKUP($A498, 'Fielding Data'!$A$1:$H$12056, 7, 0), 0)</f>
        <v>1</v>
      </c>
      <c r="T498" s="13">
        <f>IFERROR(VLOOKUP($A498, 'Fielding Data'!$A$1:$H$12056, 8, 0), 0)</f>
        <v>3</v>
      </c>
      <c r="U498" s="13">
        <f>SUMIFS('Fielding Data'!E:E, 'Fielding Data'!$A:$A, $A498)</f>
        <v>10</v>
      </c>
      <c r="V498" s="13">
        <f>SUMIFS('Fielding Data'!F:F, 'Fielding Data'!$A:$A, $A498)</f>
        <v>26</v>
      </c>
      <c r="W498" s="13">
        <f>SUMIFS('Fielding Data'!G:G, 'Fielding Data'!$A:$A, $A498)</f>
        <v>1</v>
      </c>
      <c r="X498" s="13">
        <f>SUMIFS('Fielding Data'!H:H, 'Fielding Data'!$A:$A, $A498)</f>
        <v>3</v>
      </c>
    </row>
    <row r="499" spans="1:24" x14ac:dyDescent="0.3">
      <c r="A499" s="13" t="str">
        <f t="shared" si="15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 t="shared" si="14"/>
        <v>P</v>
      </c>
      <c r="Q499" s="13">
        <f>IFERROR(VLOOKUP($A499, 'Fielding Data'!$A$1:$H$12056, 5, 0), 0)</f>
        <v>0</v>
      </c>
      <c r="R499" s="13">
        <f>IFERROR(VLOOKUP($A499, 'Fielding Data'!$A$1:$H$12056, 6, 0), 0)</f>
        <v>1</v>
      </c>
      <c r="S499" s="13">
        <f>IFERROR(VLOOKUP($A499, 'Fielding Data'!$A$1:$H$12056, 7, 0), 0)</f>
        <v>0</v>
      </c>
      <c r="T499" s="13">
        <f>IFERROR(VLOOKUP($A499, 'Fielding Data'!$A$1:$H$12056, 8, 0), 0)</f>
        <v>0</v>
      </c>
      <c r="U499" s="13">
        <f>SUMIFS('Fielding Data'!E:E, 'Fielding Data'!$A:$A, $A499)</f>
        <v>0</v>
      </c>
      <c r="V499" s="13">
        <f>SUMIFS('Fielding Data'!F:F, 'Fielding Data'!$A:$A, $A499)</f>
        <v>1</v>
      </c>
      <c r="W499" s="13">
        <f>SUMIFS('Fielding Data'!G:G, 'Fielding Data'!$A:$A, $A499)</f>
        <v>0</v>
      </c>
      <c r="X499" s="13">
        <f>SUMIFS('Fielding Data'!H:H, 'Fielding Data'!$A:$A, $A499)</f>
        <v>0</v>
      </c>
    </row>
    <row r="500" spans="1:24" x14ac:dyDescent="0.3">
      <c r="A500" s="13" t="str">
        <f t="shared" si="15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 t="shared" si="14"/>
        <v>3B</v>
      </c>
      <c r="Q500" s="13">
        <f>IFERROR(VLOOKUP($A500, 'Fielding Data'!$A$1:$H$12056, 5, 0), 0)</f>
        <v>42</v>
      </c>
      <c r="R500" s="13">
        <f>IFERROR(VLOOKUP($A500, 'Fielding Data'!$A$1:$H$12056, 6, 0), 0)</f>
        <v>135</v>
      </c>
      <c r="S500" s="13">
        <f>IFERROR(VLOOKUP($A500, 'Fielding Data'!$A$1:$H$12056, 7, 0), 0)</f>
        <v>18</v>
      </c>
      <c r="T500" s="13">
        <f>IFERROR(VLOOKUP($A500, 'Fielding Data'!$A$1:$H$12056, 8, 0), 0)</f>
        <v>13</v>
      </c>
      <c r="U500" s="13">
        <f>SUMIFS('Fielding Data'!E:E, 'Fielding Data'!$A:$A, $A500)</f>
        <v>42</v>
      </c>
      <c r="V500" s="13">
        <f>SUMIFS('Fielding Data'!F:F, 'Fielding Data'!$A:$A, $A500)</f>
        <v>135</v>
      </c>
      <c r="W500" s="13">
        <f>SUMIFS('Fielding Data'!G:G, 'Fielding Data'!$A:$A, $A500)</f>
        <v>18</v>
      </c>
      <c r="X500" s="13">
        <f>SUMIFS('Fielding Data'!H:H, 'Fielding Data'!$A:$A, $A500)</f>
        <v>13</v>
      </c>
    </row>
    <row r="501" spans="1:24" x14ac:dyDescent="0.3">
      <c r="A501" s="13" t="str">
        <f t="shared" si="15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 t="shared" si="14"/>
        <v>1B</v>
      </c>
      <c r="Q501" s="13">
        <f>IFERROR(VLOOKUP($A501, 'Fielding Data'!$A$1:$H$12056, 5, 0), 0)</f>
        <v>82</v>
      </c>
      <c r="R501" s="13">
        <f>IFERROR(VLOOKUP($A501, 'Fielding Data'!$A$1:$H$12056, 6, 0), 0)</f>
        <v>3</v>
      </c>
      <c r="S501" s="13">
        <f>IFERROR(VLOOKUP($A501, 'Fielding Data'!$A$1:$H$12056, 7, 0), 0)</f>
        <v>0</v>
      </c>
      <c r="T501" s="13">
        <f>IFERROR(VLOOKUP($A501, 'Fielding Data'!$A$1:$H$12056, 8, 0), 0)</f>
        <v>11</v>
      </c>
      <c r="U501" s="13">
        <f>SUMIFS('Fielding Data'!E:E, 'Fielding Data'!$A:$A, $A501)</f>
        <v>88</v>
      </c>
      <c r="V501" s="13">
        <f>SUMIFS('Fielding Data'!F:F, 'Fielding Data'!$A:$A, $A501)</f>
        <v>9</v>
      </c>
      <c r="W501" s="13">
        <f>SUMIFS('Fielding Data'!G:G, 'Fielding Data'!$A:$A, $A501)</f>
        <v>2</v>
      </c>
      <c r="X501" s="13">
        <f>SUMIFS('Fielding Data'!H:H, 'Fielding Data'!$A:$A, $A501)</f>
        <v>11</v>
      </c>
    </row>
    <row r="502" spans="1:24" x14ac:dyDescent="0.3">
      <c r="A502" s="13" t="str">
        <f t="shared" si="15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 t="shared" si="14"/>
        <v>P</v>
      </c>
      <c r="Q502" s="13">
        <f>IFERROR(VLOOKUP($A502, 'Fielding Data'!$A$1:$H$12056, 5, 0), 0)</f>
        <v>2</v>
      </c>
      <c r="R502" s="13">
        <f>IFERROR(VLOOKUP($A502, 'Fielding Data'!$A$1:$H$12056, 6, 0), 0)</f>
        <v>3</v>
      </c>
      <c r="S502" s="13">
        <f>IFERROR(VLOOKUP($A502, 'Fielding Data'!$A$1:$H$12056, 7, 0), 0)</f>
        <v>0</v>
      </c>
      <c r="T502" s="13">
        <f>IFERROR(VLOOKUP($A502, 'Fielding Data'!$A$1:$H$12056, 8, 0), 0)</f>
        <v>0</v>
      </c>
      <c r="U502" s="13">
        <f>SUMIFS('Fielding Data'!E:E, 'Fielding Data'!$A:$A, $A502)</f>
        <v>2</v>
      </c>
      <c r="V502" s="13">
        <f>SUMIFS('Fielding Data'!F:F, 'Fielding Data'!$A:$A, $A502)</f>
        <v>3</v>
      </c>
      <c r="W502" s="13">
        <f>SUMIFS('Fielding Data'!G:G, 'Fielding Data'!$A:$A, $A502)</f>
        <v>0</v>
      </c>
      <c r="X502" s="13">
        <f>SUMIFS('Fielding Data'!H:H, 'Fielding Data'!$A:$A, $A502)</f>
        <v>0</v>
      </c>
    </row>
    <row r="503" spans="1:24" x14ac:dyDescent="0.3">
      <c r="A503" s="13" t="str">
        <f t="shared" si="15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 t="shared" si="14"/>
        <v>P</v>
      </c>
      <c r="Q503" s="13">
        <f>IFERROR(VLOOKUP($A503, 'Fielding Data'!$A$1:$H$12056, 5, 0), 0)</f>
        <v>19</v>
      </c>
      <c r="R503" s="13">
        <f>IFERROR(VLOOKUP($A503, 'Fielding Data'!$A$1:$H$12056, 6, 0), 0)</f>
        <v>17</v>
      </c>
      <c r="S503" s="13">
        <f>IFERROR(VLOOKUP($A503, 'Fielding Data'!$A$1:$H$12056, 7, 0), 0)</f>
        <v>3</v>
      </c>
      <c r="T503" s="13">
        <f>IFERROR(VLOOKUP($A503, 'Fielding Data'!$A$1:$H$12056, 8, 0), 0)</f>
        <v>2</v>
      </c>
      <c r="U503" s="13">
        <f>SUMIFS('Fielding Data'!E:E, 'Fielding Data'!$A:$A, $A503)</f>
        <v>19</v>
      </c>
      <c r="V503" s="13">
        <f>SUMIFS('Fielding Data'!F:F, 'Fielding Data'!$A:$A, $A503)</f>
        <v>17</v>
      </c>
      <c r="W503" s="13">
        <f>SUMIFS('Fielding Data'!G:G, 'Fielding Data'!$A:$A, $A503)</f>
        <v>3</v>
      </c>
      <c r="X503" s="13">
        <f>SUMIFS('Fielding Data'!H:H, 'Fielding Data'!$A:$A, $A503)</f>
        <v>2</v>
      </c>
    </row>
    <row r="504" spans="1:24" x14ac:dyDescent="0.3">
      <c r="A504" s="13" t="str">
        <f t="shared" si="15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 t="shared" si="14"/>
        <v>2B</v>
      </c>
      <c r="Q504" s="13">
        <f>IFERROR(VLOOKUP($A504, 'Fielding Data'!$A$1:$H$12056, 5, 0), 0)</f>
        <v>267</v>
      </c>
      <c r="R504" s="13">
        <f>IFERROR(VLOOKUP($A504, 'Fielding Data'!$A$1:$H$12056, 6, 0), 0)</f>
        <v>402</v>
      </c>
      <c r="S504" s="13">
        <f>IFERROR(VLOOKUP($A504, 'Fielding Data'!$A$1:$H$12056, 7, 0), 0)</f>
        <v>8</v>
      </c>
      <c r="T504" s="13">
        <f>IFERROR(VLOOKUP($A504, 'Fielding Data'!$A$1:$H$12056, 8, 0), 0)</f>
        <v>106</v>
      </c>
      <c r="U504" s="13">
        <f>SUMIFS('Fielding Data'!E:E, 'Fielding Data'!$A:$A, $A504)</f>
        <v>267</v>
      </c>
      <c r="V504" s="13">
        <f>SUMIFS('Fielding Data'!F:F, 'Fielding Data'!$A:$A, $A504)</f>
        <v>402</v>
      </c>
      <c r="W504" s="13">
        <f>SUMIFS('Fielding Data'!G:G, 'Fielding Data'!$A:$A, $A504)</f>
        <v>8</v>
      </c>
      <c r="X504" s="13">
        <f>SUMIFS('Fielding Data'!H:H, 'Fielding Data'!$A:$A, $A504)</f>
        <v>106</v>
      </c>
    </row>
    <row r="505" spans="1:24" x14ac:dyDescent="0.3">
      <c r="A505" s="13" t="str">
        <f t="shared" si="15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 t="shared" si="14"/>
        <v>1B</v>
      </c>
      <c r="Q505" s="13">
        <f>IFERROR(VLOOKUP($A505, 'Fielding Data'!$A$1:$H$12056, 5, 0), 0)</f>
        <v>18</v>
      </c>
      <c r="R505" s="13">
        <f>IFERROR(VLOOKUP($A505, 'Fielding Data'!$A$1:$H$12056, 6, 0), 0)</f>
        <v>0</v>
      </c>
      <c r="S505" s="13">
        <f>IFERROR(VLOOKUP($A505, 'Fielding Data'!$A$1:$H$12056, 7, 0), 0)</f>
        <v>0</v>
      </c>
      <c r="T505" s="13">
        <f>IFERROR(VLOOKUP($A505, 'Fielding Data'!$A$1:$H$12056, 8, 0), 0)</f>
        <v>1</v>
      </c>
      <c r="U505" s="13">
        <f>SUMIFS('Fielding Data'!E:E, 'Fielding Data'!$A:$A, $A505)</f>
        <v>18</v>
      </c>
      <c r="V505" s="13">
        <f>SUMIFS('Fielding Data'!F:F, 'Fielding Data'!$A:$A, $A505)</f>
        <v>0</v>
      </c>
      <c r="W505" s="13">
        <f>SUMIFS('Fielding Data'!G:G, 'Fielding Data'!$A:$A, $A505)</f>
        <v>0</v>
      </c>
      <c r="X505" s="13">
        <f>SUMIFS('Fielding Data'!H:H, 'Fielding Data'!$A:$A, $A505)</f>
        <v>1</v>
      </c>
    </row>
    <row r="506" spans="1:24" x14ac:dyDescent="0.3">
      <c r="A506" s="13" t="str">
        <f t="shared" si="15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 t="shared" si="14"/>
        <v>CF</v>
      </c>
      <c r="Q506" s="13">
        <f>IFERROR(VLOOKUP($A506, 'Fielding Data'!$A$1:$H$12056, 5, 0), 0)</f>
        <v>0</v>
      </c>
      <c r="R506" s="13">
        <f>IFERROR(VLOOKUP($A506, 'Fielding Data'!$A$1:$H$12056, 6, 0), 0)</f>
        <v>0</v>
      </c>
      <c r="S506" s="13">
        <f>IFERROR(VLOOKUP($A506, 'Fielding Data'!$A$1:$H$12056, 7, 0), 0)</f>
        <v>0</v>
      </c>
      <c r="T506" s="13">
        <f>IFERROR(VLOOKUP($A506, 'Fielding Data'!$A$1:$H$12056, 8, 0), 0)</f>
        <v>0</v>
      </c>
      <c r="U506" s="13">
        <f>SUMIFS('Fielding Data'!E:E, 'Fielding Data'!$A:$A, $A506)</f>
        <v>100</v>
      </c>
      <c r="V506" s="13">
        <f>SUMIFS('Fielding Data'!F:F, 'Fielding Data'!$A:$A, $A506)</f>
        <v>0</v>
      </c>
      <c r="W506" s="13">
        <f>SUMIFS('Fielding Data'!G:G, 'Fielding Data'!$A:$A, $A506)</f>
        <v>0</v>
      </c>
      <c r="X506" s="13">
        <f>SUMIFS('Fielding Data'!H:H, 'Fielding Data'!$A:$A, $A506)</f>
        <v>0</v>
      </c>
    </row>
    <row r="507" spans="1:24" x14ac:dyDescent="0.3">
      <c r="A507" s="13" t="str">
        <f t="shared" si="15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 t="shared" si="14"/>
        <v>C</v>
      </c>
      <c r="Q507" s="13">
        <f>IFERROR(VLOOKUP($A507, 'Fielding Data'!$A$1:$H$12056, 5, 0), 0)</f>
        <v>347</v>
      </c>
      <c r="R507" s="13">
        <f>IFERROR(VLOOKUP($A507, 'Fielding Data'!$A$1:$H$12056, 6, 0), 0)</f>
        <v>35</v>
      </c>
      <c r="S507" s="13">
        <f>IFERROR(VLOOKUP($A507, 'Fielding Data'!$A$1:$H$12056, 7, 0), 0)</f>
        <v>4</v>
      </c>
      <c r="T507" s="13">
        <f>IFERROR(VLOOKUP($A507, 'Fielding Data'!$A$1:$H$12056, 8, 0), 0)</f>
        <v>5</v>
      </c>
      <c r="U507" s="13">
        <f>SUMIFS('Fielding Data'!E:E, 'Fielding Data'!$A:$A, $A507)</f>
        <v>347</v>
      </c>
      <c r="V507" s="13">
        <f>SUMIFS('Fielding Data'!F:F, 'Fielding Data'!$A:$A, $A507)</f>
        <v>35</v>
      </c>
      <c r="W507" s="13">
        <f>SUMIFS('Fielding Data'!G:G, 'Fielding Data'!$A:$A, $A507)</f>
        <v>4</v>
      </c>
      <c r="X507" s="13">
        <f>SUMIFS('Fielding Data'!H:H, 'Fielding Data'!$A:$A, $A507)</f>
        <v>5</v>
      </c>
    </row>
    <row r="508" spans="1:24" x14ac:dyDescent="0.3">
      <c r="A508" s="13" t="str">
        <f t="shared" si="15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 t="shared" si="14"/>
        <v>CF</v>
      </c>
      <c r="Q508" s="13">
        <f>IFERROR(VLOOKUP($A508, 'Fielding Data'!$A$1:$H$12056, 5, 0), 0)</f>
        <v>0</v>
      </c>
      <c r="R508" s="13">
        <f>IFERROR(VLOOKUP($A508, 'Fielding Data'!$A$1:$H$12056, 6, 0), 0)</f>
        <v>0</v>
      </c>
      <c r="S508" s="13">
        <f>IFERROR(VLOOKUP($A508, 'Fielding Data'!$A$1:$H$12056, 7, 0), 0)</f>
        <v>0</v>
      </c>
      <c r="T508" s="13">
        <f>IFERROR(VLOOKUP($A508, 'Fielding Data'!$A$1:$H$12056, 8, 0), 0)</f>
        <v>0</v>
      </c>
      <c r="U508" s="13">
        <f>SUMIFS('Fielding Data'!E:E, 'Fielding Data'!$A:$A, $A508)</f>
        <v>422</v>
      </c>
      <c r="V508" s="13">
        <f>SUMIFS('Fielding Data'!F:F, 'Fielding Data'!$A:$A, $A508)</f>
        <v>12</v>
      </c>
      <c r="W508" s="13">
        <f>SUMIFS('Fielding Data'!G:G, 'Fielding Data'!$A:$A, $A508)</f>
        <v>7</v>
      </c>
      <c r="X508" s="13">
        <f>SUMIFS('Fielding Data'!H:H, 'Fielding Data'!$A:$A, $A508)</f>
        <v>6</v>
      </c>
    </row>
    <row r="509" spans="1:24" x14ac:dyDescent="0.3">
      <c r="A509" s="13" t="str">
        <f t="shared" si="15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 t="shared" si="14"/>
        <v>CF</v>
      </c>
      <c r="Q509" s="13">
        <f>IFERROR(VLOOKUP($A509, 'Fielding Data'!$A$1:$H$12056, 5, 0), 0)</f>
        <v>0</v>
      </c>
      <c r="R509" s="13">
        <f>IFERROR(VLOOKUP($A509, 'Fielding Data'!$A$1:$H$12056, 6, 0), 0)</f>
        <v>0</v>
      </c>
      <c r="S509" s="13">
        <f>IFERROR(VLOOKUP($A509, 'Fielding Data'!$A$1:$H$12056, 7, 0), 0)</f>
        <v>0</v>
      </c>
      <c r="T509" s="13">
        <f>IFERROR(VLOOKUP($A509, 'Fielding Data'!$A$1:$H$12056, 8, 0), 0)</f>
        <v>0</v>
      </c>
      <c r="U509" s="13">
        <f>SUMIFS('Fielding Data'!E:E, 'Fielding Data'!$A:$A, $A509)</f>
        <v>136</v>
      </c>
      <c r="V509" s="13">
        <f>SUMIFS('Fielding Data'!F:F, 'Fielding Data'!$A:$A, $A509)</f>
        <v>8</v>
      </c>
      <c r="W509" s="13">
        <f>SUMIFS('Fielding Data'!G:G, 'Fielding Data'!$A:$A, $A509)</f>
        <v>3</v>
      </c>
      <c r="X509" s="13">
        <f>SUMIFS('Fielding Data'!H:H, 'Fielding Data'!$A:$A, $A509)</f>
        <v>2</v>
      </c>
    </row>
    <row r="510" spans="1:24" x14ac:dyDescent="0.3">
      <c r="A510" s="13" t="str">
        <f t="shared" si="15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 t="shared" si="14"/>
        <v>3B</v>
      </c>
      <c r="Q510" s="13">
        <f>IFERROR(VLOOKUP($A510, 'Fielding Data'!$A$1:$H$12056, 5, 0), 0)</f>
        <v>40</v>
      </c>
      <c r="R510" s="13">
        <f>IFERROR(VLOOKUP($A510, 'Fielding Data'!$A$1:$H$12056, 6, 0), 0)</f>
        <v>159</v>
      </c>
      <c r="S510" s="13">
        <f>IFERROR(VLOOKUP($A510, 'Fielding Data'!$A$1:$H$12056, 7, 0), 0)</f>
        <v>10</v>
      </c>
      <c r="T510" s="13">
        <f>IFERROR(VLOOKUP($A510, 'Fielding Data'!$A$1:$H$12056, 8, 0), 0)</f>
        <v>10</v>
      </c>
      <c r="U510" s="13">
        <f>SUMIFS('Fielding Data'!E:E, 'Fielding Data'!$A:$A, $A510)</f>
        <v>40</v>
      </c>
      <c r="V510" s="13">
        <f>SUMIFS('Fielding Data'!F:F, 'Fielding Data'!$A:$A, $A510)</f>
        <v>159</v>
      </c>
      <c r="W510" s="13">
        <f>SUMIFS('Fielding Data'!G:G, 'Fielding Data'!$A:$A, $A510)</f>
        <v>10</v>
      </c>
      <c r="X510" s="13">
        <f>SUMIFS('Fielding Data'!H:H, 'Fielding Data'!$A:$A, $A510)</f>
        <v>10</v>
      </c>
    </row>
    <row r="511" spans="1:24" x14ac:dyDescent="0.3">
      <c r="A511" s="13" t="str">
        <f t="shared" si="15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 t="shared" si="14"/>
        <v>1B</v>
      </c>
      <c r="Q511" s="13">
        <f>IFERROR(VLOOKUP($A511, 'Fielding Data'!$A$1:$H$12056, 5, 0), 0)</f>
        <v>893</v>
      </c>
      <c r="R511" s="13">
        <f>IFERROR(VLOOKUP($A511, 'Fielding Data'!$A$1:$H$12056, 6, 0), 0)</f>
        <v>88</v>
      </c>
      <c r="S511" s="13">
        <f>IFERROR(VLOOKUP($A511, 'Fielding Data'!$A$1:$H$12056, 7, 0), 0)</f>
        <v>9</v>
      </c>
      <c r="T511" s="13">
        <f>IFERROR(VLOOKUP($A511, 'Fielding Data'!$A$1:$H$12056, 8, 0), 0)</f>
        <v>70</v>
      </c>
      <c r="U511" s="13">
        <f>SUMIFS('Fielding Data'!E:E, 'Fielding Data'!$A:$A, $A511)</f>
        <v>994</v>
      </c>
      <c r="V511" s="13">
        <f>SUMIFS('Fielding Data'!F:F, 'Fielding Data'!$A:$A, $A511)</f>
        <v>92</v>
      </c>
      <c r="W511" s="13">
        <f>SUMIFS('Fielding Data'!G:G, 'Fielding Data'!$A:$A, $A511)</f>
        <v>12</v>
      </c>
      <c r="X511" s="13">
        <f>SUMIFS('Fielding Data'!H:H, 'Fielding Data'!$A:$A, $A511)</f>
        <v>70</v>
      </c>
    </row>
    <row r="512" spans="1:24" x14ac:dyDescent="0.3">
      <c r="A512" s="13" t="str">
        <f t="shared" si="15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 t="shared" si="14"/>
        <v>P</v>
      </c>
      <c r="Q512" s="13">
        <f>IFERROR(VLOOKUP($A512, 'Fielding Data'!$A$1:$H$12056, 5, 0), 0)</f>
        <v>0</v>
      </c>
      <c r="R512" s="13">
        <f>IFERROR(VLOOKUP($A512, 'Fielding Data'!$A$1:$H$12056, 6, 0), 0)</f>
        <v>0</v>
      </c>
      <c r="S512" s="13">
        <f>IFERROR(VLOOKUP($A512, 'Fielding Data'!$A$1:$H$12056, 7, 0), 0)</f>
        <v>0</v>
      </c>
      <c r="T512" s="13">
        <f>IFERROR(VLOOKUP($A512, 'Fielding Data'!$A$1:$H$12056, 8, 0), 0)</f>
        <v>0</v>
      </c>
      <c r="U512" s="13">
        <f>SUMIFS('Fielding Data'!E:E, 'Fielding Data'!$A:$A, $A512)</f>
        <v>0</v>
      </c>
      <c r="V512" s="13">
        <f>SUMIFS('Fielding Data'!F:F, 'Fielding Data'!$A:$A, $A512)</f>
        <v>0</v>
      </c>
      <c r="W512" s="13">
        <f>SUMIFS('Fielding Data'!G:G, 'Fielding Data'!$A:$A, $A512)</f>
        <v>0</v>
      </c>
      <c r="X512" s="13">
        <f>SUMIFS('Fielding Data'!H:H, 'Fielding Data'!$A:$A, $A512)</f>
        <v>0</v>
      </c>
    </row>
    <row r="513" spans="1:24" x14ac:dyDescent="0.3">
      <c r="A513" s="13" t="str">
        <f t="shared" si="15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 t="shared" si="14"/>
        <v>LF</v>
      </c>
      <c r="Q513" s="13">
        <f>IFERROR(VLOOKUP($A513, 'Fielding Data'!$A$1:$H$12056, 5, 0), 0)</f>
        <v>0</v>
      </c>
      <c r="R513" s="13">
        <f>IFERROR(VLOOKUP($A513, 'Fielding Data'!$A$1:$H$12056, 6, 0), 0)</f>
        <v>0</v>
      </c>
      <c r="S513" s="13">
        <f>IFERROR(VLOOKUP($A513, 'Fielding Data'!$A$1:$H$12056, 7, 0), 0)</f>
        <v>0</v>
      </c>
      <c r="T513" s="13">
        <f>IFERROR(VLOOKUP($A513, 'Fielding Data'!$A$1:$H$12056, 8, 0), 0)</f>
        <v>0</v>
      </c>
      <c r="U513" s="13">
        <f>SUMIFS('Fielding Data'!E:E, 'Fielding Data'!$A:$A, $A513)</f>
        <v>115</v>
      </c>
      <c r="V513" s="13">
        <f>SUMIFS('Fielding Data'!F:F, 'Fielding Data'!$A:$A, $A513)</f>
        <v>4</v>
      </c>
      <c r="W513" s="13">
        <f>SUMIFS('Fielding Data'!G:G, 'Fielding Data'!$A:$A, $A513)</f>
        <v>3</v>
      </c>
      <c r="X513" s="13">
        <f>SUMIFS('Fielding Data'!H:H, 'Fielding Data'!$A:$A, $A513)</f>
        <v>0</v>
      </c>
    </row>
    <row r="514" spans="1:24" x14ac:dyDescent="0.3">
      <c r="A514" s="13" t="str">
        <f t="shared" si="15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 t="shared" ref="P514:P577" si="16">IFERROR(VLOOKUP($A514, Fielding, 4, 0), "Other")</f>
        <v>P</v>
      </c>
      <c r="Q514" s="13">
        <f>IFERROR(VLOOKUP($A514, 'Fielding Data'!$A$1:$H$12056, 5, 0), 0)</f>
        <v>5</v>
      </c>
      <c r="R514" s="13">
        <f>IFERROR(VLOOKUP($A514, 'Fielding Data'!$A$1:$H$12056, 6, 0), 0)</f>
        <v>22</v>
      </c>
      <c r="S514" s="13">
        <f>IFERROR(VLOOKUP($A514, 'Fielding Data'!$A$1:$H$12056, 7, 0), 0)</f>
        <v>1</v>
      </c>
      <c r="T514" s="13">
        <f>IFERROR(VLOOKUP($A514, 'Fielding Data'!$A$1:$H$12056, 8, 0), 0)</f>
        <v>0</v>
      </c>
      <c r="U514" s="13">
        <f>SUMIFS('Fielding Data'!E:E, 'Fielding Data'!$A:$A, $A514)</f>
        <v>5</v>
      </c>
      <c r="V514" s="13">
        <f>SUMIFS('Fielding Data'!F:F, 'Fielding Data'!$A:$A, $A514)</f>
        <v>22</v>
      </c>
      <c r="W514" s="13">
        <f>SUMIFS('Fielding Data'!G:G, 'Fielding Data'!$A:$A, $A514)</f>
        <v>1</v>
      </c>
      <c r="X514" s="13">
        <f>SUMIFS('Fielding Data'!H:H, 'Fielding Data'!$A:$A, $A514)</f>
        <v>0</v>
      </c>
    </row>
    <row r="515" spans="1:24" x14ac:dyDescent="0.3">
      <c r="A515" s="13" t="str">
        <f t="shared" ref="A515:A578" si="17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 t="shared" si="16"/>
        <v>1B</v>
      </c>
      <c r="Q515" s="13">
        <f>IFERROR(VLOOKUP($A515, 'Fielding Data'!$A$1:$H$12056, 5, 0), 0)</f>
        <v>277</v>
      </c>
      <c r="R515" s="13">
        <f>IFERROR(VLOOKUP($A515, 'Fielding Data'!$A$1:$H$12056, 6, 0), 0)</f>
        <v>21</v>
      </c>
      <c r="S515" s="13">
        <f>IFERROR(VLOOKUP($A515, 'Fielding Data'!$A$1:$H$12056, 7, 0), 0)</f>
        <v>2</v>
      </c>
      <c r="T515" s="13">
        <f>IFERROR(VLOOKUP($A515, 'Fielding Data'!$A$1:$H$12056, 8, 0), 0)</f>
        <v>18</v>
      </c>
      <c r="U515" s="13">
        <f>SUMIFS('Fielding Data'!E:E, 'Fielding Data'!$A:$A, $A515)</f>
        <v>277</v>
      </c>
      <c r="V515" s="13">
        <f>SUMIFS('Fielding Data'!F:F, 'Fielding Data'!$A:$A, $A515)</f>
        <v>21</v>
      </c>
      <c r="W515" s="13">
        <f>SUMIFS('Fielding Data'!G:G, 'Fielding Data'!$A:$A, $A515)</f>
        <v>2</v>
      </c>
      <c r="X515" s="13">
        <f>SUMIFS('Fielding Data'!H:H, 'Fielding Data'!$A:$A, $A515)</f>
        <v>18</v>
      </c>
    </row>
    <row r="516" spans="1:24" x14ac:dyDescent="0.3">
      <c r="A516" s="13" t="str">
        <f t="shared" si="17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 t="shared" si="16"/>
        <v>CF</v>
      </c>
      <c r="Q516" s="13">
        <f>IFERROR(VLOOKUP($A516, 'Fielding Data'!$A$1:$H$12056, 5, 0), 0)</f>
        <v>0</v>
      </c>
      <c r="R516" s="13">
        <f>IFERROR(VLOOKUP($A516, 'Fielding Data'!$A$1:$H$12056, 6, 0), 0)</f>
        <v>0</v>
      </c>
      <c r="S516" s="13">
        <f>IFERROR(VLOOKUP($A516, 'Fielding Data'!$A$1:$H$12056, 7, 0), 0)</f>
        <v>0</v>
      </c>
      <c r="T516" s="13">
        <f>IFERROR(VLOOKUP($A516, 'Fielding Data'!$A$1:$H$12056, 8, 0), 0)</f>
        <v>0</v>
      </c>
      <c r="U516" s="13">
        <f>SUMIFS('Fielding Data'!E:E, 'Fielding Data'!$A:$A, $A516)</f>
        <v>105</v>
      </c>
      <c r="V516" s="13">
        <f>SUMIFS('Fielding Data'!F:F, 'Fielding Data'!$A:$A, $A516)</f>
        <v>3</v>
      </c>
      <c r="W516" s="13">
        <f>SUMIFS('Fielding Data'!G:G, 'Fielding Data'!$A:$A, $A516)</f>
        <v>2</v>
      </c>
      <c r="X516" s="13">
        <f>SUMIFS('Fielding Data'!H:H, 'Fielding Data'!$A:$A, $A516)</f>
        <v>1</v>
      </c>
    </row>
    <row r="517" spans="1:24" x14ac:dyDescent="0.3">
      <c r="A517" s="13" t="str">
        <f t="shared" si="17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 t="shared" si="16"/>
        <v>CF</v>
      </c>
      <c r="Q517" s="13">
        <f>IFERROR(VLOOKUP($A517, 'Fielding Data'!$A$1:$H$12056, 5, 0), 0)</f>
        <v>0</v>
      </c>
      <c r="R517" s="13">
        <f>IFERROR(VLOOKUP($A517, 'Fielding Data'!$A$1:$H$12056, 6, 0), 0)</f>
        <v>0</v>
      </c>
      <c r="S517" s="13">
        <f>IFERROR(VLOOKUP($A517, 'Fielding Data'!$A$1:$H$12056, 7, 0), 0)</f>
        <v>0</v>
      </c>
      <c r="T517" s="13">
        <f>IFERROR(VLOOKUP($A517, 'Fielding Data'!$A$1:$H$12056, 8, 0), 0)</f>
        <v>0</v>
      </c>
      <c r="U517" s="13">
        <f>SUMIFS('Fielding Data'!E:E, 'Fielding Data'!$A:$A, $A517)</f>
        <v>58</v>
      </c>
      <c r="V517" s="13">
        <f>SUMIFS('Fielding Data'!F:F, 'Fielding Data'!$A:$A, $A517)</f>
        <v>1</v>
      </c>
      <c r="W517" s="13">
        <f>SUMIFS('Fielding Data'!G:G, 'Fielding Data'!$A:$A, $A517)</f>
        <v>0</v>
      </c>
      <c r="X517" s="13">
        <f>SUMIFS('Fielding Data'!H:H, 'Fielding Data'!$A:$A, $A517)</f>
        <v>0</v>
      </c>
    </row>
    <row r="518" spans="1:24" x14ac:dyDescent="0.3">
      <c r="A518" s="13" t="str">
        <f t="shared" si="17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 t="shared" si="16"/>
        <v>P</v>
      </c>
      <c r="Q518" s="13">
        <f>IFERROR(VLOOKUP($A518, 'Fielding Data'!$A$1:$H$12056, 5, 0), 0)</f>
        <v>12</v>
      </c>
      <c r="R518" s="13">
        <f>IFERROR(VLOOKUP($A518, 'Fielding Data'!$A$1:$H$12056, 6, 0), 0)</f>
        <v>15</v>
      </c>
      <c r="S518" s="13">
        <f>IFERROR(VLOOKUP($A518, 'Fielding Data'!$A$1:$H$12056, 7, 0), 0)</f>
        <v>0</v>
      </c>
      <c r="T518" s="13">
        <f>IFERROR(VLOOKUP($A518, 'Fielding Data'!$A$1:$H$12056, 8, 0), 0)</f>
        <v>1</v>
      </c>
      <c r="U518" s="13">
        <f>SUMIFS('Fielding Data'!E:E, 'Fielding Data'!$A:$A, $A518)</f>
        <v>12</v>
      </c>
      <c r="V518" s="13">
        <f>SUMIFS('Fielding Data'!F:F, 'Fielding Data'!$A:$A, $A518)</f>
        <v>15</v>
      </c>
      <c r="W518" s="13">
        <f>SUMIFS('Fielding Data'!G:G, 'Fielding Data'!$A:$A, $A518)</f>
        <v>0</v>
      </c>
      <c r="X518" s="13">
        <f>SUMIFS('Fielding Data'!H:H, 'Fielding Data'!$A:$A, $A518)</f>
        <v>1</v>
      </c>
    </row>
    <row r="519" spans="1:24" x14ac:dyDescent="0.3">
      <c r="A519" s="13" t="str">
        <f t="shared" si="17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 t="shared" si="16"/>
        <v>P</v>
      </c>
      <c r="Q519" s="13">
        <f>IFERROR(VLOOKUP($A519, 'Fielding Data'!$A$1:$H$12056, 5, 0), 0)</f>
        <v>2</v>
      </c>
      <c r="R519" s="13">
        <f>IFERROR(VLOOKUP($A519, 'Fielding Data'!$A$1:$H$12056, 6, 0), 0)</f>
        <v>11</v>
      </c>
      <c r="S519" s="13">
        <f>IFERROR(VLOOKUP($A519, 'Fielding Data'!$A$1:$H$12056, 7, 0), 0)</f>
        <v>3</v>
      </c>
      <c r="T519" s="13">
        <f>IFERROR(VLOOKUP($A519, 'Fielding Data'!$A$1:$H$12056, 8, 0), 0)</f>
        <v>0</v>
      </c>
      <c r="U519" s="13">
        <f>SUMIFS('Fielding Data'!E:E, 'Fielding Data'!$A:$A, $A519)</f>
        <v>2</v>
      </c>
      <c r="V519" s="13">
        <f>SUMIFS('Fielding Data'!F:F, 'Fielding Data'!$A:$A, $A519)</f>
        <v>11</v>
      </c>
      <c r="W519" s="13">
        <f>SUMIFS('Fielding Data'!G:G, 'Fielding Data'!$A:$A, $A519)</f>
        <v>3</v>
      </c>
      <c r="X519" s="13">
        <f>SUMIFS('Fielding Data'!H:H, 'Fielding Data'!$A:$A, $A519)</f>
        <v>0</v>
      </c>
    </row>
    <row r="520" spans="1:24" x14ac:dyDescent="0.3">
      <c r="A520" s="13" t="str">
        <f t="shared" si="17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 t="shared" si="16"/>
        <v>P</v>
      </c>
      <c r="Q520" s="13">
        <f>IFERROR(VLOOKUP($A520, 'Fielding Data'!$A$1:$H$12056, 5, 0), 0)</f>
        <v>6</v>
      </c>
      <c r="R520" s="13">
        <f>IFERROR(VLOOKUP($A520, 'Fielding Data'!$A$1:$H$12056, 6, 0), 0)</f>
        <v>25</v>
      </c>
      <c r="S520" s="13">
        <f>IFERROR(VLOOKUP($A520, 'Fielding Data'!$A$1:$H$12056, 7, 0), 0)</f>
        <v>2</v>
      </c>
      <c r="T520" s="13">
        <f>IFERROR(VLOOKUP($A520, 'Fielding Data'!$A$1:$H$12056, 8, 0), 0)</f>
        <v>0</v>
      </c>
      <c r="U520" s="13">
        <f>SUMIFS('Fielding Data'!E:E, 'Fielding Data'!$A:$A, $A520)</f>
        <v>6</v>
      </c>
      <c r="V520" s="13">
        <f>SUMIFS('Fielding Data'!F:F, 'Fielding Data'!$A:$A, $A520)</f>
        <v>25</v>
      </c>
      <c r="W520" s="13">
        <f>SUMIFS('Fielding Data'!G:G, 'Fielding Data'!$A:$A, $A520)</f>
        <v>2</v>
      </c>
      <c r="X520" s="13">
        <f>SUMIFS('Fielding Data'!H:H, 'Fielding Data'!$A:$A, $A520)</f>
        <v>0</v>
      </c>
    </row>
    <row r="521" spans="1:24" x14ac:dyDescent="0.3">
      <c r="A521" s="13" t="str">
        <f t="shared" si="17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 t="shared" si="16"/>
        <v>P</v>
      </c>
      <c r="Q521" s="13">
        <f>IFERROR(VLOOKUP($A521, 'Fielding Data'!$A$1:$H$12056, 5, 0), 0)</f>
        <v>2</v>
      </c>
      <c r="R521" s="13">
        <f>IFERROR(VLOOKUP($A521, 'Fielding Data'!$A$1:$H$12056, 6, 0), 0)</f>
        <v>1</v>
      </c>
      <c r="S521" s="13">
        <f>IFERROR(VLOOKUP($A521, 'Fielding Data'!$A$1:$H$12056, 7, 0), 0)</f>
        <v>0</v>
      </c>
      <c r="T521" s="13">
        <f>IFERROR(VLOOKUP($A521, 'Fielding Data'!$A$1:$H$12056, 8, 0), 0)</f>
        <v>0</v>
      </c>
      <c r="U521" s="13">
        <f>SUMIFS('Fielding Data'!E:E, 'Fielding Data'!$A:$A, $A521)</f>
        <v>2</v>
      </c>
      <c r="V521" s="13">
        <f>SUMIFS('Fielding Data'!F:F, 'Fielding Data'!$A:$A, $A521)</f>
        <v>1</v>
      </c>
      <c r="W521" s="13">
        <f>SUMIFS('Fielding Data'!G:G, 'Fielding Data'!$A:$A, $A521)</f>
        <v>0</v>
      </c>
      <c r="X521" s="13">
        <f>SUMIFS('Fielding Data'!H:H, 'Fielding Data'!$A:$A, $A521)</f>
        <v>0</v>
      </c>
    </row>
    <row r="522" spans="1:24" x14ac:dyDescent="0.3">
      <c r="A522" s="13" t="str">
        <f t="shared" si="17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 t="shared" si="16"/>
        <v>1B</v>
      </c>
      <c r="Q522" s="13">
        <f>IFERROR(VLOOKUP($A522, 'Fielding Data'!$A$1:$H$12056, 5, 0), 0)</f>
        <v>146</v>
      </c>
      <c r="R522" s="13">
        <f>IFERROR(VLOOKUP($A522, 'Fielding Data'!$A$1:$H$12056, 6, 0), 0)</f>
        <v>10</v>
      </c>
      <c r="S522" s="13">
        <f>IFERROR(VLOOKUP($A522, 'Fielding Data'!$A$1:$H$12056, 7, 0), 0)</f>
        <v>2</v>
      </c>
      <c r="T522" s="13">
        <f>IFERROR(VLOOKUP($A522, 'Fielding Data'!$A$1:$H$12056, 8, 0), 0)</f>
        <v>24</v>
      </c>
      <c r="U522" s="13">
        <f>SUMIFS('Fielding Data'!E:E, 'Fielding Data'!$A:$A, $A522)</f>
        <v>241</v>
      </c>
      <c r="V522" s="13">
        <f>SUMIFS('Fielding Data'!F:F, 'Fielding Data'!$A:$A, $A522)</f>
        <v>47</v>
      </c>
      <c r="W522" s="13">
        <f>SUMIFS('Fielding Data'!G:G, 'Fielding Data'!$A:$A, $A522)</f>
        <v>5</v>
      </c>
      <c r="X522" s="13">
        <f>SUMIFS('Fielding Data'!H:H, 'Fielding Data'!$A:$A, $A522)</f>
        <v>29</v>
      </c>
    </row>
    <row r="523" spans="1:24" x14ac:dyDescent="0.3">
      <c r="A523" s="13" t="str">
        <f t="shared" si="17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 t="shared" si="16"/>
        <v>CF</v>
      </c>
      <c r="Q523" s="13">
        <f>IFERROR(VLOOKUP($A523, 'Fielding Data'!$A$1:$H$12056, 5, 0), 0)</f>
        <v>0</v>
      </c>
      <c r="R523" s="13">
        <f>IFERROR(VLOOKUP($A523, 'Fielding Data'!$A$1:$H$12056, 6, 0), 0)</f>
        <v>0</v>
      </c>
      <c r="S523" s="13">
        <f>IFERROR(VLOOKUP($A523, 'Fielding Data'!$A$1:$H$12056, 7, 0), 0)</f>
        <v>0</v>
      </c>
      <c r="T523" s="13">
        <f>IFERROR(VLOOKUP($A523, 'Fielding Data'!$A$1:$H$12056, 8, 0), 0)</f>
        <v>0</v>
      </c>
      <c r="U523" s="13">
        <f>SUMIFS('Fielding Data'!E:E, 'Fielding Data'!$A:$A, $A523)</f>
        <v>330</v>
      </c>
      <c r="V523" s="13">
        <f>SUMIFS('Fielding Data'!F:F, 'Fielding Data'!$A:$A, $A523)</f>
        <v>3</v>
      </c>
      <c r="W523" s="13">
        <f>SUMIFS('Fielding Data'!G:G, 'Fielding Data'!$A:$A, $A523)</f>
        <v>5</v>
      </c>
      <c r="X523" s="13">
        <f>SUMIFS('Fielding Data'!H:H, 'Fielding Data'!$A:$A, $A523)</f>
        <v>2</v>
      </c>
    </row>
    <row r="524" spans="1:24" x14ac:dyDescent="0.3">
      <c r="A524" s="13" t="str">
        <f t="shared" si="17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 t="shared" si="16"/>
        <v>C</v>
      </c>
      <c r="Q524" s="13">
        <f>IFERROR(VLOOKUP($A524, 'Fielding Data'!$A$1:$H$12056, 5, 0), 0)</f>
        <v>721</v>
      </c>
      <c r="R524" s="13">
        <f>IFERROR(VLOOKUP($A524, 'Fielding Data'!$A$1:$H$12056, 6, 0), 0)</f>
        <v>68</v>
      </c>
      <c r="S524" s="13">
        <f>IFERROR(VLOOKUP($A524, 'Fielding Data'!$A$1:$H$12056, 7, 0), 0)</f>
        <v>13</v>
      </c>
      <c r="T524" s="13">
        <f>IFERROR(VLOOKUP($A524, 'Fielding Data'!$A$1:$H$12056, 8, 0), 0)</f>
        <v>11</v>
      </c>
      <c r="U524" s="13">
        <f>SUMIFS('Fielding Data'!E:E, 'Fielding Data'!$A:$A, $A524)</f>
        <v>721</v>
      </c>
      <c r="V524" s="13">
        <f>SUMIFS('Fielding Data'!F:F, 'Fielding Data'!$A:$A, $A524)</f>
        <v>68</v>
      </c>
      <c r="W524" s="13">
        <f>SUMIFS('Fielding Data'!G:G, 'Fielding Data'!$A:$A, $A524)</f>
        <v>13</v>
      </c>
      <c r="X524" s="13">
        <f>SUMIFS('Fielding Data'!H:H, 'Fielding Data'!$A:$A, $A524)</f>
        <v>11</v>
      </c>
    </row>
    <row r="525" spans="1:24" x14ac:dyDescent="0.3">
      <c r="A525" s="13" t="str">
        <f t="shared" si="17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 t="shared" si="16"/>
        <v>1B</v>
      </c>
      <c r="Q525" s="13">
        <f>IFERROR(VLOOKUP($A525, 'Fielding Data'!$A$1:$H$12056, 5, 0), 0)</f>
        <v>98</v>
      </c>
      <c r="R525" s="13">
        <f>IFERROR(VLOOKUP($A525, 'Fielding Data'!$A$1:$H$12056, 6, 0), 0)</f>
        <v>4</v>
      </c>
      <c r="S525" s="13">
        <f>IFERROR(VLOOKUP($A525, 'Fielding Data'!$A$1:$H$12056, 7, 0), 0)</f>
        <v>1</v>
      </c>
      <c r="T525" s="13">
        <f>IFERROR(VLOOKUP($A525, 'Fielding Data'!$A$1:$H$12056, 8, 0), 0)</f>
        <v>5</v>
      </c>
      <c r="U525" s="13">
        <f>SUMIFS('Fielding Data'!E:E, 'Fielding Data'!$A:$A, $A525)</f>
        <v>357</v>
      </c>
      <c r="V525" s="13">
        <f>SUMIFS('Fielding Data'!F:F, 'Fielding Data'!$A:$A, $A525)</f>
        <v>370</v>
      </c>
      <c r="W525" s="13">
        <f>SUMIFS('Fielding Data'!G:G, 'Fielding Data'!$A:$A, $A525)</f>
        <v>10</v>
      </c>
      <c r="X525" s="13">
        <f>SUMIFS('Fielding Data'!H:H, 'Fielding Data'!$A:$A, $A525)</f>
        <v>79</v>
      </c>
    </row>
    <row r="526" spans="1:24" x14ac:dyDescent="0.3">
      <c r="A526" s="13" t="str">
        <f t="shared" si="17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 t="shared" si="16"/>
        <v>P</v>
      </c>
      <c r="Q526" s="13">
        <f>IFERROR(VLOOKUP($A526, 'Fielding Data'!$A$1:$H$12056, 5, 0), 0)</f>
        <v>9</v>
      </c>
      <c r="R526" s="13">
        <f>IFERROR(VLOOKUP($A526, 'Fielding Data'!$A$1:$H$12056, 6, 0), 0)</f>
        <v>33</v>
      </c>
      <c r="S526" s="13">
        <f>IFERROR(VLOOKUP($A526, 'Fielding Data'!$A$1:$H$12056, 7, 0), 0)</f>
        <v>3</v>
      </c>
      <c r="T526" s="13">
        <f>IFERROR(VLOOKUP($A526, 'Fielding Data'!$A$1:$H$12056, 8, 0), 0)</f>
        <v>3</v>
      </c>
      <c r="U526" s="13">
        <f>SUMIFS('Fielding Data'!E:E, 'Fielding Data'!$A:$A, $A526)</f>
        <v>9</v>
      </c>
      <c r="V526" s="13">
        <f>SUMIFS('Fielding Data'!F:F, 'Fielding Data'!$A:$A, $A526)</f>
        <v>33</v>
      </c>
      <c r="W526" s="13">
        <f>SUMIFS('Fielding Data'!G:G, 'Fielding Data'!$A:$A, $A526)</f>
        <v>3</v>
      </c>
      <c r="X526" s="13">
        <f>SUMIFS('Fielding Data'!H:H, 'Fielding Data'!$A:$A, $A526)</f>
        <v>3</v>
      </c>
    </row>
    <row r="527" spans="1:24" x14ac:dyDescent="0.3">
      <c r="A527" s="13" t="str">
        <f t="shared" si="17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 t="shared" si="16"/>
        <v>1B</v>
      </c>
      <c r="Q527" s="13">
        <f>IFERROR(VLOOKUP($A527, 'Fielding Data'!$A$1:$H$12056, 5, 0), 0)</f>
        <v>105</v>
      </c>
      <c r="R527" s="13">
        <f>IFERROR(VLOOKUP($A527, 'Fielding Data'!$A$1:$H$12056, 6, 0), 0)</f>
        <v>7</v>
      </c>
      <c r="S527" s="13">
        <f>IFERROR(VLOOKUP($A527, 'Fielding Data'!$A$1:$H$12056, 7, 0), 0)</f>
        <v>1</v>
      </c>
      <c r="T527" s="13">
        <f>IFERROR(VLOOKUP($A527, 'Fielding Data'!$A$1:$H$12056, 8, 0), 0)</f>
        <v>11</v>
      </c>
      <c r="U527" s="13">
        <f>SUMIFS('Fielding Data'!E:E, 'Fielding Data'!$A:$A, $A527)</f>
        <v>250</v>
      </c>
      <c r="V527" s="13">
        <f>SUMIFS('Fielding Data'!F:F, 'Fielding Data'!$A:$A, $A527)</f>
        <v>220</v>
      </c>
      <c r="W527" s="13">
        <f>SUMIFS('Fielding Data'!G:G, 'Fielding Data'!$A:$A, $A527)</f>
        <v>9</v>
      </c>
      <c r="X527" s="13">
        <f>SUMIFS('Fielding Data'!H:H, 'Fielding Data'!$A:$A, $A527)</f>
        <v>55</v>
      </c>
    </row>
    <row r="528" spans="1:24" x14ac:dyDescent="0.3">
      <c r="A528" s="13" t="str">
        <f t="shared" si="17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 t="shared" si="16"/>
        <v>P</v>
      </c>
      <c r="Q528" s="13">
        <f>IFERROR(VLOOKUP($A528, 'Fielding Data'!$A$1:$H$12056, 5, 0), 0)</f>
        <v>18</v>
      </c>
      <c r="R528" s="13">
        <f>IFERROR(VLOOKUP($A528, 'Fielding Data'!$A$1:$H$12056, 6, 0), 0)</f>
        <v>19</v>
      </c>
      <c r="S528" s="13">
        <f>IFERROR(VLOOKUP($A528, 'Fielding Data'!$A$1:$H$12056, 7, 0), 0)</f>
        <v>1</v>
      </c>
      <c r="T528" s="13">
        <f>IFERROR(VLOOKUP($A528, 'Fielding Data'!$A$1:$H$12056, 8, 0), 0)</f>
        <v>2</v>
      </c>
      <c r="U528" s="13">
        <f>SUMIFS('Fielding Data'!E:E, 'Fielding Data'!$A:$A, $A528)</f>
        <v>18</v>
      </c>
      <c r="V528" s="13">
        <f>SUMIFS('Fielding Data'!F:F, 'Fielding Data'!$A:$A, $A528)</f>
        <v>19</v>
      </c>
      <c r="W528" s="13">
        <f>SUMIFS('Fielding Data'!G:G, 'Fielding Data'!$A:$A, $A528)</f>
        <v>1</v>
      </c>
      <c r="X528" s="13">
        <f>SUMIFS('Fielding Data'!H:H, 'Fielding Data'!$A:$A, $A528)</f>
        <v>2</v>
      </c>
    </row>
    <row r="529" spans="1:24" x14ac:dyDescent="0.3">
      <c r="A529" s="13" t="str">
        <f t="shared" si="17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 t="shared" si="16"/>
        <v>2B</v>
      </c>
      <c r="Q529" s="13">
        <f>IFERROR(VLOOKUP($A529, 'Fielding Data'!$A$1:$H$12056, 5, 0), 0)</f>
        <v>217</v>
      </c>
      <c r="R529" s="13">
        <f>IFERROR(VLOOKUP($A529, 'Fielding Data'!$A$1:$H$12056, 6, 0), 0)</f>
        <v>351</v>
      </c>
      <c r="S529" s="13">
        <f>IFERROR(VLOOKUP($A529, 'Fielding Data'!$A$1:$H$12056, 7, 0), 0)</f>
        <v>6</v>
      </c>
      <c r="T529" s="13">
        <f>IFERROR(VLOOKUP($A529, 'Fielding Data'!$A$1:$H$12056, 8, 0), 0)</f>
        <v>66</v>
      </c>
      <c r="U529" s="13">
        <f>SUMIFS('Fielding Data'!E:E, 'Fielding Data'!$A:$A, $A529)</f>
        <v>231</v>
      </c>
      <c r="V529" s="13">
        <f>SUMIFS('Fielding Data'!F:F, 'Fielding Data'!$A:$A, $A529)</f>
        <v>370</v>
      </c>
      <c r="W529" s="13">
        <f>SUMIFS('Fielding Data'!G:G, 'Fielding Data'!$A:$A, $A529)</f>
        <v>7</v>
      </c>
      <c r="X529" s="13">
        <f>SUMIFS('Fielding Data'!H:H, 'Fielding Data'!$A:$A, $A529)</f>
        <v>75</v>
      </c>
    </row>
    <row r="530" spans="1:24" x14ac:dyDescent="0.3">
      <c r="A530" s="13" t="str">
        <f t="shared" si="17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 t="shared" si="16"/>
        <v>P</v>
      </c>
      <c r="Q530" s="13">
        <f>IFERROR(VLOOKUP($A530, 'Fielding Data'!$A$1:$H$12056, 5, 0), 0)</f>
        <v>5</v>
      </c>
      <c r="R530" s="13">
        <f>IFERROR(VLOOKUP($A530, 'Fielding Data'!$A$1:$H$12056, 6, 0), 0)</f>
        <v>30</v>
      </c>
      <c r="S530" s="13">
        <f>IFERROR(VLOOKUP($A530, 'Fielding Data'!$A$1:$H$12056, 7, 0), 0)</f>
        <v>1</v>
      </c>
      <c r="T530" s="13">
        <f>IFERROR(VLOOKUP($A530, 'Fielding Data'!$A$1:$H$12056, 8, 0), 0)</f>
        <v>0</v>
      </c>
      <c r="U530" s="13">
        <f>SUMIFS('Fielding Data'!E:E, 'Fielding Data'!$A:$A, $A530)</f>
        <v>5</v>
      </c>
      <c r="V530" s="13">
        <f>SUMIFS('Fielding Data'!F:F, 'Fielding Data'!$A:$A, $A530)</f>
        <v>30</v>
      </c>
      <c r="W530" s="13">
        <f>SUMIFS('Fielding Data'!G:G, 'Fielding Data'!$A:$A, $A530)</f>
        <v>1</v>
      </c>
      <c r="X530" s="13">
        <f>SUMIFS('Fielding Data'!H:H, 'Fielding Data'!$A:$A, $A530)</f>
        <v>0</v>
      </c>
    </row>
    <row r="531" spans="1:24" x14ac:dyDescent="0.3">
      <c r="A531" s="13" t="str">
        <f t="shared" si="17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 t="shared" si="16"/>
        <v>P</v>
      </c>
      <c r="Q531" s="13">
        <f>IFERROR(VLOOKUP($A531, 'Fielding Data'!$A$1:$H$12056, 5, 0), 0)</f>
        <v>0</v>
      </c>
      <c r="R531" s="13">
        <f>IFERROR(VLOOKUP($A531, 'Fielding Data'!$A$1:$H$12056, 6, 0), 0)</f>
        <v>0</v>
      </c>
      <c r="S531" s="13">
        <f>IFERROR(VLOOKUP($A531, 'Fielding Data'!$A$1:$H$12056, 7, 0), 0)</f>
        <v>0</v>
      </c>
      <c r="T531" s="13">
        <f>IFERROR(VLOOKUP($A531, 'Fielding Data'!$A$1:$H$12056, 8, 0), 0)</f>
        <v>0</v>
      </c>
      <c r="U531" s="13">
        <f>SUMIFS('Fielding Data'!E:E, 'Fielding Data'!$A:$A, $A531)</f>
        <v>0</v>
      </c>
      <c r="V531" s="13">
        <f>SUMIFS('Fielding Data'!F:F, 'Fielding Data'!$A:$A, $A531)</f>
        <v>0</v>
      </c>
      <c r="W531" s="13">
        <f>SUMIFS('Fielding Data'!G:G, 'Fielding Data'!$A:$A, $A531)</f>
        <v>0</v>
      </c>
      <c r="X531" s="13">
        <f>SUMIFS('Fielding Data'!H:H, 'Fielding Data'!$A:$A, $A531)</f>
        <v>0</v>
      </c>
    </row>
    <row r="532" spans="1:24" x14ac:dyDescent="0.3">
      <c r="A532" s="13" t="str">
        <f t="shared" si="17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 t="shared" si="16"/>
        <v>P</v>
      </c>
      <c r="Q532" s="13">
        <f>IFERROR(VLOOKUP($A532, 'Fielding Data'!$A$1:$H$12056, 5, 0), 0)</f>
        <v>0</v>
      </c>
      <c r="R532" s="13">
        <f>IFERROR(VLOOKUP($A532, 'Fielding Data'!$A$1:$H$12056, 6, 0), 0)</f>
        <v>0</v>
      </c>
      <c r="S532" s="13">
        <f>IFERROR(VLOOKUP($A532, 'Fielding Data'!$A$1:$H$12056, 7, 0), 0)</f>
        <v>1</v>
      </c>
      <c r="T532" s="13">
        <f>IFERROR(VLOOKUP($A532, 'Fielding Data'!$A$1:$H$12056, 8, 0), 0)</f>
        <v>0</v>
      </c>
      <c r="U532" s="13">
        <f>SUMIFS('Fielding Data'!E:E, 'Fielding Data'!$A:$A, $A532)</f>
        <v>0</v>
      </c>
      <c r="V532" s="13">
        <f>SUMIFS('Fielding Data'!F:F, 'Fielding Data'!$A:$A, $A532)</f>
        <v>0</v>
      </c>
      <c r="W532" s="13">
        <f>SUMIFS('Fielding Data'!G:G, 'Fielding Data'!$A:$A, $A532)</f>
        <v>1</v>
      </c>
      <c r="X532" s="13">
        <f>SUMIFS('Fielding Data'!H:H, 'Fielding Data'!$A:$A, $A532)</f>
        <v>0</v>
      </c>
    </row>
    <row r="533" spans="1:24" x14ac:dyDescent="0.3">
      <c r="A533" s="13" t="str">
        <f t="shared" si="17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 t="shared" si="16"/>
        <v>2B</v>
      </c>
      <c r="Q533" s="13">
        <f>IFERROR(VLOOKUP($A533, 'Fielding Data'!$A$1:$H$12056, 5, 0), 0)</f>
        <v>190</v>
      </c>
      <c r="R533" s="13">
        <f>IFERROR(VLOOKUP($A533, 'Fielding Data'!$A$1:$H$12056, 6, 0), 0)</f>
        <v>278</v>
      </c>
      <c r="S533" s="13">
        <f>IFERROR(VLOOKUP($A533, 'Fielding Data'!$A$1:$H$12056, 7, 0), 0)</f>
        <v>7</v>
      </c>
      <c r="T533" s="13">
        <f>IFERROR(VLOOKUP($A533, 'Fielding Data'!$A$1:$H$12056, 8, 0), 0)</f>
        <v>64</v>
      </c>
      <c r="U533" s="13">
        <f>SUMIFS('Fielding Data'!E:E, 'Fielding Data'!$A:$A, $A533)</f>
        <v>190</v>
      </c>
      <c r="V533" s="13">
        <f>SUMIFS('Fielding Data'!F:F, 'Fielding Data'!$A:$A, $A533)</f>
        <v>278</v>
      </c>
      <c r="W533" s="13">
        <f>SUMIFS('Fielding Data'!G:G, 'Fielding Data'!$A:$A, $A533)</f>
        <v>7</v>
      </c>
      <c r="X533" s="13">
        <f>SUMIFS('Fielding Data'!H:H, 'Fielding Data'!$A:$A, $A533)</f>
        <v>64</v>
      </c>
    </row>
    <row r="534" spans="1:24" x14ac:dyDescent="0.3">
      <c r="A534" s="13" t="str">
        <f t="shared" si="17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 t="shared" si="16"/>
        <v>P</v>
      </c>
      <c r="Q534" s="13">
        <f>IFERROR(VLOOKUP($A534, 'Fielding Data'!$A$1:$H$12056, 5, 0), 0)</f>
        <v>0</v>
      </c>
      <c r="R534" s="13">
        <f>IFERROR(VLOOKUP($A534, 'Fielding Data'!$A$1:$H$12056, 6, 0), 0)</f>
        <v>1</v>
      </c>
      <c r="S534" s="13">
        <f>IFERROR(VLOOKUP($A534, 'Fielding Data'!$A$1:$H$12056, 7, 0), 0)</f>
        <v>0</v>
      </c>
      <c r="T534" s="13">
        <f>IFERROR(VLOOKUP($A534, 'Fielding Data'!$A$1:$H$12056, 8, 0), 0)</f>
        <v>0</v>
      </c>
      <c r="U534" s="13">
        <f>SUMIFS('Fielding Data'!E:E, 'Fielding Data'!$A:$A, $A534)</f>
        <v>0</v>
      </c>
      <c r="V534" s="13">
        <f>SUMIFS('Fielding Data'!F:F, 'Fielding Data'!$A:$A, $A534)</f>
        <v>1</v>
      </c>
      <c r="W534" s="13">
        <f>SUMIFS('Fielding Data'!G:G, 'Fielding Data'!$A:$A, $A534)</f>
        <v>0</v>
      </c>
      <c r="X534" s="13">
        <f>SUMIFS('Fielding Data'!H:H, 'Fielding Data'!$A:$A, $A534)</f>
        <v>0</v>
      </c>
    </row>
    <row r="535" spans="1:24" x14ac:dyDescent="0.3">
      <c r="A535" s="13" t="str">
        <f t="shared" si="17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 t="shared" si="16"/>
        <v>P</v>
      </c>
      <c r="Q535" s="13">
        <f>IFERROR(VLOOKUP($A535, 'Fielding Data'!$A$1:$H$12056, 5, 0), 0)</f>
        <v>1</v>
      </c>
      <c r="R535" s="13">
        <f>IFERROR(VLOOKUP($A535, 'Fielding Data'!$A$1:$H$12056, 6, 0), 0)</f>
        <v>3</v>
      </c>
      <c r="S535" s="13">
        <f>IFERROR(VLOOKUP($A535, 'Fielding Data'!$A$1:$H$12056, 7, 0), 0)</f>
        <v>0</v>
      </c>
      <c r="T535" s="13">
        <f>IFERROR(VLOOKUP($A535, 'Fielding Data'!$A$1:$H$12056, 8, 0), 0)</f>
        <v>0</v>
      </c>
      <c r="U535" s="13">
        <f>SUMIFS('Fielding Data'!E:E, 'Fielding Data'!$A:$A, $A535)</f>
        <v>1</v>
      </c>
      <c r="V535" s="13">
        <f>SUMIFS('Fielding Data'!F:F, 'Fielding Data'!$A:$A, $A535)</f>
        <v>3</v>
      </c>
      <c r="W535" s="13">
        <f>SUMIFS('Fielding Data'!G:G, 'Fielding Data'!$A:$A, $A535)</f>
        <v>0</v>
      </c>
      <c r="X535" s="13">
        <f>SUMIFS('Fielding Data'!H:H, 'Fielding Data'!$A:$A, $A535)</f>
        <v>0</v>
      </c>
    </row>
    <row r="536" spans="1:24" x14ac:dyDescent="0.3">
      <c r="A536" s="13" t="str">
        <f t="shared" si="17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 t="shared" si="16"/>
        <v>P</v>
      </c>
      <c r="Q536" s="13">
        <f>IFERROR(VLOOKUP($A536, 'Fielding Data'!$A$1:$H$12056, 5, 0), 0)</f>
        <v>2</v>
      </c>
      <c r="R536" s="13">
        <f>IFERROR(VLOOKUP($A536, 'Fielding Data'!$A$1:$H$12056, 6, 0), 0)</f>
        <v>5</v>
      </c>
      <c r="S536" s="13">
        <f>IFERROR(VLOOKUP($A536, 'Fielding Data'!$A$1:$H$12056, 7, 0), 0)</f>
        <v>1</v>
      </c>
      <c r="T536" s="13">
        <f>IFERROR(VLOOKUP($A536, 'Fielding Data'!$A$1:$H$12056, 8, 0), 0)</f>
        <v>0</v>
      </c>
      <c r="U536" s="13">
        <f>SUMIFS('Fielding Data'!E:E, 'Fielding Data'!$A:$A, $A536)</f>
        <v>2</v>
      </c>
      <c r="V536" s="13">
        <f>SUMIFS('Fielding Data'!F:F, 'Fielding Data'!$A:$A, $A536)</f>
        <v>5</v>
      </c>
      <c r="W536" s="13">
        <f>SUMIFS('Fielding Data'!G:G, 'Fielding Data'!$A:$A, $A536)</f>
        <v>1</v>
      </c>
      <c r="X536" s="13">
        <f>SUMIFS('Fielding Data'!H:H, 'Fielding Data'!$A:$A, $A536)</f>
        <v>0</v>
      </c>
    </row>
    <row r="537" spans="1:24" x14ac:dyDescent="0.3">
      <c r="A537" s="13" t="str">
        <f t="shared" si="17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 t="shared" si="16"/>
        <v>1B</v>
      </c>
      <c r="Q537" s="13">
        <f>IFERROR(VLOOKUP($A537, 'Fielding Data'!$A$1:$H$12056, 5, 0), 0)</f>
        <v>1069</v>
      </c>
      <c r="R537" s="13">
        <f>IFERROR(VLOOKUP($A537, 'Fielding Data'!$A$1:$H$12056, 6, 0), 0)</f>
        <v>83</v>
      </c>
      <c r="S537" s="13">
        <f>IFERROR(VLOOKUP($A537, 'Fielding Data'!$A$1:$H$12056, 7, 0), 0)</f>
        <v>7</v>
      </c>
      <c r="T537" s="13">
        <f>IFERROR(VLOOKUP($A537, 'Fielding Data'!$A$1:$H$12056, 8, 0), 0)</f>
        <v>124</v>
      </c>
      <c r="U537" s="13">
        <f>SUMIFS('Fielding Data'!E:E, 'Fielding Data'!$A:$A, $A537)</f>
        <v>1069</v>
      </c>
      <c r="V537" s="13">
        <f>SUMIFS('Fielding Data'!F:F, 'Fielding Data'!$A:$A, $A537)</f>
        <v>83</v>
      </c>
      <c r="W537" s="13">
        <f>SUMIFS('Fielding Data'!G:G, 'Fielding Data'!$A:$A, $A537)</f>
        <v>7</v>
      </c>
      <c r="X537" s="13">
        <f>SUMIFS('Fielding Data'!H:H, 'Fielding Data'!$A:$A, $A537)</f>
        <v>124</v>
      </c>
    </row>
    <row r="538" spans="1:24" x14ac:dyDescent="0.3">
      <c r="A538" s="13" t="str">
        <f t="shared" si="17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 t="shared" si="16"/>
        <v>1B</v>
      </c>
      <c r="Q538" s="13">
        <f>IFERROR(VLOOKUP($A538, 'Fielding Data'!$A$1:$H$12056, 5, 0), 0)</f>
        <v>946</v>
      </c>
      <c r="R538" s="13">
        <f>IFERROR(VLOOKUP($A538, 'Fielding Data'!$A$1:$H$12056, 6, 0), 0)</f>
        <v>74</v>
      </c>
      <c r="S538" s="13">
        <f>IFERROR(VLOOKUP($A538, 'Fielding Data'!$A$1:$H$12056, 7, 0), 0)</f>
        <v>1</v>
      </c>
      <c r="T538" s="13">
        <f>IFERROR(VLOOKUP($A538, 'Fielding Data'!$A$1:$H$12056, 8, 0), 0)</f>
        <v>92</v>
      </c>
      <c r="U538" s="13">
        <f>SUMIFS('Fielding Data'!E:E, 'Fielding Data'!$A:$A, $A538)</f>
        <v>946</v>
      </c>
      <c r="V538" s="13">
        <f>SUMIFS('Fielding Data'!F:F, 'Fielding Data'!$A:$A, $A538)</f>
        <v>74</v>
      </c>
      <c r="W538" s="13">
        <f>SUMIFS('Fielding Data'!G:G, 'Fielding Data'!$A:$A, $A538)</f>
        <v>1</v>
      </c>
      <c r="X538" s="13">
        <f>SUMIFS('Fielding Data'!H:H, 'Fielding Data'!$A:$A, $A538)</f>
        <v>92</v>
      </c>
    </row>
    <row r="539" spans="1:24" x14ac:dyDescent="0.3">
      <c r="A539" s="13" t="str">
        <f t="shared" si="17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 t="shared" si="16"/>
        <v>1B</v>
      </c>
      <c r="Q539" s="13">
        <f>IFERROR(VLOOKUP($A539, 'Fielding Data'!$A$1:$H$12056, 5, 0), 0)</f>
        <v>298</v>
      </c>
      <c r="R539" s="13">
        <f>IFERROR(VLOOKUP($A539, 'Fielding Data'!$A$1:$H$12056, 6, 0), 0)</f>
        <v>20</v>
      </c>
      <c r="S539" s="13">
        <f>IFERROR(VLOOKUP($A539, 'Fielding Data'!$A$1:$H$12056, 7, 0), 0)</f>
        <v>1</v>
      </c>
      <c r="T539" s="13">
        <f>IFERROR(VLOOKUP($A539, 'Fielding Data'!$A$1:$H$12056, 8, 0), 0)</f>
        <v>23</v>
      </c>
      <c r="U539" s="13">
        <f>SUMIFS('Fielding Data'!E:E, 'Fielding Data'!$A:$A, $A539)</f>
        <v>307</v>
      </c>
      <c r="V539" s="13">
        <f>SUMIFS('Fielding Data'!F:F, 'Fielding Data'!$A:$A, $A539)</f>
        <v>22</v>
      </c>
      <c r="W539" s="13">
        <f>SUMIFS('Fielding Data'!G:G, 'Fielding Data'!$A:$A, $A539)</f>
        <v>1</v>
      </c>
      <c r="X539" s="13">
        <f>SUMIFS('Fielding Data'!H:H, 'Fielding Data'!$A:$A, $A539)</f>
        <v>23</v>
      </c>
    </row>
    <row r="540" spans="1:24" x14ac:dyDescent="0.3">
      <c r="A540" s="13" t="str">
        <f t="shared" si="17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 t="shared" si="16"/>
        <v>1B</v>
      </c>
      <c r="Q540" s="13">
        <f>IFERROR(VLOOKUP($A540, 'Fielding Data'!$A$1:$H$12056, 5, 0), 0)</f>
        <v>1</v>
      </c>
      <c r="R540" s="13">
        <f>IFERROR(VLOOKUP($A540, 'Fielding Data'!$A$1:$H$12056, 6, 0), 0)</f>
        <v>0</v>
      </c>
      <c r="S540" s="13">
        <f>IFERROR(VLOOKUP($A540, 'Fielding Data'!$A$1:$H$12056, 7, 0), 0)</f>
        <v>0</v>
      </c>
      <c r="T540" s="13">
        <f>IFERROR(VLOOKUP($A540, 'Fielding Data'!$A$1:$H$12056, 8, 0), 0)</f>
        <v>0</v>
      </c>
      <c r="U540" s="13">
        <f>SUMIFS('Fielding Data'!E:E, 'Fielding Data'!$A:$A, $A540)</f>
        <v>435</v>
      </c>
      <c r="V540" s="13">
        <f>SUMIFS('Fielding Data'!F:F, 'Fielding Data'!$A:$A, $A540)</f>
        <v>20</v>
      </c>
      <c r="W540" s="13">
        <f>SUMIFS('Fielding Data'!G:G, 'Fielding Data'!$A:$A, $A540)</f>
        <v>4</v>
      </c>
      <c r="X540" s="13">
        <f>SUMIFS('Fielding Data'!H:H, 'Fielding Data'!$A:$A, $A540)</f>
        <v>4</v>
      </c>
    </row>
    <row r="541" spans="1:24" x14ac:dyDescent="0.3">
      <c r="A541" s="13" t="str">
        <f t="shared" si="17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 t="shared" si="16"/>
        <v>3B</v>
      </c>
      <c r="Q541" s="13">
        <f>IFERROR(VLOOKUP($A541, 'Fielding Data'!$A$1:$H$12056, 5, 0), 0)</f>
        <v>90</v>
      </c>
      <c r="R541" s="13">
        <f>IFERROR(VLOOKUP($A541, 'Fielding Data'!$A$1:$H$12056, 6, 0), 0)</f>
        <v>278</v>
      </c>
      <c r="S541" s="13">
        <f>IFERROR(VLOOKUP($A541, 'Fielding Data'!$A$1:$H$12056, 7, 0), 0)</f>
        <v>12</v>
      </c>
      <c r="T541" s="13">
        <f>IFERROR(VLOOKUP($A541, 'Fielding Data'!$A$1:$H$12056, 8, 0), 0)</f>
        <v>29</v>
      </c>
      <c r="U541" s="13">
        <f>SUMIFS('Fielding Data'!E:E, 'Fielding Data'!$A:$A, $A541)</f>
        <v>90</v>
      </c>
      <c r="V541" s="13">
        <f>SUMIFS('Fielding Data'!F:F, 'Fielding Data'!$A:$A, $A541)</f>
        <v>278</v>
      </c>
      <c r="W541" s="13">
        <f>SUMIFS('Fielding Data'!G:G, 'Fielding Data'!$A:$A, $A541)</f>
        <v>12</v>
      </c>
      <c r="X541" s="13">
        <f>SUMIFS('Fielding Data'!H:H, 'Fielding Data'!$A:$A, $A541)</f>
        <v>29</v>
      </c>
    </row>
    <row r="542" spans="1:24" x14ac:dyDescent="0.3">
      <c r="A542" s="13" t="str">
        <f t="shared" si="17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 t="shared" si="16"/>
        <v>C</v>
      </c>
      <c r="Q542" s="13">
        <f>IFERROR(VLOOKUP($A542, 'Fielding Data'!$A$1:$H$12056, 5, 0), 0)</f>
        <v>56</v>
      </c>
      <c r="R542" s="13">
        <f>IFERROR(VLOOKUP($A542, 'Fielding Data'!$A$1:$H$12056, 6, 0), 0)</f>
        <v>9</v>
      </c>
      <c r="S542" s="13">
        <f>IFERROR(VLOOKUP($A542, 'Fielding Data'!$A$1:$H$12056, 7, 0), 0)</f>
        <v>0</v>
      </c>
      <c r="T542" s="13">
        <f>IFERROR(VLOOKUP($A542, 'Fielding Data'!$A$1:$H$12056, 8, 0), 0)</f>
        <v>0</v>
      </c>
      <c r="U542" s="13">
        <f>SUMIFS('Fielding Data'!E:E, 'Fielding Data'!$A:$A, $A542)</f>
        <v>56</v>
      </c>
      <c r="V542" s="13">
        <f>SUMIFS('Fielding Data'!F:F, 'Fielding Data'!$A:$A, $A542)</f>
        <v>9</v>
      </c>
      <c r="W542" s="13">
        <f>SUMIFS('Fielding Data'!G:G, 'Fielding Data'!$A:$A, $A542)</f>
        <v>0</v>
      </c>
      <c r="X542" s="13">
        <f>SUMIFS('Fielding Data'!H:H, 'Fielding Data'!$A:$A, $A542)</f>
        <v>0</v>
      </c>
    </row>
    <row r="543" spans="1:24" x14ac:dyDescent="0.3">
      <c r="A543" s="13" t="str">
        <f t="shared" si="17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 t="shared" si="16"/>
        <v>P</v>
      </c>
      <c r="Q543" s="13">
        <f>IFERROR(VLOOKUP($A543, 'Fielding Data'!$A$1:$H$12056, 5, 0), 0)</f>
        <v>0</v>
      </c>
      <c r="R543" s="13">
        <f>IFERROR(VLOOKUP($A543, 'Fielding Data'!$A$1:$H$12056, 6, 0), 0)</f>
        <v>0</v>
      </c>
      <c r="S543" s="13">
        <f>IFERROR(VLOOKUP($A543, 'Fielding Data'!$A$1:$H$12056, 7, 0), 0)</f>
        <v>0</v>
      </c>
      <c r="T543" s="13">
        <f>IFERROR(VLOOKUP($A543, 'Fielding Data'!$A$1:$H$12056, 8, 0), 0)</f>
        <v>0</v>
      </c>
      <c r="U543" s="13">
        <f>SUMIFS('Fielding Data'!E:E, 'Fielding Data'!$A:$A, $A543)</f>
        <v>0</v>
      </c>
      <c r="V543" s="13">
        <f>SUMIFS('Fielding Data'!F:F, 'Fielding Data'!$A:$A, $A543)</f>
        <v>0</v>
      </c>
      <c r="W543" s="13">
        <f>SUMIFS('Fielding Data'!G:G, 'Fielding Data'!$A:$A, $A543)</f>
        <v>0</v>
      </c>
      <c r="X543" s="13">
        <f>SUMIFS('Fielding Data'!H:H, 'Fielding Data'!$A:$A, $A543)</f>
        <v>0</v>
      </c>
    </row>
    <row r="544" spans="1:24" x14ac:dyDescent="0.3">
      <c r="A544" s="13" t="str">
        <f t="shared" si="17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 t="shared" si="16"/>
        <v>LF</v>
      </c>
      <c r="Q544" s="13">
        <f>IFERROR(VLOOKUP($A544, 'Fielding Data'!$A$1:$H$12056, 5, 0), 0)</f>
        <v>0</v>
      </c>
      <c r="R544" s="13">
        <f>IFERROR(VLOOKUP($A544, 'Fielding Data'!$A$1:$H$12056, 6, 0), 0)</f>
        <v>0</v>
      </c>
      <c r="S544" s="13">
        <f>IFERROR(VLOOKUP($A544, 'Fielding Data'!$A$1:$H$12056, 7, 0), 0)</f>
        <v>0</v>
      </c>
      <c r="T544" s="13">
        <f>IFERROR(VLOOKUP($A544, 'Fielding Data'!$A$1:$H$12056, 8, 0), 0)</f>
        <v>0</v>
      </c>
      <c r="U544" s="13">
        <f>SUMIFS('Fielding Data'!E:E, 'Fielding Data'!$A:$A, $A544)</f>
        <v>169</v>
      </c>
      <c r="V544" s="13">
        <f>SUMIFS('Fielding Data'!F:F, 'Fielding Data'!$A:$A, $A544)</f>
        <v>7</v>
      </c>
      <c r="W544" s="13">
        <f>SUMIFS('Fielding Data'!G:G, 'Fielding Data'!$A:$A, $A544)</f>
        <v>5</v>
      </c>
      <c r="X544" s="13">
        <f>SUMIFS('Fielding Data'!H:H, 'Fielding Data'!$A:$A, $A544)</f>
        <v>3</v>
      </c>
    </row>
    <row r="545" spans="1:24" x14ac:dyDescent="0.3">
      <c r="A545" s="13" t="str">
        <f t="shared" si="17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 t="shared" si="16"/>
        <v>P</v>
      </c>
      <c r="Q545" s="13">
        <f>IFERROR(VLOOKUP($A545, 'Fielding Data'!$A$1:$H$12056, 5, 0), 0)</f>
        <v>2</v>
      </c>
      <c r="R545" s="13">
        <f>IFERROR(VLOOKUP($A545, 'Fielding Data'!$A$1:$H$12056, 6, 0), 0)</f>
        <v>4</v>
      </c>
      <c r="S545" s="13">
        <f>IFERROR(VLOOKUP($A545, 'Fielding Data'!$A$1:$H$12056, 7, 0), 0)</f>
        <v>1</v>
      </c>
      <c r="T545" s="13">
        <f>IFERROR(VLOOKUP($A545, 'Fielding Data'!$A$1:$H$12056, 8, 0), 0)</f>
        <v>1</v>
      </c>
      <c r="U545" s="13">
        <f>SUMIFS('Fielding Data'!E:E, 'Fielding Data'!$A:$A, $A545)</f>
        <v>2</v>
      </c>
      <c r="V545" s="13">
        <f>SUMIFS('Fielding Data'!F:F, 'Fielding Data'!$A:$A, $A545)</f>
        <v>4</v>
      </c>
      <c r="W545" s="13">
        <f>SUMIFS('Fielding Data'!G:G, 'Fielding Data'!$A:$A, $A545)</f>
        <v>1</v>
      </c>
      <c r="X545" s="13">
        <f>SUMIFS('Fielding Data'!H:H, 'Fielding Data'!$A:$A, $A545)</f>
        <v>1</v>
      </c>
    </row>
    <row r="546" spans="1:24" x14ac:dyDescent="0.3">
      <c r="A546" s="13" t="str">
        <f t="shared" si="17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 t="shared" si="16"/>
        <v>P</v>
      </c>
      <c r="Q546" s="13">
        <f>IFERROR(VLOOKUP($A546, 'Fielding Data'!$A$1:$H$12056, 5, 0), 0)</f>
        <v>8</v>
      </c>
      <c r="R546" s="13">
        <f>IFERROR(VLOOKUP($A546, 'Fielding Data'!$A$1:$H$12056, 6, 0), 0)</f>
        <v>25</v>
      </c>
      <c r="S546" s="13">
        <f>IFERROR(VLOOKUP($A546, 'Fielding Data'!$A$1:$H$12056, 7, 0), 0)</f>
        <v>3</v>
      </c>
      <c r="T546" s="13">
        <f>IFERROR(VLOOKUP($A546, 'Fielding Data'!$A$1:$H$12056, 8, 0), 0)</f>
        <v>0</v>
      </c>
      <c r="U546" s="13">
        <f>SUMIFS('Fielding Data'!E:E, 'Fielding Data'!$A:$A, $A546)</f>
        <v>8</v>
      </c>
      <c r="V546" s="13">
        <f>SUMIFS('Fielding Data'!F:F, 'Fielding Data'!$A:$A, $A546)</f>
        <v>25</v>
      </c>
      <c r="W546" s="13">
        <f>SUMIFS('Fielding Data'!G:G, 'Fielding Data'!$A:$A, $A546)</f>
        <v>3</v>
      </c>
      <c r="X546" s="13">
        <f>SUMIFS('Fielding Data'!H:H, 'Fielding Data'!$A:$A, $A546)</f>
        <v>0</v>
      </c>
    </row>
    <row r="547" spans="1:24" x14ac:dyDescent="0.3">
      <c r="A547" s="13" t="str">
        <f t="shared" si="17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 t="shared" si="16"/>
        <v>P</v>
      </c>
      <c r="Q547" s="13">
        <f>IFERROR(VLOOKUP($A547, 'Fielding Data'!$A$1:$H$12056, 5, 0), 0)</f>
        <v>22</v>
      </c>
      <c r="R547" s="13">
        <f>IFERROR(VLOOKUP($A547, 'Fielding Data'!$A$1:$H$12056, 6, 0), 0)</f>
        <v>21</v>
      </c>
      <c r="S547" s="13">
        <f>IFERROR(VLOOKUP($A547, 'Fielding Data'!$A$1:$H$12056, 7, 0), 0)</f>
        <v>3</v>
      </c>
      <c r="T547" s="13">
        <f>IFERROR(VLOOKUP($A547, 'Fielding Data'!$A$1:$H$12056, 8, 0), 0)</f>
        <v>3</v>
      </c>
      <c r="U547" s="13">
        <f>SUMIFS('Fielding Data'!E:E, 'Fielding Data'!$A:$A, $A547)</f>
        <v>22</v>
      </c>
      <c r="V547" s="13">
        <f>SUMIFS('Fielding Data'!F:F, 'Fielding Data'!$A:$A, $A547)</f>
        <v>21</v>
      </c>
      <c r="W547" s="13">
        <f>SUMIFS('Fielding Data'!G:G, 'Fielding Data'!$A:$A, $A547)</f>
        <v>3</v>
      </c>
      <c r="X547" s="13">
        <f>SUMIFS('Fielding Data'!H:H, 'Fielding Data'!$A:$A, $A547)</f>
        <v>3</v>
      </c>
    </row>
    <row r="548" spans="1:24" x14ac:dyDescent="0.3">
      <c r="A548" s="13" t="str">
        <f t="shared" si="17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 t="shared" si="16"/>
        <v>P</v>
      </c>
      <c r="Q548" s="13">
        <f>IFERROR(VLOOKUP($A548, 'Fielding Data'!$A$1:$H$12056, 5, 0), 0)</f>
        <v>4</v>
      </c>
      <c r="R548" s="13">
        <f>IFERROR(VLOOKUP($A548, 'Fielding Data'!$A$1:$H$12056, 6, 0), 0)</f>
        <v>7</v>
      </c>
      <c r="S548" s="13">
        <f>IFERROR(VLOOKUP($A548, 'Fielding Data'!$A$1:$H$12056, 7, 0), 0)</f>
        <v>1</v>
      </c>
      <c r="T548" s="13">
        <f>IFERROR(VLOOKUP($A548, 'Fielding Data'!$A$1:$H$12056, 8, 0), 0)</f>
        <v>1</v>
      </c>
      <c r="U548" s="13">
        <f>SUMIFS('Fielding Data'!E:E, 'Fielding Data'!$A:$A, $A548)</f>
        <v>4</v>
      </c>
      <c r="V548" s="13">
        <f>SUMIFS('Fielding Data'!F:F, 'Fielding Data'!$A:$A, $A548)</f>
        <v>7</v>
      </c>
      <c r="W548" s="13">
        <f>SUMIFS('Fielding Data'!G:G, 'Fielding Data'!$A:$A, $A548)</f>
        <v>1</v>
      </c>
      <c r="X548" s="13">
        <f>SUMIFS('Fielding Data'!H:H, 'Fielding Data'!$A:$A, $A548)</f>
        <v>1</v>
      </c>
    </row>
    <row r="549" spans="1:24" x14ac:dyDescent="0.3">
      <c r="A549" s="13" t="str">
        <f t="shared" si="17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 t="shared" si="16"/>
        <v>C</v>
      </c>
      <c r="Q549" s="13">
        <f>IFERROR(VLOOKUP($A549, 'Fielding Data'!$A$1:$H$12056, 5, 0), 0)</f>
        <v>516</v>
      </c>
      <c r="R549" s="13">
        <f>IFERROR(VLOOKUP($A549, 'Fielding Data'!$A$1:$H$12056, 6, 0), 0)</f>
        <v>52</v>
      </c>
      <c r="S549" s="13">
        <f>IFERROR(VLOOKUP($A549, 'Fielding Data'!$A$1:$H$12056, 7, 0), 0)</f>
        <v>5</v>
      </c>
      <c r="T549" s="13">
        <f>IFERROR(VLOOKUP($A549, 'Fielding Data'!$A$1:$H$12056, 8, 0), 0)</f>
        <v>5</v>
      </c>
      <c r="U549" s="13">
        <f>SUMIFS('Fielding Data'!E:E, 'Fielding Data'!$A:$A, $A549)</f>
        <v>516</v>
      </c>
      <c r="V549" s="13">
        <f>SUMIFS('Fielding Data'!F:F, 'Fielding Data'!$A:$A, $A549)</f>
        <v>52</v>
      </c>
      <c r="W549" s="13">
        <f>SUMIFS('Fielding Data'!G:G, 'Fielding Data'!$A:$A, $A549)</f>
        <v>5</v>
      </c>
      <c r="X549" s="13">
        <f>SUMIFS('Fielding Data'!H:H, 'Fielding Data'!$A:$A, $A549)</f>
        <v>5</v>
      </c>
    </row>
    <row r="550" spans="1:24" x14ac:dyDescent="0.3">
      <c r="A550" s="13" t="str">
        <f t="shared" si="17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 t="shared" si="16"/>
        <v>1B</v>
      </c>
      <c r="Q550" s="13">
        <f>IFERROR(VLOOKUP($A550, 'Fielding Data'!$A$1:$H$12056, 5, 0), 0)</f>
        <v>11</v>
      </c>
      <c r="R550" s="13">
        <f>IFERROR(VLOOKUP($A550, 'Fielding Data'!$A$1:$H$12056, 6, 0), 0)</f>
        <v>0</v>
      </c>
      <c r="S550" s="13">
        <f>IFERROR(VLOOKUP($A550, 'Fielding Data'!$A$1:$H$12056, 7, 0), 0)</f>
        <v>0</v>
      </c>
      <c r="T550" s="13">
        <f>IFERROR(VLOOKUP($A550, 'Fielding Data'!$A$1:$H$12056, 8, 0), 0)</f>
        <v>1</v>
      </c>
      <c r="U550" s="13">
        <f>SUMIFS('Fielding Data'!E:E, 'Fielding Data'!$A:$A, $A550)</f>
        <v>11</v>
      </c>
      <c r="V550" s="13">
        <f>SUMIFS('Fielding Data'!F:F, 'Fielding Data'!$A:$A, $A550)</f>
        <v>0</v>
      </c>
      <c r="W550" s="13">
        <f>SUMIFS('Fielding Data'!G:G, 'Fielding Data'!$A:$A, $A550)</f>
        <v>0</v>
      </c>
      <c r="X550" s="13">
        <f>SUMIFS('Fielding Data'!H:H, 'Fielding Data'!$A:$A, $A550)</f>
        <v>1</v>
      </c>
    </row>
    <row r="551" spans="1:24" x14ac:dyDescent="0.3">
      <c r="A551" s="13" t="str">
        <f t="shared" si="17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 t="shared" si="16"/>
        <v>1B</v>
      </c>
      <c r="Q551" s="13">
        <f>IFERROR(VLOOKUP($A551, 'Fielding Data'!$A$1:$H$12056, 5, 0), 0)</f>
        <v>28</v>
      </c>
      <c r="R551" s="13">
        <f>IFERROR(VLOOKUP($A551, 'Fielding Data'!$A$1:$H$12056, 6, 0), 0)</f>
        <v>2</v>
      </c>
      <c r="S551" s="13">
        <f>IFERROR(VLOOKUP($A551, 'Fielding Data'!$A$1:$H$12056, 7, 0), 0)</f>
        <v>0</v>
      </c>
      <c r="T551" s="13">
        <f>IFERROR(VLOOKUP($A551, 'Fielding Data'!$A$1:$H$12056, 8, 0), 0)</f>
        <v>4</v>
      </c>
      <c r="U551" s="13">
        <f>SUMIFS('Fielding Data'!E:E, 'Fielding Data'!$A:$A, $A551)</f>
        <v>95</v>
      </c>
      <c r="V551" s="13">
        <f>SUMIFS('Fielding Data'!F:F, 'Fielding Data'!$A:$A, $A551)</f>
        <v>7</v>
      </c>
      <c r="W551" s="13">
        <f>SUMIFS('Fielding Data'!G:G, 'Fielding Data'!$A:$A, $A551)</f>
        <v>1</v>
      </c>
      <c r="X551" s="13">
        <f>SUMIFS('Fielding Data'!H:H, 'Fielding Data'!$A:$A, $A551)</f>
        <v>4</v>
      </c>
    </row>
    <row r="552" spans="1:24" x14ac:dyDescent="0.3">
      <c r="A552" s="13" t="str">
        <f t="shared" si="17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 t="shared" si="16"/>
        <v>P</v>
      </c>
      <c r="Q552" s="13">
        <f>IFERROR(VLOOKUP($A552, 'Fielding Data'!$A$1:$H$12056, 5, 0), 0)</f>
        <v>12</v>
      </c>
      <c r="R552" s="13">
        <f>IFERROR(VLOOKUP($A552, 'Fielding Data'!$A$1:$H$12056, 6, 0), 0)</f>
        <v>26</v>
      </c>
      <c r="S552" s="13">
        <f>IFERROR(VLOOKUP($A552, 'Fielding Data'!$A$1:$H$12056, 7, 0), 0)</f>
        <v>0</v>
      </c>
      <c r="T552" s="13">
        <f>IFERROR(VLOOKUP($A552, 'Fielding Data'!$A$1:$H$12056, 8, 0), 0)</f>
        <v>2</v>
      </c>
      <c r="U552" s="13">
        <f>SUMIFS('Fielding Data'!E:E, 'Fielding Data'!$A:$A, $A552)</f>
        <v>12</v>
      </c>
      <c r="V552" s="13">
        <f>SUMIFS('Fielding Data'!F:F, 'Fielding Data'!$A:$A, $A552)</f>
        <v>26</v>
      </c>
      <c r="W552" s="13">
        <f>SUMIFS('Fielding Data'!G:G, 'Fielding Data'!$A:$A, $A552)</f>
        <v>0</v>
      </c>
      <c r="X552" s="13">
        <f>SUMIFS('Fielding Data'!H:H, 'Fielding Data'!$A:$A, $A552)</f>
        <v>2</v>
      </c>
    </row>
    <row r="553" spans="1:24" x14ac:dyDescent="0.3">
      <c r="A553" s="13" t="str">
        <f t="shared" si="17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 t="shared" si="16"/>
        <v>1B</v>
      </c>
      <c r="Q553" s="13">
        <f>IFERROR(VLOOKUP($A553, 'Fielding Data'!$A$1:$H$12056, 5, 0), 0)</f>
        <v>815</v>
      </c>
      <c r="R553" s="13">
        <f>IFERROR(VLOOKUP($A553, 'Fielding Data'!$A$1:$H$12056, 6, 0), 0)</f>
        <v>58</v>
      </c>
      <c r="S553" s="13">
        <f>IFERROR(VLOOKUP($A553, 'Fielding Data'!$A$1:$H$12056, 7, 0), 0)</f>
        <v>3</v>
      </c>
      <c r="T553" s="13">
        <f>IFERROR(VLOOKUP($A553, 'Fielding Data'!$A$1:$H$12056, 8, 0), 0)</f>
        <v>80</v>
      </c>
      <c r="U553" s="13">
        <f>SUMIFS('Fielding Data'!E:E, 'Fielding Data'!$A:$A, $A553)</f>
        <v>820</v>
      </c>
      <c r="V553" s="13">
        <f>SUMIFS('Fielding Data'!F:F, 'Fielding Data'!$A:$A, $A553)</f>
        <v>58</v>
      </c>
      <c r="W553" s="13">
        <f>SUMIFS('Fielding Data'!G:G, 'Fielding Data'!$A:$A, $A553)</f>
        <v>3</v>
      </c>
      <c r="X553" s="13">
        <f>SUMIFS('Fielding Data'!H:H, 'Fielding Data'!$A:$A, $A553)</f>
        <v>80</v>
      </c>
    </row>
    <row r="554" spans="1:24" x14ac:dyDescent="0.3">
      <c r="A554" s="13" t="str">
        <f t="shared" si="17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 t="shared" si="16"/>
        <v>1B</v>
      </c>
      <c r="Q554" s="13">
        <f>IFERROR(VLOOKUP($A554, 'Fielding Data'!$A$1:$H$12056, 5, 0), 0)</f>
        <v>1139</v>
      </c>
      <c r="R554" s="13">
        <f>IFERROR(VLOOKUP($A554, 'Fielding Data'!$A$1:$H$12056, 6, 0), 0)</f>
        <v>122</v>
      </c>
      <c r="S554" s="13">
        <f>IFERROR(VLOOKUP($A554, 'Fielding Data'!$A$1:$H$12056, 7, 0), 0)</f>
        <v>11</v>
      </c>
      <c r="T554" s="13">
        <f>IFERROR(VLOOKUP($A554, 'Fielding Data'!$A$1:$H$12056, 8, 0), 0)</f>
        <v>117</v>
      </c>
      <c r="U554" s="13">
        <f>SUMIFS('Fielding Data'!E:E, 'Fielding Data'!$A:$A, $A554)</f>
        <v>1139</v>
      </c>
      <c r="V554" s="13">
        <f>SUMIFS('Fielding Data'!F:F, 'Fielding Data'!$A:$A, $A554)</f>
        <v>122</v>
      </c>
      <c r="W554" s="13">
        <f>SUMIFS('Fielding Data'!G:G, 'Fielding Data'!$A:$A, $A554)</f>
        <v>11</v>
      </c>
      <c r="X554" s="13">
        <f>SUMIFS('Fielding Data'!H:H, 'Fielding Data'!$A:$A, $A554)</f>
        <v>117</v>
      </c>
    </row>
    <row r="555" spans="1:24" x14ac:dyDescent="0.3">
      <c r="A555" s="13" t="str">
        <f t="shared" si="17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 t="shared" si="16"/>
        <v>1B</v>
      </c>
      <c r="Q555" s="13">
        <f>IFERROR(VLOOKUP($A555, 'Fielding Data'!$A$1:$H$12056, 5, 0), 0)</f>
        <v>15</v>
      </c>
      <c r="R555" s="13">
        <f>IFERROR(VLOOKUP($A555, 'Fielding Data'!$A$1:$H$12056, 6, 0), 0)</f>
        <v>0</v>
      </c>
      <c r="S555" s="13">
        <f>IFERROR(VLOOKUP($A555, 'Fielding Data'!$A$1:$H$12056, 7, 0), 0)</f>
        <v>0</v>
      </c>
      <c r="T555" s="13">
        <f>IFERROR(VLOOKUP($A555, 'Fielding Data'!$A$1:$H$12056, 8, 0), 0)</f>
        <v>2</v>
      </c>
      <c r="U555" s="13">
        <f>SUMIFS('Fielding Data'!E:E, 'Fielding Data'!$A:$A, $A555)</f>
        <v>56</v>
      </c>
      <c r="V555" s="13">
        <f>SUMIFS('Fielding Data'!F:F, 'Fielding Data'!$A:$A, $A555)</f>
        <v>130</v>
      </c>
      <c r="W555" s="13">
        <f>SUMIFS('Fielding Data'!G:G, 'Fielding Data'!$A:$A, $A555)</f>
        <v>11</v>
      </c>
      <c r="X555" s="13">
        <f>SUMIFS('Fielding Data'!H:H, 'Fielding Data'!$A:$A, $A555)</f>
        <v>11</v>
      </c>
    </row>
    <row r="556" spans="1:24" x14ac:dyDescent="0.3">
      <c r="A556" s="13" t="str">
        <f t="shared" si="17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 t="shared" si="16"/>
        <v>1B</v>
      </c>
      <c r="Q556" s="13">
        <f>IFERROR(VLOOKUP($A556, 'Fielding Data'!$A$1:$H$12056, 5, 0), 0)</f>
        <v>1</v>
      </c>
      <c r="R556" s="13">
        <f>IFERROR(VLOOKUP($A556, 'Fielding Data'!$A$1:$H$12056, 6, 0), 0)</f>
        <v>0</v>
      </c>
      <c r="S556" s="13">
        <f>IFERROR(VLOOKUP($A556, 'Fielding Data'!$A$1:$H$12056, 7, 0), 0)</f>
        <v>0</v>
      </c>
      <c r="T556" s="13">
        <f>IFERROR(VLOOKUP($A556, 'Fielding Data'!$A$1:$H$12056, 8, 0), 0)</f>
        <v>0</v>
      </c>
      <c r="U556" s="13">
        <f>SUMIFS('Fielding Data'!E:E, 'Fielding Data'!$A:$A, $A556)</f>
        <v>97</v>
      </c>
      <c r="V556" s="13">
        <f>SUMIFS('Fielding Data'!F:F, 'Fielding Data'!$A:$A, $A556)</f>
        <v>6</v>
      </c>
      <c r="W556" s="13">
        <f>SUMIFS('Fielding Data'!G:G, 'Fielding Data'!$A:$A, $A556)</f>
        <v>0</v>
      </c>
      <c r="X556" s="13">
        <f>SUMIFS('Fielding Data'!H:H, 'Fielding Data'!$A:$A, $A556)</f>
        <v>2</v>
      </c>
    </row>
    <row r="557" spans="1:24" x14ac:dyDescent="0.3">
      <c r="A557" s="13" t="str">
        <f t="shared" si="17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 t="shared" si="16"/>
        <v>P</v>
      </c>
      <c r="Q557" s="13">
        <f>IFERROR(VLOOKUP($A557, 'Fielding Data'!$A$1:$H$12056, 5, 0), 0)</f>
        <v>5</v>
      </c>
      <c r="R557" s="13">
        <f>IFERROR(VLOOKUP($A557, 'Fielding Data'!$A$1:$H$12056, 6, 0), 0)</f>
        <v>24</v>
      </c>
      <c r="S557" s="13">
        <f>IFERROR(VLOOKUP($A557, 'Fielding Data'!$A$1:$H$12056, 7, 0), 0)</f>
        <v>1</v>
      </c>
      <c r="T557" s="13">
        <f>IFERROR(VLOOKUP($A557, 'Fielding Data'!$A$1:$H$12056, 8, 0), 0)</f>
        <v>0</v>
      </c>
      <c r="U557" s="13">
        <f>SUMIFS('Fielding Data'!E:E, 'Fielding Data'!$A:$A, $A557)</f>
        <v>5</v>
      </c>
      <c r="V557" s="13">
        <f>SUMIFS('Fielding Data'!F:F, 'Fielding Data'!$A:$A, $A557)</f>
        <v>24</v>
      </c>
      <c r="W557" s="13">
        <f>SUMIFS('Fielding Data'!G:G, 'Fielding Data'!$A:$A, $A557)</f>
        <v>1</v>
      </c>
      <c r="X557" s="13">
        <f>SUMIFS('Fielding Data'!H:H, 'Fielding Data'!$A:$A, $A557)</f>
        <v>0</v>
      </c>
    </row>
    <row r="558" spans="1:24" x14ac:dyDescent="0.3">
      <c r="A558" s="13" t="str">
        <f t="shared" si="17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 t="shared" si="16"/>
        <v>P</v>
      </c>
      <c r="Q558" s="13">
        <f>IFERROR(VLOOKUP($A558, 'Fielding Data'!$A$1:$H$12056, 5, 0), 0)</f>
        <v>7</v>
      </c>
      <c r="R558" s="13">
        <f>IFERROR(VLOOKUP($A558, 'Fielding Data'!$A$1:$H$12056, 6, 0), 0)</f>
        <v>10</v>
      </c>
      <c r="S558" s="13">
        <f>IFERROR(VLOOKUP($A558, 'Fielding Data'!$A$1:$H$12056, 7, 0), 0)</f>
        <v>0</v>
      </c>
      <c r="T558" s="13">
        <f>IFERROR(VLOOKUP($A558, 'Fielding Data'!$A$1:$H$12056, 8, 0), 0)</f>
        <v>0</v>
      </c>
      <c r="U558" s="13">
        <f>SUMIFS('Fielding Data'!E:E, 'Fielding Data'!$A:$A, $A558)</f>
        <v>7</v>
      </c>
      <c r="V558" s="13">
        <f>SUMIFS('Fielding Data'!F:F, 'Fielding Data'!$A:$A, $A558)</f>
        <v>10</v>
      </c>
      <c r="W558" s="13">
        <f>SUMIFS('Fielding Data'!G:G, 'Fielding Data'!$A:$A, $A558)</f>
        <v>0</v>
      </c>
      <c r="X558" s="13">
        <f>SUMIFS('Fielding Data'!H:H, 'Fielding Data'!$A:$A, $A558)</f>
        <v>0</v>
      </c>
    </row>
    <row r="559" spans="1:24" x14ac:dyDescent="0.3">
      <c r="A559" s="13" t="str">
        <f t="shared" si="17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 t="shared" si="16"/>
        <v>P</v>
      </c>
      <c r="Q559" s="13">
        <f>IFERROR(VLOOKUP($A559, 'Fielding Data'!$A$1:$H$12056, 5, 0), 0)</f>
        <v>18</v>
      </c>
      <c r="R559" s="13">
        <f>IFERROR(VLOOKUP($A559, 'Fielding Data'!$A$1:$H$12056, 6, 0), 0)</f>
        <v>22</v>
      </c>
      <c r="S559" s="13">
        <f>IFERROR(VLOOKUP($A559, 'Fielding Data'!$A$1:$H$12056, 7, 0), 0)</f>
        <v>3</v>
      </c>
      <c r="T559" s="13">
        <f>IFERROR(VLOOKUP($A559, 'Fielding Data'!$A$1:$H$12056, 8, 0), 0)</f>
        <v>3</v>
      </c>
      <c r="U559" s="13">
        <f>SUMIFS('Fielding Data'!E:E, 'Fielding Data'!$A:$A, $A559)</f>
        <v>18</v>
      </c>
      <c r="V559" s="13">
        <f>SUMIFS('Fielding Data'!F:F, 'Fielding Data'!$A:$A, $A559)</f>
        <v>22</v>
      </c>
      <c r="W559" s="13">
        <f>SUMIFS('Fielding Data'!G:G, 'Fielding Data'!$A:$A, $A559)</f>
        <v>3</v>
      </c>
      <c r="X559" s="13">
        <f>SUMIFS('Fielding Data'!H:H, 'Fielding Data'!$A:$A, $A559)</f>
        <v>3</v>
      </c>
    </row>
    <row r="560" spans="1:24" x14ac:dyDescent="0.3">
      <c r="A560" s="13" t="str">
        <f t="shared" si="17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 t="shared" si="16"/>
        <v>P</v>
      </c>
      <c r="Q560" s="13">
        <f>IFERROR(VLOOKUP($A560, 'Fielding Data'!$A$1:$H$12056, 5, 0), 0)</f>
        <v>4</v>
      </c>
      <c r="R560" s="13">
        <f>IFERROR(VLOOKUP($A560, 'Fielding Data'!$A$1:$H$12056, 6, 0), 0)</f>
        <v>28</v>
      </c>
      <c r="S560" s="13">
        <f>IFERROR(VLOOKUP($A560, 'Fielding Data'!$A$1:$H$12056, 7, 0), 0)</f>
        <v>0</v>
      </c>
      <c r="T560" s="13">
        <f>IFERROR(VLOOKUP($A560, 'Fielding Data'!$A$1:$H$12056, 8, 0), 0)</f>
        <v>2</v>
      </c>
      <c r="U560" s="13">
        <f>SUMIFS('Fielding Data'!E:E, 'Fielding Data'!$A:$A, $A560)</f>
        <v>4</v>
      </c>
      <c r="V560" s="13">
        <f>SUMIFS('Fielding Data'!F:F, 'Fielding Data'!$A:$A, $A560)</f>
        <v>28</v>
      </c>
      <c r="W560" s="13">
        <f>SUMIFS('Fielding Data'!G:G, 'Fielding Data'!$A:$A, $A560)</f>
        <v>0</v>
      </c>
      <c r="X560" s="13">
        <f>SUMIFS('Fielding Data'!H:H, 'Fielding Data'!$A:$A, $A560)</f>
        <v>2</v>
      </c>
    </row>
    <row r="561" spans="1:24" x14ac:dyDescent="0.3">
      <c r="A561" s="13" t="str">
        <f t="shared" si="17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 t="shared" si="16"/>
        <v>P</v>
      </c>
      <c r="Q561" s="13">
        <f>IFERROR(VLOOKUP($A561, 'Fielding Data'!$A$1:$H$12056, 5, 0), 0)</f>
        <v>3</v>
      </c>
      <c r="R561" s="13">
        <f>IFERROR(VLOOKUP($A561, 'Fielding Data'!$A$1:$H$12056, 6, 0), 0)</f>
        <v>9</v>
      </c>
      <c r="S561" s="13">
        <f>IFERROR(VLOOKUP($A561, 'Fielding Data'!$A$1:$H$12056, 7, 0), 0)</f>
        <v>0</v>
      </c>
      <c r="T561" s="13">
        <f>IFERROR(VLOOKUP($A561, 'Fielding Data'!$A$1:$H$12056, 8, 0), 0)</f>
        <v>0</v>
      </c>
      <c r="U561" s="13">
        <f>SUMIFS('Fielding Data'!E:E, 'Fielding Data'!$A:$A, $A561)</f>
        <v>3</v>
      </c>
      <c r="V561" s="13">
        <f>SUMIFS('Fielding Data'!F:F, 'Fielding Data'!$A:$A, $A561)</f>
        <v>9</v>
      </c>
      <c r="W561" s="13">
        <f>SUMIFS('Fielding Data'!G:G, 'Fielding Data'!$A:$A, $A561)</f>
        <v>0</v>
      </c>
      <c r="X561" s="13">
        <f>SUMIFS('Fielding Data'!H:H, 'Fielding Data'!$A:$A, $A561)</f>
        <v>0</v>
      </c>
    </row>
    <row r="562" spans="1:24" x14ac:dyDescent="0.3">
      <c r="A562" s="13" t="str">
        <f t="shared" si="17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 t="shared" si="16"/>
        <v>P</v>
      </c>
      <c r="Q562" s="13">
        <f>IFERROR(VLOOKUP($A562, 'Fielding Data'!$A$1:$H$12056, 5, 0), 0)</f>
        <v>0</v>
      </c>
      <c r="R562" s="13">
        <f>IFERROR(VLOOKUP($A562, 'Fielding Data'!$A$1:$H$12056, 6, 0), 0)</f>
        <v>2</v>
      </c>
      <c r="S562" s="13">
        <f>IFERROR(VLOOKUP($A562, 'Fielding Data'!$A$1:$H$12056, 7, 0), 0)</f>
        <v>0</v>
      </c>
      <c r="T562" s="13">
        <f>IFERROR(VLOOKUP($A562, 'Fielding Data'!$A$1:$H$12056, 8, 0), 0)</f>
        <v>0</v>
      </c>
      <c r="U562" s="13">
        <f>SUMIFS('Fielding Data'!E:E, 'Fielding Data'!$A:$A, $A562)</f>
        <v>0</v>
      </c>
      <c r="V562" s="13">
        <f>SUMIFS('Fielding Data'!F:F, 'Fielding Data'!$A:$A, $A562)</f>
        <v>2</v>
      </c>
      <c r="W562" s="13">
        <f>SUMIFS('Fielding Data'!G:G, 'Fielding Data'!$A:$A, $A562)</f>
        <v>0</v>
      </c>
      <c r="X562" s="13">
        <f>SUMIFS('Fielding Data'!H:H, 'Fielding Data'!$A:$A, $A562)</f>
        <v>0</v>
      </c>
    </row>
    <row r="563" spans="1:24" x14ac:dyDescent="0.3">
      <c r="A563" s="13" t="str">
        <f t="shared" si="17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 t="shared" si="16"/>
        <v>1B</v>
      </c>
      <c r="Q563" s="13">
        <f>IFERROR(VLOOKUP($A563, 'Fielding Data'!$A$1:$H$12056, 5, 0), 0)</f>
        <v>115</v>
      </c>
      <c r="R563" s="13">
        <f>IFERROR(VLOOKUP($A563, 'Fielding Data'!$A$1:$H$12056, 6, 0), 0)</f>
        <v>12</v>
      </c>
      <c r="S563" s="13">
        <f>IFERROR(VLOOKUP($A563, 'Fielding Data'!$A$1:$H$12056, 7, 0), 0)</f>
        <v>1</v>
      </c>
      <c r="T563" s="13">
        <f>IFERROR(VLOOKUP($A563, 'Fielding Data'!$A$1:$H$12056, 8, 0), 0)</f>
        <v>6</v>
      </c>
      <c r="U563" s="13">
        <f>SUMIFS('Fielding Data'!E:E, 'Fielding Data'!$A:$A, $A563)</f>
        <v>298</v>
      </c>
      <c r="V563" s="13">
        <f>SUMIFS('Fielding Data'!F:F, 'Fielding Data'!$A:$A, $A563)</f>
        <v>18</v>
      </c>
      <c r="W563" s="13">
        <f>SUMIFS('Fielding Data'!G:G, 'Fielding Data'!$A:$A, $A563)</f>
        <v>7</v>
      </c>
      <c r="X563" s="13">
        <f>SUMIFS('Fielding Data'!H:H, 'Fielding Data'!$A:$A, $A563)</f>
        <v>7</v>
      </c>
    </row>
    <row r="564" spans="1:24" x14ac:dyDescent="0.3">
      <c r="A564" s="13" t="str">
        <f t="shared" si="17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 t="shared" si="16"/>
        <v>P</v>
      </c>
      <c r="Q564" s="13">
        <f>IFERROR(VLOOKUP($A564, 'Fielding Data'!$A$1:$H$12056, 5, 0), 0)</f>
        <v>3</v>
      </c>
      <c r="R564" s="13">
        <f>IFERROR(VLOOKUP($A564, 'Fielding Data'!$A$1:$H$12056, 6, 0), 0)</f>
        <v>5</v>
      </c>
      <c r="S564" s="13">
        <f>IFERROR(VLOOKUP($A564, 'Fielding Data'!$A$1:$H$12056, 7, 0), 0)</f>
        <v>0</v>
      </c>
      <c r="T564" s="13">
        <f>IFERROR(VLOOKUP($A564, 'Fielding Data'!$A$1:$H$12056, 8, 0), 0)</f>
        <v>0</v>
      </c>
      <c r="U564" s="13">
        <f>SUMIFS('Fielding Data'!E:E, 'Fielding Data'!$A:$A, $A564)</f>
        <v>3</v>
      </c>
      <c r="V564" s="13">
        <f>SUMIFS('Fielding Data'!F:F, 'Fielding Data'!$A:$A, $A564)</f>
        <v>5</v>
      </c>
      <c r="W564" s="13">
        <f>SUMIFS('Fielding Data'!G:G, 'Fielding Data'!$A:$A, $A564)</f>
        <v>0</v>
      </c>
      <c r="X564" s="13">
        <f>SUMIFS('Fielding Data'!H:H, 'Fielding Data'!$A:$A, $A564)</f>
        <v>0</v>
      </c>
    </row>
    <row r="565" spans="1:24" x14ac:dyDescent="0.3">
      <c r="A565" s="13" t="str">
        <f t="shared" si="17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 t="shared" si="16"/>
        <v>P</v>
      </c>
      <c r="Q565" s="13">
        <f>IFERROR(VLOOKUP($A565, 'Fielding Data'!$A$1:$H$12056, 5, 0), 0)</f>
        <v>5</v>
      </c>
      <c r="R565" s="13">
        <f>IFERROR(VLOOKUP($A565, 'Fielding Data'!$A$1:$H$12056, 6, 0), 0)</f>
        <v>35</v>
      </c>
      <c r="S565" s="13">
        <f>IFERROR(VLOOKUP($A565, 'Fielding Data'!$A$1:$H$12056, 7, 0), 0)</f>
        <v>3</v>
      </c>
      <c r="T565" s="13">
        <f>IFERROR(VLOOKUP($A565, 'Fielding Data'!$A$1:$H$12056, 8, 0), 0)</f>
        <v>2</v>
      </c>
      <c r="U565" s="13">
        <f>SUMIFS('Fielding Data'!E:E, 'Fielding Data'!$A:$A, $A565)</f>
        <v>5</v>
      </c>
      <c r="V565" s="13">
        <f>SUMIFS('Fielding Data'!F:F, 'Fielding Data'!$A:$A, $A565)</f>
        <v>35</v>
      </c>
      <c r="W565" s="13">
        <f>SUMIFS('Fielding Data'!G:G, 'Fielding Data'!$A:$A, $A565)</f>
        <v>3</v>
      </c>
      <c r="X565" s="13">
        <f>SUMIFS('Fielding Data'!H:H, 'Fielding Data'!$A:$A, $A565)</f>
        <v>2</v>
      </c>
    </row>
    <row r="566" spans="1:24" x14ac:dyDescent="0.3">
      <c r="A566" s="13" t="str">
        <f t="shared" si="17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 t="shared" si="16"/>
        <v>P</v>
      </c>
      <c r="Q566" s="13">
        <f>IFERROR(VLOOKUP($A566, 'Fielding Data'!$A$1:$H$12056, 5, 0), 0)</f>
        <v>8</v>
      </c>
      <c r="R566" s="13">
        <f>IFERROR(VLOOKUP($A566, 'Fielding Data'!$A$1:$H$12056, 6, 0), 0)</f>
        <v>12</v>
      </c>
      <c r="S566" s="13">
        <f>IFERROR(VLOOKUP($A566, 'Fielding Data'!$A$1:$H$12056, 7, 0), 0)</f>
        <v>5</v>
      </c>
      <c r="T566" s="13">
        <f>IFERROR(VLOOKUP($A566, 'Fielding Data'!$A$1:$H$12056, 8, 0), 0)</f>
        <v>0</v>
      </c>
      <c r="U566" s="13">
        <f>SUMIFS('Fielding Data'!E:E, 'Fielding Data'!$A:$A, $A566)</f>
        <v>8</v>
      </c>
      <c r="V566" s="13">
        <f>SUMIFS('Fielding Data'!F:F, 'Fielding Data'!$A:$A, $A566)</f>
        <v>12</v>
      </c>
      <c r="W566" s="13">
        <f>SUMIFS('Fielding Data'!G:G, 'Fielding Data'!$A:$A, $A566)</f>
        <v>5</v>
      </c>
      <c r="X566" s="13">
        <f>SUMIFS('Fielding Data'!H:H, 'Fielding Data'!$A:$A, $A566)</f>
        <v>0</v>
      </c>
    </row>
    <row r="567" spans="1:24" x14ac:dyDescent="0.3">
      <c r="A567" s="13" t="str">
        <f t="shared" si="17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 t="shared" si="16"/>
        <v>CF</v>
      </c>
      <c r="Q567" s="13">
        <f>IFERROR(VLOOKUP($A567, 'Fielding Data'!$A$1:$H$12056, 5, 0), 0)</f>
        <v>0</v>
      </c>
      <c r="R567" s="13">
        <f>IFERROR(VLOOKUP($A567, 'Fielding Data'!$A$1:$H$12056, 6, 0), 0)</f>
        <v>0</v>
      </c>
      <c r="S567" s="13">
        <f>IFERROR(VLOOKUP($A567, 'Fielding Data'!$A$1:$H$12056, 7, 0), 0)</f>
        <v>0</v>
      </c>
      <c r="T567" s="13">
        <f>IFERROR(VLOOKUP($A567, 'Fielding Data'!$A$1:$H$12056, 8, 0), 0)</f>
        <v>0</v>
      </c>
      <c r="U567" s="13">
        <f>SUMIFS('Fielding Data'!E:E, 'Fielding Data'!$A:$A, $A567)</f>
        <v>169</v>
      </c>
      <c r="V567" s="13">
        <f>SUMIFS('Fielding Data'!F:F, 'Fielding Data'!$A:$A, $A567)</f>
        <v>1</v>
      </c>
      <c r="W567" s="13">
        <f>SUMIFS('Fielding Data'!G:G, 'Fielding Data'!$A:$A, $A567)</f>
        <v>3</v>
      </c>
      <c r="X567" s="13">
        <f>SUMIFS('Fielding Data'!H:H, 'Fielding Data'!$A:$A, $A567)</f>
        <v>0</v>
      </c>
    </row>
    <row r="568" spans="1:24" x14ac:dyDescent="0.3">
      <c r="A568" s="13" t="str">
        <f t="shared" si="17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 t="shared" si="16"/>
        <v>P</v>
      </c>
      <c r="Q568" s="13">
        <f>IFERROR(VLOOKUP($A568, 'Fielding Data'!$A$1:$H$12056, 5, 0), 0)</f>
        <v>1</v>
      </c>
      <c r="R568" s="13">
        <f>IFERROR(VLOOKUP($A568, 'Fielding Data'!$A$1:$H$12056, 6, 0), 0)</f>
        <v>5</v>
      </c>
      <c r="S568" s="13">
        <f>IFERROR(VLOOKUP($A568, 'Fielding Data'!$A$1:$H$12056, 7, 0), 0)</f>
        <v>0</v>
      </c>
      <c r="T568" s="13">
        <f>IFERROR(VLOOKUP($A568, 'Fielding Data'!$A$1:$H$12056, 8, 0), 0)</f>
        <v>0</v>
      </c>
      <c r="U568" s="13">
        <f>SUMIFS('Fielding Data'!E:E, 'Fielding Data'!$A:$A, $A568)</f>
        <v>1</v>
      </c>
      <c r="V568" s="13">
        <f>SUMIFS('Fielding Data'!F:F, 'Fielding Data'!$A:$A, $A568)</f>
        <v>5</v>
      </c>
      <c r="W568" s="13">
        <f>SUMIFS('Fielding Data'!G:G, 'Fielding Data'!$A:$A, $A568)</f>
        <v>0</v>
      </c>
      <c r="X568" s="13">
        <f>SUMIFS('Fielding Data'!H:H, 'Fielding Data'!$A:$A, $A568)</f>
        <v>0</v>
      </c>
    </row>
    <row r="569" spans="1:24" x14ac:dyDescent="0.3">
      <c r="A569" s="13" t="str">
        <f t="shared" si="17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 t="shared" si="16"/>
        <v>P</v>
      </c>
      <c r="Q569" s="13">
        <f>IFERROR(VLOOKUP($A569, 'Fielding Data'!$A$1:$H$12056, 5, 0), 0)</f>
        <v>1</v>
      </c>
      <c r="R569" s="13">
        <f>IFERROR(VLOOKUP($A569, 'Fielding Data'!$A$1:$H$12056, 6, 0), 0)</f>
        <v>3</v>
      </c>
      <c r="S569" s="13">
        <f>IFERROR(VLOOKUP($A569, 'Fielding Data'!$A$1:$H$12056, 7, 0), 0)</f>
        <v>0</v>
      </c>
      <c r="T569" s="13">
        <f>IFERROR(VLOOKUP($A569, 'Fielding Data'!$A$1:$H$12056, 8, 0), 0)</f>
        <v>0</v>
      </c>
      <c r="U569" s="13">
        <f>SUMIFS('Fielding Data'!E:E, 'Fielding Data'!$A:$A, $A569)</f>
        <v>1</v>
      </c>
      <c r="V569" s="13">
        <f>SUMIFS('Fielding Data'!F:F, 'Fielding Data'!$A:$A, $A569)</f>
        <v>3</v>
      </c>
      <c r="W569" s="13">
        <f>SUMIFS('Fielding Data'!G:G, 'Fielding Data'!$A:$A, $A569)</f>
        <v>0</v>
      </c>
      <c r="X569" s="13">
        <f>SUMIFS('Fielding Data'!H:H, 'Fielding Data'!$A:$A, $A569)</f>
        <v>0</v>
      </c>
    </row>
    <row r="570" spans="1:24" x14ac:dyDescent="0.3">
      <c r="A570" s="13" t="str">
        <f t="shared" si="17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 t="shared" si="16"/>
        <v>P</v>
      </c>
      <c r="Q570" s="13">
        <f>IFERROR(VLOOKUP($A570, 'Fielding Data'!$A$1:$H$12056, 5, 0), 0)</f>
        <v>1</v>
      </c>
      <c r="R570" s="13">
        <f>IFERROR(VLOOKUP($A570, 'Fielding Data'!$A$1:$H$12056, 6, 0), 0)</f>
        <v>8</v>
      </c>
      <c r="S570" s="13">
        <f>IFERROR(VLOOKUP($A570, 'Fielding Data'!$A$1:$H$12056, 7, 0), 0)</f>
        <v>0</v>
      </c>
      <c r="T570" s="13">
        <f>IFERROR(VLOOKUP($A570, 'Fielding Data'!$A$1:$H$12056, 8, 0), 0)</f>
        <v>0</v>
      </c>
      <c r="U570" s="13">
        <f>SUMIFS('Fielding Data'!E:E, 'Fielding Data'!$A:$A, $A570)</f>
        <v>1</v>
      </c>
      <c r="V570" s="13">
        <f>SUMIFS('Fielding Data'!F:F, 'Fielding Data'!$A:$A, $A570)</f>
        <v>8</v>
      </c>
      <c r="W570" s="13">
        <f>SUMIFS('Fielding Data'!G:G, 'Fielding Data'!$A:$A, $A570)</f>
        <v>0</v>
      </c>
      <c r="X570" s="13">
        <f>SUMIFS('Fielding Data'!H:H, 'Fielding Data'!$A:$A, $A570)</f>
        <v>0</v>
      </c>
    </row>
    <row r="571" spans="1:24" x14ac:dyDescent="0.3">
      <c r="A571" s="13" t="str">
        <f t="shared" si="17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 t="shared" si="16"/>
        <v>2B</v>
      </c>
      <c r="Q571" s="13">
        <f>IFERROR(VLOOKUP($A571, 'Fielding Data'!$A$1:$H$12056, 5, 0), 0)</f>
        <v>34</v>
      </c>
      <c r="R571" s="13">
        <f>IFERROR(VLOOKUP($A571, 'Fielding Data'!$A$1:$H$12056, 6, 0), 0)</f>
        <v>56</v>
      </c>
      <c r="S571" s="13">
        <f>IFERROR(VLOOKUP($A571, 'Fielding Data'!$A$1:$H$12056, 7, 0), 0)</f>
        <v>4</v>
      </c>
      <c r="T571" s="13">
        <f>IFERROR(VLOOKUP($A571, 'Fielding Data'!$A$1:$H$12056, 8, 0), 0)</f>
        <v>12</v>
      </c>
      <c r="U571" s="13">
        <f>SUMIFS('Fielding Data'!E:E, 'Fielding Data'!$A:$A, $A571)</f>
        <v>44</v>
      </c>
      <c r="V571" s="13">
        <f>SUMIFS('Fielding Data'!F:F, 'Fielding Data'!$A:$A, $A571)</f>
        <v>57</v>
      </c>
      <c r="W571" s="13">
        <f>SUMIFS('Fielding Data'!G:G, 'Fielding Data'!$A:$A, $A571)</f>
        <v>4</v>
      </c>
      <c r="X571" s="13">
        <f>SUMIFS('Fielding Data'!H:H, 'Fielding Data'!$A:$A, $A571)</f>
        <v>12</v>
      </c>
    </row>
    <row r="572" spans="1:24" x14ac:dyDescent="0.3">
      <c r="A572" s="13" t="str">
        <f t="shared" si="17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 t="shared" si="16"/>
        <v>P</v>
      </c>
      <c r="Q572" s="13">
        <f>IFERROR(VLOOKUP($A572, 'Fielding Data'!$A$1:$H$12056, 5, 0), 0)</f>
        <v>7</v>
      </c>
      <c r="R572" s="13">
        <f>IFERROR(VLOOKUP($A572, 'Fielding Data'!$A$1:$H$12056, 6, 0), 0)</f>
        <v>18</v>
      </c>
      <c r="S572" s="13">
        <f>IFERROR(VLOOKUP($A572, 'Fielding Data'!$A$1:$H$12056, 7, 0), 0)</f>
        <v>2</v>
      </c>
      <c r="T572" s="13">
        <f>IFERROR(VLOOKUP($A572, 'Fielding Data'!$A$1:$H$12056, 8, 0), 0)</f>
        <v>1</v>
      </c>
      <c r="U572" s="13">
        <f>SUMIFS('Fielding Data'!E:E, 'Fielding Data'!$A:$A, $A572)</f>
        <v>7</v>
      </c>
      <c r="V572" s="13">
        <f>SUMIFS('Fielding Data'!F:F, 'Fielding Data'!$A:$A, $A572)</f>
        <v>18</v>
      </c>
      <c r="W572" s="13">
        <f>SUMIFS('Fielding Data'!G:G, 'Fielding Data'!$A:$A, $A572)</f>
        <v>2</v>
      </c>
      <c r="X572" s="13">
        <f>SUMIFS('Fielding Data'!H:H, 'Fielding Data'!$A:$A, $A572)</f>
        <v>1</v>
      </c>
    </row>
    <row r="573" spans="1:24" x14ac:dyDescent="0.3">
      <c r="A573" s="13" t="str">
        <f t="shared" si="17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 t="shared" si="16"/>
        <v>P</v>
      </c>
      <c r="Q573" s="13">
        <f>IFERROR(VLOOKUP($A573, 'Fielding Data'!$A$1:$H$12056, 5, 0), 0)</f>
        <v>6</v>
      </c>
      <c r="R573" s="13">
        <f>IFERROR(VLOOKUP($A573, 'Fielding Data'!$A$1:$H$12056, 6, 0), 0)</f>
        <v>7</v>
      </c>
      <c r="S573" s="13">
        <f>IFERROR(VLOOKUP($A573, 'Fielding Data'!$A$1:$H$12056, 7, 0), 0)</f>
        <v>0</v>
      </c>
      <c r="T573" s="13">
        <f>IFERROR(VLOOKUP($A573, 'Fielding Data'!$A$1:$H$12056, 8, 0), 0)</f>
        <v>0</v>
      </c>
      <c r="U573" s="13">
        <f>SUMIFS('Fielding Data'!E:E, 'Fielding Data'!$A:$A, $A573)</f>
        <v>6</v>
      </c>
      <c r="V573" s="13">
        <f>SUMIFS('Fielding Data'!F:F, 'Fielding Data'!$A:$A, $A573)</f>
        <v>7</v>
      </c>
      <c r="W573" s="13">
        <f>SUMIFS('Fielding Data'!G:G, 'Fielding Data'!$A:$A, $A573)</f>
        <v>0</v>
      </c>
      <c r="X573" s="13">
        <f>SUMIFS('Fielding Data'!H:H, 'Fielding Data'!$A:$A, $A573)</f>
        <v>0</v>
      </c>
    </row>
    <row r="574" spans="1:24" x14ac:dyDescent="0.3">
      <c r="A574" s="13" t="str">
        <f t="shared" si="17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 t="shared" si="16"/>
        <v>P</v>
      </c>
      <c r="Q574" s="13">
        <f>IFERROR(VLOOKUP($A574, 'Fielding Data'!$A$1:$H$12056, 5, 0), 0)</f>
        <v>2</v>
      </c>
      <c r="R574" s="13">
        <f>IFERROR(VLOOKUP($A574, 'Fielding Data'!$A$1:$H$12056, 6, 0), 0)</f>
        <v>2</v>
      </c>
      <c r="S574" s="13">
        <f>IFERROR(VLOOKUP($A574, 'Fielding Data'!$A$1:$H$12056, 7, 0), 0)</f>
        <v>0</v>
      </c>
      <c r="T574" s="13">
        <f>IFERROR(VLOOKUP($A574, 'Fielding Data'!$A$1:$H$12056, 8, 0), 0)</f>
        <v>0</v>
      </c>
      <c r="U574" s="13">
        <f>SUMIFS('Fielding Data'!E:E, 'Fielding Data'!$A:$A, $A574)</f>
        <v>2</v>
      </c>
      <c r="V574" s="13">
        <f>SUMIFS('Fielding Data'!F:F, 'Fielding Data'!$A:$A, $A574)</f>
        <v>2</v>
      </c>
      <c r="W574" s="13">
        <f>SUMIFS('Fielding Data'!G:G, 'Fielding Data'!$A:$A, $A574)</f>
        <v>0</v>
      </c>
      <c r="X574" s="13">
        <f>SUMIFS('Fielding Data'!H:H, 'Fielding Data'!$A:$A, $A574)</f>
        <v>0</v>
      </c>
    </row>
    <row r="575" spans="1:24" x14ac:dyDescent="0.3">
      <c r="A575" s="13" t="str">
        <f t="shared" si="17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 t="shared" si="16"/>
        <v>1B</v>
      </c>
      <c r="Q575" s="13">
        <f>IFERROR(VLOOKUP($A575, 'Fielding Data'!$A$1:$H$12056, 5, 0), 0)</f>
        <v>70</v>
      </c>
      <c r="R575" s="13">
        <f>IFERROR(VLOOKUP($A575, 'Fielding Data'!$A$1:$H$12056, 6, 0), 0)</f>
        <v>9</v>
      </c>
      <c r="S575" s="13">
        <f>IFERROR(VLOOKUP($A575, 'Fielding Data'!$A$1:$H$12056, 7, 0), 0)</f>
        <v>0</v>
      </c>
      <c r="T575" s="13">
        <f>IFERROR(VLOOKUP($A575, 'Fielding Data'!$A$1:$H$12056, 8, 0), 0)</f>
        <v>7</v>
      </c>
      <c r="U575" s="13">
        <f>SUMIFS('Fielding Data'!E:E, 'Fielding Data'!$A:$A, $A575)</f>
        <v>92</v>
      </c>
      <c r="V575" s="13">
        <f>SUMIFS('Fielding Data'!F:F, 'Fielding Data'!$A:$A, $A575)</f>
        <v>9</v>
      </c>
      <c r="W575" s="13">
        <f>SUMIFS('Fielding Data'!G:G, 'Fielding Data'!$A:$A, $A575)</f>
        <v>0</v>
      </c>
      <c r="X575" s="13">
        <f>SUMIFS('Fielding Data'!H:H, 'Fielding Data'!$A:$A, $A575)</f>
        <v>7</v>
      </c>
    </row>
    <row r="576" spans="1:24" x14ac:dyDescent="0.3">
      <c r="A576" s="13" t="str">
        <f t="shared" si="17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 t="shared" si="16"/>
        <v>1B</v>
      </c>
      <c r="Q576" s="13">
        <f>IFERROR(VLOOKUP($A576, 'Fielding Data'!$A$1:$H$12056, 5, 0), 0)</f>
        <v>8</v>
      </c>
      <c r="R576" s="13">
        <f>IFERROR(VLOOKUP($A576, 'Fielding Data'!$A$1:$H$12056, 6, 0), 0)</f>
        <v>1</v>
      </c>
      <c r="S576" s="13">
        <f>IFERROR(VLOOKUP($A576, 'Fielding Data'!$A$1:$H$12056, 7, 0), 0)</f>
        <v>0</v>
      </c>
      <c r="T576" s="13">
        <f>IFERROR(VLOOKUP($A576, 'Fielding Data'!$A$1:$H$12056, 8, 0), 0)</f>
        <v>2</v>
      </c>
      <c r="U576" s="13">
        <f>SUMIFS('Fielding Data'!E:E, 'Fielding Data'!$A:$A, $A576)</f>
        <v>8</v>
      </c>
      <c r="V576" s="13">
        <f>SUMIFS('Fielding Data'!F:F, 'Fielding Data'!$A:$A, $A576)</f>
        <v>1</v>
      </c>
      <c r="W576" s="13">
        <f>SUMIFS('Fielding Data'!G:G, 'Fielding Data'!$A:$A, $A576)</f>
        <v>0</v>
      </c>
      <c r="X576" s="13">
        <f>SUMIFS('Fielding Data'!H:H, 'Fielding Data'!$A:$A, $A576)</f>
        <v>2</v>
      </c>
    </row>
    <row r="577" spans="1:24" x14ac:dyDescent="0.3">
      <c r="A577" s="13" t="str">
        <f t="shared" si="17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 t="shared" si="16"/>
        <v>P</v>
      </c>
      <c r="Q577" s="13">
        <f>IFERROR(VLOOKUP($A577, 'Fielding Data'!$A$1:$H$12056, 5, 0), 0)</f>
        <v>6</v>
      </c>
      <c r="R577" s="13">
        <f>IFERROR(VLOOKUP($A577, 'Fielding Data'!$A$1:$H$12056, 6, 0), 0)</f>
        <v>6</v>
      </c>
      <c r="S577" s="13">
        <f>IFERROR(VLOOKUP($A577, 'Fielding Data'!$A$1:$H$12056, 7, 0), 0)</f>
        <v>0</v>
      </c>
      <c r="T577" s="13">
        <f>IFERROR(VLOOKUP($A577, 'Fielding Data'!$A$1:$H$12056, 8, 0), 0)</f>
        <v>3</v>
      </c>
      <c r="U577" s="13">
        <f>SUMIFS('Fielding Data'!E:E, 'Fielding Data'!$A:$A, $A577)</f>
        <v>6</v>
      </c>
      <c r="V577" s="13">
        <f>SUMIFS('Fielding Data'!F:F, 'Fielding Data'!$A:$A, $A577)</f>
        <v>6</v>
      </c>
      <c r="W577" s="13">
        <f>SUMIFS('Fielding Data'!G:G, 'Fielding Data'!$A:$A, $A577)</f>
        <v>0</v>
      </c>
      <c r="X577" s="13">
        <f>SUMIFS('Fielding Data'!H:H, 'Fielding Data'!$A:$A, $A577)</f>
        <v>3</v>
      </c>
    </row>
    <row r="578" spans="1:24" x14ac:dyDescent="0.3">
      <c r="A578" s="13" t="str">
        <f t="shared" si="17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 t="shared" ref="P578:P641" si="18">IFERROR(VLOOKUP($A578, Fielding, 4, 0), "Other")</f>
        <v>P</v>
      </c>
      <c r="Q578" s="13">
        <f>IFERROR(VLOOKUP($A578, 'Fielding Data'!$A$1:$H$12056, 5, 0), 0)</f>
        <v>2</v>
      </c>
      <c r="R578" s="13">
        <f>IFERROR(VLOOKUP($A578, 'Fielding Data'!$A$1:$H$12056, 6, 0), 0)</f>
        <v>6</v>
      </c>
      <c r="S578" s="13">
        <f>IFERROR(VLOOKUP($A578, 'Fielding Data'!$A$1:$H$12056, 7, 0), 0)</f>
        <v>1</v>
      </c>
      <c r="T578" s="13">
        <f>IFERROR(VLOOKUP($A578, 'Fielding Data'!$A$1:$H$12056, 8, 0), 0)</f>
        <v>1</v>
      </c>
      <c r="U578" s="13">
        <f>SUMIFS('Fielding Data'!E:E, 'Fielding Data'!$A:$A, $A578)</f>
        <v>2</v>
      </c>
      <c r="V578" s="13">
        <f>SUMIFS('Fielding Data'!F:F, 'Fielding Data'!$A:$A, $A578)</f>
        <v>6</v>
      </c>
      <c r="W578" s="13">
        <f>SUMIFS('Fielding Data'!G:G, 'Fielding Data'!$A:$A, $A578)</f>
        <v>1</v>
      </c>
      <c r="X578" s="13">
        <f>SUMIFS('Fielding Data'!H:H, 'Fielding Data'!$A:$A, $A578)</f>
        <v>1</v>
      </c>
    </row>
    <row r="579" spans="1:24" x14ac:dyDescent="0.3">
      <c r="A579" s="13" t="str">
        <f t="shared" ref="A579:A642" si="1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 t="shared" si="18"/>
        <v>P</v>
      </c>
      <c r="Q579" s="13">
        <f>IFERROR(VLOOKUP($A579, 'Fielding Data'!$A$1:$H$12056, 5, 0), 0)</f>
        <v>0</v>
      </c>
      <c r="R579" s="13">
        <f>IFERROR(VLOOKUP($A579, 'Fielding Data'!$A$1:$H$12056, 6, 0), 0)</f>
        <v>1</v>
      </c>
      <c r="S579" s="13">
        <f>IFERROR(VLOOKUP($A579, 'Fielding Data'!$A$1:$H$12056, 7, 0), 0)</f>
        <v>0</v>
      </c>
      <c r="T579" s="13">
        <f>IFERROR(VLOOKUP($A579, 'Fielding Data'!$A$1:$H$12056, 8, 0), 0)</f>
        <v>0</v>
      </c>
      <c r="U579" s="13">
        <f>SUMIFS('Fielding Data'!E:E, 'Fielding Data'!$A:$A, $A579)</f>
        <v>0</v>
      </c>
      <c r="V579" s="13">
        <f>SUMIFS('Fielding Data'!F:F, 'Fielding Data'!$A:$A, $A579)</f>
        <v>1</v>
      </c>
      <c r="W579" s="13">
        <f>SUMIFS('Fielding Data'!G:G, 'Fielding Data'!$A:$A, $A579)</f>
        <v>0</v>
      </c>
      <c r="X579" s="13">
        <f>SUMIFS('Fielding Data'!H:H, 'Fielding Data'!$A:$A, $A579)</f>
        <v>0</v>
      </c>
    </row>
    <row r="580" spans="1:24" x14ac:dyDescent="0.3">
      <c r="A580" s="13" t="str">
        <f t="shared" si="1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 t="shared" si="18"/>
        <v>P</v>
      </c>
      <c r="Q580" s="13">
        <f>IFERROR(VLOOKUP($A580, 'Fielding Data'!$A$1:$H$12056, 5, 0), 0)</f>
        <v>4</v>
      </c>
      <c r="R580" s="13">
        <f>IFERROR(VLOOKUP($A580, 'Fielding Data'!$A$1:$H$12056, 6, 0), 0)</f>
        <v>24</v>
      </c>
      <c r="S580" s="13">
        <f>IFERROR(VLOOKUP($A580, 'Fielding Data'!$A$1:$H$12056, 7, 0), 0)</f>
        <v>1</v>
      </c>
      <c r="T580" s="13">
        <f>IFERROR(VLOOKUP($A580, 'Fielding Data'!$A$1:$H$12056, 8, 0), 0)</f>
        <v>1</v>
      </c>
      <c r="U580" s="13">
        <f>SUMIFS('Fielding Data'!E:E, 'Fielding Data'!$A:$A, $A580)</f>
        <v>4</v>
      </c>
      <c r="V580" s="13">
        <f>SUMIFS('Fielding Data'!F:F, 'Fielding Data'!$A:$A, $A580)</f>
        <v>24</v>
      </c>
      <c r="W580" s="13">
        <f>SUMIFS('Fielding Data'!G:G, 'Fielding Data'!$A:$A, $A580)</f>
        <v>1</v>
      </c>
      <c r="X580" s="13">
        <f>SUMIFS('Fielding Data'!H:H, 'Fielding Data'!$A:$A, $A580)</f>
        <v>1</v>
      </c>
    </row>
    <row r="581" spans="1:24" x14ac:dyDescent="0.3">
      <c r="A581" s="13" t="str">
        <f t="shared" si="1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 t="shared" si="18"/>
        <v>P</v>
      </c>
      <c r="Q581" s="13">
        <f>IFERROR(VLOOKUP($A581, 'Fielding Data'!$A$1:$H$12056, 5, 0), 0)</f>
        <v>7</v>
      </c>
      <c r="R581" s="13">
        <f>IFERROR(VLOOKUP($A581, 'Fielding Data'!$A$1:$H$12056, 6, 0), 0)</f>
        <v>9</v>
      </c>
      <c r="S581" s="13">
        <f>IFERROR(VLOOKUP($A581, 'Fielding Data'!$A$1:$H$12056, 7, 0), 0)</f>
        <v>0</v>
      </c>
      <c r="T581" s="13">
        <f>IFERROR(VLOOKUP($A581, 'Fielding Data'!$A$1:$H$12056, 8, 0), 0)</f>
        <v>1</v>
      </c>
      <c r="U581" s="13">
        <f>SUMIFS('Fielding Data'!E:E, 'Fielding Data'!$A:$A, $A581)</f>
        <v>7</v>
      </c>
      <c r="V581" s="13">
        <f>SUMIFS('Fielding Data'!F:F, 'Fielding Data'!$A:$A, $A581)</f>
        <v>9</v>
      </c>
      <c r="W581" s="13">
        <f>SUMIFS('Fielding Data'!G:G, 'Fielding Data'!$A:$A, $A581)</f>
        <v>0</v>
      </c>
      <c r="X581" s="13">
        <f>SUMIFS('Fielding Data'!H:H, 'Fielding Data'!$A:$A, $A581)</f>
        <v>1</v>
      </c>
    </row>
    <row r="582" spans="1:24" x14ac:dyDescent="0.3">
      <c r="A582" s="13" t="str">
        <f t="shared" si="1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 t="shared" si="18"/>
        <v>P</v>
      </c>
      <c r="Q582" s="13">
        <f>IFERROR(VLOOKUP($A582, 'Fielding Data'!$A$1:$H$12056, 5, 0), 0)</f>
        <v>6</v>
      </c>
      <c r="R582" s="13">
        <f>IFERROR(VLOOKUP($A582, 'Fielding Data'!$A$1:$H$12056, 6, 0), 0)</f>
        <v>9</v>
      </c>
      <c r="S582" s="13">
        <f>IFERROR(VLOOKUP($A582, 'Fielding Data'!$A$1:$H$12056, 7, 0), 0)</f>
        <v>2</v>
      </c>
      <c r="T582" s="13">
        <f>IFERROR(VLOOKUP($A582, 'Fielding Data'!$A$1:$H$12056, 8, 0), 0)</f>
        <v>1</v>
      </c>
      <c r="U582" s="13">
        <f>SUMIFS('Fielding Data'!E:E, 'Fielding Data'!$A:$A, $A582)</f>
        <v>6</v>
      </c>
      <c r="V582" s="13">
        <f>SUMIFS('Fielding Data'!F:F, 'Fielding Data'!$A:$A, $A582)</f>
        <v>9</v>
      </c>
      <c r="W582" s="13">
        <f>SUMIFS('Fielding Data'!G:G, 'Fielding Data'!$A:$A, $A582)</f>
        <v>2</v>
      </c>
      <c r="X582" s="13">
        <f>SUMIFS('Fielding Data'!H:H, 'Fielding Data'!$A:$A, $A582)</f>
        <v>1</v>
      </c>
    </row>
    <row r="583" spans="1:24" x14ac:dyDescent="0.3">
      <c r="A583" s="13" t="str">
        <f t="shared" si="1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 t="shared" si="18"/>
        <v>P</v>
      </c>
      <c r="Q583" s="13">
        <f>IFERROR(VLOOKUP($A583, 'Fielding Data'!$A$1:$H$12056, 5, 0), 0)</f>
        <v>1</v>
      </c>
      <c r="R583" s="13">
        <f>IFERROR(VLOOKUP($A583, 'Fielding Data'!$A$1:$H$12056, 6, 0), 0)</f>
        <v>3</v>
      </c>
      <c r="S583" s="13">
        <f>IFERROR(VLOOKUP($A583, 'Fielding Data'!$A$1:$H$12056, 7, 0), 0)</f>
        <v>0</v>
      </c>
      <c r="T583" s="13">
        <f>IFERROR(VLOOKUP($A583, 'Fielding Data'!$A$1:$H$12056, 8, 0), 0)</f>
        <v>0</v>
      </c>
      <c r="U583" s="13">
        <f>SUMIFS('Fielding Data'!E:E, 'Fielding Data'!$A:$A, $A583)</f>
        <v>1</v>
      </c>
      <c r="V583" s="13">
        <f>SUMIFS('Fielding Data'!F:F, 'Fielding Data'!$A:$A, $A583)</f>
        <v>3</v>
      </c>
      <c r="W583" s="13">
        <f>SUMIFS('Fielding Data'!G:G, 'Fielding Data'!$A:$A, $A583)</f>
        <v>0</v>
      </c>
      <c r="X583" s="13">
        <f>SUMIFS('Fielding Data'!H:H, 'Fielding Data'!$A:$A, $A583)</f>
        <v>0</v>
      </c>
    </row>
    <row r="584" spans="1:24" x14ac:dyDescent="0.3">
      <c r="A584" s="13" t="str">
        <f t="shared" si="1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 t="shared" si="18"/>
        <v>LF</v>
      </c>
      <c r="Q584" s="13">
        <f>IFERROR(VLOOKUP($A584, 'Fielding Data'!$A$1:$H$12056, 5, 0), 0)</f>
        <v>0</v>
      </c>
      <c r="R584" s="13">
        <f>IFERROR(VLOOKUP($A584, 'Fielding Data'!$A$1:$H$12056, 6, 0), 0)</f>
        <v>0</v>
      </c>
      <c r="S584" s="13">
        <f>IFERROR(VLOOKUP($A584, 'Fielding Data'!$A$1:$H$12056, 7, 0), 0)</f>
        <v>0</v>
      </c>
      <c r="T584" s="13">
        <f>IFERROR(VLOOKUP($A584, 'Fielding Data'!$A$1:$H$12056, 8, 0), 0)</f>
        <v>0</v>
      </c>
      <c r="U584" s="13">
        <f>SUMIFS('Fielding Data'!E:E, 'Fielding Data'!$A:$A, $A584)</f>
        <v>11</v>
      </c>
      <c r="V584" s="13">
        <f>SUMIFS('Fielding Data'!F:F, 'Fielding Data'!$A:$A, $A584)</f>
        <v>17</v>
      </c>
      <c r="W584" s="13">
        <f>SUMIFS('Fielding Data'!G:G, 'Fielding Data'!$A:$A, $A584)</f>
        <v>1</v>
      </c>
      <c r="X584" s="13">
        <f>SUMIFS('Fielding Data'!H:H, 'Fielding Data'!$A:$A, $A584)</f>
        <v>4</v>
      </c>
    </row>
    <row r="585" spans="1:24" x14ac:dyDescent="0.3">
      <c r="A585" s="13" t="str">
        <f t="shared" si="1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 t="shared" si="18"/>
        <v>1B</v>
      </c>
      <c r="Q585" s="13">
        <f>IFERROR(VLOOKUP($A585, 'Fielding Data'!$A$1:$H$12056, 5, 0), 0)</f>
        <v>1286</v>
      </c>
      <c r="R585" s="13">
        <f>IFERROR(VLOOKUP($A585, 'Fielding Data'!$A$1:$H$12056, 6, 0), 0)</f>
        <v>78</v>
      </c>
      <c r="S585" s="13">
        <f>IFERROR(VLOOKUP($A585, 'Fielding Data'!$A$1:$H$12056, 7, 0), 0)</f>
        <v>4</v>
      </c>
      <c r="T585" s="13">
        <f>IFERROR(VLOOKUP($A585, 'Fielding Data'!$A$1:$H$12056, 8, 0), 0)</f>
        <v>103</v>
      </c>
      <c r="U585" s="13">
        <f>SUMIFS('Fielding Data'!E:E, 'Fielding Data'!$A:$A, $A585)</f>
        <v>1286</v>
      </c>
      <c r="V585" s="13">
        <f>SUMIFS('Fielding Data'!F:F, 'Fielding Data'!$A:$A, $A585)</f>
        <v>78</v>
      </c>
      <c r="W585" s="13">
        <f>SUMIFS('Fielding Data'!G:G, 'Fielding Data'!$A:$A, $A585)</f>
        <v>4</v>
      </c>
      <c r="X585" s="13">
        <f>SUMIFS('Fielding Data'!H:H, 'Fielding Data'!$A:$A, $A585)</f>
        <v>103</v>
      </c>
    </row>
    <row r="586" spans="1:24" x14ac:dyDescent="0.3">
      <c r="A586" s="13" t="str">
        <f t="shared" si="1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 t="shared" si="18"/>
        <v>3B</v>
      </c>
      <c r="Q586" s="13">
        <f>IFERROR(VLOOKUP($A586, 'Fielding Data'!$A$1:$H$12056, 5, 0), 0)</f>
        <v>127</v>
      </c>
      <c r="R586" s="13">
        <f>IFERROR(VLOOKUP($A586, 'Fielding Data'!$A$1:$H$12056, 6, 0), 0)</f>
        <v>276</v>
      </c>
      <c r="S586" s="13">
        <f>IFERROR(VLOOKUP($A586, 'Fielding Data'!$A$1:$H$12056, 7, 0), 0)</f>
        <v>14</v>
      </c>
      <c r="T586" s="13">
        <f>IFERROR(VLOOKUP($A586, 'Fielding Data'!$A$1:$H$12056, 8, 0), 0)</f>
        <v>46</v>
      </c>
      <c r="U586" s="13">
        <f>SUMIFS('Fielding Data'!E:E, 'Fielding Data'!$A:$A, $A586)</f>
        <v>127</v>
      </c>
      <c r="V586" s="13">
        <f>SUMIFS('Fielding Data'!F:F, 'Fielding Data'!$A:$A, $A586)</f>
        <v>276</v>
      </c>
      <c r="W586" s="13">
        <f>SUMIFS('Fielding Data'!G:G, 'Fielding Data'!$A:$A, $A586)</f>
        <v>14</v>
      </c>
      <c r="X586" s="13">
        <f>SUMIFS('Fielding Data'!H:H, 'Fielding Data'!$A:$A, $A586)</f>
        <v>46</v>
      </c>
    </row>
    <row r="587" spans="1:24" x14ac:dyDescent="0.3">
      <c r="A587" s="13" t="str">
        <f t="shared" si="1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 t="shared" si="18"/>
        <v>3B</v>
      </c>
      <c r="Q587" s="13">
        <f>IFERROR(VLOOKUP($A587, 'Fielding Data'!$A$1:$H$12056, 5, 0), 0)</f>
        <v>107</v>
      </c>
      <c r="R587" s="13">
        <f>IFERROR(VLOOKUP($A587, 'Fielding Data'!$A$1:$H$12056, 6, 0), 0)</f>
        <v>322</v>
      </c>
      <c r="S587" s="13">
        <f>IFERROR(VLOOKUP($A587, 'Fielding Data'!$A$1:$H$12056, 7, 0), 0)</f>
        <v>18</v>
      </c>
      <c r="T587" s="13">
        <f>IFERROR(VLOOKUP($A587, 'Fielding Data'!$A$1:$H$12056, 8, 0), 0)</f>
        <v>29</v>
      </c>
      <c r="U587" s="13">
        <f>SUMIFS('Fielding Data'!E:E, 'Fielding Data'!$A:$A, $A587)</f>
        <v>107</v>
      </c>
      <c r="V587" s="13">
        <f>SUMIFS('Fielding Data'!F:F, 'Fielding Data'!$A:$A, $A587)</f>
        <v>322</v>
      </c>
      <c r="W587" s="13">
        <f>SUMIFS('Fielding Data'!G:G, 'Fielding Data'!$A:$A, $A587)</f>
        <v>18</v>
      </c>
      <c r="X587" s="13">
        <f>SUMIFS('Fielding Data'!H:H, 'Fielding Data'!$A:$A, $A587)</f>
        <v>29</v>
      </c>
    </row>
    <row r="588" spans="1:24" x14ac:dyDescent="0.3">
      <c r="A588" s="13" t="str">
        <f t="shared" si="1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 t="shared" si="18"/>
        <v>P</v>
      </c>
      <c r="Q588" s="13">
        <f>IFERROR(VLOOKUP($A588, 'Fielding Data'!$A$1:$H$12056, 5, 0), 0)</f>
        <v>10</v>
      </c>
      <c r="R588" s="13">
        <f>IFERROR(VLOOKUP($A588, 'Fielding Data'!$A$1:$H$12056, 6, 0), 0)</f>
        <v>25</v>
      </c>
      <c r="S588" s="13">
        <f>IFERROR(VLOOKUP($A588, 'Fielding Data'!$A$1:$H$12056, 7, 0), 0)</f>
        <v>4</v>
      </c>
      <c r="T588" s="13">
        <f>IFERROR(VLOOKUP($A588, 'Fielding Data'!$A$1:$H$12056, 8, 0), 0)</f>
        <v>2</v>
      </c>
      <c r="U588" s="13">
        <f>SUMIFS('Fielding Data'!E:E, 'Fielding Data'!$A:$A, $A588)</f>
        <v>10</v>
      </c>
      <c r="V588" s="13">
        <f>SUMIFS('Fielding Data'!F:F, 'Fielding Data'!$A:$A, $A588)</f>
        <v>25</v>
      </c>
      <c r="W588" s="13">
        <f>SUMIFS('Fielding Data'!G:G, 'Fielding Data'!$A:$A, $A588)</f>
        <v>4</v>
      </c>
      <c r="X588" s="13">
        <f>SUMIFS('Fielding Data'!H:H, 'Fielding Data'!$A:$A, $A588)</f>
        <v>2</v>
      </c>
    </row>
    <row r="589" spans="1:24" x14ac:dyDescent="0.3">
      <c r="A589" s="13" t="str">
        <f t="shared" si="1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 t="shared" si="18"/>
        <v>P</v>
      </c>
      <c r="Q589" s="13">
        <f>IFERROR(VLOOKUP($A589, 'Fielding Data'!$A$1:$H$12056, 5, 0), 0)</f>
        <v>7</v>
      </c>
      <c r="R589" s="13">
        <f>IFERROR(VLOOKUP($A589, 'Fielding Data'!$A$1:$H$12056, 6, 0), 0)</f>
        <v>15</v>
      </c>
      <c r="S589" s="13">
        <f>IFERROR(VLOOKUP($A589, 'Fielding Data'!$A$1:$H$12056, 7, 0), 0)</f>
        <v>0</v>
      </c>
      <c r="T589" s="13">
        <f>IFERROR(VLOOKUP($A589, 'Fielding Data'!$A$1:$H$12056, 8, 0), 0)</f>
        <v>1</v>
      </c>
      <c r="U589" s="13">
        <f>SUMIFS('Fielding Data'!E:E, 'Fielding Data'!$A:$A, $A589)</f>
        <v>7</v>
      </c>
      <c r="V589" s="13">
        <f>SUMIFS('Fielding Data'!F:F, 'Fielding Data'!$A:$A, $A589)</f>
        <v>15</v>
      </c>
      <c r="W589" s="13">
        <f>SUMIFS('Fielding Data'!G:G, 'Fielding Data'!$A:$A, $A589)</f>
        <v>0</v>
      </c>
      <c r="X589" s="13">
        <f>SUMIFS('Fielding Data'!H:H, 'Fielding Data'!$A:$A, $A589)</f>
        <v>1</v>
      </c>
    </row>
    <row r="590" spans="1:24" x14ac:dyDescent="0.3">
      <c r="A590" s="13" t="str">
        <f t="shared" si="1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 t="shared" si="18"/>
        <v>P</v>
      </c>
      <c r="Q590" s="13">
        <f>IFERROR(VLOOKUP($A590, 'Fielding Data'!$A$1:$H$12056, 5, 0), 0)</f>
        <v>14</v>
      </c>
      <c r="R590" s="13">
        <f>IFERROR(VLOOKUP($A590, 'Fielding Data'!$A$1:$H$12056, 6, 0), 0)</f>
        <v>30</v>
      </c>
      <c r="S590" s="13">
        <f>IFERROR(VLOOKUP($A590, 'Fielding Data'!$A$1:$H$12056, 7, 0), 0)</f>
        <v>0</v>
      </c>
      <c r="T590" s="13">
        <f>IFERROR(VLOOKUP($A590, 'Fielding Data'!$A$1:$H$12056, 8, 0), 0)</f>
        <v>1</v>
      </c>
      <c r="U590" s="13">
        <f>SUMIFS('Fielding Data'!E:E, 'Fielding Data'!$A:$A, $A590)</f>
        <v>14</v>
      </c>
      <c r="V590" s="13">
        <f>SUMIFS('Fielding Data'!F:F, 'Fielding Data'!$A:$A, $A590)</f>
        <v>30</v>
      </c>
      <c r="W590" s="13">
        <f>SUMIFS('Fielding Data'!G:G, 'Fielding Data'!$A:$A, $A590)</f>
        <v>0</v>
      </c>
      <c r="X590" s="13">
        <f>SUMIFS('Fielding Data'!H:H, 'Fielding Data'!$A:$A, $A590)</f>
        <v>1</v>
      </c>
    </row>
    <row r="591" spans="1:24" x14ac:dyDescent="0.3">
      <c r="A591" s="13" t="str">
        <f t="shared" si="1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 t="shared" si="18"/>
        <v>1B</v>
      </c>
      <c r="Q591" s="13">
        <f>IFERROR(VLOOKUP($A591, 'Fielding Data'!$A$1:$H$12056, 5, 0), 0)</f>
        <v>310</v>
      </c>
      <c r="R591" s="13">
        <f>IFERROR(VLOOKUP($A591, 'Fielding Data'!$A$1:$H$12056, 6, 0), 0)</f>
        <v>24</v>
      </c>
      <c r="S591" s="13">
        <f>IFERROR(VLOOKUP($A591, 'Fielding Data'!$A$1:$H$12056, 7, 0), 0)</f>
        <v>2</v>
      </c>
      <c r="T591" s="13">
        <f>IFERROR(VLOOKUP($A591, 'Fielding Data'!$A$1:$H$12056, 8, 0), 0)</f>
        <v>35</v>
      </c>
      <c r="U591" s="13">
        <f>SUMIFS('Fielding Data'!E:E, 'Fielding Data'!$A:$A, $A591)</f>
        <v>312</v>
      </c>
      <c r="V591" s="13">
        <f>SUMIFS('Fielding Data'!F:F, 'Fielding Data'!$A:$A, $A591)</f>
        <v>30</v>
      </c>
      <c r="W591" s="13">
        <f>SUMIFS('Fielding Data'!G:G, 'Fielding Data'!$A:$A, $A591)</f>
        <v>2</v>
      </c>
      <c r="X591" s="13">
        <f>SUMIFS('Fielding Data'!H:H, 'Fielding Data'!$A:$A, $A591)</f>
        <v>36</v>
      </c>
    </row>
    <row r="592" spans="1:24" x14ac:dyDescent="0.3">
      <c r="A592" s="13" t="str">
        <f t="shared" si="1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 t="shared" si="18"/>
        <v>1B</v>
      </c>
      <c r="Q592" s="13">
        <f>IFERROR(VLOOKUP($A592, 'Fielding Data'!$A$1:$H$12056, 5, 0), 0)</f>
        <v>10</v>
      </c>
      <c r="R592" s="13">
        <f>IFERROR(VLOOKUP($A592, 'Fielding Data'!$A$1:$H$12056, 6, 0), 0)</f>
        <v>2</v>
      </c>
      <c r="S592" s="13">
        <f>IFERROR(VLOOKUP($A592, 'Fielding Data'!$A$1:$H$12056, 7, 0), 0)</f>
        <v>1</v>
      </c>
      <c r="T592" s="13">
        <f>IFERROR(VLOOKUP($A592, 'Fielding Data'!$A$1:$H$12056, 8, 0), 0)</f>
        <v>2</v>
      </c>
      <c r="U592" s="13">
        <f>SUMIFS('Fielding Data'!E:E, 'Fielding Data'!$A:$A, $A592)</f>
        <v>80</v>
      </c>
      <c r="V592" s="13">
        <f>SUMIFS('Fielding Data'!F:F, 'Fielding Data'!$A:$A, $A592)</f>
        <v>126</v>
      </c>
      <c r="W592" s="13">
        <f>SUMIFS('Fielding Data'!G:G, 'Fielding Data'!$A:$A, $A592)</f>
        <v>5</v>
      </c>
      <c r="X592" s="13">
        <f>SUMIFS('Fielding Data'!H:H, 'Fielding Data'!$A:$A, $A592)</f>
        <v>33</v>
      </c>
    </row>
    <row r="593" spans="1:24" x14ac:dyDescent="0.3">
      <c r="A593" s="13" t="str">
        <f t="shared" si="1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 t="shared" si="18"/>
        <v>C</v>
      </c>
      <c r="Q593" s="13">
        <f>IFERROR(VLOOKUP($A593, 'Fielding Data'!$A$1:$H$12056, 5, 0), 0)</f>
        <v>614</v>
      </c>
      <c r="R593" s="13">
        <f>IFERROR(VLOOKUP($A593, 'Fielding Data'!$A$1:$H$12056, 6, 0), 0)</f>
        <v>44</v>
      </c>
      <c r="S593" s="13">
        <f>IFERROR(VLOOKUP($A593, 'Fielding Data'!$A$1:$H$12056, 7, 0), 0)</f>
        <v>5</v>
      </c>
      <c r="T593" s="13">
        <f>IFERROR(VLOOKUP($A593, 'Fielding Data'!$A$1:$H$12056, 8, 0), 0)</f>
        <v>6</v>
      </c>
      <c r="U593" s="13">
        <f>SUMIFS('Fielding Data'!E:E, 'Fielding Data'!$A:$A, $A593)</f>
        <v>614</v>
      </c>
      <c r="V593" s="13">
        <f>SUMIFS('Fielding Data'!F:F, 'Fielding Data'!$A:$A, $A593)</f>
        <v>44</v>
      </c>
      <c r="W593" s="13">
        <f>SUMIFS('Fielding Data'!G:G, 'Fielding Data'!$A:$A, $A593)</f>
        <v>5</v>
      </c>
      <c r="X593" s="13">
        <f>SUMIFS('Fielding Data'!H:H, 'Fielding Data'!$A:$A, $A593)</f>
        <v>6</v>
      </c>
    </row>
    <row r="594" spans="1:24" x14ac:dyDescent="0.3">
      <c r="A594" s="13" t="str">
        <f t="shared" si="1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 t="shared" si="18"/>
        <v>C</v>
      </c>
      <c r="Q594" s="13">
        <f>IFERROR(VLOOKUP($A594, 'Fielding Data'!$A$1:$H$12056, 5, 0), 0)</f>
        <v>43</v>
      </c>
      <c r="R594" s="13">
        <f>IFERROR(VLOOKUP($A594, 'Fielding Data'!$A$1:$H$12056, 6, 0), 0)</f>
        <v>0</v>
      </c>
      <c r="S594" s="13">
        <f>IFERROR(VLOOKUP($A594, 'Fielding Data'!$A$1:$H$12056, 7, 0), 0)</f>
        <v>0</v>
      </c>
      <c r="T594" s="13">
        <f>IFERROR(VLOOKUP($A594, 'Fielding Data'!$A$1:$H$12056, 8, 0), 0)</f>
        <v>0</v>
      </c>
      <c r="U594" s="13">
        <f>SUMIFS('Fielding Data'!E:E, 'Fielding Data'!$A:$A, $A594)</f>
        <v>43</v>
      </c>
      <c r="V594" s="13">
        <f>SUMIFS('Fielding Data'!F:F, 'Fielding Data'!$A:$A, $A594)</f>
        <v>0</v>
      </c>
      <c r="W594" s="13">
        <f>SUMIFS('Fielding Data'!G:G, 'Fielding Data'!$A:$A, $A594)</f>
        <v>0</v>
      </c>
      <c r="X594" s="13">
        <f>SUMIFS('Fielding Data'!H:H, 'Fielding Data'!$A:$A, $A594)</f>
        <v>0</v>
      </c>
    </row>
    <row r="595" spans="1:24" x14ac:dyDescent="0.3">
      <c r="A595" s="13" t="str">
        <f t="shared" si="1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 t="shared" si="18"/>
        <v>P</v>
      </c>
      <c r="Q595" s="13">
        <f>IFERROR(VLOOKUP($A595, 'Fielding Data'!$A$1:$H$12056, 5, 0), 0)</f>
        <v>1</v>
      </c>
      <c r="R595" s="13">
        <f>IFERROR(VLOOKUP($A595, 'Fielding Data'!$A$1:$H$12056, 6, 0), 0)</f>
        <v>5</v>
      </c>
      <c r="S595" s="13">
        <f>IFERROR(VLOOKUP($A595, 'Fielding Data'!$A$1:$H$12056, 7, 0), 0)</f>
        <v>2</v>
      </c>
      <c r="T595" s="13">
        <f>IFERROR(VLOOKUP($A595, 'Fielding Data'!$A$1:$H$12056, 8, 0), 0)</f>
        <v>0</v>
      </c>
      <c r="U595" s="13">
        <f>SUMIFS('Fielding Data'!E:E, 'Fielding Data'!$A:$A, $A595)</f>
        <v>1</v>
      </c>
      <c r="V595" s="13">
        <f>SUMIFS('Fielding Data'!F:F, 'Fielding Data'!$A:$A, $A595)</f>
        <v>5</v>
      </c>
      <c r="W595" s="13">
        <f>SUMIFS('Fielding Data'!G:G, 'Fielding Data'!$A:$A, $A595)</f>
        <v>2</v>
      </c>
      <c r="X595" s="13">
        <f>SUMIFS('Fielding Data'!H:H, 'Fielding Data'!$A:$A, $A595)</f>
        <v>0</v>
      </c>
    </row>
    <row r="596" spans="1:24" x14ac:dyDescent="0.3">
      <c r="A596" s="13" t="str">
        <f t="shared" si="1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 t="shared" si="18"/>
        <v>2B</v>
      </c>
      <c r="Q596" s="13">
        <f>IFERROR(VLOOKUP($A596, 'Fielding Data'!$A$1:$H$12056, 5, 0), 0)</f>
        <v>93</v>
      </c>
      <c r="R596" s="13">
        <f>IFERROR(VLOOKUP($A596, 'Fielding Data'!$A$1:$H$12056, 6, 0), 0)</f>
        <v>131</v>
      </c>
      <c r="S596" s="13">
        <f>IFERROR(VLOOKUP($A596, 'Fielding Data'!$A$1:$H$12056, 7, 0), 0)</f>
        <v>1</v>
      </c>
      <c r="T596" s="13">
        <f>IFERROR(VLOOKUP($A596, 'Fielding Data'!$A$1:$H$12056, 8, 0), 0)</f>
        <v>26</v>
      </c>
      <c r="U596" s="13">
        <f>SUMIFS('Fielding Data'!E:E, 'Fielding Data'!$A:$A, $A596)</f>
        <v>119</v>
      </c>
      <c r="V596" s="13">
        <f>SUMIFS('Fielding Data'!F:F, 'Fielding Data'!$A:$A, $A596)</f>
        <v>180</v>
      </c>
      <c r="W596" s="13">
        <f>SUMIFS('Fielding Data'!G:G, 'Fielding Data'!$A:$A, $A596)</f>
        <v>2</v>
      </c>
      <c r="X596" s="13">
        <f>SUMIFS('Fielding Data'!H:H, 'Fielding Data'!$A:$A, $A596)</f>
        <v>37</v>
      </c>
    </row>
    <row r="597" spans="1:24" x14ac:dyDescent="0.3">
      <c r="A597" s="13" t="str">
        <f t="shared" si="1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 t="shared" si="18"/>
        <v>2B</v>
      </c>
      <c r="Q597" s="13">
        <f>IFERROR(VLOOKUP($A597, 'Fielding Data'!$A$1:$H$12056, 5, 0), 0)</f>
        <v>1</v>
      </c>
      <c r="R597" s="13">
        <f>IFERROR(VLOOKUP($A597, 'Fielding Data'!$A$1:$H$12056, 6, 0), 0)</f>
        <v>1</v>
      </c>
      <c r="S597" s="13">
        <f>IFERROR(VLOOKUP($A597, 'Fielding Data'!$A$1:$H$12056, 7, 0), 0)</f>
        <v>0</v>
      </c>
      <c r="T597" s="13">
        <f>IFERROR(VLOOKUP($A597, 'Fielding Data'!$A$1:$H$12056, 8, 0), 0)</f>
        <v>0</v>
      </c>
      <c r="U597" s="13">
        <f>SUMIFS('Fielding Data'!E:E, 'Fielding Data'!$A:$A, $A597)</f>
        <v>3</v>
      </c>
      <c r="V597" s="13">
        <f>SUMIFS('Fielding Data'!F:F, 'Fielding Data'!$A:$A, $A597)</f>
        <v>6</v>
      </c>
      <c r="W597" s="13">
        <f>SUMIFS('Fielding Data'!G:G, 'Fielding Data'!$A:$A, $A597)</f>
        <v>0</v>
      </c>
      <c r="X597" s="13">
        <f>SUMIFS('Fielding Data'!H:H, 'Fielding Data'!$A:$A, $A597)</f>
        <v>1</v>
      </c>
    </row>
    <row r="598" spans="1:24" x14ac:dyDescent="0.3">
      <c r="A598" s="13" t="str">
        <f t="shared" si="1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 t="shared" si="18"/>
        <v>P</v>
      </c>
      <c r="Q598" s="13">
        <f>IFERROR(VLOOKUP($A598, 'Fielding Data'!$A$1:$H$12056, 5, 0), 0)</f>
        <v>12</v>
      </c>
      <c r="R598" s="13">
        <f>IFERROR(VLOOKUP($A598, 'Fielding Data'!$A$1:$H$12056, 6, 0), 0)</f>
        <v>12</v>
      </c>
      <c r="S598" s="13">
        <f>IFERROR(VLOOKUP($A598, 'Fielding Data'!$A$1:$H$12056, 7, 0), 0)</f>
        <v>2</v>
      </c>
      <c r="T598" s="13">
        <f>IFERROR(VLOOKUP($A598, 'Fielding Data'!$A$1:$H$12056, 8, 0), 0)</f>
        <v>0</v>
      </c>
      <c r="U598" s="13">
        <f>SUMIFS('Fielding Data'!E:E, 'Fielding Data'!$A:$A, $A598)</f>
        <v>12</v>
      </c>
      <c r="V598" s="13">
        <f>SUMIFS('Fielding Data'!F:F, 'Fielding Data'!$A:$A, $A598)</f>
        <v>12</v>
      </c>
      <c r="W598" s="13">
        <f>SUMIFS('Fielding Data'!G:G, 'Fielding Data'!$A:$A, $A598)</f>
        <v>2</v>
      </c>
      <c r="X598" s="13">
        <f>SUMIFS('Fielding Data'!H:H, 'Fielding Data'!$A:$A, $A598)</f>
        <v>0</v>
      </c>
    </row>
    <row r="599" spans="1:24" x14ac:dyDescent="0.3">
      <c r="A599" s="13" t="str">
        <f t="shared" si="1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 t="shared" si="18"/>
        <v>P</v>
      </c>
      <c r="Q599" s="13">
        <f>IFERROR(VLOOKUP($A599, 'Fielding Data'!$A$1:$H$12056, 5, 0), 0)</f>
        <v>1</v>
      </c>
      <c r="R599" s="13">
        <f>IFERROR(VLOOKUP($A599, 'Fielding Data'!$A$1:$H$12056, 6, 0), 0)</f>
        <v>2</v>
      </c>
      <c r="S599" s="13">
        <f>IFERROR(VLOOKUP($A599, 'Fielding Data'!$A$1:$H$12056, 7, 0), 0)</f>
        <v>1</v>
      </c>
      <c r="T599" s="13">
        <f>IFERROR(VLOOKUP($A599, 'Fielding Data'!$A$1:$H$12056, 8, 0), 0)</f>
        <v>0</v>
      </c>
      <c r="U599" s="13">
        <f>SUMIFS('Fielding Data'!E:E, 'Fielding Data'!$A:$A, $A599)</f>
        <v>1</v>
      </c>
      <c r="V599" s="13">
        <f>SUMIFS('Fielding Data'!F:F, 'Fielding Data'!$A:$A, $A599)</f>
        <v>2</v>
      </c>
      <c r="W599" s="13">
        <f>SUMIFS('Fielding Data'!G:G, 'Fielding Data'!$A:$A, $A599)</f>
        <v>1</v>
      </c>
      <c r="X599" s="13">
        <f>SUMIFS('Fielding Data'!H:H, 'Fielding Data'!$A:$A, $A599)</f>
        <v>0</v>
      </c>
    </row>
    <row r="600" spans="1:24" x14ac:dyDescent="0.3">
      <c r="A600" s="13" t="str">
        <f t="shared" si="1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 t="shared" si="18"/>
        <v>P</v>
      </c>
      <c r="Q600" s="13">
        <f>IFERROR(VLOOKUP($A600, 'Fielding Data'!$A$1:$H$12056, 5, 0), 0)</f>
        <v>0</v>
      </c>
      <c r="R600" s="13">
        <f>IFERROR(VLOOKUP($A600, 'Fielding Data'!$A$1:$H$12056, 6, 0), 0)</f>
        <v>0</v>
      </c>
      <c r="S600" s="13">
        <f>IFERROR(VLOOKUP($A600, 'Fielding Data'!$A$1:$H$12056, 7, 0), 0)</f>
        <v>0</v>
      </c>
      <c r="T600" s="13">
        <f>IFERROR(VLOOKUP($A600, 'Fielding Data'!$A$1:$H$12056, 8, 0), 0)</f>
        <v>0</v>
      </c>
      <c r="U600" s="13">
        <f>SUMIFS('Fielding Data'!E:E, 'Fielding Data'!$A:$A, $A600)</f>
        <v>0</v>
      </c>
      <c r="V600" s="13">
        <f>SUMIFS('Fielding Data'!F:F, 'Fielding Data'!$A:$A, $A600)</f>
        <v>0</v>
      </c>
      <c r="W600" s="13">
        <f>SUMIFS('Fielding Data'!G:G, 'Fielding Data'!$A:$A, $A600)</f>
        <v>0</v>
      </c>
      <c r="X600" s="13">
        <f>SUMIFS('Fielding Data'!H:H, 'Fielding Data'!$A:$A, $A600)</f>
        <v>0</v>
      </c>
    </row>
    <row r="601" spans="1:24" x14ac:dyDescent="0.3">
      <c r="A601" s="13" t="str">
        <f t="shared" si="1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 t="shared" si="18"/>
        <v>P</v>
      </c>
      <c r="Q601" s="13">
        <f>IFERROR(VLOOKUP($A601, 'Fielding Data'!$A$1:$H$12056, 5, 0), 0)</f>
        <v>2</v>
      </c>
      <c r="R601" s="13">
        <f>IFERROR(VLOOKUP($A601, 'Fielding Data'!$A$1:$H$12056, 6, 0), 0)</f>
        <v>3</v>
      </c>
      <c r="S601" s="13">
        <f>IFERROR(VLOOKUP($A601, 'Fielding Data'!$A$1:$H$12056, 7, 0), 0)</f>
        <v>0</v>
      </c>
      <c r="T601" s="13">
        <f>IFERROR(VLOOKUP($A601, 'Fielding Data'!$A$1:$H$12056, 8, 0), 0)</f>
        <v>0</v>
      </c>
      <c r="U601" s="13">
        <f>SUMIFS('Fielding Data'!E:E, 'Fielding Data'!$A:$A, $A601)</f>
        <v>2</v>
      </c>
      <c r="V601" s="13">
        <f>SUMIFS('Fielding Data'!F:F, 'Fielding Data'!$A:$A, $A601)</f>
        <v>3</v>
      </c>
      <c r="W601" s="13">
        <f>SUMIFS('Fielding Data'!G:G, 'Fielding Data'!$A:$A, $A601)</f>
        <v>0</v>
      </c>
      <c r="X601" s="13">
        <f>SUMIFS('Fielding Data'!H:H, 'Fielding Data'!$A:$A, $A601)</f>
        <v>0</v>
      </c>
    </row>
    <row r="602" spans="1:24" x14ac:dyDescent="0.3">
      <c r="A602" s="13" t="str">
        <f t="shared" si="1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 t="shared" si="18"/>
        <v>P</v>
      </c>
      <c r="Q602" s="13">
        <f>IFERROR(VLOOKUP($A602, 'Fielding Data'!$A$1:$H$12056, 5, 0), 0)</f>
        <v>2</v>
      </c>
      <c r="R602" s="13">
        <f>IFERROR(VLOOKUP($A602, 'Fielding Data'!$A$1:$H$12056, 6, 0), 0)</f>
        <v>1</v>
      </c>
      <c r="S602" s="13">
        <f>IFERROR(VLOOKUP($A602, 'Fielding Data'!$A$1:$H$12056, 7, 0), 0)</f>
        <v>0</v>
      </c>
      <c r="T602" s="13">
        <f>IFERROR(VLOOKUP($A602, 'Fielding Data'!$A$1:$H$12056, 8, 0), 0)</f>
        <v>0</v>
      </c>
      <c r="U602" s="13">
        <f>SUMIFS('Fielding Data'!E:E, 'Fielding Data'!$A:$A, $A602)</f>
        <v>2</v>
      </c>
      <c r="V602" s="13">
        <f>SUMIFS('Fielding Data'!F:F, 'Fielding Data'!$A:$A, $A602)</f>
        <v>1</v>
      </c>
      <c r="W602" s="13">
        <f>SUMIFS('Fielding Data'!G:G, 'Fielding Data'!$A:$A, $A602)</f>
        <v>0</v>
      </c>
      <c r="X602" s="13">
        <f>SUMIFS('Fielding Data'!H:H, 'Fielding Data'!$A:$A, $A602)</f>
        <v>0</v>
      </c>
    </row>
    <row r="603" spans="1:24" x14ac:dyDescent="0.3">
      <c r="A603" s="13" t="str">
        <f t="shared" si="1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 t="shared" si="18"/>
        <v>P</v>
      </c>
      <c r="Q603" s="13">
        <f>IFERROR(VLOOKUP($A603, 'Fielding Data'!$A$1:$H$12056, 5, 0), 0)</f>
        <v>12</v>
      </c>
      <c r="R603" s="13">
        <f>IFERROR(VLOOKUP($A603, 'Fielding Data'!$A$1:$H$12056, 6, 0), 0)</f>
        <v>33</v>
      </c>
      <c r="S603" s="13">
        <f>IFERROR(VLOOKUP($A603, 'Fielding Data'!$A$1:$H$12056, 7, 0), 0)</f>
        <v>3</v>
      </c>
      <c r="T603" s="13">
        <f>IFERROR(VLOOKUP($A603, 'Fielding Data'!$A$1:$H$12056, 8, 0), 0)</f>
        <v>2</v>
      </c>
      <c r="U603" s="13">
        <f>SUMIFS('Fielding Data'!E:E, 'Fielding Data'!$A:$A, $A603)</f>
        <v>12</v>
      </c>
      <c r="V603" s="13">
        <f>SUMIFS('Fielding Data'!F:F, 'Fielding Data'!$A:$A, $A603)</f>
        <v>33</v>
      </c>
      <c r="W603" s="13">
        <f>SUMIFS('Fielding Data'!G:G, 'Fielding Data'!$A:$A, $A603)</f>
        <v>3</v>
      </c>
      <c r="X603" s="13">
        <f>SUMIFS('Fielding Data'!H:H, 'Fielding Data'!$A:$A, $A603)</f>
        <v>2</v>
      </c>
    </row>
    <row r="604" spans="1:24" x14ac:dyDescent="0.3">
      <c r="A604" s="13" t="str">
        <f t="shared" si="1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 t="shared" si="18"/>
        <v>1B</v>
      </c>
      <c r="Q604" s="13">
        <f>IFERROR(VLOOKUP($A604, 'Fielding Data'!$A$1:$H$12056, 5, 0), 0)</f>
        <v>1</v>
      </c>
      <c r="R604" s="13">
        <f>IFERROR(VLOOKUP($A604, 'Fielding Data'!$A$1:$H$12056, 6, 0), 0)</f>
        <v>1</v>
      </c>
      <c r="S604" s="13">
        <f>IFERROR(VLOOKUP($A604, 'Fielding Data'!$A$1:$H$12056, 7, 0), 0)</f>
        <v>0</v>
      </c>
      <c r="T604" s="13">
        <f>IFERROR(VLOOKUP($A604, 'Fielding Data'!$A$1:$H$12056, 8, 0), 0)</f>
        <v>0</v>
      </c>
      <c r="U604" s="13">
        <f>SUMIFS('Fielding Data'!E:E, 'Fielding Data'!$A:$A, $A604)</f>
        <v>260</v>
      </c>
      <c r="V604" s="13">
        <f>SUMIFS('Fielding Data'!F:F, 'Fielding Data'!$A:$A, $A604)</f>
        <v>5</v>
      </c>
      <c r="W604" s="13">
        <f>SUMIFS('Fielding Data'!G:G, 'Fielding Data'!$A:$A, $A604)</f>
        <v>5</v>
      </c>
      <c r="X604" s="13">
        <f>SUMIFS('Fielding Data'!H:H, 'Fielding Data'!$A:$A, $A604)</f>
        <v>1</v>
      </c>
    </row>
    <row r="605" spans="1:24" x14ac:dyDescent="0.3">
      <c r="A605" s="13" t="str">
        <f t="shared" si="1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 t="shared" si="18"/>
        <v>P</v>
      </c>
      <c r="Q605" s="13">
        <f>IFERROR(VLOOKUP($A605, 'Fielding Data'!$A$1:$H$12056, 5, 0), 0)</f>
        <v>1</v>
      </c>
      <c r="R605" s="13">
        <f>IFERROR(VLOOKUP($A605, 'Fielding Data'!$A$1:$H$12056, 6, 0), 0)</f>
        <v>6</v>
      </c>
      <c r="S605" s="13">
        <f>IFERROR(VLOOKUP($A605, 'Fielding Data'!$A$1:$H$12056, 7, 0), 0)</f>
        <v>1</v>
      </c>
      <c r="T605" s="13">
        <f>IFERROR(VLOOKUP($A605, 'Fielding Data'!$A$1:$H$12056, 8, 0), 0)</f>
        <v>0</v>
      </c>
      <c r="U605" s="13">
        <f>SUMIFS('Fielding Data'!E:E, 'Fielding Data'!$A:$A, $A605)</f>
        <v>1</v>
      </c>
      <c r="V605" s="13">
        <f>SUMIFS('Fielding Data'!F:F, 'Fielding Data'!$A:$A, $A605)</f>
        <v>6</v>
      </c>
      <c r="W605" s="13">
        <f>SUMIFS('Fielding Data'!G:G, 'Fielding Data'!$A:$A, $A605)</f>
        <v>1</v>
      </c>
      <c r="X605" s="13">
        <f>SUMIFS('Fielding Data'!H:H, 'Fielding Data'!$A:$A, $A605)</f>
        <v>0</v>
      </c>
    </row>
    <row r="606" spans="1:24" x14ac:dyDescent="0.3">
      <c r="A606" s="13" t="str">
        <f t="shared" si="1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 t="shared" si="18"/>
        <v>P</v>
      </c>
      <c r="Q606" s="13">
        <f>IFERROR(VLOOKUP($A606, 'Fielding Data'!$A$1:$H$12056, 5, 0), 0)</f>
        <v>0</v>
      </c>
      <c r="R606" s="13">
        <f>IFERROR(VLOOKUP($A606, 'Fielding Data'!$A$1:$H$12056, 6, 0), 0)</f>
        <v>2</v>
      </c>
      <c r="S606" s="13">
        <f>IFERROR(VLOOKUP($A606, 'Fielding Data'!$A$1:$H$12056, 7, 0), 0)</f>
        <v>0</v>
      </c>
      <c r="T606" s="13">
        <f>IFERROR(VLOOKUP($A606, 'Fielding Data'!$A$1:$H$12056, 8, 0), 0)</f>
        <v>0</v>
      </c>
      <c r="U606" s="13">
        <f>SUMIFS('Fielding Data'!E:E, 'Fielding Data'!$A:$A, $A606)</f>
        <v>0</v>
      </c>
      <c r="V606" s="13">
        <f>SUMIFS('Fielding Data'!F:F, 'Fielding Data'!$A:$A, $A606)</f>
        <v>2</v>
      </c>
      <c r="W606" s="13">
        <f>SUMIFS('Fielding Data'!G:G, 'Fielding Data'!$A:$A, $A606)</f>
        <v>0</v>
      </c>
      <c r="X606" s="13">
        <f>SUMIFS('Fielding Data'!H:H, 'Fielding Data'!$A:$A, $A606)</f>
        <v>0</v>
      </c>
    </row>
    <row r="607" spans="1:24" x14ac:dyDescent="0.3">
      <c r="A607" s="13" t="str">
        <f t="shared" si="1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 t="shared" si="18"/>
        <v>P</v>
      </c>
      <c r="Q607" s="13">
        <f>IFERROR(VLOOKUP($A607, 'Fielding Data'!$A$1:$H$12056, 5, 0), 0)</f>
        <v>1</v>
      </c>
      <c r="R607" s="13">
        <f>IFERROR(VLOOKUP($A607, 'Fielding Data'!$A$1:$H$12056, 6, 0), 0)</f>
        <v>1</v>
      </c>
      <c r="S607" s="13">
        <f>IFERROR(VLOOKUP($A607, 'Fielding Data'!$A$1:$H$12056, 7, 0), 0)</f>
        <v>0</v>
      </c>
      <c r="T607" s="13">
        <f>IFERROR(VLOOKUP($A607, 'Fielding Data'!$A$1:$H$12056, 8, 0), 0)</f>
        <v>0</v>
      </c>
      <c r="U607" s="13">
        <f>SUMIFS('Fielding Data'!E:E, 'Fielding Data'!$A:$A, $A607)</f>
        <v>1</v>
      </c>
      <c r="V607" s="13">
        <f>SUMIFS('Fielding Data'!F:F, 'Fielding Data'!$A:$A, $A607)</f>
        <v>1</v>
      </c>
      <c r="W607" s="13">
        <f>SUMIFS('Fielding Data'!G:G, 'Fielding Data'!$A:$A, $A607)</f>
        <v>0</v>
      </c>
      <c r="X607" s="13">
        <f>SUMIFS('Fielding Data'!H:H, 'Fielding Data'!$A:$A, $A607)</f>
        <v>0</v>
      </c>
    </row>
    <row r="608" spans="1:24" x14ac:dyDescent="0.3">
      <c r="A608" s="13" t="str">
        <f t="shared" si="1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 t="shared" si="18"/>
        <v>C</v>
      </c>
      <c r="Q608" s="13">
        <f>IFERROR(VLOOKUP($A608, 'Fielding Data'!$A$1:$H$12056, 5, 0), 0)</f>
        <v>10</v>
      </c>
      <c r="R608" s="13">
        <f>IFERROR(VLOOKUP($A608, 'Fielding Data'!$A$1:$H$12056, 6, 0), 0)</f>
        <v>2</v>
      </c>
      <c r="S608" s="13">
        <f>IFERROR(VLOOKUP($A608, 'Fielding Data'!$A$1:$H$12056, 7, 0), 0)</f>
        <v>0</v>
      </c>
      <c r="T608" s="13">
        <f>IFERROR(VLOOKUP($A608, 'Fielding Data'!$A$1:$H$12056, 8, 0), 0)</f>
        <v>0</v>
      </c>
      <c r="U608" s="13">
        <f>SUMIFS('Fielding Data'!E:E, 'Fielding Data'!$A:$A, $A608)</f>
        <v>10</v>
      </c>
      <c r="V608" s="13">
        <f>SUMIFS('Fielding Data'!F:F, 'Fielding Data'!$A:$A, $A608)</f>
        <v>2</v>
      </c>
      <c r="W608" s="13">
        <f>SUMIFS('Fielding Data'!G:G, 'Fielding Data'!$A:$A, $A608)</f>
        <v>0</v>
      </c>
      <c r="X608" s="13">
        <f>SUMIFS('Fielding Data'!H:H, 'Fielding Data'!$A:$A, $A608)</f>
        <v>0</v>
      </c>
    </row>
    <row r="609" spans="1:24" x14ac:dyDescent="0.3">
      <c r="A609" s="13" t="str">
        <f t="shared" si="1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 t="shared" si="18"/>
        <v>P</v>
      </c>
      <c r="Q609" s="13">
        <f>IFERROR(VLOOKUP($A609, 'Fielding Data'!$A$1:$H$12056, 5, 0), 0)</f>
        <v>1</v>
      </c>
      <c r="R609" s="13">
        <f>IFERROR(VLOOKUP($A609, 'Fielding Data'!$A$1:$H$12056, 6, 0), 0)</f>
        <v>2</v>
      </c>
      <c r="S609" s="13">
        <f>IFERROR(VLOOKUP($A609, 'Fielding Data'!$A$1:$H$12056, 7, 0), 0)</f>
        <v>0</v>
      </c>
      <c r="T609" s="13">
        <f>IFERROR(VLOOKUP($A609, 'Fielding Data'!$A$1:$H$12056, 8, 0), 0)</f>
        <v>0</v>
      </c>
      <c r="U609" s="13">
        <f>SUMIFS('Fielding Data'!E:E, 'Fielding Data'!$A:$A, $A609)</f>
        <v>1</v>
      </c>
      <c r="V609" s="13">
        <f>SUMIFS('Fielding Data'!F:F, 'Fielding Data'!$A:$A, $A609)</f>
        <v>2</v>
      </c>
      <c r="W609" s="13">
        <f>SUMIFS('Fielding Data'!G:G, 'Fielding Data'!$A:$A, $A609)</f>
        <v>0</v>
      </c>
      <c r="X609" s="13">
        <f>SUMIFS('Fielding Data'!H:H, 'Fielding Data'!$A:$A, $A609)</f>
        <v>0</v>
      </c>
    </row>
    <row r="610" spans="1:24" x14ac:dyDescent="0.3">
      <c r="A610" s="13" t="str">
        <f t="shared" si="1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 t="shared" si="18"/>
        <v>3B</v>
      </c>
      <c r="Q610" s="13">
        <f>IFERROR(VLOOKUP($A610, 'Fielding Data'!$A$1:$H$12056, 5, 0), 0)</f>
        <v>4</v>
      </c>
      <c r="R610" s="13">
        <f>IFERROR(VLOOKUP($A610, 'Fielding Data'!$A$1:$H$12056, 6, 0), 0)</f>
        <v>14</v>
      </c>
      <c r="S610" s="13">
        <f>IFERROR(VLOOKUP($A610, 'Fielding Data'!$A$1:$H$12056, 7, 0), 0)</f>
        <v>0</v>
      </c>
      <c r="T610" s="13">
        <f>IFERROR(VLOOKUP($A610, 'Fielding Data'!$A$1:$H$12056, 8, 0), 0)</f>
        <v>3</v>
      </c>
      <c r="U610" s="13">
        <f>SUMIFS('Fielding Data'!E:E, 'Fielding Data'!$A:$A, $A610)</f>
        <v>4</v>
      </c>
      <c r="V610" s="13">
        <f>SUMIFS('Fielding Data'!F:F, 'Fielding Data'!$A:$A, $A610)</f>
        <v>14</v>
      </c>
      <c r="W610" s="13">
        <f>SUMIFS('Fielding Data'!G:G, 'Fielding Data'!$A:$A, $A610)</f>
        <v>0</v>
      </c>
      <c r="X610" s="13">
        <f>SUMIFS('Fielding Data'!H:H, 'Fielding Data'!$A:$A, $A610)</f>
        <v>3</v>
      </c>
    </row>
    <row r="611" spans="1:24" x14ac:dyDescent="0.3">
      <c r="A611" s="13" t="str">
        <f t="shared" si="1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 t="shared" si="18"/>
        <v>P</v>
      </c>
      <c r="Q611" s="13">
        <f>IFERROR(VLOOKUP($A611, 'Fielding Data'!$A$1:$H$12056, 5, 0), 0)</f>
        <v>1</v>
      </c>
      <c r="R611" s="13">
        <f>IFERROR(VLOOKUP($A611, 'Fielding Data'!$A$1:$H$12056, 6, 0), 0)</f>
        <v>4</v>
      </c>
      <c r="S611" s="13">
        <f>IFERROR(VLOOKUP($A611, 'Fielding Data'!$A$1:$H$12056, 7, 0), 0)</f>
        <v>0</v>
      </c>
      <c r="T611" s="13">
        <f>IFERROR(VLOOKUP($A611, 'Fielding Data'!$A$1:$H$12056, 8, 0), 0)</f>
        <v>0</v>
      </c>
      <c r="U611" s="13">
        <f>SUMIFS('Fielding Data'!E:E, 'Fielding Data'!$A:$A, $A611)</f>
        <v>1</v>
      </c>
      <c r="V611" s="13">
        <f>SUMIFS('Fielding Data'!F:F, 'Fielding Data'!$A:$A, $A611)</f>
        <v>4</v>
      </c>
      <c r="W611" s="13">
        <f>SUMIFS('Fielding Data'!G:G, 'Fielding Data'!$A:$A, $A611)</f>
        <v>0</v>
      </c>
      <c r="X611" s="13">
        <f>SUMIFS('Fielding Data'!H:H, 'Fielding Data'!$A:$A, $A611)</f>
        <v>0</v>
      </c>
    </row>
    <row r="612" spans="1:24" x14ac:dyDescent="0.3">
      <c r="A612" s="13" t="str">
        <f t="shared" si="1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 t="shared" si="18"/>
        <v>P</v>
      </c>
      <c r="Q612" s="13">
        <f>IFERROR(VLOOKUP($A612, 'Fielding Data'!$A$1:$H$12056, 5, 0), 0)</f>
        <v>1</v>
      </c>
      <c r="R612" s="13">
        <f>IFERROR(VLOOKUP($A612, 'Fielding Data'!$A$1:$H$12056, 6, 0), 0)</f>
        <v>1</v>
      </c>
      <c r="S612" s="13">
        <f>IFERROR(VLOOKUP($A612, 'Fielding Data'!$A$1:$H$12056, 7, 0), 0)</f>
        <v>0</v>
      </c>
      <c r="T612" s="13">
        <f>IFERROR(VLOOKUP($A612, 'Fielding Data'!$A$1:$H$12056, 8, 0), 0)</f>
        <v>0</v>
      </c>
      <c r="U612" s="13">
        <f>SUMIFS('Fielding Data'!E:E, 'Fielding Data'!$A:$A, $A612)</f>
        <v>1</v>
      </c>
      <c r="V612" s="13">
        <f>SUMIFS('Fielding Data'!F:F, 'Fielding Data'!$A:$A, $A612)</f>
        <v>1</v>
      </c>
      <c r="W612" s="13">
        <f>SUMIFS('Fielding Data'!G:G, 'Fielding Data'!$A:$A, $A612)</f>
        <v>0</v>
      </c>
      <c r="X612" s="13">
        <f>SUMIFS('Fielding Data'!H:H, 'Fielding Data'!$A:$A, $A612)</f>
        <v>0</v>
      </c>
    </row>
    <row r="613" spans="1:24" x14ac:dyDescent="0.3">
      <c r="A613" s="13" t="str">
        <f t="shared" si="1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 t="shared" si="18"/>
        <v>SS</v>
      </c>
      <c r="Q613" s="13">
        <f>IFERROR(VLOOKUP($A613, 'Fielding Data'!$A$1:$H$12056, 5, 0), 0)</f>
        <v>121</v>
      </c>
      <c r="R613" s="13">
        <f>IFERROR(VLOOKUP($A613, 'Fielding Data'!$A$1:$H$12056, 6, 0), 0)</f>
        <v>207</v>
      </c>
      <c r="S613" s="13">
        <f>IFERROR(VLOOKUP($A613, 'Fielding Data'!$A$1:$H$12056, 7, 0), 0)</f>
        <v>9</v>
      </c>
      <c r="T613" s="13">
        <f>IFERROR(VLOOKUP($A613, 'Fielding Data'!$A$1:$H$12056, 8, 0), 0)</f>
        <v>41</v>
      </c>
      <c r="U613" s="13">
        <f>SUMIFS('Fielding Data'!E:E, 'Fielding Data'!$A:$A, $A613)</f>
        <v>121</v>
      </c>
      <c r="V613" s="13">
        <f>SUMIFS('Fielding Data'!F:F, 'Fielding Data'!$A:$A, $A613)</f>
        <v>207</v>
      </c>
      <c r="W613" s="13">
        <f>SUMIFS('Fielding Data'!G:G, 'Fielding Data'!$A:$A, $A613)</f>
        <v>9</v>
      </c>
      <c r="X613" s="13">
        <f>SUMIFS('Fielding Data'!H:H, 'Fielding Data'!$A:$A, $A613)</f>
        <v>41</v>
      </c>
    </row>
    <row r="614" spans="1:24" x14ac:dyDescent="0.3">
      <c r="A614" s="13" t="str">
        <f t="shared" si="1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 t="shared" si="18"/>
        <v>P</v>
      </c>
      <c r="Q614" s="13">
        <f>IFERROR(VLOOKUP($A614, 'Fielding Data'!$A$1:$H$12056, 5, 0), 0)</f>
        <v>18</v>
      </c>
      <c r="R614" s="13">
        <f>IFERROR(VLOOKUP($A614, 'Fielding Data'!$A$1:$H$12056, 6, 0), 0)</f>
        <v>24</v>
      </c>
      <c r="S614" s="13">
        <f>IFERROR(VLOOKUP($A614, 'Fielding Data'!$A$1:$H$12056, 7, 0), 0)</f>
        <v>0</v>
      </c>
      <c r="T614" s="13">
        <f>IFERROR(VLOOKUP($A614, 'Fielding Data'!$A$1:$H$12056, 8, 0), 0)</f>
        <v>1</v>
      </c>
      <c r="U614" s="13">
        <f>SUMIFS('Fielding Data'!E:E, 'Fielding Data'!$A:$A, $A614)</f>
        <v>18</v>
      </c>
      <c r="V614" s="13">
        <f>SUMIFS('Fielding Data'!F:F, 'Fielding Data'!$A:$A, $A614)</f>
        <v>24</v>
      </c>
      <c r="W614" s="13">
        <f>SUMIFS('Fielding Data'!G:G, 'Fielding Data'!$A:$A, $A614)</f>
        <v>0</v>
      </c>
      <c r="X614" s="13">
        <f>SUMIFS('Fielding Data'!H:H, 'Fielding Data'!$A:$A, $A614)</f>
        <v>1</v>
      </c>
    </row>
    <row r="615" spans="1:24" x14ac:dyDescent="0.3">
      <c r="A615" s="13" t="str">
        <f t="shared" si="1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 t="shared" si="18"/>
        <v>P</v>
      </c>
      <c r="Q615" s="13">
        <f>IFERROR(VLOOKUP($A615, 'Fielding Data'!$A$1:$H$12056, 5, 0), 0)</f>
        <v>1</v>
      </c>
      <c r="R615" s="13">
        <f>IFERROR(VLOOKUP($A615, 'Fielding Data'!$A$1:$H$12056, 6, 0), 0)</f>
        <v>0</v>
      </c>
      <c r="S615" s="13">
        <f>IFERROR(VLOOKUP($A615, 'Fielding Data'!$A$1:$H$12056, 7, 0), 0)</f>
        <v>0</v>
      </c>
      <c r="T615" s="13">
        <f>IFERROR(VLOOKUP($A615, 'Fielding Data'!$A$1:$H$12056, 8, 0), 0)</f>
        <v>0</v>
      </c>
      <c r="U615" s="13">
        <f>SUMIFS('Fielding Data'!E:E, 'Fielding Data'!$A:$A, $A615)</f>
        <v>1</v>
      </c>
      <c r="V615" s="13">
        <f>SUMIFS('Fielding Data'!F:F, 'Fielding Data'!$A:$A, $A615)</f>
        <v>0</v>
      </c>
      <c r="W615" s="13">
        <f>SUMIFS('Fielding Data'!G:G, 'Fielding Data'!$A:$A, $A615)</f>
        <v>0</v>
      </c>
      <c r="X615" s="13">
        <f>SUMIFS('Fielding Data'!H:H, 'Fielding Data'!$A:$A, $A615)</f>
        <v>0</v>
      </c>
    </row>
    <row r="616" spans="1:24" x14ac:dyDescent="0.3">
      <c r="A616" s="13" t="str">
        <f t="shared" si="1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 t="shared" si="18"/>
        <v>OF</v>
      </c>
      <c r="Q616" s="13">
        <f>IFERROR(VLOOKUP($A616, 'Fielding Data'!$A$1:$H$12056, 5, 0), 0)</f>
        <v>332</v>
      </c>
      <c r="R616" s="13">
        <f>IFERROR(VLOOKUP($A616, 'Fielding Data'!$A$1:$H$12056, 6, 0), 0)</f>
        <v>7</v>
      </c>
      <c r="S616" s="13">
        <f>IFERROR(VLOOKUP($A616, 'Fielding Data'!$A$1:$H$12056, 7, 0), 0)</f>
        <v>3</v>
      </c>
      <c r="T616" s="13">
        <f>IFERROR(VLOOKUP($A616, 'Fielding Data'!$A$1:$H$12056, 8, 0), 0)</f>
        <v>1</v>
      </c>
      <c r="U616" s="13">
        <f>SUMIFS('Fielding Data'!E:E, 'Fielding Data'!$A:$A, $A616)</f>
        <v>332</v>
      </c>
      <c r="V616" s="13">
        <f>SUMIFS('Fielding Data'!F:F, 'Fielding Data'!$A:$A, $A616)</f>
        <v>7</v>
      </c>
      <c r="W616" s="13">
        <f>SUMIFS('Fielding Data'!G:G, 'Fielding Data'!$A:$A, $A616)</f>
        <v>3</v>
      </c>
      <c r="X616" s="13">
        <f>SUMIFS('Fielding Data'!H:H, 'Fielding Data'!$A:$A, $A616)</f>
        <v>1</v>
      </c>
    </row>
    <row r="617" spans="1:24" x14ac:dyDescent="0.3">
      <c r="A617" s="13" t="str">
        <f t="shared" si="1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 t="shared" si="18"/>
        <v>P</v>
      </c>
      <c r="Q617" s="13">
        <f>IFERROR(VLOOKUP($A617, 'Fielding Data'!$A$1:$H$12056, 5, 0), 0)</f>
        <v>4</v>
      </c>
      <c r="R617" s="13">
        <f>IFERROR(VLOOKUP($A617, 'Fielding Data'!$A$1:$H$12056, 6, 0), 0)</f>
        <v>1</v>
      </c>
      <c r="S617" s="13">
        <f>IFERROR(VLOOKUP($A617, 'Fielding Data'!$A$1:$H$12056, 7, 0), 0)</f>
        <v>0</v>
      </c>
      <c r="T617" s="13">
        <f>IFERROR(VLOOKUP($A617, 'Fielding Data'!$A$1:$H$12056, 8, 0), 0)</f>
        <v>0</v>
      </c>
      <c r="U617" s="13">
        <f>SUMIFS('Fielding Data'!E:E, 'Fielding Data'!$A:$A, $A617)</f>
        <v>4</v>
      </c>
      <c r="V617" s="13">
        <f>SUMIFS('Fielding Data'!F:F, 'Fielding Data'!$A:$A, $A617)</f>
        <v>1</v>
      </c>
      <c r="W617" s="13">
        <f>SUMIFS('Fielding Data'!G:G, 'Fielding Data'!$A:$A, $A617)</f>
        <v>0</v>
      </c>
      <c r="X617" s="13">
        <f>SUMIFS('Fielding Data'!H:H, 'Fielding Data'!$A:$A, $A617)</f>
        <v>0</v>
      </c>
    </row>
    <row r="618" spans="1:24" x14ac:dyDescent="0.3">
      <c r="A618" s="13" t="str">
        <f t="shared" si="1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 t="shared" si="18"/>
        <v>P</v>
      </c>
      <c r="Q618" s="13">
        <f>IFERROR(VLOOKUP($A618, 'Fielding Data'!$A$1:$H$12056, 5, 0), 0)</f>
        <v>5</v>
      </c>
      <c r="R618" s="13">
        <f>IFERROR(VLOOKUP($A618, 'Fielding Data'!$A$1:$H$12056, 6, 0), 0)</f>
        <v>4</v>
      </c>
      <c r="S618" s="13">
        <f>IFERROR(VLOOKUP($A618, 'Fielding Data'!$A$1:$H$12056, 7, 0), 0)</f>
        <v>2</v>
      </c>
      <c r="T618" s="13">
        <f>IFERROR(VLOOKUP($A618, 'Fielding Data'!$A$1:$H$12056, 8, 0), 0)</f>
        <v>0</v>
      </c>
      <c r="U618" s="13">
        <f>SUMIFS('Fielding Data'!E:E, 'Fielding Data'!$A:$A, $A618)</f>
        <v>5</v>
      </c>
      <c r="V618" s="13">
        <f>SUMIFS('Fielding Data'!F:F, 'Fielding Data'!$A:$A, $A618)</f>
        <v>4</v>
      </c>
      <c r="W618" s="13">
        <f>SUMIFS('Fielding Data'!G:G, 'Fielding Data'!$A:$A, $A618)</f>
        <v>2</v>
      </c>
      <c r="X618" s="13">
        <f>SUMIFS('Fielding Data'!H:H, 'Fielding Data'!$A:$A, $A618)</f>
        <v>0</v>
      </c>
    </row>
    <row r="619" spans="1:24" x14ac:dyDescent="0.3">
      <c r="A619" s="13" t="str">
        <f t="shared" si="1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 t="shared" si="18"/>
        <v>P</v>
      </c>
      <c r="Q619" s="13">
        <f>IFERROR(VLOOKUP($A619, 'Fielding Data'!$A$1:$H$12056, 5, 0), 0)</f>
        <v>0</v>
      </c>
      <c r="R619" s="13">
        <f>IFERROR(VLOOKUP($A619, 'Fielding Data'!$A$1:$H$12056, 6, 0), 0)</f>
        <v>1</v>
      </c>
      <c r="S619" s="13">
        <f>IFERROR(VLOOKUP($A619, 'Fielding Data'!$A$1:$H$12056, 7, 0), 0)</f>
        <v>0</v>
      </c>
      <c r="T619" s="13">
        <f>IFERROR(VLOOKUP($A619, 'Fielding Data'!$A$1:$H$12056, 8, 0), 0)</f>
        <v>0</v>
      </c>
      <c r="U619" s="13">
        <f>SUMIFS('Fielding Data'!E:E, 'Fielding Data'!$A:$A, $A619)</f>
        <v>0</v>
      </c>
      <c r="V619" s="13">
        <f>SUMIFS('Fielding Data'!F:F, 'Fielding Data'!$A:$A, $A619)</f>
        <v>1</v>
      </c>
      <c r="W619" s="13">
        <f>SUMIFS('Fielding Data'!G:G, 'Fielding Data'!$A:$A, $A619)</f>
        <v>0</v>
      </c>
      <c r="X619" s="13">
        <f>SUMIFS('Fielding Data'!H:H, 'Fielding Data'!$A:$A, $A619)</f>
        <v>0</v>
      </c>
    </row>
    <row r="620" spans="1:24" x14ac:dyDescent="0.3">
      <c r="A620" s="13" t="str">
        <f t="shared" si="1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 t="shared" si="18"/>
        <v>P</v>
      </c>
      <c r="Q620" s="13">
        <f>IFERROR(VLOOKUP($A620, 'Fielding Data'!$A$1:$H$12056, 5, 0), 0)</f>
        <v>8</v>
      </c>
      <c r="R620" s="13">
        <f>IFERROR(VLOOKUP($A620, 'Fielding Data'!$A$1:$H$12056, 6, 0), 0)</f>
        <v>6</v>
      </c>
      <c r="S620" s="13">
        <f>IFERROR(VLOOKUP($A620, 'Fielding Data'!$A$1:$H$12056, 7, 0), 0)</f>
        <v>0</v>
      </c>
      <c r="T620" s="13">
        <f>IFERROR(VLOOKUP($A620, 'Fielding Data'!$A$1:$H$12056, 8, 0), 0)</f>
        <v>1</v>
      </c>
      <c r="U620" s="13">
        <f>SUMIFS('Fielding Data'!E:E, 'Fielding Data'!$A:$A, $A620)</f>
        <v>8</v>
      </c>
      <c r="V620" s="13">
        <f>SUMIFS('Fielding Data'!F:F, 'Fielding Data'!$A:$A, $A620)</f>
        <v>6</v>
      </c>
      <c r="W620" s="13">
        <f>SUMIFS('Fielding Data'!G:G, 'Fielding Data'!$A:$A, $A620)</f>
        <v>0</v>
      </c>
      <c r="X620" s="13">
        <f>SUMIFS('Fielding Data'!H:H, 'Fielding Data'!$A:$A, $A620)</f>
        <v>1</v>
      </c>
    </row>
    <row r="621" spans="1:24" x14ac:dyDescent="0.3">
      <c r="A621" s="13" t="str">
        <f t="shared" si="1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 t="shared" si="18"/>
        <v>C</v>
      </c>
      <c r="Q621" s="13">
        <f>IFERROR(VLOOKUP($A621, 'Fielding Data'!$A$1:$H$12056, 5, 0), 0)</f>
        <v>504</v>
      </c>
      <c r="R621" s="13">
        <f>IFERROR(VLOOKUP($A621, 'Fielding Data'!$A$1:$H$12056, 6, 0), 0)</f>
        <v>44</v>
      </c>
      <c r="S621" s="13">
        <f>IFERROR(VLOOKUP($A621, 'Fielding Data'!$A$1:$H$12056, 7, 0), 0)</f>
        <v>4</v>
      </c>
      <c r="T621" s="13">
        <f>IFERROR(VLOOKUP($A621, 'Fielding Data'!$A$1:$H$12056, 8, 0), 0)</f>
        <v>1</v>
      </c>
      <c r="U621" s="13">
        <f>SUMIFS('Fielding Data'!E:E, 'Fielding Data'!$A:$A, $A621)</f>
        <v>504</v>
      </c>
      <c r="V621" s="13">
        <f>SUMIFS('Fielding Data'!F:F, 'Fielding Data'!$A:$A, $A621)</f>
        <v>44</v>
      </c>
      <c r="W621" s="13">
        <f>SUMIFS('Fielding Data'!G:G, 'Fielding Data'!$A:$A, $A621)</f>
        <v>4</v>
      </c>
      <c r="X621" s="13">
        <f>SUMIFS('Fielding Data'!H:H, 'Fielding Data'!$A:$A, $A621)</f>
        <v>1</v>
      </c>
    </row>
    <row r="622" spans="1:24" x14ac:dyDescent="0.3">
      <c r="A622" s="13" t="str">
        <f t="shared" si="1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 t="shared" si="18"/>
        <v>1B</v>
      </c>
      <c r="Q622" s="13">
        <f>IFERROR(VLOOKUP($A622, 'Fielding Data'!$A$1:$H$12056, 5, 0), 0)</f>
        <v>186</v>
      </c>
      <c r="R622" s="13">
        <f>IFERROR(VLOOKUP($A622, 'Fielding Data'!$A$1:$H$12056, 6, 0), 0)</f>
        <v>11</v>
      </c>
      <c r="S622" s="13">
        <f>IFERROR(VLOOKUP($A622, 'Fielding Data'!$A$1:$H$12056, 7, 0), 0)</f>
        <v>2</v>
      </c>
      <c r="T622" s="13">
        <f>IFERROR(VLOOKUP($A622, 'Fielding Data'!$A$1:$H$12056, 8, 0), 0)</f>
        <v>17</v>
      </c>
      <c r="U622" s="13">
        <f>SUMIFS('Fielding Data'!E:E, 'Fielding Data'!$A:$A, $A622)</f>
        <v>207</v>
      </c>
      <c r="V622" s="13">
        <f>SUMIFS('Fielding Data'!F:F, 'Fielding Data'!$A:$A, $A622)</f>
        <v>66</v>
      </c>
      <c r="W622" s="13">
        <f>SUMIFS('Fielding Data'!G:G, 'Fielding Data'!$A:$A, $A622)</f>
        <v>11</v>
      </c>
      <c r="X622" s="13">
        <f>SUMIFS('Fielding Data'!H:H, 'Fielding Data'!$A:$A, $A622)</f>
        <v>23</v>
      </c>
    </row>
    <row r="623" spans="1:24" x14ac:dyDescent="0.3">
      <c r="A623" s="13" t="str">
        <f t="shared" si="1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 t="shared" si="18"/>
        <v>P</v>
      </c>
      <c r="Q623" s="13">
        <f>IFERROR(VLOOKUP($A623, 'Fielding Data'!$A$1:$H$12056, 5, 0), 0)</f>
        <v>0</v>
      </c>
      <c r="R623" s="13">
        <f>IFERROR(VLOOKUP($A623, 'Fielding Data'!$A$1:$H$12056, 6, 0), 0)</f>
        <v>1</v>
      </c>
      <c r="S623" s="13">
        <f>IFERROR(VLOOKUP($A623, 'Fielding Data'!$A$1:$H$12056, 7, 0), 0)</f>
        <v>1</v>
      </c>
      <c r="T623" s="13">
        <f>IFERROR(VLOOKUP($A623, 'Fielding Data'!$A$1:$H$12056, 8, 0), 0)</f>
        <v>0</v>
      </c>
      <c r="U623" s="13">
        <f>SUMIFS('Fielding Data'!E:E, 'Fielding Data'!$A:$A, $A623)</f>
        <v>0</v>
      </c>
      <c r="V623" s="13">
        <f>SUMIFS('Fielding Data'!F:F, 'Fielding Data'!$A:$A, $A623)</f>
        <v>1</v>
      </c>
      <c r="W623" s="13">
        <f>SUMIFS('Fielding Data'!G:G, 'Fielding Data'!$A:$A, $A623)</f>
        <v>1</v>
      </c>
      <c r="X623" s="13">
        <f>SUMIFS('Fielding Data'!H:H, 'Fielding Data'!$A:$A, $A623)</f>
        <v>0</v>
      </c>
    </row>
    <row r="624" spans="1:24" x14ac:dyDescent="0.3">
      <c r="A624" s="13" t="str">
        <f t="shared" si="1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 t="shared" si="18"/>
        <v>P</v>
      </c>
      <c r="Q624" s="13">
        <f>IFERROR(VLOOKUP($A624, 'Fielding Data'!$A$1:$H$12056, 5, 0), 0)</f>
        <v>0</v>
      </c>
      <c r="R624" s="13">
        <f>IFERROR(VLOOKUP($A624, 'Fielding Data'!$A$1:$H$12056, 6, 0), 0)</f>
        <v>6</v>
      </c>
      <c r="S624" s="13">
        <f>IFERROR(VLOOKUP($A624, 'Fielding Data'!$A$1:$H$12056, 7, 0), 0)</f>
        <v>1</v>
      </c>
      <c r="T624" s="13">
        <f>IFERROR(VLOOKUP($A624, 'Fielding Data'!$A$1:$H$12056, 8, 0), 0)</f>
        <v>1</v>
      </c>
      <c r="U624" s="13">
        <f>SUMIFS('Fielding Data'!E:E, 'Fielding Data'!$A:$A, $A624)</f>
        <v>0</v>
      </c>
      <c r="V624" s="13">
        <f>SUMIFS('Fielding Data'!F:F, 'Fielding Data'!$A:$A, $A624)</f>
        <v>6</v>
      </c>
      <c r="W624" s="13">
        <f>SUMIFS('Fielding Data'!G:G, 'Fielding Data'!$A:$A, $A624)</f>
        <v>1</v>
      </c>
      <c r="X624" s="13">
        <f>SUMIFS('Fielding Data'!H:H, 'Fielding Data'!$A:$A, $A624)</f>
        <v>1</v>
      </c>
    </row>
    <row r="625" spans="1:24" x14ac:dyDescent="0.3">
      <c r="A625" s="13" t="str">
        <f t="shared" si="1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 t="shared" si="18"/>
        <v>P</v>
      </c>
      <c r="Q625" s="13">
        <f>IFERROR(VLOOKUP($A625, 'Fielding Data'!$A$1:$H$12056, 5, 0), 0)</f>
        <v>2</v>
      </c>
      <c r="R625" s="13">
        <f>IFERROR(VLOOKUP($A625, 'Fielding Data'!$A$1:$H$12056, 6, 0), 0)</f>
        <v>4</v>
      </c>
      <c r="S625" s="13">
        <f>IFERROR(VLOOKUP($A625, 'Fielding Data'!$A$1:$H$12056, 7, 0), 0)</f>
        <v>0</v>
      </c>
      <c r="T625" s="13">
        <f>IFERROR(VLOOKUP($A625, 'Fielding Data'!$A$1:$H$12056, 8, 0), 0)</f>
        <v>0</v>
      </c>
      <c r="U625" s="13">
        <f>SUMIFS('Fielding Data'!E:E, 'Fielding Data'!$A:$A, $A625)</f>
        <v>2</v>
      </c>
      <c r="V625" s="13">
        <f>SUMIFS('Fielding Data'!F:F, 'Fielding Data'!$A:$A, $A625)</f>
        <v>4</v>
      </c>
      <c r="W625" s="13">
        <f>SUMIFS('Fielding Data'!G:G, 'Fielding Data'!$A:$A, $A625)</f>
        <v>0</v>
      </c>
      <c r="X625" s="13">
        <f>SUMIFS('Fielding Data'!H:H, 'Fielding Data'!$A:$A, $A625)</f>
        <v>0</v>
      </c>
    </row>
    <row r="626" spans="1:24" x14ac:dyDescent="0.3">
      <c r="A626" s="13" t="str">
        <f t="shared" si="1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 t="shared" si="18"/>
        <v>LF</v>
      </c>
      <c r="Q626" s="13">
        <f>IFERROR(VLOOKUP($A626, 'Fielding Data'!$A$1:$H$12056, 5, 0), 0)</f>
        <v>0</v>
      </c>
      <c r="R626" s="13">
        <f>IFERROR(VLOOKUP($A626, 'Fielding Data'!$A$1:$H$12056, 6, 0), 0)</f>
        <v>0</v>
      </c>
      <c r="S626" s="13">
        <f>IFERROR(VLOOKUP($A626, 'Fielding Data'!$A$1:$H$12056, 7, 0), 0)</f>
        <v>0</v>
      </c>
      <c r="T626" s="13">
        <f>IFERROR(VLOOKUP($A626, 'Fielding Data'!$A$1:$H$12056, 8, 0), 0)</f>
        <v>0</v>
      </c>
      <c r="U626" s="13">
        <f>SUMIFS('Fielding Data'!E:E, 'Fielding Data'!$A:$A, $A626)</f>
        <v>7</v>
      </c>
      <c r="V626" s="13">
        <f>SUMIFS('Fielding Data'!F:F, 'Fielding Data'!$A:$A, $A626)</f>
        <v>0</v>
      </c>
      <c r="W626" s="13">
        <f>SUMIFS('Fielding Data'!G:G, 'Fielding Data'!$A:$A, $A626)</f>
        <v>0</v>
      </c>
      <c r="X626" s="13">
        <f>SUMIFS('Fielding Data'!H:H, 'Fielding Data'!$A:$A, $A626)</f>
        <v>0</v>
      </c>
    </row>
    <row r="627" spans="1:24" x14ac:dyDescent="0.3">
      <c r="A627" s="13" t="str">
        <f t="shared" si="1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 t="shared" si="18"/>
        <v>P</v>
      </c>
      <c r="Q627" s="13">
        <f>IFERROR(VLOOKUP($A627, 'Fielding Data'!$A$1:$H$12056, 5, 0), 0)</f>
        <v>2</v>
      </c>
      <c r="R627" s="13">
        <f>IFERROR(VLOOKUP($A627, 'Fielding Data'!$A$1:$H$12056, 6, 0), 0)</f>
        <v>5</v>
      </c>
      <c r="S627" s="13">
        <f>IFERROR(VLOOKUP($A627, 'Fielding Data'!$A$1:$H$12056, 7, 0), 0)</f>
        <v>0</v>
      </c>
      <c r="T627" s="13">
        <f>IFERROR(VLOOKUP($A627, 'Fielding Data'!$A$1:$H$12056, 8, 0), 0)</f>
        <v>0</v>
      </c>
      <c r="U627" s="13">
        <f>SUMIFS('Fielding Data'!E:E, 'Fielding Data'!$A:$A, $A627)</f>
        <v>2</v>
      </c>
      <c r="V627" s="13">
        <f>SUMIFS('Fielding Data'!F:F, 'Fielding Data'!$A:$A, $A627)</f>
        <v>5</v>
      </c>
      <c r="W627" s="13">
        <f>SUMIFS('Fielding Data'!G:G, 'Fielding Data'!$A:$A, $A627)</f>
        <v>0</v>
      </c>
      <c r="X627" s="13">
        <f>SUMIFS('Fielding Data'!H:H, 'Fielding Data'!$A:$A, $A627)</f>
        <v>0</v>
      </c>
    </row>
    <row r="628" spans="1:24" x14ac:dyDescent="0.3">
      <c r="A628" s="13" t="str">
        <f t="shared" si="1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 t="shared" si="18"/>
        <v>SS</v>
      </c>
      <c r="Q628" s="13">
        <f>IFERROR(VLOOKUP($A628, 'Fielding Data'!$A$1:$H$12056, 5, 0), 0)</f>
        <v>10</v>
      </c>
      <c r="R628" s="13">
        <f>IFERROR(VLOOKUP($A628, 'Fielding Data'!$A$1:$H$12056, 6, 0), 0)</f>
        <v>22</v>
      </c>
      <c r="S628" s="13">
        <f>IFERROR(VLOOKUP($A628, 'Fielding Data'!$A$1:$H$12056, 7, 0), 0)</f>
        <v>0</v>
      </c>
      <c r="T628" s="13">
        <f>IFERROR(VLOOKUP($A628, 'Fielding Data'!$A$1:$H$12056, 8, 0), 0)</f>
        <v>3</v>
      </c>
      <c r="U628" s="13">
        <f>SUMIFS('Fielding Data'!E:E, 'Fielding Data'!$A:$A, $A628)</f>
        <v>10</v>
      </c>
      <c r="V628" s="13">
        <f>SUMIFS('Fielding Data'!F:F, 'Fielding Data'!$A:$A, $A628)</f>
        <v>22</v>
      </c>
      <c r="W628" s="13">
        <f>SUMIFS('Fielding Data'!G:G, 'Fielding Data'!$A:$A, $A628)</f>
        <v>0</v>
      </c>
      <c r="X628" s="13">
        <f>SUMIFS('Fielding Data'!H:H, 'Fielding Data'!$A:$A, $A628)</f>
        <v>3</v>
      </c>
    </row>
    <row r="629" spans="1:24" x14ac:dyDescent="0.3">
      <c r="A629" s="13" t="str">
        <f t="shared" si="1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 t="shared" si="18"/>
        <v>C</v>
      </c>
      <c r="Q629" s="13">
        <f>IFERROR(VLOOKUP($A629, 'Fielding Data'!$A$1:$H$12056, 5, 0), 0)</f>
        <v>681</v>
      </c>
      <c r="R629" s="13">
        <f>IFERROR(VLOOKUP($A629, 'Fielding Data'!$A$1:$H$12056, 6, 0), 0)</f>
        <v>59</v>
      </c>
      <c r="S629" s="13">
        <f>IFERROR(VLOOKUP($A629, 'Fielding Data'!$A$1:$H$12056, 7, 0), 0)</f>
        <v>10</v>
      </c>
      <c r="T629" s="13">
        <f>IFERROR(VLOOKUP($A629, 'Fielding Data'!$A$1:$H$12056, 8, 0), 0)</f>
        <v>2</v>
      </c>
      <c r="U629" s="13">
        <f>SUMIFS('Fielding Data'!E:E, 'Fielding Data'!$A:$A, $A629)</f>
        <v>681</v>
      </c>
      <c r="V629" s="13">
        <f>SUMIFS('Fielding Data'!F:F, 'Fielding Data'!$A:$A, $A629)</f>
        <v>59</v>
      </c>
      <c r="W629" s="13">
        <f>SUMIFS('Fielding Data'!G:G, 'Fielding Data'!$A:$A, $A629)</f>
        <v>10</v>
      </c>
      <c r="X629" s="13">
        <f>SUMIFS('Fielding Data'!H:H, 'Fielding Data'!$A:$A, $A629)</f>
        <v>2</v>
      </c>
    </row>
    <row r="630" spans="1:24" x14ac:dyDescent="0.3">
      <c r="A630" s="13" t="str">
        <f t="shared" si="1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 t="shared" si="18"/>
        <v>1B</v>
      </c>
      <c r="Q630" s="13">
        <f>IFERROR(VLOOKUP($A630, 'Fielding Data'!$A$1:$H$12056, 5, 0), 0)</f>
        <v>95</v>
      </c>
      <c r="R630" s="13">
        <f>IFERROR(VLOOKUP($A630, 'Fielding Data'!$A$1:$H$12056, 6, 0), 0)</f>
        <v>14</v>
      </c>
      <c r="S630" s="13">
        <f>IFERROR(VLOOKUP($A630, 'Fielding Data'!$A$1:$H$12056, 7, 0), 0)</f>
        <v>2</v>
      </c>
      <c r="T630" s="13">
        <f>IFERROR(VLOOKUP($A630, 'Fielding Data'!$A$1:$H$12056, 8, 0), 0)</f>
        <v>10</v>
      </c>
      <c r="U630" s="13">
        <f>SUMIFS('Fielding Data'!E:E, 'Fielding Data'!$A:$A, $A630)</f>
        <v>873</v>
      </c>
      <c r="V630" s="13">
        <f>SUMIFS('Fielding Data'!F:F, 'Fielding Data'!$A:$A, $A630)</f>
        <v>58</v>
      </c>
      <c r="W630" s="13">
        <f>SUMIFS('Fielding Data'!G:G, 'Fielding Data'!$A:$A, $A630)</f>
        <v>8</v>
      </c>
      <c r="X630" s="13">
        <f>SUMIFS('Fielding Data'!H:H, 'Fielding Data'!$A:$A, $A630)</f>
        <v>12</v>
      </c>
    </row>
    <row r="631" spans="1:24" x14ac:dyDescent="0.3">
      <c r="A631" s="13" t="str">
        <f t="shared" si="1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 t="shared" si="18"/>
        <v>P</v>
      </c>
      <c r="Q631" s="13">
        <f>IFERROR(VLOOKUP($A631, 'Fielding Data'!$A$1:$H$12056, 5, 0), 0)</f>
        <v>9</v>
      </c>
      <c r="R631" s="13">
        <f>IFERROR(VLOOKUP($A631, 'Fielding Data'!$A$1:$H$12056, 6, 0), 0)</f>
        <v>4</v>
      </c>
      <c r="S631" s="13">
        <f>IFERROR(VLOOKUP($A631, 'Fielding Data'!$A$1:$H$12056, 7, 0), 0)</f>
        <v>0</v>
      </c>
      <c r="T631" s="13">
        <f>IFERROR(VLOOKUP($A631, 'Fielding Data'!$A$1:$H$12056, 8, 0), 0)</f>
        <v>0</v>
      </c>
      <c r="U631" s="13">
        <f>SUMIFS('Fielding Data'!E:E, 'Fielding Data'!$A:$A, $A631)</f>
        <v>9</v>
      </c>
      <c r="V631" s="13">
        <f>SUMIFS('Fielding Data'!F:F, 'Fielding Data'!$A:$A, $A631)</f>
        <v>4</v>
      </c>
      <c r="W631" s="13">
        <f>SUMIFS('Fielding Data'!G:G, 'Fielding Data'!$A:$A, $A631)</f>
        <v>0</v>
      </c>
      <c r="X631" s="13">
        <f>SUMIFS('Fielding Data'!H:H, 'Fielding Data'!$A:$A, $A631)</f>
        <v>0</v>
      </c>
    </row>
    <row r="632" spans="1:24" x14ac:dyDescent="0.3">
      <c r="A632" s="13" t="str">
        <f t="shared" si="1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 t="shared" si="18"/>
        <v>P</v>
      </c>
      <c r="Q632" s="13">
        <f>IFERROR(VLOOKUP($A632, 'Fielding Data'!$A$1:$H$12056, 5, 0), 0)</f>
        <v>22</v>
      </c>
      <c r="R632" s="13">
        <f>IFERROR(VLOOKUP($A632, 'Fielding Data'!$A$1:$H$12056, 6, 0), 0)</f>
        <v>34</v>
      </c>
      <c r="S632" s="13">
        <f>IFERROR(VLOOKUP($A632, 'Fielding Data'!$A$1:$H$12056, 7, 0), 0)</f>
        <v>5</v>
      </c>
      <c r="T632" s="13">
        <f>IFERROR(VLOOKUP($A632, 'Fielding Data'!$A$1:$H$12056, 8, 0), 0)</f>
        <v>1</v>
      </c>
      <c r="U632" s="13">
        <f>SUMIFS('Fielding Data'!E:E, 'Fielding Data'!$A:$A, $A632)</f>
        <v>22</v>
      </c>
      <c r="V632" s="13">
        <f>SUMIFS('Fielding Data'!F:F, 'Fielding Data'!$A:$A, $A632)</f>
        <v>34</v>
      </c>
      <c r="W632" s="13">
        <f>SUMIFS('Fielding Data'!G:G, 'Fielding Data'!$A:$A, $A632)</f>
        <v>5</v>
      </c>
      <c r="X632" s="13">
        <f>SUMIFS('Fielding Data'!H:H, 'Fielding Data'!$A:$A, $A632)</f>
        <v>1</v>
      </c>
    </row>
    <row r="633" spans="1:24" x14ac:dyDescent="0.3">
      <c r="A633" s="13" t="str">
        <f t="shared" si="1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 t="shared" si="18"/>
        <v>P</v>
      </c>
      <c r="Q633" s="13">
        <f>IFERROR(VLOOKUP($A633, 'Fielding Data'!$A$1:$H$12056, 5, 0), 0)</f>
        <v>1</v>
      </c>
      <c r="R633" s="13">
        <f>IFERROR(VLOOKUP($A633, 'Fielding Data'!$A$1:$H$12056, 6, 0), 0)</f>
        <v>5</v>
      </c>
      <c r="S633" s="13">
        <f>IFERROR(VLOOKUP($A633, 'Fielding Data'!$A$1:$H$12056, 7, 0), 0)</f>
        <v>1</v>
      </c>
      <c r="T633" s="13">
        <f>IFERROR(VLOOKUP($A633, 'Fielding Data'!$A$1:$H$12056, 8, 0), 0)</f>
        <v>1</v>
      </c>
      <c r="U633" s="13">
        <f>SUMIFS('Fielding Data'!E:E, 'Fielding Data'!$A:$A, $A633)</f>
        <v>1</v>
      </c>
      <c r="V633" s="13">
        <f>SUMIFS('Fielding Data'!F:F, 'Fielding Data'!$A:$A, $A633)</f>
        <v>5</v>
      </c>
      <c r="W633" s="13">
        <f>SUMIFS('Fielding Data'!G:G, 'Fielding Data'!$A:$A, $A633)</f>
        <v>1</v>
      </c>
      <c r="X633" s="13">
        <f>SUMIFS('Fielding Data'!H:H, 'Fielding Data'!$A:$A, $A633)</f>
        <v>1</v>
      </c>
    </row>
    <row r="634" spans="1:24" x14ac:dyDescent="0.3">
      <c r="A634" s="13" t="str">
        <f t="shared" si="1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 t="shared" si="18"/>
        <v>P</v>
      </c>
      <c r="Q634" s="13">
        <f>IFERROR(VLOOKUP($A634, 'Fielding Data'!$A$1:$H$12056, 5, 0), 0)</f>
        <v>1</v>
      </c>
      <c r="R634" s="13">
        <f>IFERROR(VLOOKUP($A634, 'Fielding Data'!$A$1:$H$12056, 6, 0), 0)</f>
        <v>2</v>
      </c>
      <c r="S634" s="13">
        <f>IFERROR(VLOOKUP($A634, 'Fielding Data'!$A$1:$H$12056, 7, 0), 0)</f>
        <v>0</v>
      </c>
      <c r="T634" s="13">
        <f>IFERROR(VLOOKUP($A634, 'Fielding Data'!$A$1:$H$12056, 8, 0), 0)</f>
        <v>0</v>
      </c>
      <c r="U634" s="13">
        <f>SUMIFS('Fielding Data'!E:E, 'Fielding Data'!$A:$A, $A634)</f>
        <v>1</v>
      </c>
      <c r="V634" s="13">
        <f>SUMIFS('Fielding Data'!F:F, 'Fielding Data'!$A:$A, $A634)</f>
        <v>2</v>
      </c>
      <c r="W634" s="13">
        <f>SUMIFS('Fielding Data'!G:G, 'Fielding Data'!$A:$A, $A634)</f>
        <v>0</v>
      </c>
      <c r="X634" s="13">
        <f>SUMIFS('Fielding Data'!H:H, 'Fielding Data'!$A:$A, $A634)</f>
        <v>0</v>
      </c>
    </row>
    <row r="635" spans="1:24" x14ac:dyDescent="0.3">
      <c r="A635" s="13" t="str">
        <f t="shared" si="1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 t="shared" si="18"/>
        <v>1B</v>
      </c>
      <c r="Q635" s="13">
        <f>IFERROR(VLOOKUP($A635, 'Fielding Data'!$A$1:$H$12056, 5, 0), 0)</f>
        <v>14</v>
      </c>
      <c r="R635" s="13">
        <f>IFERROR(VLOOKUP($A635, 'Fielding Data'!$A$1:$H$12056, 6, 0), 0)</f>
        <v>0</v>
      </c>
      <c r="S635" s="13">
        <f>IFERROR(VLOOKUP($A635, 'Fielding Data'!$A$1:$H$12056, 7, 0), 0)</f>
        <v>0</v>
      </c>
      <c r="T635" s="13">
        <f>IFERROR(VLOOKUP($A635, 'Fielding Data'!$A$1:$H$12056, 8, 0), 0)</f>
        <v>3</v>
      </c>
      <c r="U635" s="13">
        <f>SUMIFS('Fielding Data'!E:E, 'Fielding Data'!$A:$A, $A635)</f>
        <v>32</v>
      </c>
      <c r="V635" s="13">
        <f>SUMIFS('Fielding Data'!F:F, 'Fielding Data'!$A:$A, $A635)</f>
        <v>0</v>
      </c>
      <c r="W635" s="13">
        <f>SUMIFS('Fielding Data'!G:G, 'Fielding Data'!$A:$A, $A635)</f>
        <v>0</v>
      </c>
      <c r="X635" s="13">
        <f>SUMIFS('Fielding Data'!H:H, 'Fielding Data'!$A:$A, $A635)</f>
        <v>3</v>
      </c>
    </row>
    <row r="636" spans="1:24" x14ac:dyDescent="0.3">
      <c r="A636" s="13" t="str">
        <f t="shared" si="1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 t="shared" si="18"/>
        <v>P</v>
      </c>
      <c r="Q636" s="13">
        <f>IFERROR(VLOOKUP($A636, 'Fielding Data'!$A$1:$H$12056, 5, 0), 0)</f>
        <v>0</v>
      </c>
      <c r="R636" s="13">
        <f>IFERROR(VLOOKUP($A636, 'Fielding Data'!$A$1:$H$12056, 6, 0), 0)</f>
        <v>3</v>
      </c>
      <c r="S636" s="13">
        <f>IFERROR(VLOOKUP($A636, 'Fielding Data'!$A$1:$H$12056, 7, 0), 0)</f>
        <v>0</v>
      </c>
      <c r="T636" s="13">
        <f>IFERROR(VLOOKUP($A636, 'Fielding Data'!$A$1:$H$12056, 8, 0), 0)</f>
        <v>1</v>
      </c>
      <c r="U636" s="13">
        <f>SUMIFS('Fielding Data'!E:E, 'Fielding Data'!$A:$A, $A636)</f>
        <v>0</v>
      </c>
      <c r="V636" s="13">
        <f>SUMIFS('Fielding Data'!F:F, 'Fielding Data'!$A:$A, $A636)</f>
        <v>3</v>
      </c>
      <c r="W636" s="13">
        <f>SUMIFS('Fielding Data'!G:G, 'Fielding Data'!$A:$A, $A636)</f>
        <v>0</v>
      </c>
      <c r="X636" s="13">
        <f>SUMIFS('Fielding Data'!H:H, 'Fielding Data'!$A:$A, $A636)</f>
        <v>1</v>
      </c>
    </row>
    <row r="637" spans="1:24" x14ac:dyDescent="0.3">
      <c r="A637" s="13" t="str">
        <f t="shared" si="1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 t="shared" si="18"/>
        <v>C</v>
      </c>
      <c r="Q637" s="13">
        <f>IFERROR(VLOOKUP($A637, 'Fielding Data'!$A$1:$H$12056, 5, 0), 0)</f>
        <v>433</v>
      </c>
      <c r="R637" s="13">
        <f>IFERROR(VLOOKUP($A637, 'Fielding Data'!$A$1:$H$12056, 6, 0), 0)</f>
        <v>36</v>
      </c>
      <c r="S637" s="13">
        <f>IFERROR(VLOOKUP($A637, 'Fielding Data'!$A$1:$H$12056, 7, 0), 0)</f>
        <v>7</v>
      </c>
      <c r="T637" s="13">
        <f>IFERROR(VLOOKUP($A637, 'Fielding Data'!$A$1:$H$12056, 8, 0), 0)</f>
        <v>2</v>
      </c>
      <c r="U637" s="13">
        <f>SUMIFS('Fielding Data'!E:E, 'Fielding Data'!$A:$A, $A637)</f>
        <v>433</v>
      </c>
      <c r="V637" s="13">
        <f>SUMIFS('Fielding Data'!F:F, 'Fielding Data'!$A:$A, $A637)</f>
        <v>36</v>
      </c>
      <c r="W637" s="13">
        <f>SUMIFS('Fielding Data'!G:G, 'Fielding Data'!$A:$A, $A637)</f>
        <v>7</v>
      </c>
      <c r="X637" s="13">
        <f>SUMIFS('Fielding Data'!H:H, 'Fielding Data'!$A:$A, $A637)</f>
        <v>2</v>
      </c>
    </row>
    <row r="638" spans="1:24" x14ac:dyDescent="0.3">
      <c r="A638" s="13" t="str">
        <f t="shared" si="1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 t="shared" si="18"/>
        <v>P</v>
      </c>
      <c r="Q638" s="13">
        <f>IFERROR(VLOOKUP($A638, 'Fielding Data'!$A$1:$H$12056, 5, 0), 0)</f>
        <v>0</v>
      </c>
      <c r="R638" s="13">
        <f>IFERROR(VLOOKUP($A638, 'Fielding Data'!$A$1:$H$12056, 6, 0), 0)</f>
        <v>0</v>
      </c>
      <c r="S638" s="13">
        <f>IFERROR(VLOOKUP($A638, 'Fielding Data'!$A$1:$H$12056, 7, 0), 0)</f>
        <v>0</v>
      </c>
      <c r="T638" s="13">
        <f>IFERROR(VLOOKUP($A638, 'Fielding Data'!$A$1:$H$12056, 8, 0), 0)</f>
        <v>0</v>
      </c>
      <c r="U638" s="13">
        <f>SUMIFS('Fielding Data'!E:E, 'Fielding Data'!$A:$A, $A638)</f>
        <v>0</v>
      </c>
      <c r="V638" s="13">
        <f>SUMIFS('Fielding Data'!F:F, 'Fielding Data'!$A:$A, $A638)</f>
        <v>0</v>
      </c>
      <c r="W638" s="13">
        <f>SUMIFS('Fielding Data'!G:G, 'Fielding Data'!$A:$A, $A638)</f>
        <v>0</v>
      </c>
      <c r="X638" s="13">
        <f>SUMIFS('Fielding Data'!H:H, 'Fielding Data'!$A:$A, $A638)</f>
        <v>0</v>
      </c>
    </row>
    <row r="639" spans="1:24" x14ac:dyDescent="0.3">
      <c r="A639" s="13" t="str">
        <f t="shared" si="1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 t="shared" si="18"/>
        <v>P</v>
      </c>
      <c r="Q639" s="13">
        <f>IFERROR(VLOOKUP($A639, 'Fielding Data'!$A$1:$H$12056, 5, 0), 0)</f>
        <v>8</v>
      </c>
      <c r="R639" s="13">
        <f>IFERROR(VLOOKUP($A639, 'Fielding Data'!$A$1:$H$12056, 6, 0), 0)</f>
        <v>12</v>
      </c>
      <c r="S639" s="13">
        <f>IFERROR(VLOOKUP($A639, 'Fielding Data'!$A$1:$H$12056, 7, 0), 0)</f>
        <v>2</v>
      </c>
      <c r="T639" s="13">
        <f>IFERROR(VLOOKUP($A639, 'Fielding Data'!$A$1:$H$12056, 8, 0), 0)</f>
        <v>2</v>
      </c>
      <c r="U639" s="13">
        <f>SUMIFS('Fielding Data'!E:E, 'Fielding Data'!$A:$A, $A639)</f>
        <v>8</v>
      </c>
      <c r="V639" s="13">
        <f>SUMIFS('Fielding Data'!F:F, 'Fielding Data'!$A:$A, $A639)</f>
        <v>12</v>
      </c>
      <c r="W639" s="13">
        <f>SUMIFS('Fielding Data'!G:G, 'Fielding Data'!$A:$A, $A639)</f>
        <v>2</v>
      </c>
      <c r="X639" s="13">
        <f>SUMIFS('Fielding Data'!H:H, 'Fielding Data'!$A:$A, $A639)</f>
        <v>2</v>
      </c>
    </row>
    <row r="640" spans="1:24" x14ac:dyDescent="0.3">
      <c r="A640" s="13" t="str">
        <f t="shared" si="1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 t="shared" si="18"/>
        <v>LF</v>
      </c>
      <c r="Q640" s="13">
        <f>IFERROR(VLOOKUP($A640, 'Fielding Data'!$A$1:$H$12056, 5, 0), 0)</f>
        <v>0</v>
      </c>
      <c r="R640" s="13">
        <f>IFERROR(VLOOKUP($A640, 'Fielding Data'!$A$1:$H$12056, 6, 0), 0)</f>
        <v>0</v>
      </c>
      <c r="S640" s="13">
        <f>IFERROR(VLOOKUP($A640, 'Fielding Data'!$A$1:$H$12056, 7, 0), 0)</f>
        <v>0</v>
      </c>
      <c r="T640" s="13">
        <f>IFERROR(VLOOKUP($A640, 'Fielding Data'!$A$1:$H$12056, 8, 0), 0)</f>
        <v>0</v>
      </c>
      <c r="U640" s="13">
        <f>SUMIFS('Fielding Data'!E:E, 'Fielding Data'!$A:$A, $A640)</f>
        <v>16</v>
      </c>
      <c r="V640" s="13">
        <f>SUMIFS('Fielding Data'!F:F, 'Fielding Data'!$A:$A, $A640)</f>
        <v>1</v>
      </c>
      <c r="W640" s="13">
        <f>SUMIFS('Fielding Data'!G:G, 'Fielding Data'!$A:$A, $A640)</f>
        <v>0</v>
      </c>
      <c r="X640" s="13">
        <f>SUMIFS('Fielding Data'!H:H, 'Fielding Data'!$A:$A, $A640)</f>
        <v>0</v>
      </c>
    </row>
    <row r="641" spans="1:24" x14ac:dyDescent="0.3">
      <c r="A641" s="13" t="str">
        <f t="shared" si="1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 t="shared" si="18"/>
        <v>2B</v>
      </c>
      <c r="Q641" s="13">
        <f>IFERROR(VLOOKUP($A641, 'Fielding Data'!$A$1:$H$12056, 5, 0), 0)</f>
        <v>42</v>
      </c>
      <c r="R641" s="13">
        <f>IFERROR(VLOOKUP($A641, 'Fielding Data'!$A$1:$H$12056, 6, 0), 0)</f>
        <v>56</v>
      </c>
      <c r="S641" s="13">
        <f>IFERROR(VLOOKUP($A641, 'Fielding Data'!$A$1:$H$12056, 7, 0), 0)</f>
        <v>1</v>
      </c>
      <c r="T641" s="13">
        <f>IFERROR(VLOOKUP($A641, 'Fielding Data'!$A$1:$H$12056, 8, 0), 0)</f>
        <v>12</v>
      </c>
      <c r="U641" s="13">
        <f>SUMIFS('Fielding Data'!E:E, 'Fielding Data'!$A:$A, $A641)</f>
        <v>42</v>
      </c>
      <c r="V641" s="13">
        <f>SUMIFS('Fielding Data'!F:F, 'Fielding Data'!$A:$A, $A641)</f>
        <v>56</v>
      </c>
      <c r="W641" s="13">
        <f>SUMIFS('Fielding Data'!G:G, 'Fielding Data'!$A:$A, $A641)</f>
        <v>1</v>
      </c>
      <c r="X641" s="13">
        <f>SUMIFS('Fielding Data'!H:H, 'Fielding Data'!$A:$A, $A641)</f>
        <v>12</v>
      </c>
    </row>
    <row r="642" spans="1:24" x14ac:dyDescent="0.3">
      <c r="A642" s="13" t="str">
        <f t="shared" si="1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 t="shared" ref="P642:P705" si="20">IFERROR(VLOOKUP($A642, Fielding, 4, 0), "Other")</f>
        <v>CF</v>
      </c>
      <c r="Q642" s="13">
        <f>IFERROR(VLOOKUP($A642, 'Fielding Data'!$A$1:$H$12056, 5, 0), 0)</f>
        <v>0</v>
      </c>
      <c r="R642" s="13">
        <f>IFERROR(VLOOKUP($A642, 'Fielding Data'!$A$1:$H$12056, 6, 0), 0)</f>
        <v>0</v>
      </c>
      <c r="S642" s="13">
        <f>IFERROR(VLOOKUP($A642, 'Fielding Data'!$A$1:$H$12056, 7, 0), 0)</f>
        <v>0</v>
      </c>
      <c r="T642" s="13">
        <f>IFERROR(VLOOKUP($A642, 'Fielding Data'!$A$1:$H$12056, 8, 0), 0)</f>
        <v>0</v>
      </c>
      <c r="U642" s="13">
        <f>SUMIFS('Fielding Data'!E:E, 'Fielding Data'!$A:$A, $A642)</f>
        <v>31</v>
      </c>
      <c r="V642" s="13">
        <f>SUMIFS('Fielding Data'!F:F, 'Fielding Data'!$A:$A, $A642)</f>
        <v>1</v>
      </c>
      <c r="W642" s="13">
        <f>SUMIFS('Fielding Data'!G:G, 'Fielding Data'!$A:$A, $A642)</f>
        <v>0</v>
      </c>
      <c r="X642" s="13">
        <f>SUMIFS('Fielding Data'!H:H, 'Fielding Data'!$A:$A, $A642)</f>
        <v>0</v>
      </c>
    </row>
    <row r="643" spans="1:24" x14ac:dyDescent="0.3">
      <c r="A643" s="13" t="str">
        <f t="shared" ref="A643:A706" si="21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 t="shared" si="20"/>
        <v>P</v>
      </c>
      <c r="Q643" s="13">
        <f>IFERROR(VLOOKUP($A643, 'Fielding Data'!$A$1:$H$12056, 5, 0), 0)</f>
        <v>8</v>
      </c>
      <c r="R643" s="13">
        <f>IFERROR(VLOOKUP($A643, 'Fielding Data'!$A$1:$H$12056, 6, 0), 0)</f>
        <v>21</v>
      </c>
      <c r="S643" s="13">
        <f>IFERROR(VLOOKUP($A643, 'Fielding Data'!$A$1:$H$12056, 7, 0), 0)</f>
        <v>1</v>
      </c>
      <c r="T643" s="13">
        <f>IFERROR(VLOOKUP($A643, 'Fielding Data'!$A$1:$H$12056, 8, 0), 0)</f>
        <v>1</v>
      </c>
      <c r="U643" s="13">
        <f>SUMIFS('Fielding Data'!E:E, 'Fielding Data'!$A:$A, $A643)</f>
        <v>8</v>
      </c>
      <c r="V643" s="13">
        <f>SUMIFS('Fielding Data'!F:F, 'Fielding Data'!$A:$A, $A643)</f>
        <v>21</v>
      </c>
      <c r="W643" s="13">
        <f>SUMIFS('Fielding Data'!G:G, 'Fielding Data'!$A:$A, $A643)</f>
        <v>1</v>
      </c>
      <c r="X643" s="13">
        <f>SUMIFS('Fielding Data'!H:H, 'Fielding Data'!$A:$A, $A643)</f>
        <v>1</v>
      </c>
    </row>
    <row r="644" spans="1:24" x14ac:dyDescent="0.3">
      <c r="A644" s="13" t="str">
        <f t="shared" si="21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 t="shared" si="20"/>
        <v>C</v>
      </c>
      <c r="Q644" s="13">
        <f>IFERROR(VLOOKUP($A644, 'Fielding Data'!$A$1:$H$12056, 5, 0), 0)</f>
        <v>696</v>
      </c>
      <c r="R644" s="13">
        <f>IFERROR(VLOOKUP($A644, 'Fielding Data'!$A$1:$H$12056, 6, 0), 0)</f>
        <v>34</v>
      </c>
      <c r="S644" s="13">
        <f>IFERROR(VLOOKUP($A644, 'Fielding Data'!$A$1:$H$12056, 7, 0), 0)</f>
        <v>3</v>
      </c>
      <c r="T644" s="13">
        <f>IFERROR(VLOOKUP($A644, 'Fielding Data'!$A$1:$H$12056, 8, 0), 0)</f>
        <v>3</v>
      </c>
      <c r="U644" s="13">
        <f>SUMIFS('Fielding Data'!E:E, 'Fielding Data'!$A:$A, $A644)</f>
        <v>696</v>
      </c>
      <c r="V644" s="13">
        <f>SUMIFS('Fielding Data'!F:F, 'Fielding Data'!$A:$A, $A644)</f>
        <v>34</v>
      </c>
      <c r="W644" s="13">
        <f>SUMIFS('Fielding Data'!G:G, 'Fielding Data'!$A:$A, $A644)</f>
        <v>3</v>
      </c>
      <c r="X644" s="13">
        <f>SUMIFS('Fielding Data'!H:H, 'Fielding Data'!$A:$A, $A644)</f>
        <v>3</v>
      </c>
    </row>
    <row r="645" spans="1:24" x14ac:dyDescent="0.3">
      <c r="A645" s="13" t="str">
        <f t="shared" si="21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 t="shared" si="20"/>
        <v>CF</v>
      </c>
      <c r="Q645" s="13">
        <f>IFERROR(VLOOKUP($A645, 'Fielding Data'!$A$1:$H$12056, 5, 0), 0)</f>
        <v>0</v>
      </c>
      <c r="R645" s="13">
        <f>IFERROR(VLOOKUP($A645, 'Fielding Data'!$A$1:$H$12056, 6, 0), 0)</f>
        <v>0</v>
      </c>
      <c r="S645" s="13">
        <f>IFERROR(VLOOKUP($A645, 'Fielding Data'!$A$1:$H$12056, 7, 0), 0)</f>
        <v>0</v>
      </c>
      <c r="T645" s="13">
        <f>IFERROR(VLOOKUP($A645, 'Fielding Data'!$A$1:$H$12056, 8, 0), 0)</f>
        <v>0</v>
      </c>
      <c r="U645" s="13">
        <f>SUMIFS('Fielding Data'!E:E, 'Fielding Data'!$A:$A, $A645)</f>
        <v>73</v>
      </c>
      <c r="V645" s="13">
        <f>SUMIFS('Fielding Data'!F:F, 'Fielding Data'!$A:$A, $A645)</f>
        <v>4</v>
      </c>
      <c r="W645" s="13">
        <f>SUMIFS('Fielding Data'!G:G, 'Fielding Data'!$A:$A, $A645)</f>
        <v>2</v>
      </c>
      <c r="X645" s="13">
        <f>SUMIFS('Fielding Data'!H:H, 'Fielding Data'!$A:$A, $A645)</f>
        <v>1</v>
      </c>
    </row>
    <row r="646" spans="1:24" x14ac:dyDescent="0.3">
      <c r="A646" s="13" t="str">
        <f t="shared" si="21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 t="shared" si="20"/>
        <v>P</v>
      </c>
      <c r="Q646" s="13">
        <f>IFERROR(VLOOKUP($A646, 'Fielding Data'!$A$1:$H$12056, 5, 0), 0)</f>
        <v>1</v>
      </c>
      <c r="R646" s="13">
        <f>IFERROR(VLOOKUP($A646, 'Fielding Data'!$A$1:$H$12056, 6, 0), 0)</f>
        <v>4</v>
      </c>
      <c r="S646" s="13">
        <f>IFERROR(VLOOKUP($A646, 'Fielding Data'!$A$1:$H$12056, 7, 0), 0)</f>
        <v>0</v>
      </c>
      <c r="T646" s="13">
        <f>IFERROR(VLOOKUP($A646, 'Fielding Data'!$A$1:$H$12056, 8, 0), 0)</f>
        <v>0</v>
      </c>
      <c r="U646" s="13">
        <f>SUMIFS('Fielding Data'!E:E, 'Fielding Data'!$A:$A, $A646)</f>
        <v>1</v>
      </c>
      <c r="V646" s="13">
        <f>SUMIFS('Fielding Data'!F:F, 'Fielding Data'!$A:$A, $A646)</f>
        <v>4</v>
      </c>
      <c r="W646" s="13">
        <f>SUMIFS('Fielding Data'!G:G, 'Fielding Data'!$A:$A, $A646)</f>
        <v>0</v>
      </c>
      <c r="X646" s="13">
        <f>SUMIFS('Fielding Data'!H:H, 'Fielding Data'!$A:$A, $A646)</f>
        <v>0</v>
      </c>
    </row>
    <row r="647" spans="1:24" x14ac:dyDescent="0.3">
      <c r="A647" s="13" t="str">
        <f t="shared" si="21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 t="shared" si="20"/>
        <v>CF</v>
      </c>
      <c r="Q647" s="13">
        <f>IFERROR(VLOOKUP($A647, 'Fielding Data'!$A$1:$H$12056, 5, 0), 0)</f>
        <v>0</v>
      </c>
      <c r="R647" s="13">
        <f>IFERROR(VLOOKUP($A647, 'Fielding Data'!$A$1:$H$12056, 6, 0), 0)</f>
        <v>0</v>
      </c>
      <c r="S647" s="13">
        <f>IFERROR(VLOOKUP($A647, 'Fielding Data'!$A$1:$H$12056, 7, 0), 0)</f>
        <v>0</v>
      </c>
      <c r="T647" s="13">
        <f>IFERROR(VLOOKUP($A647, 'Fielding Data'!$A$1:$H$12056, 8, 0), 0)</f>
        <v>0</v>
      </c>
      <c r="U647" s="13">
        <f>SUMIFS('Fielding Data'!E:E, 'Fielding Data'!$A:$A, $A647)</f>
        <v>2</v>
      </c>
      <c r="V647" s="13">
        <f>SUMIFS('Fielding Data'!F:F, 'Fielding Data'!$A:$A, $A647)</f>
        <v>0</v>
      </c>
      <c r="W647" s="13">
        <f>SUMIFS('Fielding Data'!G:G, 'Fielding Data'!$A:$A, $A647)</f>
        <v>0</v>
      </c>
      <c r="X647" s="13">
        <f>SUMIFS('Fielding Data'!H:H, 'Fielding Data'!$A:$A, $A647)</f>
        <v>0</v>
      </c>
    </row>
    <row r="648" spans="1:24" x14ac:dyDescent="0.3">
      <c r="A648" s="13" t="str">
        <f t="shared" si="21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 t="shared" si="20"/>
        <v>CF</v>
      </c>
      <c r="Q648" s="13">
        <f>IFERROR(VLOOKUP($A648, 'Fielding Data'!$A$1:$H$12056, 5, 0), 0)</f>
        <v>0</v>
      </c>
      <c r="R648" s="13">
        <f>IFERROR(VLOOKUP($A648, 'Fielding Data'!$A$1:$H$12056, 6, 0), 0)</f>
        <v>0</v>
      </c>
      <c r="S648" s="13">
        <f>IFERROR(VLOOKUP($A648, 'Fielding Data'!$A$1:$H$12056, 7, 0), 0)</f>
        <v>0</v>
      </c>
      <c r="T648" s="13">
        <f>IFERROR(VLOOKUP($A648, 'Fielding Data'!$A$1:$H$12056, 8, 0), 0)</f>
        <v>0</v>
      </c>
      <c r="U648" s="13">
        <f>SUMIFS('Fielding Data'!E:E, 'Fielding Data'!$A:$A, $A648)</f>
        <v>215</v>
      </c>
      <c r="V648" s="13">
        <f>SUMIFS('Fielding Data'!F:F, 'Fielding Data'!$A:$A, $A648)</f>
        <v>4</v>
      </c>
      <c r="W648" s="13">
        <f>SUMIFS('Fielding Data'!G:G, 'Fielding Data'!$A:$A, $A648)</f>
        <v>4</v>
      </c>
      <c r="X648" s="13">
        <f>SUMIFS('Fielding Data'!H:H, 'Fielding Data'!$A:$A, $A648)</f>
        <v>3</v>
      </c>
    </row>
    <row r="649" spans="1:24" x14ac:dyDescent="0.3">
      <c r="A649" s="13" t="str">
        <f t="shared" si="21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 t="shared" si="20"/>
        <v>C</v>
      </c>
      <c r="Q649" s="13">
        <f>IFERROR(VLOOKUP($A649, 'Fielding Data'!$A$1:$H$12056, 5, 0), 0)</f>
        <v>60</v>
      </c>
      <c r="R649" s="13">
        <f>IFERROR(VLOOKUP($A649, 'Fielding Data'!$A$1:$H$12056, 6, 0), 0)</f>
        <v>3</v>
      </c>
      <c r="S649" s="13">
        <f>IFERROR(VLOOKUP($A649, 'Fielding Data'!$A$1:$H$12056, 7, 0), 0)</f>
        <v>0</v>
      </c>
      <c r="T649" s="13">
        <f>IFERROR(VLOOKUP($A649, 'Fielding Data'!$A$1:$H$12056, 8, 0), 0)</f>
        <v>0</v>
      </c>
      <c r="U649" s="13">
        <f>SUMIFS('Fielding Data'!E:E, 'Fielding Data'!$A:$A, $A649)</f>
        <v>60</v>
      </c>
      <c r="V649" s="13">
        <f>SUMIFS('Fielding Data'!F:F, 'Fielding Data'!$A:$A, $A649)</f>
        <v>3</v>
      </c>
      <c r="W649" s="13">
        <f>SUMIFS('Fielding Data'!G:G, 'Fielding Data'!$A:$A, $A649)</f>
        <v>0</v>
      </c>
      <c r="X649" s="13">
        <f>SUMIFS('Fielding Data'!H:H, 'Fielding Data'!$A:$A, $A649)</f>
        <v>0</v>
      </c>
    </row>
    <row r="650" spans="1:24" x14ac:dyDescent="0.3">
      <c r="A650" s="13" t="str">
        <f t="shared" si="21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 t="shared" si="20"/>
        <v>P</v>
      </c>
      <c r="Q650" s="13">
        <f>IFERROR(VLOOKUP($A650, 'Fielding Data'!$A$1:$H$12056, 5, 0), 0)</f>
        <v>5</v>
      </c>
      <c r="R650" s="13">
        <f>IFERROR(VLOOKUP($A650, 'Fielding Data'!$A$1:$H$12056, 6, 0), 0)</f>
        <v>11</v>
      </c>
      <c r="S650" s="13">
        <f>IFERROR(VLOOKUP($A650, 'Fielding Data'!$A$1:$H$12056, 7, 0), 0)</f>
        <v>2</v>
      </c>
      <c r="T650" s="13">
        <f>IFERROR(VLOOKUP($A650, 'Fielding Data'!$A$1:$H$12056, 8, 0), 0)</f>
        <v>3</v>
      </c>
      <c r="U650" s="13">
        <f>SUMIFS('Fielding Data'!E:E, 'Fielding Data'!$A:$A, $A650)</f>
        <v>5</v>
      </c>
      <c r="V650" s="13">
        <f>SUMIFS('Fielding Data'!F:F, 'Fielding Data'!$A:$A, $A650)</f>
        <v>11</v>
      </c>
      <c r="W650" s="13">
        <f>SUMIFS('Fielding Data'!G:G, 'Fielding Data'!$A:$A, $A650)</f>
        <v>2</v>
      </c>
      <c r="X650" s="13">
        <f>SUMIFS('Fielding Data'!H:H, 'Fielding Data'!$A:$A, $A650)</f>
        <v>3</v>
      </c>
    </row>
    <row r="651" spans="1:24" x14ac:dyDescent="0.3">
      <c r="A651" s="13" t="str">
        <f t="shared" si="21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 t="shared" si="20"/>
        <v>1B</v>
      </c>
      <c r="Q651" s="13">
        <f>IFERROR(VLOOKUP($A651, 'Fielding Data'!$A$1:$H$12056, 5, 0), 0)</f>
        <v>45</v>
      </c>
      <c r="R651" s="13">
        <f>IFERROR(VLOOKUP($A651, 'Fielding Data'!$A$1:$H$12056, 6, 0), 0)</f>
        <v>0</v>
      </c>
      <c r="S651" s="13">
        <f>IFERROR(VLOOKUP($A651, 'Fielding Data'!$A$1:$H$12056, 7, 0), 0)</f>
        <v>1</v>
      </c>
      <c r="T651" s="13">
        <f>IFERROR(VLOOKUP($A651, 'Fielding Data'!$A$1:$H$12056, 8, 0), 0)</f>
        <v>3</v>
      </c>
      <c r="U651" s="13">
        <f>SUMIFS('Fielding Data'!E:E, 'Fielding Data'!$A:$A, $A651)</f>
        <v>45</v>
      </c>
      <c r="V651" s="13">
        <f>SUMIFS('Fielding Data'!F:F, 'Fielding Data'!$A:$A, $A651)</f>
        <v>0</v>
      </c>
      <c r="W651" s="13">
        <f>SUMIFS('Fielding Data'!G:G, 'Fielding Data'!$A:$A, $A651)</f>
        <v>1</v>
      </c>
      <c r="X651" s="13">
        <f>SUMIFS('Fielding Data'!H:H, 'Fielding Data'!$A:$A, $A651)</f>
        <v>3</v>
      </c>
    </row>
    <row r="652" spans="1:24" x14ac:dyDescent="0.3">
      <c r="A652" s="13" t="str">
        <f t="shared" si="21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 t="shared" si="20"/>
        <v>C</v>
      </c>
      <c r="Q652" s="13">
        <f>IFERROR(VLOOKUP($A652, 'Fielding Data'!$A$1:$H$12056, 5, 0), 0)</f>
        <v>972</v>
      </c>
      <c r="R652" s="13">
        <f>IFERROR(VLOOKUP($A652, 'Fielding Data'!$A$1:$H$12056, 6, 0), 0)</f>
        <v>64</v>
      </c>
      <c r="S652" s="13">
        <f>IFERROR(VLOOKUP($A652, 'Fielding Data'!$A$1:$H$12056, 7, 0), 0)</f>
        <v>14</v>
      </c>
      <c r="T652" s="13">
        <f>IFERROR(VLOOKUP($A652, 'Fielding Data'!$A$1:$H$12056, 8, 0), 0)</f>
        <v>12</v>
      </c>
      <c r="U652" s="13">
        <f>SUMIFS('Fielding Data'!E:E, 'Fielding Data'!$A:$A, $A652)</f>
        <v>972</v>
      </c>
      <c r="V652" s="13">
        <f>SUMIFS('Fielding Data'!F:F, 'Fielding Data'!$A:$A, $A652)</f>
        <v>64</v>
      </c>
      <c r="W652" s="13">
        <f>SUMIFS('Fielding Data'!G:G, 'Fielding Data'!$A:$A, $A652)</f>
        <v>14</v>
      </c>
      <c r="X652" s="13">
        <f>SUMIFS('Fielding Data'!H:H, 'Fielding Data'!$A:$A, $A652)</f>
        <v>12</v>
      </c>
    </row>
    <row r="653" spans="1:24" x14ac:dyDescent="0.3">
      <c r="A653" s="13" t="str">
        <f t="shared" si="21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 t="shared" si="20"/>
        <v>P</v>
      </c>
      <c r="Q653" s="13">
        <f>IFERROR(VLOOKUP($A653, 'Fielding Data'!$A$1:$H$12056, 5, 0), 0)</f>
        <v>4</v>
      </c>
      <c r="R653" s="13">
        <f>IFERROR(VLOOKUP($A653, 'Fielding Data'!$A$1:$H$12056, 6, 0), 0)</f>
        <v>8</v>
      </c>
      <c r="S653" s="13">
        <f>IFERROR(VLOOKUP($A653, 'Fielding Data'!$A$1:$H$12056, 7, 0), 0)</f>
        <v>0</v>
      </c>
      <c r="T653" s="13">
        <f>IFERROR(VLOOKUP($A653, 'Fielding Data'!$A$1:$H$12056, 8, 0), 0)</f>
        <v>0</v>
      </c>
      <c r="U653" s="13">
        <f>SUMIFS('Fielding Data'!E:E, 'Fielding Data'!$A:$A, $A653)</f>
        <v>4</v>
      </c>
      <c r="V653" s="13">
        <f>SUMIFS('Fielding Data'!F:F, 'Fielding Data'!$A:$A, $A653)</f>
        <v>8</v>
      </c>
      <c r="W653" s="13">
        <f>SUMIFS('Fielding Data'!G:G, 'Fielding Data'!$A:$A, $A653)</f>
        <v>0</v>
      </c>
      <c r="X653" s="13">
        <f>SUMIFS('Fielding Data'!H:H, 'Fielding Data'!$A:$A, $A653)</f>
        <v>0</v>
      </c>
    </row>
    <row r="654" spans="1:24" x14ac:dyDescent="0.3">
      <c r="A654" s="13" t="str">
        <f t="shared" si="21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 t="shared" si="20"/>
        <v>P</v>
      </c>
      <c r="Q654" s="13">
        <f>IFERROR(VLOOKUP($A654, 'Fielding Data'!$A$1:$H$12056, 5, 0), 0)</f>
        <v>1</v>
      </c>
      <c r="R654" s="13">
        <f>IFERROR(VLOOKUP($A654, 'Fielding Data'!$A$1:$H$12056, 6, 0), 0)</f>
        <v>3</v>
      </c>
      <c r="S654" s="13">
        <f>IFERROR(VLOOKUP($A654, 'Fielding Data'!$A$1:$H$12056, 7, 0), 0)</f>
        <v>0</v>
      </c>
      <c r="T654" s="13">
        <f>IFERROR(VLOOKUP($A654, 'Fielding Data'!$A$1:$H$12056, 8, 0), 0)</f>
        <v>0</v>
      </c>
      <c r="U654" s="13">
        <f>SUMIFS('Fielding Data'!E:E, 'Fielding Data'!$A:$A, $A654)</f>
        <v>1</v>
      </c>
      <c r="V654" s="13">
        <f>SUMIFS('Fielding Data'!F:F, 'Fielding Data'!$A:$A, $A654)</f>
        <v>3</v>
      </c>
      <c r="W654" s="13">
        <f>SUMIFS('Fielding Data'!G:G, 'Fielding Data'!$A:$A, $A654)</f>
        <v>0</v>
      </c>
      <c r="X654" s="13">
        <f>SUMIFS('Fielding Data'!H:H, 'Fielding Data'!$A:$A, $A654)</f>
        <v>0</v>
      </c>
    </row>
    <row r="655" spans="1:24" x14ac:dyDescent="0.3">
      <c r="A655" s="13" t="str">
        <f t="shared" si="21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 t="shared" si="20"/>
        <v>2B</v>
      </c>
      <c r="Q655" s="13">
        <f>IFERROR(VLOOKUP($A655, 'Fielding Data'!$A$1:$H$12056, 5, 0), 0)</f>
        <v>10</v>
      </c>
      <c r="R655" s="13">
        <f>IFERROR(VLOOKUP($A655, 'Fielding Data'!$A$1:$H$12056, 6, 0), 0)</f>
        <v>31</v>
      </c>
      <c r="S655" s="13">
        <f>IFERROR(VLOOKUP($A655, 'Fielding Data'!$A$1:$H$12056, 7, 0), 0)</f>
        <v>0</v>
      </c>
      <c r="T655" s="13">
        <f>IFERROR(VLOOKUP($A655, 'Fielding Data'!$A$1:$H$12056, 8, 0), 0)</f>
        <v>7</v>
      </c>
      <c r="U655" s="13">
        <f>SUMIFS('Fielding Data'!E:E, 'Fielding Data'!$A:$A, $A655)</f>
        <v>45</v>
      </c>
      <c r="V655" s="13">
        <f>SUMIFS('Fielding Data'!F:F, 'Fielding Data'!$A:$A, $A655)</f>
        <v>43</v>
      </c>
      <c r="W655" s="13">
        <f>SUMIFS('Fielding Data'!G:G, 'Fielding Data'!$A:$A, $A655)</f>
        <v>2</v>
      </c>
      <c r="X655" s="13">
        <f>SUMIFS('Fielding Data'!H:H, 'Fielding Data'!$A:$A, $A655)</f>
        <v>8</v>
      </c>
    </row>
    <row r="656" spans="1:24" x14ac:dyDescent="0.3">
      <c r="A656" s="13" t="str">
        <f t="shared" si="21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 t="shared" si="20"/>
        <v>CF</v>
      </c>
      <c r="Q656" s="13">
        <f>IFERROR(VLOOKUP($A656, 'Fielding Data'!$A$1:$H$12056, 5, 0), 0)</f>
        <v>0</v>
      </c>
      <c r="R656" s="13">
        <f>IFERROR(VLOOKUP($A656, 'Fielding Data'!$A$1:$H$12056, 6, 0), 0)</f>
        <v>0</v>
      </c>
      <c r="S656" s="13">
        <f>IFERROR(VLOOKUP($A656, 'Fielding Data'!$A$1:$H$12056, 7, 0), 0)</f>
        <v>0</v>
      </c>
      <c r="T656" s="13">
        <f>IFERROR(VLOOKUP($A656, 'Fielding Data'!$A$1:$H$12056, 8, 0), 0)</f>
        <v>0</v>
      </c>
      <c r="U656" s="13">
        <f>SUMIFS('Fielding Data'!E:E, 'Fielding Data'!$A:$A, $A656)</f>
        <v>373</v>
      </c>
      <c r="V656" s="13">
        <f>SUMIFS('Fielding Data'!F:F, 'Fielding Data'!$A:$A, $A656)</f>
        <v>8</v>
      </c>
      <c r="W656" s="13">
        <f>SUMIFS('Fielding Data'!G:G, 'Fielding Data'!$A:$A, $A656)</f>
        <v>5</v>
      </c>
      <c r="X656" s="13">
        <f>SUMIFS('Fielding Data'!H:H, 'Fielding Data'!$A:$A, $A656)</f>
        <v>2</v>
      </c>
    </row>
    <row r="657" spans="1:24" x14ac:dyDescent="0.3">
      <c r="A657" s="13" t="str">
        <f t="shared" si="21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 t="shared" si="20"/>
        <v>P</v>
      </c>
      <c r="Q657" s="13">
        <f>IFERROR(VLOOKUP($A657, 'Fielding Data'!$A$1:$H$12056, 5, 0), 0)</f>
        <v>9</v>
      </c>
      <c r="R657" s="13">
        <f>IFERROR(VLOOKUP($A657, 'Fielding Data'!$A$1:$H$12056, 6, 0), 0)</f>
        <v>12</v>
      </c>
      <c r="S657" s="13">
        <f>IFERROR(VLOOKUP($A657, 'Fielding Data'!$A$1:$H$12056, 7, 0), 0)</f>
        <v>1</v>
      </c>
      <c r="T657" s="13">
        <f>IFERROR(VLOOKUP($A657, 'Fielding Data'!$A$1:$H$12056, 8, 0), 0)</f>
        <v>2</v>
      </c>
      <c r="U657" s="13">
        <f>SUMIFS('Fielding Data'!E:E, 'Fielding Data'!$A:$A, $A657)</f>
        <v>9</v>
      </c>
      <c r="V657" s="13">
        <f>SUMIFS('Fielding Data'!F:F, 'Fielding Data'!$A:$A, $A657)</f>
        <v>12</v>
      </c>
      <c r="W657" s="13">
        <f>SUMIFS('Fielding Data'!G:G, 'Fielding Data'!$A:$A, $A657)</f>
        <v>1</v>
      </c>
      <c r="X657" s="13">
        <f>SUMIFS('Fielding Data'!H:H, 'Fielding Data'!$A:$A, $A657)</f>
        <v>2</v>
      </c>
    </row>
    <row r="658" spans="1:24" x14ac:dyDescent="0.3">
      <c r="A658" s="13" t="str">
        <f t="shared" si="21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 t="shared" si="20"/>
        <v>CF</v>
      </c>
      <c r="Q658" s="13">
        <f>IFERROR(VLOOKUP($A658, 'Fielding Data'!$A$1:$H$12056, 5, 0), 0)</f>
        <v>0</v>
      </c>
      <c r="R658" s="13">
        <f>IFERROR(VLOOKUP($A658, 'Fielding Data'!$A$1:$H$12056, 6, 0), 0)</f>
        <v>0</v>
      </c>
      <c r="S658" s="13">
        <f>IFERROR(VLOOKUP($A658, 'Fielding Data'!$A$1:$H$12056, 7, 0), 0)</f>
        <v>0</v>
      </c>
      <c r="T658" s="13">
        <f>IFERROR(VLOOKUP($A658, 'Fielding Data'!$A$1:$H$12056, 8, 0), 0)</f>
        <v>0</v>
      </c>
      <c r="U658" s="13">
        <f>SUMIFS('Fielding Data'!E:E, 'Fielding Data'!$A:$A, $A658)</f>
        <v>187</v>
      </c>
      <c r="V658" s="13">
        <f>SUMIFS('Fielding Data'!F:F, 'Fielding Data'!$A:$A, $A658)</f>
        <v>9</v>
      </c>
      <c r="W658" s="13">
        <f>SUMIFS('Fielding Data'!G:G, 'Fielding Data'!$A:$A, $A658)</f>
        <v>2</v>
      </c>
      <c r="X658" s="13">
        <f>SUMIFS('Fielding Data'!H:H, 'Fielding Data'!$A:$A, $A658)</f>
        <v>1</v>
      </c>
    </row>
    <row r="659" spans="1:24" x14ac:dyDescent="0.3">
      <c r="A659" s="13" t="str">
        <f t="shared" si="21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 t="shared" si="20"/>
        <v>2B</v>
      </c>
      <c r="Q659" s="13">
        <f>IFERROR(VLOOKUP($A659, 'Fielding Data'!$A$1:$H$12056, 5, 0), 0)</f>
        <v>32</v>
      </c>
      <c r="R659" s="13">
        <f>IFERROR(VLOOKUP($A659, 'Fielding Data'!$A$1:$H$12056, 6, 0), 0)</f>
        <v>50</v>
      </c>
      <c r="S659" s="13">
        <f>IFERROR(VLOOKUP($A659, 'Fielding Data'!$A$1:$H$12056, 7, 0), 0)</f>
        <v>1</v>
      </c>
      <c r="T659" s="13">
        <f>IFERROR(VLOOKUP($A659, 'Fielding Data'!$A$1:$H$12056, 8, 0), 0)</f>
        <v>20</v>
      </c>
      <c r="U659" s="13">
        <f>SUMIFS('Fielding Data'!E:E, 'Fielding Data'!$A:$A, $A659)</f>
        <v>69</v>
      </c>
      <c r="V659" s="13">
        <f>SUMIFS('Fielding Data'!F:F, 'Fielding Data'!$A:$A, $A659)</f>
        <v>118</v>
      </c>
      <c r="W659" s="13">
        <f>SUMIFS('Fielding Data'!G:G, 'Fielding Data'!$A:$A, $A659)</f>
        <v>5</v>
      </c>
      <c r="X659" s="13">
        <f>SUMIFS('Fielding Data'!H:H, 'Fielding Data'!$A:$A, $A659)</f>
        <v>36</v>
      </c>
    </row>
    <row r="660" spans="1:24" x14ac:dyDescent="0.3">
      <c r="A660" s="13" t="str">
        <f t="shared" si="21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 t="shared" si="20"/>
        <v>P</v>
      </c>
      <c r="Q660" s="13">
        <f>IFERROR(VLOOKUP($A660, 'Fielding Data'!$A$1:$H$12056, 5, 0), 0)</f>
        <v>0</v>
      </c>
      <c r="R660" s="13">
        <f>IFERROR(VLOOKUP($A660, 'Fielding Data'!$A$1:$H$12056, 6, 0), 0)</f>
        <v>1</v>
      </c>
      <c r="S660" s="13">
        <f>IFERROR(VLOOKUP($A660, 'Fielding Data'!$A$1:$H$12056, 7, 0), 0)</f>
        <v>0</v>
      </c>
      <c r="T660" s="13">
        <f>IFERROR(VLOOKUP($A660, 'Fielding Data'!$A$1:$H$12056, 8, 0), 0)</f>
        <v>0</v>
      </c>
      <c r="U660" s="13">
        <f>SUMIFS('Fielding Data'!E:E, 'Fielding Data'!$A:$A, $A660)</f>
        <v>0</v>
      </c>
      <c r="V660" s="13">
        <f>SUMIFS('Fielding Data'!F:F, 'Fielding Data'!$A:$A, $A660)</f>
        <v>1</v>
      </c>
      <c r="W660" s="13">
        <f>SUMIFS('Fielding Data'!G:G, 'Fielding Data'!$A:$A, $A660)</f>
        <v>0</v>
      </c>
      <c r="X660" s="13">
        <f>SUMIFS('Fielding Data'!H:H, 'Fielding Data'!$A:$A, $A660)</f>
        <v>0</v>
      </c>
    </row>
    <row r="661" spans="1:24" x14ac:dyDescent="0.3">
      <c r="A661" s="13" t="str">
        <f t="shared" si="21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 t="shared" si="20"/>
        <v>1B</v>
      </c>
      <c r="Q661" s="13">
        <f>IFERROR(VLOOKUP($A661, 'Fielding Data'!$A$1:$H$12056, 5, 0), 0)</f>
        <v>12</v>
      </c>
      <c r="R661" s="13">
        <f>IFERROR(VLOOKUP($A661, 'Fielding Data'!$A$1:$H$12056, 6, 0), 0)</f>
        <v>0</v>
      </c>
      <c r="S661" s="13">
        <f>IFERROR(VLOOKUP($A661, 'Fielding Data'!$A$1:$H$12056, 7, 0), 0)</f>
        <v>0</v>
      </c>
      <c r="T661" s="13">
        <f>IFERROR(VLOOKUP($A661, 'Fielding Data'!$A$1:$H$12056, 8, 0), 0)</f>
        <v>3</v>
      </c>
      <c r="U661" s="13">
        <f>SUMIFS('Fielding Data'!E:E, 'Fielding Data'!$A:$A, $A661)</f>
        <v>93</v>
      </c>
      <c r="V661" s="13">
        <f>SUMIFS('Fielding Data'!F:F, 'Fielding Data'!$A:$A, $A661)</f>
        <v>268</v>
      </c>
      <c r="W661" s="13">
        <f>SUMIFS('Fielding Data'!G:G, 'Fielding Data'!$A:$A, $A661)</f>
        <v>17</v>
      </c>
      <c r="X661" s="13">
        <f>SUMIFS('Fielding Data'!H:H, 'Fielding Data'!$A:$A, $A661)</f>
        <v>34</v>
      </c>
    </row>
    <row r="662" spans="1:24" x14ac:dyDescent="0.3">
      <c r="A662" s="13" t="str">
        <f t="shared" si="21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 t="shared" si="20"/>
        <v>C</v>
      </c>
      <c r="Q662" s="13">
        <f>IFERROR(VLOOKUP($A662, 'Fielding Data'!$A$1:$H$12056, 5, 0), 0)</f>
        <v>5</v>
      </c>
      <c r="R662" s="13">
        <f>IFERROR(VLOOKUP($A662, 'Fielding Data'!$A$1:$H$12056, 6, 0), 0)</f>
        <v>1</v>
      </c>
      <c r="S662" s="13">
        <f>IFERROR(VLOOKUP($A662, 'Fielding Data'!$A$1:$H$12056, 7, 0), 0)</f>
        <v>0</v>
      </c>
      <c r="T662" s="13">
        <f>IFERROR(VLOOKUP($A662, 'Fielding Data'!$A$1:$H$12056, 8, 0), 0)</f>
        <v>0</v>
      </c>
      <c r="U662" s="13">
        <f>SUMIFS('Fielding Data'!E:E, 'Fielding Data'!$A:$A, $A662)</f>
        <v>5</v>
      </c>
      <c r="V662" s="13">
        <f>SUMIFS('Fielding Data'!F:F, 'Fielding Data'!$A:$A, $A662)</f>
        <v>1</v>
      </c>
      <c r="W662" s="13">
        <f>SUMIFS('Fielding Data'!G:G, 'Fielding Data'!$A:$A, $A662)</f>
        <v>0</v>
      </c>
      <c r="X662" s="13">
        <f>SUMIFS('Fielding Data'!H:H, 'Fielding Data'!$A:$A, $A662)</f>
        <v>0</v>
      </c>
    </row>
    <row r="663" spans="1:24" x14ac:dyDescent="0.3">
      <c r="A663" s="13" t="str">
        <f t="shared" si="21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 t="shared" si="20"/>
        <v>CF</v>
      </c>
      <c r="Q663" s="13">
        <f>IFERROR(VLOOKUP($A663, 'Fielding Data'!$A$1:$H$12056, 5, 0), 0)</f>
        <v>0</v>
      </c>
      <c r="R663" s="13">
        <f>IFERROR(VLOOKUP($A663, 'Fielding Data'!$A$1:$H$12056, 6, 0), 0)</f>
        <v>0</v>
      </c>
      <c r="S663" s="13">
        <f>IFERROR(VLOOKUP($A663, 'Fielding Data'!$A$1:$H$12056, 7, 0), 0)</f>
        <v>0</v>
      </c>
      <c r="T663" s="13">
        <f>IFERROR(VLOOKUP($A663, 'Fielding Data'!$A$1:$H$12056, 8, 0), 0)</f>
        <v>0</v>
      </c>
      <c r="U663" s="13">
        <f>SUMIFS('Fielding Data'!E:E, 'Fielding Data'!$A:$A, $A663)</f>
        <v>145</v>
      </c>
      <c r="V663" s="13">
        <f>SUMIFS('Fielding Data'!F:F, 'Fielding Data'!$A:$A, $A663)</f>
        <v>1</v>
      </c>
      <c r="W663" s="13">
        <f>SUMIFS('Fielding Data'!G:G, 'Fielding Data'!$A:$A, $A663)</f>
        <v>2</v>
      </c>
      <c r="X663" s="13">
        <f>SUMIFS('Fielding Data'!H:H, 'Fielding Data'!$A:$A, $A663)</f>
        <v>1</v>
      </c>
    </row>
    <row r="664" spans="1:24" x14ac:dyDescent="0.3">
      <c r="A664" s="13" t="str">
        <f t="shared" si="21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 t="shared" si="20"/>
        <v>P</v>
      </c>
      <c r="Q664" s="13">
        <f>IFERROR(VLOOKUP($A664, 'Fielding Data'!$A$1:$H$12056, 5, 0), 0)</f>
        <v>7</v>
      </c>
      <c r="R664" s="13">
        <f>IFERROR(VLOOKUP($A664, 'Fielding Data'!$A$1:$H$12056, 6, 0), 0)</f>
        <v>4</v>
      </c>
      <c r="S664" s="13">
        <f>IFERROR(VLOOKUP($A664, 'Fielding Data'!$A$1:$H$12056, 7, 0), 0)</f>
        <v>1</v>
      </c>
      <c r="T664" s="13">
        <f>IFERROR(VLOOKUP($A664, 'Fielding Data'!$A$1:$H$12056, 8, 0), 0)</f>
        <v>0</v>
      </c>
      <c r="U664" s="13">
        <f>SUMIFS('Fielding Data'!E:E, 'Fielding Data'!$A:$A, $A664)</f>
        <v>7</v>
      </c>
      <c r="V664" s="13">
        <f>SUMIFS('Fielding Data'!F:F, 'Fielding Data'!$A:$A, $A664)</f>
        <v>4</v>
      </c>
      <c r="W664" s="13">
        <f>SUMIFS('Fielding Data'!G:G, 'Fielding Data'!$A:$A, $A664)</f>
        <v>1</v>
      </c>
      <c r="X664" s="13">
        <f>SUMIFS('Fielding Data'!H:H, 'Fielding Data'!$A:$A, $A664)</f>
        <v>0</v>
      </c>
    </row>
    <row r="665" spans="1:24" x14ac:dyDescent="0.3">
      <c r="A665" s="13" t="str">
        <f t="shared" si="21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 t="shared" si="20"/>
        <v>P</v>
      </c>
      <c r="Q665" s="13">
        <f>IFERROR(VLOOKUP($A665, 'Fielding Data'!$A$1:$H$12056, 5, 0), 0)</f>
        <v>0</v>
      </c>
      <c r="R665" s="13">
        <f>IFERROR(VLOOKUP($A665, 'Fielding Data'!$A$1:$H$12056, 6, 0), 0)</f>
        <v>2</v>
      </c>
      <c r="S665" s="13">
        <f>IFERROR(VLOOKUP($A665, 'Fielding Data'!$A$1:$H$12056, 7, 0), 0)</f>
        <v>0</v>
      </c>
      <c r="T665" s="13">
        <f>IFERROR(VLOOKUP($A665, 'Fielding Data'!$A$1:$H$12056, 8, 0), 0)</f>
        <v>0</v>
      </c>
      <c r="U665" s="13">
        <f>SUMIFS('Fielding Data'!E:E, 'Fielding Data'!$A:$A, $A665)</f>
        <v>0</v>
      </c>
      <c r="V665" s="13">
        <f>SUMIFS('Fielding Data'!F:F, 'Fielding Data'!$A:$A, $A665)</f>
        <v>2</v>
      </c>
      <c r="W665" s="13">
        <f>SUMIFS('Fielding Data'!G:G, 'Fielding Data'!$A:$A, $A665)</f>
        <v>0</v>
      </c>
      <c r="X665" s="13">
        <f>SUMIFS('Fielding Data'!H:H, 'Fielding Data'!$A:$A, $A665)</f>
        <v>0</v>
      </c>
    </row>
    <row r="666" spans="1:24" x14ac:dyDescent="0.3">
      <c r="A666" s="13" t="str">
        <f t="shared" si="21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 t="shared" si="20"/>
        <v>P</v>
      </c>
      <c r="Q666" s="13">
        <f>IFERROR(VLOOKUP($A666, 'Fielding Data'!$A$1:$H$12056, 5, 0), 0)</f>
        <v>4</v>
      </c>
      <c r="R666" s="13">
        <f>IFERROR(VLOOKUP($A666, 'Fielding Data'!$A$1:$H$12056, 6, 0), 0)</f>
        <v>17</v>
      </c>
      <c r="S666" s="13">
        <f>IFERROR(VLOOKUP($A666, 'Fielding Data'!$A$1:$H$12056, 7, 0), 0)</f>
        <v>0</v>
      </c>
      <c r="T666" s="13">
        <f>IFERROR(VLOOKUP($A666, 'Fielding Data'!$A$1:$H$12056, 8, 0), 0)</f>
        <v>2</v>
      </c>
      <c r="U666" s="13">
        <f>SUMIFS('Fielding Data'!E:E, 'Fielding Data'!$A:$A, $A666)</f>
        <v>4</v>
      </c>
      <c r="V666" s="13">
        <f>SUMIFS('Fielding Data'!F:F, 'Fielding Data'!$A:$A, $A666)</f>
        <v>17</v>
      </c>
      <c r="W666" s="13">
        <f>SUMIFS('Fielding Data'!G:G, 'Fielding Data'!$A:$A, $A666)</f>
        <v>0</v>
      </c>
      <c r="X666" s="13">
        <f>SUMIFS('Fielding Data'!H:H, 'Fielding Data'!$A:$A, $A666)</f>
        <v>2</v>
      </c>
    </row>
    <row r="667" spans="1:24" x14ac:dyDescent="0.3">
      <c r="A667" s="13" t="str">
        <f t="shared" si="21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 t="shared" si="20"/>
        <v>P</v>
      </c>
      <c r="Q667" s="13">
        <f>IFERROR(VLOOKUP($A667, 'Fielding Data'!$A$1:$H$12056, 5, 0), 0)</f>
        <v>19</v>
      </c>
      <c r="R667" s="13">
        <f>IFERROR(VLOOKUP($A667, 'Fielding Data'!$A$1:$H$12056, 6, 0), 0)</f>
        <v>14</v>
      </c>
      <c r="S667" s="13">
        <f>IFERROR(VLOOKUP($A667, 'Fielding Data'!$A$1:$H$12056, 7, 0), 0)</f>
        <v>0</v>
      </c>
      <c r="T667" s="13">
        <f>IFERROR(VLOOKUP($A667, 'Fielding Data'!$A$1:$H$12056, 8, 0), 0)</f>
        <v>1</v>
      </c>
      <c r="U667" s="13">
        <f>SUMIFS('Fielding Data'!E:E, 'Fielding Data'!$A:$A, $A667)</f>
        <v>19</v>
      </c>
      <c r="V667" s="13">
        <f>SUMIFS('Fielding Data'!F:F, 'Fielding Data'!$A:$A, $A667)</f>
        <v>14</v>
      </c>
      <c r="W667" s="13">
        <f>SUMIFS('Fielding Data'!G:G, 'Fielding Data'!$A:$A, $A667)</f>
        <v>0</v>
      </c>
      <c r="X667" s="13">
        <f>SUMIFS('Fielding Data'!H:H, 'Fielding Data'!$A:$A, $A667)</f>
        <v>1</v>
      </c>
    </row>
    <row r="668" spans="1:24" x14ac:dyDescent="0.3">
      <c r="A668" s="13" t="str">
        <f t="shared" si="21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 t="shared" si="20"/>
        <v>P</v>
      </c>
      <c r="Q668" s="13">
        <f>IFERROR(VLOOKUP($A668, 'Fielding Data'!$A$1:$H$12056, 5, 0), 0)</f>
        <v>6</v>
      </c>
      <c r="R668" s="13">
        <f>IFERROR(VLOOKUP($A668, 'Fielding Data'!$A$1:$H$12056, 6, 0), 0)</f>
        <v>6</v>
      </c>
      <c r="S668" s="13">
        <f>IFERROR(VLOOKUP($A668, 'Fielding Data'!$A$1:$H$12056, 7, 0), 0)</f>
        <v>0</v>
      </c>
      <c r="T668" s="13">
        <f>IFERROR(VLOOKUP($A668, 'Fielding Data'!$A$1:$H$12056, 8, 0), 0)</f>
        <v>0</v>
      </c>
      <c r="U668" s="13">
        <f>SUMIFS('Fielding Data'!E:E, 'Fielding Data'!$A:$A, $A668)</f>
        <v>6</v>
      </c>
      <c r="V668" s="13">
        <f>SUMIFS('Fielding Data'!F:F, 'Fielding Data'!$A:$A, $A668)</f>
        <v>6</v>
      </c>
      <c r="W668" s="13">
        <f>SUMIFS('Fielding Data'!G:G, 'Fielding Data'!$A:$A, $A668)</f>
        <v>0</v>
      </c>
      <c r="X668" s="13">
        <f>SUMIFS('Fielding Data'!H:H, 'Fielding Data'!$A:$A, $A668)</f>
        <v>0</v>
      </c>
    </row>
    <row r="669" spans="1:24" x14ac:dyDescent="0.3">
      <c r="A669" s="13" t="str">
        <f t="shared" si="21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 t="shared" si="20"/>
        <v>LF</v>
      </c>
      <c r="Q669" s="13">
        <f>IFERROR(VLOOKUP($A669, 'Fielding Data'!$A$1:$H$12056, 5, 0), 0)</f>
        <v>0</v>
      </c>
      <c r="R669" s="13">
        <f>IFERROR(VLOOKUP($A669, 'Fielding Data'!$A$1:$H$12056, 6, 0), 0)</f>
        <v>0</v>
      </c>
      <c r="S669" s="13">
        <f>IFERROR(VLOOKUP($A669, 'Fielding Data'!$A$1:$H$12056, 7, 0), 0)</f>
        <v>0</v>
      </c>
      <c r="T669" s="13">
        <f>IFERROR(VLOOKUP($A669, 'Fielding Data'!$A$1:$H$12056, 8, 0), 0)</f>
        <v>0</v>
      </c>
      <c r="U669" s="13">
        <f>SUMIFS('Fielding Data'!E:E, 'Fielding Data'!$A:$A, $A669)</f>
        <v>0</v>
      </c>
      <c r="V669" s="13">
        <f>SUMIFS('Fielding Data'!F:F, 'Fielding Data'!$A:$A, $A669)</f>
        <v>0</v>
      </c>
      <c r="W669" s="13">
        <f>SUMIFS('Fielding Data'!G:G, 'Fielding Data'!$A:$A, $A669)</f>
        <v>0</v>
      </c>
      <c r="X669" s="13">
        <f>SUMIFS('Fielding Data'!H:H, 'Fielding Data'!$A:$A, $A669)</f>
        <v>0</v>
      </c>
    </row>
    <row r="670" spans="1:24" x14ac:dyDescent="0.3">
      <c r="A670" s="13" t="str">
        <f t="shared" si="21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 t="shared" si="20"/>
        <v>P</v>
      </c>
      <c r="Q670" s="13">
        <f>IFERROR(VLOOKUP($A670, 'Fielding Data'!$A$1:$H$12056, 5, 0), 0)</f>
        <v>2</v>
      </c>
      <c r="R670" s="13">
        <f>IFERROR(VLOOKUP($A670, 'Fielding Data'!$A$1:$H$12056, 6, 0), 0)</f>
        <v>2</v>
      </c>
      <c r="S670" s="13">
        <f>IFERROR(VLOOKUP($A670, 'Fielding Data'!$A$1:$H$12056, 7, 0), 0)</f>
        <v>0</v>
      </c>
      <c r="T670" s="13">
        <f>IFERROR(VLOOKUP($A670, 'Fielding Data'!$A$1:$H$12056, 8, 0), 0)</f>
        <v>1</v>
      </c>
      <c r="U670" s="13">
        <f>SUMIFS('Fielding Data'!E:E, 'Fielding Data'!$A:$A, $A670)</f>
        <v>2</v>
      </c>
      <c r="V670" s="13">
        <f>SUMIFS('Fielding Data'!F:F, 'Fielding Data'!$A:$A, $A670)</f>
        <v>2</v>
      </c>
      <c r="W670" s="13">
        <f>SUMIFS('Fielding Data'!G:G, 'Fielding Data'!$A:$A, $A670)</f>
        <v>0</v>
      </c>
      <c r="X670" s="13">
        <f>SUMIFS('Fielding Data'!H:H, 'Fielding Data'!$A:$A, $A670)</f>
        <v>1</v>
      </c>
    </row>
    <row r="671" spans="1:24" x14ac:dyDescent="0.3">
      <c r="A671" s="13" t="str">
        <f t="shared" si="21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 t="shared" si="20"/>
        <v>P</v>
      </c>
      <c r="Q671" s="13">
        <f>IFERROR(VLOOKUP($A671, 'Fielding Data'!$A$1:$H$12056, 5, 0), 0)</f>
        <v>0</v>
      </c>
      <c r="R671" s="13">
        <f>IFERROR(VLOOKUP($A671, 'Fielding Data'!$A$1:$H$12056, 6, 0), 0)</f>
        <v>1</v>
      </c>
      <c r="S671" s="13">
        <f>IFERROR(VLOOKUP($A671, 'Fielding Data'!$A$1:$H$12056, 7, 0), 0)</f>
        <v>0</v>
      </c>
      <c r="T671" s="13">
        <f>IFERROR(VLOOKUP($A671, 'Fielding Data'!$A$1:$H$12056, 8, 0), 0)</f>
        <v>0</v>
      </c>
      <c r="U671" s="13">
        <f>SUMIFS('Fielding Data'!E:E, 'Fielding Data'!$A:$A, $A671)</f>
        <v>0</v>
      </c>
      <c r="V671" s="13">
        <f>SUMIFS('Fielding Data'!F:F, 'Fielding Data'!$A:$A, $A671)</f>
        <v>1</v>
      </c>
      <c r="W671" s="13">
        <f>SUMIFS('Fielding Data'!G:G, 'Fielding Data'!$A:$A, $A671)</f>
        <v>0</v>
      </c>
      <c r="X671" s="13">
        <f>SUMIFS('Fielding Data'!H:H, 'Fielding Data'!$A:$A, $A671)</f>
        <v>0</v>
      </c>
    </row>
    <row r="672" spans="1:24" x14ac:dyDescent="0.3">
      <c r="A672" s="13" t="str">
        <f t="shared" si="21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 t="shared" si="20"/>
        <v>P</v>
      </c>
      <c r="Q672" s="13">
        <f>IFERROR(VLOOKUP($A672, 'Fielding Data'!$A$1:$H$12056, 5, 0), 0)</f>
        <v>0</v>
      </c>
      <c r="R672" s="13">
        <f>IFERROR(VLOOKUP($A672, 'Fielding Data'!$A$1:$H$12056, 6, 0), 0)</f>
        <v>5</v>
      </c>
      <c r="S672" s="13">
        <f>IFERROR(VLOOKUP($A672, 'Fielding Data'!$A$1:$H$12056, 7, 0), 0)</f>
        <v>0</v>
      </c>
      <c r="T672" s="13">
        <f>IFERROR(VLOOKUP($A672, 'Fielding Data'!$A$1:$H$12056, 8, 0), 0)</f>
        <v>0</v>
      </c>
      <c r="U672" s="13">
        <f>SUMIFS('Fielding Data'!E:E, 'Fielding Data'!$A:$A, $A672)</f>
        <v>0</v>
      </c>
      <c r="V672" s="13">
        <f>SUMIFS('Fielding Data'!F:F, 'Fielding Data'!$A:$A, $A672)</f>
        <v>5</v>
      </c>
      <c r="W672" s="13">
        <f>SUMIFS('Fielding Data'!G:G, 'Fielding Data'!$A:$A, $A672)</f>
        <v>0</v>
      </c>
      <c r="X672" s="13">
        <f>SUMIFS('Fielding Data'!H:H, 'Fielding Data'!$A:$A, $A672)</f>
        <v>0</v>
      </c>
    </row>
    <row r="673" spans="1:24" x14ac:dyDescent="0.3">
      <c r="A673" s="13" t="str">
        <f t="shared" si="21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 t="shared" si="20"/>
        <v>P</v>
      </c>
      <c r="Q673" s="13">
        <f>IFERROR(VLOOKUP($A673, 'Fielding Data'!$A$1:$H$12056, 5, 0), 0)</f>
        <v>0</v>
      </c>
      <c r="R673" s="13">
        <f>IFERROR(VLOOKUP($A673, 'Fielding Data'!$A$1:$H$12056, 6, 0), 0)</f>
        <v>2</v>
      </c>
      <c r="S673" s="13">
        <f>IFERROR(VLOOKUP($A673, 'Fielding Data'!$A$1:$H$12056, 7, 0), 0)</f>
        <v>1</v>
      </c>
      <c r="T673" s="13">
        <f>IFERROR(VLOOKUP($A673, 'Fielding Data'!$A$1:$H$12056, 8, 0), 0)</f>
        <v>0</v>
      </c>
      <c r="U673" s="13">
        <f>SUMIFS('Fielding Data'!E:E, 'Fielding Data'!$A:$A, $A673)</f>
        <v>0</v>
      </c>
      <c r="V673" s="13">
        <f>SUMIFS('Fielding Data'!F:F, 'Fielding Data'!$A:$A, $A673)</f>
        <v>2</v>
      </c>
      <c r="W673" s="13">
        <f>SUMIFS('Fielding Data'!G:G, 'Fielding Data'!$A:$A, $A673)</f>
        <v>1</v>
      </c>
      <c r="X673" s="13">
        <f>SUMIFS('Fielding Data'!H:H, 'Fielding Data'!$A:$A, $A673)</f>
        <v>0</v>
      </c>
    </row>
    <row r="674" spans="1:24" x14ac:dyDescent="0.3">
      <c r="A674" s="13" t="str">
        <f t="shared" si="21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 t="shared" si="20"/>
        <v>CF</v>
      </c>
      <c r="Q674" s="13">
        <f>IFERROR(VLOOKUP($A674, 'Fielding Data'!$A$1:$H$12056, 5, 0), 0)</f>
        <v>0</v>
      </c>
      <c r="R674" s="13">
        <f>IFERROR(VLOOKUP($A674, 'Fielding Data'!$A$1:$H$12056, 6, 0), 0)</f>
        <v>0</v>
      </c>
      <c r="S674" s="13">
        <f>IFERROR(VLOOKUP($A674, 'Fielding Data'!$A$1:$H$12056, 7, 0), 0)</f>
        <v>0</v>
      </c>
      <c r="T674" s="13">
        <f>IFERROR(VLOOKUP($A674, 'Fielding Data'!$A$1:$H$12056, 8, 0), 0)</f>
        <v>0</v>
      </c>
      <c r="U674" s="13">
        <f>SUMIFS('Fielding Data'!E:E, 'Fielding Data'!$A:$A, $A674)</f>
        <v>56</v>
      </c>
      <c r="V674" s="13">
        <f>SUMIFS('Fielding Data'!F:F, 'Fielding Data'!$A:$A, $A674)</f>
        <v>1</v>
      </c>
      <c r="W674" s="13">
        <f>SUMIFS('Fielding Data'!G:G, 'Fielding Data'!$A:$A, $A674)</f>
        <v>0</v>
      </c>
      <c r="X674" s="13">
        <f>SUMIFS('Fielding Data'!H:H, 'Fielding Data'!$A:$A, $A674)</f>
        <v>0</v>
      </c>
    </row>
    <row r="675" spans="1:24" x14ac:dyDescent="0.3">
      <c r="A675" s="13" t="str">
        <f t="shared" si="21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 t="shared" si="20"/>
        <v>P</v>
      </c>
      <c r="Q675" s="13">
        <f>IFERROR(VLOOKUP($A675, 'Fielding Data'!$A$1:$H$12056, 5, 0), 0)</f>
        <v>0</v>
      </c>
      <c r="R675" s="13">
        <f>IFERROR(VLOOKUP($A675, 'Fielding Data'!$A$1:$H$12056, 6, 0), 0)</f>
        <v>0</v>
      </c>
      <c r="S675" s="13">
        <f>IFERROR(VLOOKUP($A675, 'Fielding Data'!$A$1:$H$12056, 7, 0), 0)</f>
        <v>0</v>
      </c>
      <c r="T675" s="13">
        <f>IFERROR(VLOOKUP($A675, 'Fielding Data'!$A$1:$H$12056, 8, 0), 0)</f>
        <v>0</v>
      </c>
      <c r="U675" s="13">
        <f>SUMIFS('Fielding Data'!E:E, 'Fielding Data'!$A:$A, $A675)</f>
        <v>0</v>
      </c>
      <c r="V675" s="13">
        <f>SUMIFS('Fielding Data'!F:F, 'Fielding Data'!$A:$A, $A675)</f>
        <v>0</v>
      </c>
      <c r="W675" s="13">
        <f>SUMIFS('Fielding Data'!G:G, 'Fielding Data'!$A:$A, $A675)</f>
        <v>0</v>
      </c>
      <c r="X675" s="13">
        <f>SUMIFS('Fielding Data'!H:H, 'Fielding Data'!$A:$A, $A675)</f>
        <v>0</v>
      </c>
    </row>
    <row r="676" spans="1:24" x14ac:dyDescent="0.3">
      <c r="A676" s="13" t="str">
        <f t="shared" si="21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 t="shared" si="20"/>
        <v>P</v>
      </c>
      <c r="Q676" s="13">
        <f>IFERROR(VLOOKUP($A676, 'Fielding Data'!$A$1:$H$12056, 5, 0), 0)</f>
        <v>0</v>
      </c>
      <c r="R676" s="13">
        <f>IFERROR(VLOOKUP($A676, 'Fielding Data'!$A$1:$H$12056, 6, 0), 0)</f>
        <v>2</v>
      </c>
      <c r="S676" s="13">
        <f>IFERROR(VLOOKUP($A676, 'Fielding Data'!$A$1:$H$12056, 7, 0), 0)</f>
        <v>0</v>
      </c>
      <c r="T676" s="13">
        <f>IFERROR(VLOOKUP($A676, 'Fielding Data'!$A$1:$H$12056, 8, 0), 0)</f>
        <v>0</v>
      </c>
      <c r="U676" s="13">
        <f>SUMIFS('Fielding Data'!E:E, 'Fielding Data'!$A:$A, $A676)</f>
        <v>0</v>
      </c>
      <c r="V676" s="13">
        <f>SUMIFS('Fielding Data'!F:F, 'Fielding Data'!$A:$A, $A676)</f>
        <v>2</v>
      </c>
      <c r="W676" s="13">
        <f>SUMIFS('Fielding Data'!G:G, 'Fielding Data'!$A:$A, $A676)</f>
        <v>0</v>
      </c>
      <c r="X676" s="13">
        <f>SUMIFS('Fielding Data'!H:H, 'Fielding Data'!$A:$A, $A676)</f>
        <v>0</v>
      </c>
    </row>
    <row r="677" spans="1:24" x14ac:dyDescent="0.3">
      <c r="A677" s="13" t="str">
        <f t="shared" si="21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 t="shared" si="20"/>
        <v>2B</v>
      </c>
      <c r="Q677" s="13">
        <f>IFERROR(VLOOKUP($A677, 'Fielding Data'!$A$1:$H$12056, 5, 0), 0)</f>
        <v>38</v>
      </c>
      <c r="R677" s="13">
        <f>IFERROR(VLOOKUP($A677, 'Fielding Data'!$A$1:$H$12056, 6, 0), 0)</f>
        <v>83</v>
      </c>
      <c r="S677" s="13">
        <f>IFERROR(VLOOKUP($A677, 'Fielding Data'!$A$1:$H$12056, 7, 0), 0)</f>
        <v>2</v>
      </c>
      <c r="T677" s="13">
        <f>IFERROR(VLOOKUP($A677, 'Fielding Data'!$A$1:$H$12056, 8, 0), 0)</f>
        <v>12</v>
      </c>
      <c r="U677" s="13">
        <f>SUMIFS('Fielding Data'!E:E, 'Fielding Data'!$A:$A, $A677)</f>
        <v>50</v>
      </c>
      <c r="V677" s="13">
        <f>SUMIFS('Fielding Data'!F:F, 'Fielding Data'!$A:$A, $A677)</f>
        <v>93</v>
      </c>
      <c r="W677" s="13">
        <f>SUMIFS('Fielding Data'!G:G, 'Fielding Data'!$A:$A, $A677)</f>
        <v>4</v>
      </c>
      <c r="X677" s="13">
        <f>SUMIFS('Fielding Data'!H:H, 'Fielding Data'!$A:$A, $A677)</f>
        <v>15</v>
      </c>
    </row>
    <row r="678" spans="1:24" x14ac:dyDescent="0.3">
      <c r="A678" s="13" t="str">
        <f t="shared" si="21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 t="shared" si="20"/>
        <v>P</v>
      </c>
      <c r="Q678" s="13">
        <f>IFERROR(VLOOKUP($A678, 'Fielding Data'!$A$1:$H$12056, 5, 0), 0)</f>
        <v>1</v>
      </c>
      <c r="R678" s="13">
        <f>IFERROR(VLOOKUP($A678, 'Fielding Data'!$A$1:$H$12056, 6, 0), 0)</f>
        <v>4</v>
      </c>
      <c r="S678" s="13">
        <f>IFERROR(VLOOKUP($A678, 'Fielding Data'!$A$1:$H$12056, 7, 0), 0)</f>
        <v>0</v>
      </c>
      <c r="T678" s="13">
        <f>IFERROR(VLOOKUP($A678, 'Fielding Data'!$A$1:$H$12056, 8, 0), 0)</f>
        <v>0</v>
      </c>
      <c r="U678" s="13">
        <f>SUMIFS('Fielding Data'!E:E, 'Fielding Data'!$A:$A, $A678)</f>
        <v>1</v>
      </c>
      <c r="V678" s="13">
        <f>SUMIFS('Fielding Data'!F:F, 'Fielding Data'!$A:$A, $A678)</f>
        <v>4</v>
      </c>
      <c r="W678" s="13">
        <f>SUMIFS('Fielding Data'!G:G, 'Fielding Data'!$A:$A, $A678)</f>
        <v>0</v>
      </c>
      <c r="X678" s="13">
        <f>SUMIFS('Fielding Data'!H:H, 'Fielding Data'!$A:$A, $A678)</f>
        <v>0</v>
      </c>
    </row>
    <row r="679" spans="1:24" x14ac:dyDescent="0.3">
      <c r="A679" s="13" t="str">
        <f t="shared" si="21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 t="shared" si="20"/>
        <v>C</v>
      </c>
      <c r="Q679" s="13">
        <f>IFERROR(VLOOKUP($A679, 'Fielding Data'!$A$1:$H$12056, 5, 0), 0)</f>
        <v>126</v>
      </c>
      <c r="R679" s="13">
        <f>IFERROR(VLOOKUP($A679, 'Fielding Data'!$A$1:$H$12056, 6, 0), 0)</f>
        <v>10</v>
      </c>
      <c r="S679" s="13">
        <f>IFERROR(VLOOKUP($A679, 'Fielding Data'!$A$1:$H$12056, 7, 0), 0)</f>
        <v>0</v>
      </c>
      <c r="T679" s="13">
        <f>IFERROR(VLOOKUP($A679, 'Fielding Data'!$A$1:$H$12056, 8, 0), 0)</f>
        <v>1</v>
      </c>
      <c r="U679" s="13">
        <f>SUMIFS('Fielding Data'!E:E, 'Fielding Data'!$A:$A, $A679)</f>
        <v>126</v>
      </c>
      <c r="V679" s="13">
        <f>SUMIFS('Fielding Data'!F:F, 'Fielding Data'!$A:$A, $A679)</f>
        <v>10</v>
      </c>
      <c r="W679" s="13">
        <f>SUMIFS('Fielding Data'!G:G, 'Fielding Data'!$A:$A, $A679)</f>
        <v>0</v>
      </c>
      <c r="X679" s="13">
        <f>SUMIFS('Fielding Data'!H:H, 'Fielding Data'!$A:$A, $A679)</f>
        <v>1</v>
      </c>
    </row>
    <row r="680" spans="1:24" x14ac:dyDescent="0.3">
      <c r="A680" s="13" t="str">
        <f t="shared" si="21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 t="shared" si="20"/>
        <v>LF</v>
      </c>
      <c r="Q680" s="13">
        <f>IFERROR(VLOOKUP($A680, 'Fielding Data'!$A$1:$H$12056, 5, 0), 0)</f>
        <v>0</v>
      </c>
      <c r="R680" s="13">
        <f>IFERROR(VLOOKUP($A680, 'Fielding Data'!$A$1:$H$12056, 6, 0), 0)</f>
        <v>0</v>
      </c>
      <c r="S680" s="13">
        <f>IFERROR(VLOOKUP($A680, 'Fielding Data'!$A$1:$H$12056, 7, 0), 0)</f>
        <v>0</v>
      </c>
      <c r="T680" s="13">
        <f>IFERROR(VLOOKUP($A680, 'Fielding Data'!$A$1:$H$12056, 8, 0), 0)</f>
        <v>0</v>
      </c>
      <c r="U680" s="13">
        <f>SUMIFS('Fielding Data'!E:E, 'Fielding Data'!$A:$A, $A680)</f>
        <v>34</v>
      </c>
      <c r="V680" s="13">
        <f>SUMIFS('Fielding Data'!F:F, 'Fielding Data'!$A:$A, $A680)</f>
        <v>0</v>
      </c>
      <c r="W680" s="13">
        <f>SUMIFS('Fielding Data'!G:G, 'Fielding Data'!$A:$A, $A680)</f>
        <v>1</v>
      </c>
      <c r="X680" s="13">
        <f>SUMIFS('Fielding Data'!H:H, 'Fielding Data'!$A:$A, $A680)</f>
        <v>0</v>
      </c>
    </row>
    <row r="681" spans="1:24" x14ac:dyDescent="0.3">
      <c r="A681" s="13" t="str">
        <f t="shared" si="21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 t="shared" si="20"/>
        <v>P</v>
      </c>
      <c r="Q681" s="13">
        <f>IFERROR(VLOOKUP($A681, 'Fielding Data'!$A$1:$H$12056, 5, 0), 0)</f>
        <v>0</v>
      </c>
      <c r="R681" s="13">
        <f>IFERROR(VLOOKUP($A681, 'Fielding Data'!$A$1:$H$12056, 6, 0), 0)</f>
        <v>0</v>
      </c>
      <c r="S681" s="13">
        <f>IFERROR(VLOOKUP($A681, 'Fielding Data'!$A$1:$H$12056, 7, 0), 0)</f>
        <v>0</v>
      </c>
      <c r="T681" s="13">
        <f>IFERROR(VLOOKUP($A681, 'Fielding Data'!$A$1:$H$12056, 8, 0), 0)</f>
        <v>0</v>
      </c>
      <c r="U681" s="13">
        <f>SUMIFS('Fielding Data'!E:E, 'Fielding Data'!$A:$A, $A681)</f>
        <v>0</v>
      </c>
      <c r="V681" s="13">
        <f>SUMIFS('Fielding Data'!F:F, 'Fielding Data'!$A:$A, $A681)</f>
        <v>0</v>
      </c>
      <c r="W681" s="13">
        <f>SUMIFS('Fielding Data'!G:G, 'Fielding Data'!$A:$A, $A681)</f>
        <v>0</v>
      </c>
      <c r="X681" s="13">
        <f>SUMIFS('Fielding Data'!H:H, 'Fielding Data'!$A:$A, $A681)</f>
        <v>0</v>
      </c>
    </row>
    <row r="682" spans="1:24" x14ac:dyDescent="0.3">
      <c r="A682" s="13" t="str">
        <f t="shared" si="21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 t="shared" si="20"/>
        <v>LF</v>
      </c>
      <c r="Q682" s="13">
        <f>IFERROR(VLOOKUP($A682, 'Fielding Data'!$A$1:$H$12056, 5, 0), 0)</f>
        <v>0</v>
      </c>
      <c r="R682" s="13">
        <f>IFERROR(VLOOKUP($A682, 'Fielding Data'!$A$1:$H$12056, 6, 0), 0)</f>
        <v>0</v>
      </c>
      <c r="S682" s="13">
        <f>IFERROR(VLOOKUP($A682, 'Fielding Data'!$A$1:$H$12056, 7, 0), 0)</f>
        <v>0</v>
      </c>
      <c r="T682" s="13">
        <f>IFERROR(VLOOKUP($A682, 'Fielding Data'!$A$1:$H$12056, 8, 0), 0)</f>
        <v>0</v>
      </c>
      <c r="U682" s="13">
        <f>SUMIFS('Fielding Data'!E:E, 'Fielding Data'!$A:$A, $A682)</f>
        <v>190</v>
      </c>
      <c r="V682" s="13">
        <f>SUMIFS('Fielding Data'!F:F, 'Fielding Data'!$A:$A, $A682)</f>
        <v>6</v>
      </c>
      <c r="W682" s="13">
        <f>SUMIFS('Fielding Data'!G:G, 'Fielding Data'!$A:$A, $A682)</f>
        <v>1</v>
      </c>
      <c r="X682" s="13">
        <f>SUMIFS('Fielding Data'!H:H, 'Fielding Data'!$A:$A, $A682)</f>
        <v>2</v>
      </c>
    </row>
    <row r="683" spans="1:24" x14ac:dyDescent="0.3">
      <c r="A683" s="13" t="str">
        <f t="shared" si="21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 t="shared" si="20"/>
        <v>P</v>
      </c>
      <c r="Q683" s="13">
        <f>IFERROR(VLOOKUP($A683, 'Fielding Data'!$A$1:$H$12056, 5, 0), 0)</f>
        <v>9</v>
      </c>
      <c r="R683" s="13">
        <f>IFERROR(VLOOKUP($A683, 'Fielding Data'!$A$1:$H$12056, 6, 0), 0)</f>
        <v>13</v>
      </c>
      <c r="S683" s="13">
        <f>IFERROR(VLOOKUP($A683, 'Fielding Data'!$A$1:$H$12056, 7, 0), 0)</f>
        <v>0</v>
      </c>
      <c r="T683" s="13">
        <f>IFERROR(VLOOKUP($A683, 'Fielding Data'!$A$1:$H$12056, 8, 0), 0)</f>
        <v>2</v>
      </c>
      <c r="U683" s="13">
        <f>SUMIFS('Fielding Data'!E:E, 'Fielding Data'!$A:$A, $A683)</f>
        <v>9</v>
      </c>
      <c r="V683" s="13">
        <f>SUMIFS('Fielding Data'!F:F, 'Fielding Data'!$A:$A, $A683)</f>
        <v>13</v>
      </c>
      <c r="W683" s="13">
        <f>SUMIFS('Fielding Data'!G:G, 'Fielding Data'!$A:$A, $A683)</f>
        <v>0</v>
      </c>
      <c r="X683" s="13">
        <f>SUMIFS('Fielding Data'!H:H, 'Fielding Data'!$A:$A, $A683)</f>
        <v>2</v>
      </c>
    </row>
    <row r="684" spans="1:24" x14ac:dyDescent="0.3">
      <c r="A684" s="13" t="str">
        <f t="shared" si="21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 t="shared" si="20"/>
        <v>P</v>
      </c>
      <c r="Q684" s="13">
        <f>IFERROR(VLOOKUP($A684, 'Fielding Data'!$A$1:$H$12056, 5, 0), 0)</f>
        <v>3</v>
      </c>
      <c r="R684" s="13">
        <f>IFERROR(VLOOKUP($A684, 'Fielding Data'!$A$1:$H$12056, 6, 0), 0)</f>
        <v>0</v>
      </c>
      <c r="S684" s="13">
        <f>IFERROR(VLOOKUP($A684, 'Fielding Data'!$A$1:$H$12056, 7, 0), 0)</f>
        <v>0</v>
      </c>
      <c r="T684" s="13">
        <f>IFERROR(VLOOKUP($A684, 'Fielding Data'!$A$1:$H$12056, 8, 0), 0)</f>
        <v>0</v>
      </c>
      <c r="U684" s="13">
        <f>SUMIFS('Fielding Data'!E:E, 'Fielding Data'!$A:$A, $A684)</f>
        <v>3</v>
      </c>
      <c r="V684" s="13">
        <f>SUMIFS('Fielding Data'!F:F, 'Fielding Data'!$A:$A, $A684)</f>
        <v>0</v>
      </c>
      <c r="W684" s="13">
        <f>SUMIFS('Fielding Data'!G:G, 'Fielding Data'!$A:$A, $A684)</f>
        <v>0</v>
      </c>
      <c r="X684" s="13">
        <f>SUMIFS('Fielding Data'!H:H, 'Fielding Data'!$A:$A, $A684)</f>
        <v>0</v>
      </c>
    </row>
    <row r="685" spans="1:24" x14ac:dyDescent="0.3">
      <c r="A685" s="13" t="str">
        <f t="shared" si="21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 t="shared" si="20"/>
        <v>P</v>
      </c>
      <c r="Q685" s="13">
        <f>IFERROR(VLOOKUP($A685, 'Fielding Data'!$A$1:$H$12056, 5, 0), 0)</f>
        <v>17</v>
      </c>
      <c r="R685" s="13">
        <f>IFERROR(VLOOKUP($A685, 'Fielding Data'!$A$1:$H$12056, 6, 0), 0)</f>
        <v>14</v>
      </c>
      <c r="S685" s="13">
        <f>IFERROR(VLOOKUP($A685, 'Fielding Data'!$A$1:$H$12056, 7, 0), 0)</f>
        <v>0</v>
      </c>
      <c r="T685" s="13">
        <f>IFERROR(VLOOKUP($A685, 'Fielding Data'!$A$1:$H$12056, 8, 0), 0)</f>
        <v>0</v>
      </c>
      <c r="U685" s="13">
        <f>SUMIFS('Fielding Data'!E:E, 'Fielding Data'!$A:$A, $A685)</f>
        <v>17</v>
      </c>
      <c r="V685" s="13">
        <f>SUMIFS('Fielding Data'!F:F, 'Fielding Data'!$A:$A, $A685)</f>
        <v>14</v>
      </c>
      <c r="W685" s="13">
        <f>SUMIFS('Fielding Data'!G:G, 'Fielding Data'!$A:$A, $A685)</f>
        <v>0</v>
      </c>
      <c r="X685" s="13">
        <f>SUMIFS('Fielding Data'!H:H, 'Fielding Data'!$A:$A, $A685)</f>
        <v>0</v>
      </c>
    </row>
    <row r="686" spans="1:24" x14ac:dyDescent="0.3">
      <c r="A686" s="13" t="str">
        <f t="shared" si="21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 t="shared" si="20"/>
        <v>P</v>
      </c>
      <c r="Q686" s="13">
        <f>IFERROR(VLOOKUP($A686, 'Fielding Data'!$A$1:$H$12056, 5, 0), 0)</f>
        <v>0</v>
      </c>
      <c r="R686" s="13">
        <f>IFERROR(VLOOKUP($A686, 'Fielding Data'!$A$1:$H$12056, 6, 0), 0)</f>
        <v>4</v>
      </c>
      <c r="S686" s="13">
        <f>IFERROR(VLOOKUP($A686, 'Fielding Data'!$A$1:$H$12056, 7, 0), 0)</f>
        <v>0</v>
      </c>
      <c r="T686" s="13">
        <f>IFERROR(VLOOKUP($A686, 'Fielding Data'!$A$1:$H$12056, 8, 0), 0)</f>
        <v>0</v>
      </c>
      <c r="U686" s="13">
        <f>SUMIFS('Fielding Data'!E:E, 'Fielding Data'!$A:$A, $A686)</f>
        <v>0</v>
      </c>
      <c r="V686" s="13">
        <f>SUMIFS('Fielding Data'!F:F, 'Fielding Data'!$A:$A, $A686)</f>
        <v>4</v>
      </c>
      <c r="W686" s="13">
        <f>SUMIFS('Fielding Data'!G:G, 'Fielding Data'!$A:$A, $A686)</f>
        <v>0</v>
      </c>
      <c r="X686" s="13">
        <f>SUMIFS('Fielding Data'!H:H, 'Fielding Data'!$A:$A, $A686)</f>
        <v>0</v>
      </c>
    </row>
    <row r="687" spans="1:24" x14ac:dyDescent="0.3">
      <c r="A687" s="13" t="str">
        <f t="shared" si="21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 t="shared" si="20"/>
        <v>1B</v>
      </c>
      <c r="Q687" s="13">
        <f>IFERROR(VLOOKUP($A687, 'Fielding Data'!$A$1:$H$12056, 5, 0), 0)</f>
        <v>53</v>
      </c>
      <c r="R687" s="13">
        <f>IFERROR(VLOOKUP($A687, 'Fielding Data'!$A$1:$H$12056, 6, 0), 0)</f>
        <v>5</v>
      </c>
      <c r="S687" s="13">
        <f>IFERROR(VLOOKUP($A687, 'Fielding Data'!$A$1:$H$12056, 7, 0), 0)</f>
        <v>0</v>
      </c>
      <c r="T687" s="13">
        <f>IFERROR(VLOOKUP($A687, 'Fielding Data'!$A$1:$H$12056, 8, 0), 0)</f>
        <v>5</v>
      </c>
      <c r="U687" s="13">
        <f>SUMIFS('Fielding Data'!E:E, 'Fielding Data'!$A:$A, $A687)</f>
        <v>53</v>
      </c>
      <c r="V687" s="13">
        <f>SUMIFS('Fielding Data'!F:F, 'Fielding Data'!$A:$A, $A687)</f>
        <v>5</v>
      </c>
      <c r="W687" s="13">
        <f>SUMIFS('Fielding Data'!G:G, 'Fielding Data'!$A:$A, $A687)</f>
        <v>0</v>
      </c>
      <c r="X687" s="13">
        <f>SUMIFS('Fielding Data'!H:H, 'Fielding Data'!$A:$A, $A687)</f>
        <v>5</v>
      </c>
    </row>
    <row r="688" spans="1:24" x14ac:dyDescent="0.3">
      <c r="A688" s="13" t="str">
        <f t="shared" si="21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 t="shared" si="20"/>
        <v>P</v>
      </c>
      <c r="Q688" s="13">
        <f>IFERROR(VLOOKUP($A688, 'Fielding Data'!$A$1:$H$12056, 5, 0), 0)</f>
        <v>1</v>
      </c>
      <c r="R688" s="13">
        <f>IFERROR(VLOOKUP($A688, 'Fielding Data'!$A$1:$H$12056, 6, 0), 0)</f>
        <v>3</v>
      </c>
      <c r="S688" s="13">
        <f>IFERROR(VLOOKUP($A688, 'Fielding Data'!$A$1:$H$12056, 7, 0), 0)</f>
        <v>1</v>
      </c>
      <c r="T688" s="13">
        <f>IFERROR(VLOOKUP($A688, 'Fielding Data'!$A$1:$H$12056, 8, 0), 0)</f>
        <v>0</v>
      </c>
      <c r="U688" s="13">
        <f>SUMIFS('Fielding Data'!E:E, 'Fielding Data'!$A:$A, $A688)</f>
        <v>1</v>
      </c>
      <c r="V688" s="13">
        <f>SUMIFS('Fielding Data'!F:F, 'Fielding Data'!$A:$A, $A688)</f>
        <v>3</v>
      </c>
      <c r="W688" s="13">
        <f>SUMIFS('Fielding Data'!G:G, 'Fielding Data'!$A:$A, $A688)</f>
        <v>1</v>
      </c>
      <c r="X688" s="13">
        <f>SUMIFS('Fielding Data'!H:H, 'Fielding Data'!$A:$A, $A688)</f>
        <v>0</v>
      </c>
    </row>
    <row r="689" spans="1:24" x14ac:dyDescent="0.3">
      <c r="A689" s="13" t="str">
        <f t="shared" si="21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 t="shared" si="20"/>
        <v>1B</v>
      </c>
      <c r="Q689" s="13">
        <f>IFERROR(VLOOKUP($A689, 'Fielding Data'!$A$1:$H$12056, 5, 0), 0)</f>
        <v>22</v>
      </c>
      <c r="R689" s="13">
        <f>IFERROR(VLOOKUP($A689, 'Fielding Data'!$A$1:$H$12056, 6, 0), 0)</f>
        <v>1</v>
      </c>
      <c r="S689" s="13">
        <f>IFERROR(VLOOKUP($A689, 'Fielding Data'!$A$1:$H$12056, 7, 0), 0)</f>
        <v>1</v>
      </c>
      <c r="T689" s="13">
        <f>IFERROR(VLOOKUP($A689, 'Fielding Data'!$A$1:$H$12056, 8, 0), 0)</f>
        <v>1</v>
      </c>
      <c r="U689" s="13">
        <f>SUMIFS('Fielding Data'!E:E, 'Fielding Data'!$A:$A, $A689)</f>
        <v>28</v>
      </c>
      <c r="V689" s="13">
        <f>SUMIFS('Fielding Data'!F:F, 'Fielding Data'!$A:$A, $A689)</f>
        <v>14</v>
      </c>
      <c r="W689" s="13">
        <f>SUMIFS('Fielding Data'!G:G, 'Fielding Data'!$A:$A, $A689)</f>
        <v>3</v>
      </c>
      <c r="X689" s="13">
        <f>SUMIFS('Fielding Data'!H:H, 'Fielding Data'!$A:$A, $A689)</f>
        <v>4</v>
      </c>
    </row>
    <row r="690" spans="1:24" x14ac:dyDescent="0.3">
      <c r="A690" s="13" t="str">
        <f t="shared" si="21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 t="shared" si="20"/>
        <v>P</v>
      </c>
      <c r="Q690" s="13">
        <f>IFERROR(VLOOKUP($A690, 'Fielding Data'!$A$1:$H$12056, 5, 0), 0)</f>
        <v>5</v>
      </c>
      <c r="R690" s="13">
        <f>IFERROR(VLOOKUP($A690, 'Fielding Data'!$A$1:$H$12056, 6, 0), 0)</f>
        <v>7</v>
      </c>
      <c r="S690" s="13">
        <f>IFERROR(VLOOKUP($A690, 'Fielding Data'!$A$1:$H$12056, 7, 0), 0)</f>
        <v>0</v>
      </c>
      <c r="T690" s="13">
        <f>IFERROR(VLOOKUP($A690, 'Fielding Data'!$A$1:$H$12056, 8, 0), 0)</f>
        <v>0</v>
      </c>
      <c r="U690" s="13">
        <f>SUMIFS('Fielding Data'!E:E, 'Fielding Data'!$A:$A, $A690)</f>
        <v>5</v>
      </c>
      <c r="V690" s="13">
        <f>SUMIFS('Fielding Data'!F:F, 'Fielding Data'!$A:$A, $A690)</f>
        <v>7</v>
      </c>
      <c r="W690" s="13">
        <f>SUMIFS('Fielding Data'!G:G, 'Fielding Data'!$A:$A, $A690)</f>
        <v>0</v>
      </c>
      <c r="X690" s="13">
        <f>SUMIFS('Fielding Data'!H:H, 'Fielding Data'!$A:$A, $A690)</f>
        <v>0</v>
      </c>
    </row>
    <row r="691" spans="1:24" x14ac:dyDescent="0.3">
      <c r="A691" s="13" t="str">
        <f t="shared" si="21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 t="shared" si="20"/>
        <v>P</v>
      </c>
      <c r="Q691" s="13">
        <f>IFERROR(VLOOKUP($A691, 'Fielding Data'!$A$1:$H$12056, 5, 0), 0)</f>
        <v>0</v>
      </c>
      <c r="R691" s="13">
        <f>IFERROR(VLOOKUP($A691, 'Fielding Data'!$A$1:$H$12056, 6, 0), 0)</f>
        <v>0</v>
      </c>
      <c r="S691" s="13">
        <f>IFERROR(VLOOKUP($A691, 'Fielding Data'!$A$1:$H$12056, 7, 0), 0)</f>
        <v>0</v>
      </c>
      <c r="T691" s="13">
        <f>IFERROR(VLOOKUP($A691, 'Fielding Data'!$A$1:$H$12056, 8, 0), 0)</f>
        <v>0</v>
      </c>
      <c r="U691" s="13">
        <f>SUMIFS('Fielding Data'!E:E, 'Fielding Data'!$A:$A, $A691)</f>
        <v>0</v>
      </c>
      <c r="V691" s="13">
        <f>SUMIFS('Fielding Data'!F:F, 'Fielding Data'!$A:$A, $A691)</f>
        <v>0</v>
      </c>
      <c r="W691" s="13">
        <f>SUMIFS('Fielding Data'!G:G, 'Fielding Data'!$A:$A, $A691)</f>
        <v>0</v>
      </c>
      <c r="X691" s="13">
        <f>SUMIFS('Fielding Data'!H:H, 'Fielding Data'!$A:$A, $A691)</f>
        <v>0</v>
      </c>
    </row>
    <row r="692" spans="1:24" x14ac:dyDescent="0.3">
      <c r="A692" s="13" t="str">
        <f t="shared" si="21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 t="shared" si="20"/>
        <v>P</v>
      </c>
      <c r="Q692" s="13">
        <f>IFERROR(VLOOKUP($A692, 'Fielding Data'!$A$1:$H$12056, 5, 0), 0)</f>
        <v>6</v>
      </c>
      <c r="R692" s="13">
        <f>IFERROR(VLOOKUP($A692, 'Fielding Data'!$A$1:$H$12056, 6, 0), 0)</f>
        <v>3</v>
      </c>
      <c r="S692" s="13">
        <f>IFERROR(VLOOKUP($A692, 'Fielding Data'!$A$1:$H$12056, 7, 0), 0)</f>
        <v>0</v>
      </c>
      <c r="T692" s="13">
        <f>IFERROR(VLOOKUP($A692, 'Fielding Data'!$A$1:$H$12056, 8, 0), 0)</f>
        <v>1</v>
      </c>
      <c r="U692" s="13">
        <f>SUMIFS('Fielding Data'!E:E, 'Fielding Data'!$A:$A, $A692)</f>
        <v>6</v>
      </c>
      <c r="V692" s="13">
        <f>SUMIFS('Fielding Data'!F:F, 'Fielding Data'!$A:$A, $A692)</f>
        <v>3</v>
      </c>
      <c r="W692" s="13">
        <f>SUMIFS('Fielding Data'!G:G, 'Fielding Data'!$A:$A, $A692)</f>
        <v>0</v>
      </c>
      <c r="X692" s="13">
        <f>SUMIFS('Fielding Data'!H:H, 'Fielding Data'!$A:$A, $A692)</f>
        <v>1</v>
      </c>
    </row>
    <row r="693" spans="1:24" x14ac:dyDescent="0.3">
      <c r="A693" s="13" t="str">
        <f t="shared" si="21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 t="shared" si="20"/>
        <v>C</v>
      </c>
      <c r="Q693" s="13">
        <f>IFERROR(VLOOKUP($A693, 'Fielding Data'!$A$1:$H$12056, 5, 0), 0)</f>
        <v>33</v>
      </c>
      <c r="R693" s="13">
        <f>IFERROR(VLOOKUP($A693, 'Fielding Data'!$A$1:$H$12056, 6, 0), 0)</f>
        <v>6</v>
      </c>
      <c r="S693" s="13">
        <f>IFERROR(VLOOKUP($A693, 'Fielding Data'!$A$1:$H$12056, 7, 0), 0)</f>
        <v>0</v>
      </c>
      <c r="T693" s="13">
        <f>IFERROR(VLOOKUP($A693, 'Fielding Data'!$A$1:$H$12056, 8, 0), 0)</f>
        <v>0</v>
      </c>
      <c r="U693" s="13">
        <f>SUMIFS('Fielding Data'!E:E, 'Fielding Data'!$A:$A, $A693)</f>
        <v>33</v>
      </c>
      <c r="V693" s="13">
        <f>SUMIFS('Fielding Data'!F:F, 'Fielding Data'!$A:$A, $A693)</f>
        <v>6</v>
      </c>
      <c r="W693" s="13">
        <f>SUMIFS('Fielding Data'!G:G, 'Fielding Data'!$A:$A, $A693)</f>
        <v>0</v>
      </c>
      <c r="X693" s="13">
        <f>SUMIFS('Fielding Data'!H:H, 'Fielding Data'!$A:$A, $A693)</f>
        <v>0</v>
      </c>
    </row>
    <row r="694" spans="1:24" x14ac:dyDescent="0.3">
      <c r="A694" s="13" t="str">
        <f t="shared" si="21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 t="shared" si="20"/>
        <v>C</v>
      </c>
      <c r="Q694" s="13">
        <f>IFERROR(VLOOKUP($A694, 'Fielding Data'!$A$1:$H$12056, 5, 0), 0)</f>
        <v>15</v>
      </c>
      <c r="R694" s="13">
        <f>IFERROR(VLOOKUP($A694, 'Fielding Data'!$A$1:$H$12056, 6, 0), 0)</f>
        <v>1</v>
      </c>
      <c r="S694" s="13">
        <f>IFERROR(VLOOKUP($A694, 'Fielding Data'!$A$1:$H$12056, 7, 0), 0)</f>
        <v>0</v>
      </c>
      <c r="T694" s="13">
        <f>IFERROR(VLOOKUP($A694, 'Fielding Data'!$A$1:$H$12056, 8, 0), 0)</f>
        <v>0</v>
      </c>
      <c r="U694" s="13">
        <f>SUMIFS('Fielding Data'!E:E, 'Fielding Data'!$A:$A, $A694)</f>
        <v>15</v>
      </c>
      <c r="V694" s="13">
        <f>SUMIFS('Fielding Data'!F:F, 'Fielding Data'!$A:$A, $A694)</f>
        <v>1</v>
      </c>
      <c r="W694" s="13">
        <f>SUMIFS('Fielding Data'!G:G, 'Fielding Data'!$A:$A, $A694)</f>
        <v>0</v>
      </c>
      <c r="X694" s="13">
        <f>SUMIFS('Fielding Data'!H:H, 'Fielding Data'!$A:$A, $A694)</f>
        <v>0</v>
      </c>
    </row>
    <row r="695" spans="1:24" x14ac:dyDescent="0.3">
      <c r="A695" s="13" t="str">
        <f t="shared" si="21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 t="shared" si="20"/>
        <v>C</v>
      </c>
      <c r="Q695" s="13">
        <f>IFERROR(VLOOKUP($A695, 'Fielding Data'!$A$1:$H$12056, 5, 0), 0)</f>
        <v>417</v>
      </c>
      <c r="R695" s="13">
        <f>IFERROR(VLOOKUP($A695, 'Fielding Data'!$A$1:$H$12056, 6, 0), 0)</f>
        <v>37</v>
      </c>
      <c r="S695" s="13">
        <f>IFERROR(VLOOKUP($A695, 'Fielding Data'!$A$1:$H$12056, 7, 0), 0)</f>
        <v>2</v>
      </c>
      <c r="T695" s="13">
        <f>IFERROR(VLOOKUP($A695, 'Fielding Data'!$A$1:$H$12056, 8, 0), 0)</f>
        <v>3</v>
      </c>
      <c r="U695" s="13">
        <f>SUMIFS('Fielding Data'!E:E, 'Fielding Data'!$A:$A, $A695)</f>
        <v>417</v>
      </c>
      <c r="V695" s="13">
        <f>SUMIFS('Fielding Data'!F:F, 'Fielding Data'!$A:$A, $A695)</f>
        <v>37</v>
      </c>
      <c r="W695" s="13">
        <f>SUMIFS('Fielding Data'!G:G, 'Fielding Data'!$A:$A, $A695)</f>
        <v>2</v>
      </c>
      <c r="X695" s="13">
        <f>SUMIFS('Fielding Data'!H:H, 'Fielding Data'!$A:$A, $A695)</f>
        <v>3</v>
      </c>
    </row>
    <row r="696" spans="1:24" x14ac:dyDescent="0.3">
      <c r="A696" s="13" t="str">
        <f t="shared" si="21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 t="shared" si="20"/>
        <v>1B</v>
      </c>
      <c r="Q696" s="13">
        <f>IFERROR(VLOOKUP($A696, 'Fielding Data'!$A$1:$H$12056, 5, 0), 0)</f>
        <v>7</v>
      </c>
      <c r="R696" s="13">
        <f>IFERROR(VLOOKUP($A696, 'Fielding Data'!$A$1:$H$12056, 6, 0), 0)</f>
        <v>0</v>
      </c>
      <c r="S696" s="13">
        <f>IFERROR(VLOOKUP($A696, 'Fielding Data'!$A$1:$H$12056, 7, 0), 0)</f>
        <v>0</v>
      </c>
      <c r="T696" s="13">
        <f>IFERROR(VLOOKUP($A696, 'Fielding Data'!$A$1:$H$12056, 8, 0), 0)</f>
        <v>2</v>
      </c>
      <c r="U696" s="13">
        <f>SUMIFS('Fielding Data'!E:E, 'Fielding Data'!$A:$A, $A696)</f>
        <v>902</v>
      </c>
      <c r="V696" s="13">
        <f>SUMIFS('Fielding Data'!F:F, 'Fielding Data'!$A:$A, $A696)</f>
        <v>79</v>
      </c>
      <c r="W696" s="13">
        <f>SUMIFS('Fielding Data'!G:G, 'Fielding Data'!$A:$A, $A696)</f>
        <v>5</v>
      </c>
      <c r="X696" s="13">
        <f>SUMIFS('Fielding Data'!H:H, 'Fielding Data'!$A:$A, $A696)</f>
        <v>12</v>
      </c>
    </row>
    <row r="697" spans="1:24" x14ac:dyDescent="0.3">
      <c r="A697" s="13" t="str">
        <f t="shared" si="21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 t="shared" si="20"/>
        <v>P</v>
      </c>
      <c r="Q697" s="13">
        <f>IFERROR(VLOOKUP($A697, 'Fielding Data'!$A$1:$H$12056, 5, 0), 0)</f>
        <v>4</v>
      </c>
      <c r="R697" s="13">
        <f>IFERROR(VLOOKUP($A697, 'Fielding Data'!$A$1:$H$12056, 6, 0), 0)</f>
        <v>11</v>
      </c>
      <c r="S697" s="13">
        <f>IFERROR(VLOOKUP($A697, 'Fielding Data'!$A$1:$H$12056, 7, 0), 0)</f>
        <v>1</v>
      </c>
      <c r="T697" s="13">
        <f>IFERROR(VLOOKUP($A697, 'Fielding Data'!$A$1:$H$12056, 8, 0), 0)</f>
        <v>0</v>
      </c>
      <c r="U697" s="13">
        <f>SUMIFS('Fielding Data'!E:E, 'Fielding Data'!$A:$A, $A697)</f>
        <v>4</v>
      </c>
      <c r="V697" s="13">
        <f>SUMIFS('Fielding Data'!F:F, 'Fielding Data'!$A:$A, $A697)</f>
        <v>11</v>
      </c>
      <c r="W697" s="13">
        <f>SUMIFS('Fielding Data'!G:G, 'Fielding Data'!$A:$A, $A697)</f>
        <v>1</v>
      </c>
      <c r="X697" s="13">
        <f>SUMIFS('Fielding Data'!H:H, 'Fielding Data'!$A:$A, $A697)</f>
        <v>0</v>
      </c>
    </row>
    <row r="698" spans="1:24" x14ac:dyDescent="0.3">
      <c r="A698" s="13" t="str">
        <f t="shared" si="21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 t="shared" si="20"/>
        <v>CF</v>
      </c>
      <c r="Q698" s="13">
        <f>IFERROR(VLOOKUP($A698, 'Fielding Data'!$A$1:$H$12056, 5, 0), 0)</f>
        <v>0</v>
      </c>
      <c r="R698" s="13">
        <f>IFERROR(VLOOKUP($A698, 'Fielding Data'!$A$1:$H$12056, 6, 0), 0)</f>
        <v>0</v>
      </c>
      <c r="S698" s="13">
        <f>IFERROR(VLOOKUP($A698, 'Fielding Data'!$A$1:$H$12056, 7, 0), 0)</f>
        <v>0</v>
      </c>
      <c r="T698" s="13">
        <f>IFERROR(VLOOKUP($A698, 'Fielding Data'!$A$1:$H$12056, 8, 0), 0)</f>
        <v>0</v>
      </c>
      <c r="U698" s="13">
        <f>SUMIFS('Fielding Data'!E:E, 'Fielding Data'!$A:$A, $A698)</f>
        <v>28</v>
      </c>
      <c r="V698" s="13">
        <f>SUMIFS('Fielding Data'!F:F, 'Fielding Data'!$A:$A, $A698)</f>
        <v>2</v>
      </c>
      <c r="W698" s="13">
        <f>SUMIFS('Fielding Data'!G:G, 'Fielding Data'!$A:$A, $A698)</f>
        <v>1</v>
      </c>
      <c r="X698" s="13">
        <f>SUMIFS('Fielding Data'!H:H, 'Fielding Data'!$A:$A, $A698)</f>
        <v>0</v>
      </c>
    </row>
    <row r="699" spans="1:24" x14ac:dyDescent="0.3">
      <c r="A699" s="13" t="str">
        <f t="shared" si="21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 t="shared" si="20"/>
        <v>C</v>
      </c>
      <c r="Q699" s="13">
        <f>IFERROR(VLOOKUP($A699, 'Fielding Data'!$A$1:$H$12056, 5, 0), 0)</f>
        <v>484</v>
      </c>
      <c r="R699" s="13">
        <f>IFERROR(VLOOKUP($A699, 'Fielding Data'!$A$1:$H$12056, 6, 0), 0)</f>
        <v>36</v>
      </c>
      <c r="S699" s="13">
        <f>IFERROR(VLOOKUP($A699, 'Fielding Data'!$A$1:$H$12056, 7, 0), 0)</f>
        <v>2</v>
      </c>
      <c r="T699" s="13">
        <f>IFERROR(VLOOKUP($A699, 'Fielding Data'!$A$1:$H$12056, 8, 0), 0)</f>
        <v>1</v>
      </c>
      <c r="U699" s="13">
        <f>SUMIFS('Fielding Data'!E:E, 'Fielding Data'!$A:$A, $A699)</f>
        <v>484</v>
      </c>
      <c r="V699" s="13">
        <f>SUMIFS('Fielding Data'!F:F, 'Fielding Data'!$A:$A, $A699)</f>
        <v>36</v>
      </c>
      <c r="W699" s="13">
        <f>SUMIFS('Fielding Data'!G:G, 'Fielding Data'!$A:$A, $A699)</f>
        <v>2</v>
      </c>
      <c r="X699" s="13">
        <f>SUMIFS('Fielding Data'!H:H, 'Fielding Data'!$A:$A, $A699)</f>
        <v>1</v>
      </c>
    </row>
    <row r="700" spans="1:24" x14ac:dyDescent="0.3">
      <c r="A700" s="13" t="str">
        <f t="shared" si="21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 t="shared" si="20"/>
        <v>C</v>
      </c>
      <c r="Q700" s="13">
        <f>IFERROR(VLOOKUP($A700, 'Fielding Data'!$A$1:$H$12056, 5, 0), 0)</f>
        <v>372</v>
      </c>
      <c r="R700" s="13">
        <f>IFERROR(VLOOKUP($A700, 'Fielding Data'!$A$1:$H$12056, 6, 0), 0)</f>
        <v>24</v>
      </c>
      <c r="S700" s="13">
        <f>IFERROR(VLOOKUP($A700, 'Fielding Data'!$A$1:$H$12056, 7, 0), 0)</f>
        <v>4</v>
      </c>
      <c r="T700" s="13">
        <f>IFERROR(VLOOKUP($A700, 'Fielding Data'!$A$1:$H$12056, 8, 0), 0)</f>
        <v>1</v>
      </c>
      <c r="U700" s="13">
        <f>SUMIFS('Fielding Data'!E:E, 'Fielding Data'!$A:$A, $A700)</f>
        <v>372</v>
      </c>
      <c r="V700" s="13">
        <f>SUMIFS('Fielding Data'!F:F, 'Fielding Data'!$A:$A, $A700)</f>
        <v>24</v>
      </c>
      <c r="W700" s="13">
        <f>SUMIFS('Fielding Data'!G:G, 'Fielding Data'!$A:$A, $A700)</f>
        <v>4</v>
      </c>
      <c r="X700" s="13">
        <f>SUMIFS('Fielding Data'!H:H, 'Fielding Data'!$A:$A, $A700)</f>
        <v>1</v>
      </c>
    </row>
    <row r="701" spans="1:24" x14ac:dyDescent="0.3">
      <c r="A701" s="13" t="str">
        <f t="shared" si="21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 t="shared" si="20"/>
        <v>1B</v>
      </c>
      <c r="Q701" s="13">
        <f>IFERROR(VLOOKUP($A701, 'Fielding Data'!$A$1:$H$12056, 5, 0), 0)</f>
        <v>19</v>
      </c>
      <c r="R701" s="13">
        <f>IFERROR(VLOOKUP($A701, 'Fielding Data'!$A$1:$H$12056, 6, 0), 0)</f>
        <v>3</v>
      </c>
      <c r="S701" s="13">
        <f>IFERROR(VLOOKUP($A701, 'Fielding Data'!$A$1:$H$12056, 7, 0), 0)</f>
        <v>0</v>
      </c>
      <c r="T701" s="13">
        <f>IFERROR(VLOOKUP($A701, 'Fielding Data'!$A$1:$H$12056, 8, 0), 0)</f>
        <v>0</v>
      </c>
      <c r="U701" s="13">
        <f>SUMIFS('Fielding Data'!E:E, 'Fielding Data'!$A:$A, $A701)</f>
        <v>55</v>
      </c>
      <c r="V701" s="13">
        <f>SUMIFS('Fielding Data'!F:F, 'Fielding Data'!$A:$A, $A701)</f>
        <v>56</v>
      </c>
      <c r="W701" s="13">
        <f>SUMIFS('Fielding Data'!G:G, 'Fielding Data'!$A:$A, $A701)</f>
        <v>3</v>
      </c>
      <c r="X701" s="13">
        <f>SUMIFS('Fielding Data'!H:H, 'Fielding Data'!$A:$A, $A701)</f>
        <v>9</v>
      </c>
    </row>
    <row r="702" spans="1:24" x14ac:dyDescent="0.3">
      <c r="A702" s="13" t="str">
        <f t="shared" si="21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 t="shared" si="20"/>
        <v>P</v>
      </c>
      <c r="Q702" s="13">
        <f>IFERROR(VLOOKUP($A702, 'Fielding Data'!$A$1:$H$12056, 5, 0), 0)</f>
        <v>0</v>
      </c>
      <c r="R702" s="13">
        <f>IFERROR(VLOOKUP($A702, 'Fielding Data'!$A$1:$H$12056, 6, 0), 0)</f>
        <v>1</v>
      </c>
      <c r="S702" s="13">
        <f>IFERROR(VLOOKUP($A702, 'Fielding Data'!$A$1:$H$12056, 7, 0), 0)</f>
        <v>0</v>
      </c>
      <c r="T702" s="13">
        <f>IFERROR(VLOOKUP($A702, 'Fielding Data'!$A$1:$H$12056, 8, 0), 0)</f>
        <v>0</v>
      </c>
      <c r="U702" s="13">
        <f>SUMIFS('Fielding Data'!E:E, 'Fielding Data'!$A:$A, $A702)</f>
        <v>0</v>
      </c>
      <c r="V702" s="13">
        <f>SUMIFS('Fielding Data'!F:F, 'Fielding Data'!$A:$A, $A702)</f>
        <v>1</v>
      </c>
      <c r="W702" s="13">
        <f>SUMIFS('Fielding Data'!G:G, 'Fielding Data'!$A:$A, $A702)</f>
        <v>0</v>
      </c>
      <c r="X702" s="13">
        <f>SUMIFS('Fielding Data'!H:H, 'Fielding Data'!$A:$A, $A702)</f>
        <v>0</v>
      </c>
    </row>
    <row r="703" spans="1:24" x14ac:dyDescent="0.3">
      <c r="A703" s="13" t="str">
        <f t="shared" si="21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 t="shared" si="20"/>
        <v>1B</v>
      </c>
      <c r="Q703" s="13">
        <f>IFERROR(VLOOKUP($A703, 'Fielding Data'!$A$1:$H$12056, 5, 0), 0)</f>
        <v>19</v>
      </c>
      <c r="R703" s="13">
        <f>IFERROR(VLOOKUP($A703, 'Fielding Data'!$A$1:$H$12056, 6, 0), 0)</f>
        <v>2</v>
      </c>
      <c r="S703" s="13">
        <f>IFERROR(VLOOKUP($A703, 'Fielding Data'!$A$1:$H$12056, 7, 0), 0)</f>
        <v>0</v>
      </c>
      <c r="T703" s="13">
        <f>IFERROR(VLOOKUP($A703, 'Fielding Data'!$A$1:$H$12056, 8, 0), 0)</f>
        <v>2</v>
      </c>
      <c r="U703" s="13">
        <f>SUMIFS('Fielding Data'!E:E, 'Fielding Data'!$A:$A, $A703)</f>
        <v>62</v>
      </c>
      <c r="V703" s="13">
        <f>SUMIFS('Fielding Data'!F:F, 'Fielding Data'!$A:$A, $A703)</f>
        <v>3</v>
      </c>
      <c r="W703" s="13">
        <f>SUMIFS('Fielding Data'!G:G, 'Fielding Data'!$A:$A, $A703)</f>
        <v>0</v>
      </c>
      <c r="X703" s="13">
        <f>SUMIFS('Fielding Data'!H:H, 'Fielding Data'!$A:$A, $A703)</f>
        <v>2</v>
      </c>
    </row>
    <row r="704" spans="1:24" x14ac:dyDescent="0.3">
      <c r="A704" s="13" t="str">
        <f t="shared" si="21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 t="shared" si="20"/>
        <v>1B</v>
      </c>
      <c r="Q704" s="13">
        <f>IFERROR(VLOOKUP($A704, 'Fielding Data'!$A$1:$H$12056, 5, 0), 0)</f>
        <v>435</v>
      </c>
      <c r="R704" s="13">
        <f>IFERROR(VLOOKUP($A704, 'Fielding Data'!$A$1:$H$12056, 6, 0), 0)</f>
        <v>25</v>
      </c>
      <c r="S704" s="13">
        <f>IFERROR(VLOOKUP($A704, 'Fielding Data'!$A$1:$H$12056, 7, 0), 0)</f>
        <v>2</v>
      </c>
      <c r="T704" s="13">
        <f>IFERROR(VLOOKUP($A704, 'Fielding Data'!$A$1:$H$12056, 8, 0), 0)</f>
        <v>35</v>
      </c>
      <c r="U704" s="13">
        <f>SUMIFS('Fielding Data'!E:E, 'Fielding Data'!$A:$A, $A704)</f>
        <v>435</v>
      </c>
      <c r="V704" s="13">
        <f>SUMIFS('Fielding Data'!F:F, 'Fielding Data'!$A:$A, $A704)</f>
        <v>25</v>
      </c>
      <c r="W704" s="13">
        <f>SUMIFS('Fielding Data'!G:G, 'Fielding Data'!$A:$A, $A704)</f>
        <v>2</v>
      </c>
      <c r="X704" s="13">
        <f>SUMIFS('Fielding Data'!H:H, 'Fielding Data'!$A:$A, $A704)</f>
        <v>35</v>
      </c>
    </row>
    <row r="705" spans="1:24" x14ac:dyDescent="0.3">
      <c r="A705" s="13" t="str">
        <f t="shared" si="21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 t="shared" si="20"/>
        <v>1B</v>
      </c>
      <c r="Q705" s="13">
        <f>IFERROR(VLOOKUP($A705, 'Fielding Data'!$A$1:$H$12056, 5, 0), 0)</f>
        <v>109</v>
      </c>
      <c r="R705" s="13">
        <f>IFERROR(VLOOKUP($A705, 'Fielding Data'!$A$1:$H$12056, 6, 0), 0)</f>
        <v>8</v>
      </c>
      <c r="S705" s="13">
        <f>IFERROR(VLOOKUP($A705, 'Fielding Data'!$A$1:$H$12056, 7, 0), 0)</f>
        <v>2</v>
      </c>
      <c r="T705" s="13">
        <f>IFERROR(VLOOKUP($A705, 'Fielding Data'!$A$1:$H$12056, 8, 0), 0)</f>
        <v>10</v>
      </c>
      <c r="U705" s="13">
        <f>SUMIFS('Fielding Data'!E:E, 'Fielding Data'!$A:$A, $A705)</f>
        <v>165</v>
      </c>
      <c r="V705" s="13">
        <f>SUMIFS('Fielding Data'!F:F, 'Fielding Data'!$A:$A, $A705)</f>
        <v>131</v>
      </c>
      <c r="W705" s="13">
        <f>SUMIFS('Fielding Data'!G:G, 'Fielding Data'!$A:$A, $A705)</f>
        <v>9</v>
      </c>
      <c r="X705" s="13">
        <f>SUMIFS('Fielding Data'!H:H, 'Fielding Data'!$A:$A, $A705)</f>
        <v>23</v>
      </c>
    </row>
    <row r="706" spans="1:24" x14ac:dyDescent="0.3">
      <c r="A706" s="13" t="str">
        <f t="shared" si="21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 t="shared" ref="P706:P769" si="22">IFERROR(VLOOKUP($A706, Fielding, 4, 0), "Other")</f>
        <v>3B</v>
      </c>
      <c r="Q706" s="13">
        <f>IFERROR(VLOOKUP($A706, 'Fielding Data'!$A$1:$H$12056, 5, 0), 0)</f>
        <v>5</v>
      </c>
      <c r="R706" s="13">
        <f>IFERROR(VLOOKUP($A706, 'Fielding Data'!$A$1:$H$12056, 6, 0), 0)</f>
        <v>32</v>
      </c>
      <c r="S706" s="13">
        <f>IFERROR(VLOOKUP($A706, 'Fielding Data'!$A$1:$H$12056, 7, 0), 0)</f>
        <v>1</v>
      </c>
      <c r="T706" s="13">
        <f>IFERROR(VLOOKUP($A706, 'Fielding Data'!$A$1:$H$12056, 8, 0), 0)</f>
        <v>2</v>
      </c>
      <c r="U706" s="13">
        <f>SUMIFS('Fielding Data'!E:E, 'Fielding Data'!$A:$A, $A706)</f>
        <v>5</v>
      </c>
      <c r="V706" s="13">
        <f>SUMIFS('Fielding Data'!F:F, 'Fielding Data'!$A:$A, $A706)</f>
        <v>32</v>
      </c>
      <c r="W706" s="13">
        <f>SUMIFS('Fielding Data'!G:G, 'Fielding Data'!$A:$A, $A706)</f>
        <v>1</v>
      </c>
      <c r="X706" s="13">
        <f>SUMIFS('Fielding Data'!H:H, 'Fielding Data'!$A:$A, $A706)</f>
        <v>2</v>
      </c>
    </row>
    <row r="707" spans="1:24" x14ac:dyDescent="0.3">
      <c r="A707" s="13" t="str">
        <f t="shared" ref="A707:A770" si="23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 t="shared" si="22"/>
        <v>1B</v>
      </c>
      <c r="Q707" s="13">
        <f>IFERROR(VLOOKUP($A707, 'Fielding Data'!$A$1:$H$12056, 5, 0), 0)</f>
        <v>289</v>
      </c>
      <c r="R707" s="13">
        <f>IFERROR(VLOOKUP($A707, 'Fielding Data'!$A$1:$H$12056, 6, 0), 0)</f>
        <v>16</v>
      </c>
      <c r="S707" s="13">
        <f>IFERROR(VLOOKUP($A707, 'Fielding Data'!$A$1:$H$12056, 7, 0), 0)</f>
        <v>2</v>
      </c>
      <c r="T707" s="13">
        <f>IFERROR(VLOOKUP($A707, 'Fielding Data'!$A$1:$H$12056, 8, 0), 0)</f>
        <v>18</v>
      </c>
      <c r="U707" s="13">
        <f>SUMIFS('Fielding Data'!E:E, 'Fielding Data'!$A:$A, $A707)</f>
        <v>299</v>
      </c>
      <c r="V707" s="13">
        <f>SUMIFS('Fielding Data'!F:F, 'Fielding Data'!$A:$A, $A707)</f>
        <v>16</v>
      </c>
      <c r="W707" s="13">
        <f>SUMIFS('Fielding Data'!G:G, 'Fielding Data'!$A:$A, $A707)</f>
        <v>3</v>
      </c>
      <c r="X707" s="13">
        <f>SUMIFS('Fielding Data'!H:H, 'Fielding Data'!$A:$A, $A707)</f>
        <v>18</v>
      </c>
    </row>
    <row r="708" spans="1:24" x14ac:dyDescent="0.3">
      <c r="A708" s="13" t="str">
        <f t="shared" si="23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 t="shared" si="22"/>
        <v>CF</v>
      </c>
      <c r="Q708" s="13">
        <f>IFERROR(VLOOKUP($A708, 'Fielding Data'!$A$1:$H$12056, 5, 0), 0)</f>
        <v>0</v>
      </c>
      <c r="R708" s="13">
        <f>IFERROR(VLOOKUP($A708, 'Fielding Data'!$A$1:$H$12056, 6, 0), 0)</f>
        <v>0</v>
      </c>
      <c r="S708" s="13">
        <f>IFERROR(VLOOKUP($A708, 'Fielding Data'!$A$1:$H$12056, 7, 0), 0)</f>
        <v>0</v>
      </c>
      <c r="T708" s="13">
        <f>IFERROR(VLOOKUP($A708, 'Fielding Data'!$A$1:$H$12056, 8, 0), 0)</f>
        <v>0</v>
      </c>
      <c r="U708" s="13">
        <f>SUMIFS('Fielding Data'!E:E, 'Fielding Data'!$A:$A, $A708)</f>
        <v>339</v>
      </c>
      <c r="V708" s="13">
        <f>SUMIFS('Fielding Data'!F:F, 'Fielding Data'!$A:$A, $A708)</f>
        <v>2</v>
      </c>
      <c r="W708" s="13">
        <f>SUMIFS('Fielding Data'!G:G, 'Fielding Data'!$A:$A, $A708)</f>
        <v>5</v>
      </c>
      <c r="X708" s="13">
        <f>SUMIFS('Fielding Data'!H:H, 'Fielding Data'!$A:$A, $A708)</f>
        <v>0</v>
      </c>
    </row>
    <row r="709" spans="1:24" x14ac:dyDescent="0.3">
      <c r="A709" s="13" t="str">
        <f t="shared" si="23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 t="shared" si="22"/>
        <v>1B</v>
      </c>
      <c r="Q709" s="13">
        <f>IFERROR(VLOOKUP($A709, 'Fielding Data'!$A$1:$H$12056, 5, 0), 0)</f>
        <v>674</v>
      </c>
      <c r="R709" s="13">
        <f>IFERROR(VLOOKUP($A709, 'Fielding Data'!$A$1:$H$12056, 6, 0), 0)</f>
        <v>59</v>
      </c>
      <c r="S709" s="13">
        <f>IFERROR(VLOOKUP($A709, 'Fielding Data'!$A$1:$H$12056, 7, 0), 0)</f>
        <v>1</v>
      </c>
      <c r="T709" s="13">
        <f>IFERROR(VLOOKUP($A709, 'Fielding Data'!$A$1:$H$12056, 8, 0), 0)</f>
        <v>64</v>
      </c>
      <c r="U709" s="13">
        <f>SUMIFS('Fielding Data'!E:E, 'Fielding Data'!$A:$A, $A709)</f>
        <v>674</v>
      </c>
      <c r="V709" s="13">
        <f>SUMIFS('Fielding Data'!F:F, 'Fielding Data'!$A:$A, $A709)</f>
        <v>59</v>
      </c>
      <c r="W709" s="13">
        <f>SUMIFS('Fielding Data'!G:G, 'Fielding Data'!$A:$A, $A709)</f>
        <v>1</v>
      </c>
      <c r="X709" s="13">
        <f>SUMIFS('Fielding Data'!H:H, 'Fielding Data'!$A:$A, $A709)</f>
        <v>64</v>
      </c>
    </row>
    <row r="710" spans="1:24" x14ac:dyDescent="0.3">
      <c r="A710" s="13" t="str">
        <f t="shared" si="23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 t="shared" si="22"/>
        <v>LF</v>
      </c>
      <c r="Q710" s="13">
        <f>IFERROR(VLOOKUP($A710, 'Fielding Data'!$A$1:$H$12056, 5, 0), 0)</f>
        <v>0</v>
      </c>
      <c r="R710" s="13">
        <f>IFERROR(VLOOKUP($A710, 'Fielding Data'!$A$1:$H$12056, 6, 0), 0)</f>
        <v>0</v>
      </c>
      <c r="S710" s="13">
        <f>IFERROR(VLOOKUP($A710, 'Fielding Data'!$A$1:$H$12056, 7, 0), 0)</f>
        <v>0</v>
      </c>
      <c r="T710" s="13">
        <f>IFERROR(VLOOKUP($A710, 'Fielding Data'!$A$1:$H$12056, 8, 0), 0)</f>
        <v>0</v>
      </c>
      <c r="U710" s="13">
        <f>SUMIFS('Fielding Data'!E:E, 'Fielding Data'!$A:$A, $A710)</f>
        <v>116</v>
      </c>
      <c r="V710" s="13">
        <f>SUMIFS('Fielding Data'!F:F, 'Fielding Data'!$A:$A, $A710)</f>
        <v>4</v>
      </c>
      <c r="W710" s="13">
        <f>SUMIFS('Fielding Data'!G:G, 'Fielding Data'!$A:$A, $A710)</f>
        <v>3</v>
      </c>
      <c r="X710" s="13">
        <f>SUMIFS('Fielding Data'!H:H, 'Fielding Data'!$A:$A, $A710)</f>
        <v>0</v>
      </c>
    </row>
    <row r="711" spans="1:24" x14ac:dyDescent="0.3">
      <c r="A711" s="13" t="str">
        <f t="shared" si="23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 t="shared" si="22"/>
        <v>P</v>
      </c>
      <c r="Q711" s="13">
        <f>IFERROR(VLOOKUP($A711, 'Fielding Data'!$A$1:$H$12056, 5, 0), 0)</f>
        <v>4</v>
      </c>
      <c r="R711" s="13">
        <f>IFERROR(VLOOKUP($A711, 'Fielding Data'!$A$1:$H$12056, 6, 0), 0)</f>
        <v>12</v>
      </c>
      <c r="S711" s="13">
        <f>IFERROR(VLOOKUP($A711, 'Fielding Data'!$A$1:$H$12056, 7, 0), 0)</f>
        <v>0</v>
      </c>
      <c r="T711" s="13">
        <f>IFERROR(VLOOKUP($A711, 'Fielding Data'!$A$1:$H$12056, 8, 0), 0)</f>
        <v>2</v>
      </c>
      <c r="U711" s="13">
        <f>SUMIFS('Fielding Data'!E:E, 'Fielding Data'!$A:$A, $A711)</f>
        <v>4</v>
      </c>
      <c r="V711" s="13">
        <f>SUMIFS('Fielding Data'!F:F, 'Fielding Data'!$A:$A, $A711)</f>
        <v>12</v>
      </c>
      <c r="W711" s="13">
        <f>SUMIFS('Fielding Data'!G:G, 'Fielding Data'!$A:$A, $A711)</f>
        <v>0</v>
      </c>
      <c r="X711" s="13">
        <f>SUMIFS('Fielding Data'!H:H, 'Fielding Data'!$A:$A, $A711)</f>
        <v>2</v>
      </c>
    </row>
    <row r="712" spans="1:24" x14ac:dyDescent="0.3">
      <c r="A712" s="13" t="str">
        <f t="shared" si="23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 t="shared" si="22"/>
        <v>1B</v>
      </c>
      <c r="Q712" s="13">
        <f>IFERROR(VLOOKUP($A712, 'Fielding Data'!$A$1:$H$12056, 5, 0), 0)</f>
        <v>58</v>
      </c>
      <c r="R712" s="13">
        <f>IFERROR(VLOOKUP($A712, 'Fielding Data'!$A$1:$H$12056, 6, 0), 0)</f>
        <v>5</v>
      </c>
      <c r="S712" s="13">
        <f>IFERROR(VLOOKUP($A712, 'Fielding Data'!$A$1:$H$12056, 7, 0), 0)</f>
        <v>0</v>
      </c>
      <c r="T712" s="13">
        <f>IFERROR(VLOOKUP($A712, 'Fielding Data'!$A$1:$H$12056, 8, 0), 0)</f>
        <v>4</v>
      </c>
      <c r="U712" s="13">
        <f>SUMIFS('Fielding Data'!E:E, 'Fielding Data'!$A:$A, $A712)</f>
        <v>181</v>
      </c>
      <c r="V712" s="13">
        <f>SUMIFS('Fielding Data'!F:F, 'Fielding Data'!$A:$A, $A712)</f>
        <v>7</v>
      </c>
      <c r="W712" s="13">
        <f>SUMIFS('Fielding Data'!G:G, 'Fielding Data'!$A:$A, $A712)</f>
        <v>0</v>
      </c>
      <c r="X712" s="13">
        <f>SUMIFS('Fielding Data'!H:H, 'Fielding Data'!$A:$A, $A712)</f>
        <v>5</v>
      </c>
    </row>
    <row r="713" spans="1:24" x14ac:dyDescent="0.3">
      <c r="A713" s="13" t="str">
        <f t="shared" si="23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 t="shared" si="22"/>
        <v>P</v>
      </c>
      <c r="Q713" s="13">
        <f>IFERROR(VLOOKUP($A713, 'Fielding Data'!$A$1:$H$12056, 5, 0), 0)</f>
        <v>0</v>
      </c>
      <c r="R713" s="13">
        <f>IFERROR(VLOOKUP($A713, 'Fielding Data'!$A$1:$H$12056, 6, 0), 0)</f>
        <v>1</v>
      </c>
      <c r="S713" s="13">
        <f>IFERROR(VLOOKUP($A713, 'Fielding Data'!$A$1:$H$12056, 7, 0), 0)</f>
        <v>0</v>
      </c>
      <c r="T713" s="13">
        <f>IFERROR(VLOOKUP($A713, 'Fielding Data'!$A$1:$H$12056, 8, 0), 0)</f>
        <v>0</v>
      </c>
      <c r="U713" s="13">
        <f>SUMIFS('Fielding Data'!E:E, 'Fielding Data'!$A:$A, $A713)</f>
        <v>0</v>
      </c>
      <c r="V713" s="13">
        <f>SUMIFS('Fielding Data'!F:F, 'Fielding Data'!$A:$A, $A713)</f>
        <v>1</v>
      </c>
      <c r="W713" s="13">
        <f>SUMIFS('Fielding Data'!G:G, 'Fielding Data'!$A:$A, $A713)</f>
        <v>0</v>
      </c>
      <c r="X713" s="13">
        <f>SUMIFS('Fielding Data'!H:H, 'Fielding Data'!$A:$A, $A713)</f>
        <v>0</v>
      </c>
    </row>
    <row r="714" spans="1:24" x14ac:dyDescent="0.3">
      <c r="A714" s="13" t="str">
        <f t="shared" si="23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 t="shared" si="22"/>
        <v>P</v>
      </c>
      <c r="Q714" s="13">
        <f>IFERROR(VLOOKUP($A714, 'Fielding Data'!$A$1:$H$12056, 5, 0), 0)</f>
        <v>6</v>
      </c>
      <c r="R714" s="13">
        <f>IFERROR(VLOOKUP($A714, 'Fielding Data'!$A$1:$H$12056, 6, 0), 0)</f>
        <v>12</v>
      </c>
      <c r="S714" s="13">
        <f>IFERROR(VLOOKUP($A714, 'Fielding Data'!$A$1:$H$12056, 7, 0), 0)</f>
        <v>3</v>
      </c>
      <c r="T714" s="13">
        <f>IFERROR(VLOOKUP($A714, 'Fielding Data'!$A$1:$H$12056, 8, 0), 0)</f>
        <v>0</v>
      </c>
      <c r="U714" s="13">
        <f>SUMIFS('Fielding Data'!E:E, 'Fielding Data'!$A:$A, $A714)</f>
        <v>6</v>
      </c>
      <c r="V714" s="13">
        <f>SUMIFS('Fielding Data'!F:F, 'Fielding Data'!$A:$A, $A714)</f>
        <v>12</v>
      </c>
      <c r="W714" s="13">
        <f>SUMIFS('Fielding Data'!G:G, 'Fielding Data'!$A:$A, $A714)</f>
        <v>3</v>
      </c>
      <c r="X714" s="13">
        <f>SUMIFS('Fielding Data'!H:H, 'Fielding Data'!$A:$A, $A714)</f>
        <v>0</v>
      </c>
    </row>
    <row r="715" spans="1:24" x14ac:dyDescent="0.3">
      <c r="A715" s="13" t="str">
        <f t="shared" si="23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 t="shared" si="22"/>
        <v>P</v>
      </c>
      <c r="Q715" s="13">
        <f>IFERROR(VLOOKUP($A715, 'Fielding Data'!$A$1:$H$12056, 5, 0), 0)</f>
        <v>0</v>
      </c>
      <c r="R715" s="13">
        <f>IFERROR(VLOOKUP($A715, 'Fielding Data'!$A$1:$H$12056, 6, 0), 0)</f>
        <v>0</v>
      </c>
      <c r="S715" s="13">
        <f>IFERROR(VLOOKUP($A715, 'Fielding Data'!$A$1:$H$12056, 7, 0), 0)</f>
        <v>0</v>
      </c>
      <c r="T715" s="13">
        <f>IFERROR(VLOOKUP($A715, 'Fielding Data'!$A$1:$H$12056, 8, 0), 0)</f>
        <v>0</v>
      </c>
      <c r="U715" s="13">
        <f>SUMIFS('Fielding Data'!E:E, 'Fielding Data'!$A:$A, $A715)</f>
        <v>0</v>
      </c>
      <c r="V715" s="13">
        <f>SUMIFS('Fielding Data'!F:F, 'Fielding Data'!$A:$A, $A715)</f>
        <v>0</v>
      </c>
      <c r="W715" s="13">
        <f>SUMIFS('Fielding Data'!G:G, 'Fielding Data'!$A:$A, $A715)</f>
        <v>0</v>
      </c>
      <c r="X715" s="13">
        <f>SUMIFS('Fielding Data'!H:H, 'Fielding Data'!$A:$A, $A715)</f>
        <v>0</v>
      </c>
    </row>
    <row r="716" spans="1:24" x14ac:dyDescent="0.3">
      <c r="A716" s="13" t="str">
        <f t="shared" si="23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 t="shared" si="22"/>
        <v>P</v>
      </c>
      <c r="Q716" s="13">
        <f>IFERROR(VLOOKUP($A716, 'Fielding Data'!$A$1:$H$12056, 5, 0), 0)</f>
        <v>7</v>
      </c>
      <c r="R716" s="13">
        <f>IFERROR(VLOOKUP($A716, 'Fielding Data'!$A$1:$H$12056, 6, 0), 0)</f>
        <v>10</v>
      </c>
      <c r="S716" s="13">
        <f>IFERROR(VLOOKUP($A716, 'Fielding Data'!$A$1:$H$12056, 7, 0), 0)</f>
        <v>0</v>
      </c>
      <c r="T716" s="13">
        <f>IFERROR(VLOOKUP($A716, 'Fielding Data'!$A$1:$H$12056, 8, 0), 0)</f>
        <v>1</v>
      </c>
      <c r="U716" s="13">
        <f>SUMIFS('Fielding Data'!E:E, 'Fielding Data'!$A:$A, $A716)</f>
        <v>7</v>
      </c>
      <c r="V716" s="13">
        <f>SUMIFS('Fielding Data'!F:F, 'Fielding Data'!$A:$A, $A716)</f>
        <v>10</v>
      </c>
      <c r="W716" s="13">
        <f>SUMIFS('Fielding Data'!G:G, 'Fielding Data'!$A:$A, $A716)</f>
        <v>0</v>
      </c>
      <c r="X716" s="13">
        <f>SUMIFS('Fielding Data'!H:H, 'Fielding Data'!$A:$A, $A716)</f>
        <v>1</v>
      </c>
    </row>
    <row r="717" spans="1:24" x14ac:dyDescent="0.3">
      <c r="A717" s="13" t="str">
        <f t="shared" si="23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 t="shared" si="22"/>
        <v>LF</v>
      </c>
      <c r="Q717" s="13">
        <f>IFERROR(VLOOKUP($A717, 'Fielding Data'!$A$1:$H$12056, 5, 0), 0)</f>
        <v>0</v>
      </c>
      <c r="R717" s="13">
        <f>IFERROR(VLOOKUP($A717, 'Fielding Data'!$A$1:$H$12056, 6, 0), 0)</f>
        <v>0</v>
      </c>
      <c r="S717" s="13">
        <f>IFERROR(VLOOKUP($A717, 'Fielding Data'!$A$1:$H$12056, 7, 0), 0)</f>
        <v>0</v>
      </c>
      <c r="T717" s="13">
        <f>IFERROR(VLOOKUP($A717, 'Fielding Data'!$A$1:$H$12056, 8, 0), 0)</f>
        <v>0</v>
      </c>
      <c r="U717" s="13">
        <f>SUMIFS('Fielding Data'!E:E, 'Fielding Data'!$A:$A, $A717)</f>
        <v>5</v>
      </c>
      <c r="V717" s="13">
        <f>SUMIFS('Fielding Data'!F:F, 'Fielding Data'!$A:$A, $A717)</f>
        <v>0</v>
      </c>
      <c r="W717" s="13">
        <f>SUMIFS('Fielding Data'!G:G, 'Fielding Data'!$A:$A, $A717)</f>
        <v>0</v>
      </c>
      <c r="X717" s="13">
        <f>SUMIFS('Fielding Data'!H:H, 'Fielding Data'!$A:$A, $A717)</f>
        <v>0</v>
      </c>
    </row>
    <row r="718" spans="1:24" x14ac:dyDescent="0.3">
      <c r="A718" s="13" t="str">
        <f t="shared" si="23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 t="shared" si="22"/>
        <v>P</v>
      </c>
      <c r="Q718" s="13">
        <f>IFERROR(VLOOKUP($A718, 'Fielding Data'!$A$1:$H$12056, 5, 0), 0)</f>
        <v>0</v>
      </c>
      <c r="R718" s="13">
        <f>IFERROR(VLOOKUP($A718, 'Fielding Data'!$A$1:$H$12056, 6, 0), 0)</f>
        <v>7</v>
      </c>
      <c r="S718" s="13">
        <f>IFERROR(VLOOKUP($A718, 'Fielding Data'!$A$1:$H$12056, 7, 0), 0)</f>
        <v>1</v>
      </c>
      <c r="T718" s="13">
        <f>IFERROR(VLOOKUP($A718, 'Fielding Data'!$A$1:$H$12056, 8, 0), 0)</f>
        <v>0</v>
      </c>
      <c r="U718" s="13">
        <f>SUMIFS('Fielding Data'!E:E, 'Fielding Data'!$A:$A, $A718)</f>
        <v>0</v>
      </c>
      <c r="V718" s="13">
        <f>SUMIFS('Fielding Data'!F:F, 'Fielding Data'!$A:$A, $A718)</f>
        <v>7</v>
      </c>
      <c r="W718" s="13">
        <f>SUMIFS('Fielding Data'!G:G, 'Fielding Data'!$A:$A, $A718)</f>
        <v>1</v>
      </c>
      <c r="X718" s="13">
        <f>SUMIFS('Fielding Data'!H:H, 'Fielding Data'!$A:$A, $A718)</f>
        <v>0</v>
      </c>
    </row>
    <row r="719" spans="1:24" x14ac:dyDescent="0.3">
      <c r="A719" s="13" t="str">
        <f t="shared" si="23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 t="shared" si="22"/>
        <v>P</v>
      </c>
      <c r="Q719" s="13">
        <f>IFERROR(VLOOKUP($A719, 'Fielding Data'!$A$1:$H$12056, 5, 0), 0)</f>
        <v>4</v>
      </c>
      <c r="R719" s="13">
        <f>IFERROR(VLOOKUP($A719, 'Fielding Data'!$A$1:$H$12056, 6, 0), 0)</f>
        <v>4</v>
      </c>
      <c r="S719" s="13">
        <f>IFERROR(VLOOKUP($A719, 'Fielding Data'!$A$1:$H$12056, 7, 0), 0)</f>
        <v>1</v>
      </c>
      <c r="T719" s="13">
        <f>IFERROR(VLOOKUP($A719, 'Fielding Data'!$A$1:$H$12056, 8, 0), 0)</f>
        <v>0</v>
      </c>
      <c r="U719" s="13">
        <f>SUMIFS('Fielding Data'!E:E, 'Fielding Data'!$A:$A, $A719)</f>
        <v>4</v>
      </c>
      <c r="V719" s="13">
        <f>SUMIFS('Fielding Data'!F:F, 'Fielding Data'!$A:$A, $A719)</f>
        <v>4</v>
      </c>
      <c r="W719" s="13">
        <f>SUMIFS('Fielding Data'!G:G, 'Fielding Data'!$A:$A, $A719)</f>
        <v>1</v>
      </c>
      <c r="X719" s="13">
        <f>SUMIFS('Fielding Data'!H:H, 'Fielding Data'!$A:$A, $A719)</f>
        <v>0</v>
      </c>
    </row>
    <row r="720" spans="1:24" x14ac:dyDescent="0.3">
      <c r="A720" s="13" t="str">
        <f t="shared" si="23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 t="shared" si="22"/>
        <v>P</v>
      </c>
      <c r="Q720" s="13">
        <f>IFERROR(VLOOKUP($A720, 'Fielding Data'!$A$1:$H$12056, 5, 0), 0)</f>
        <v>2</v>
      </c>
      <c r="R720" s="13">
        <f>IFERROR(VLOOKUP($A720, 'Fielding Data'!$A$1:$H$12056, 6, 0), 0)</f>
        <v>16</v>
      </c>
      <c r="S720" s="13">
        <f>IFERROR(VLOOKUP($A720, 'Fielding Data'!$A$1:$H$12056, 7, 0), 0)</f>
        <v>1</v>
      </c>
      <c r="T720" s="13">
        <f>IFERROR(VLOOKUP($A720, 'Fielding Data'!$A$1:$H$12056, 8, 0), 0)</f>
        <v>0</v>
      </c>
      <c r="U720" s="13">
        <f>SUMIFS('Fielding Data'!E:E, 'Fielding Data'!$A:$A, $A720)</f>
        <v>2</v>
      </c>
      <c r="V720" s="13">
        <f>SUMIFS('Fielding Data'!F:F, 'Fielding Data'!$A:$A, $A720)</f>
        <v>16</v>
      </c>
      <c r="W720" s="13">
        <f>SUMIFS('Fielding Data'!G:G, 'Fielding Data'!$A:$A, $A720)</f>
        <v>1</v>
      </c>
      <c r="X720" s="13">
        <f>SUMIFS('Fielding Data'!H:H, 'Fielding Data'!$A:$A, $A720)</f>
        <v>0</v>
      </c>
    </row>
    <row r="721" spans="1:24" x14ac:dyDescent="0.3">
      <c r="A721" s="13" t="str">
        <f t="shared" si="23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 t="shared" si="22"/>
        <v>P</v>
      </c>
      <c r="Q721" s="13">
        <f>IFERROR(VLOOKUP($A721, 'Fielding Data'!$A$1:$H$12056, 5, 0), 0)</f>
        <v>6</v>
      </c>
      <c r="R721" s="13">
        <f>IFERROR(VLOOKUP($A721, 'Fielding Data'!$A$1:$H$12056, 6, 0), 0)</f>
        <v>18</v>
      </c>
      <c r="S721" s="13">
        <f>IFERROR(VLOOKUP($A721, 'Fielding Data'!$A$1:$H$12056, 7, 0), 0)</f>
        <v>1</v>
      </c>
      <c r="T721" s="13">
        <f>IFERROR(VLOOKUP($A721, 'Fielding Data'!$A$1:$H$12056, 8, 0), 0)</f>
        <v>0</v>
      </c>
      <c r="U721" s="13">
        <f>SUMIFS('Fielding Data'!E:E, 'Fielding Data'!$A:$A, $A721)</f>
        <v>6</v>
      </c>
      <c r="V721" s="13">
        <f>SUMIFS('Fielding Data'!F:F, 'Fielding Data'!$A:$A, $A721)</f>
        <v>18</v>
      </c>
      <c r="W721" s="13">
        <f>SUMIFS('Fielding Data'!G:G, 'Fielding Data'!$A:$A, $A721)</f>
        <v>1</v>
      </c>
      <c r="X721" s="13">
        <f>SUMIFS('Fielding Data'!H:H, 'Fielding Data'!$A:$A, $A721)</f>
        <v>0</v>
      </c>
    </row>
    <row r="722" spans="1:24" x14ac:dyDescent="0.3">
      <c r="A722" s="13" t="str">
        <f t="shared" si="23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 t="shared" si="22"/>
        <v>P</v>
      </c>
      <c r="Q722" s="13">
        <f>IFERROR(VLOOKUP($A722, 'Fielding Data'!$A$1:$H$12056, 5, 0), 0)</f>
        <v>3</v>
      </c>
      <c r="R722" s="13">
        <f>IFERROR(VLOOKUP($A722, 'Fielding Data'!$A$1:$H$12056, 6, 0), 0)</f>
        <v>7</v>
      </c>
      <c r="S722" s="13">
        <f>IFERROR(VLOOKUP($A722, 'Fielding Data'!$A$1:$H$12056, 7, 0), 0)</f>
        <v>0</v>
      </c>
      <c r="T722" s="13">
        <f>IFERROR(VLOOKUP($A722, 'Fielding Data'!$A$1:$H$12056, 8, 0), 0)</f>
        <v>0</v>
      </c>
      <c r="U722" s="13">
        <f>SUMIFS('Fielding Data'!E:E, 'Fielding Data'!$A:$A, $A722)</f>
        <v>3</v>
      </c>
      <c r="V722" s="13">
        <f>SUMIFS('Fielding Data'!F:F, 'Fielding Data'!$A:$A, $A722)</f>
        <v>7</v>
      </c>
      <c r="W722" s="13">
        <f>SUMIFS('Fielding Data'!G:G, 'Fielding Data'!$A:$A, $A722)</f>
        <v>0</v>
      </c>
      <c r="X722" s="13">
        <f>SUMIFS('Fielding Data'!H:H, 'Fielding Data'!$A:$A, $A722)</f>
        <v>0</v>
      </c>
    </row>
    <row r="723" spans="1:24" x14ac:dyDescent="0.3">
      <c r="A723" s="13" t="str">
        <f t="shared" si="23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 t="shared" si="22"/>
        <v>P</v>
      </c>
      <c r="Q723" s="13">
        <f>IFERROR(VLOOKUP($A723, 'Fielding Data'!$A$1:$H$12056, 5, 0), 0)</f>
        <v>0</v>
      </c>
      <c r="R723" s="13">
        <f>IFERROR(VLOOKUP($A723, 'Fielding Data'!$A$1:$H$12056, 6, 0), 0)</f>
        <v>1</v>
      </c>
      <c r="S723" s="13">
        <f>IFERROR(VLOOKUP($A723, 'Fielding Data'!$A$1:$H$12056, 7, 0), 0)</f>
        <v>0</v>
      </c>
      <c r="T723" s="13">
        <f>IFERROR(VLOOKUP($A723, 'Fielding Data'!$A$1:$H$12056, 8, 0), 0)</f>
        <v>1</v>
      </c>
      <c r="U723" s="13">
        <f>SUMIFS('Fielding Data'!E:E, 'Fielding Data'!$A:$A, $A723)</f>
        <v>0</v>
      </c>
      <c r="V723" s="13">
        <f>SUMIFS('Fielding Data'!F:F, 'Fielding Data'!$A:$A, $A723)</f>
        <v>1</v>
      </c>
      <c r="W723" s="13">
        <f>SUMIFS('Fielding Data'!G:G, 'Fielding Data'!$A:$A, $A723)</f>
        <v>0</v>
      </c>
      <c r="X723" s="13">
        <f>SUMIFS('Fielding Data'!H:H, 'Fielding Data'!$A:$A, $A723)</f>
        <v>1</v>
      </c>
    </row>
    <row r="724" spans="1:24" x14ac:dyDescent="0.3">
      <c r="A724" s="13" t="str">
        <f t="shared" si="23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 t="shared" si="22"/>
        <v>CF</v>
      </c>
      <c r="Q724" s="13">
        <f>IFERROR(VLOOKUP($A724, 'Fielding Data'!$A$1:$H$12056, 5, 0), 0)</f>
        <v>0</v>
      </c>
      <c r="R724" s="13">
        <f>IFERROR(VLOOKUP($A724, 'Fielding Data'!$A$1:$H$12056, 6, 0), 0)</f>
        <v>0</v>
      </c>
      <c r="S724" s="13">
        <f>IFERROR(VLOOKUP($A724, 'Fielding Data'!$A$1:$H$12056, 7, 0), 0)</f>
        <v>0</v>
      </c>
      <c r="T724" s="13">
        <f>IFERROR(VLOOKUP($A724, 'Fielding Data'!$A$1:$H$12056, 8, 0), 0)</f>
        <v>0</v>
      </c>
      <c r="U724" s="13">
        <f>SUMIFS('Fielding Data'!E:E, 'Fielding Data'!$A:$A, $A724)</f>
        <v>206</v>
      </c>
      <c r="V724" s="13">
        <f>SUMIFS('Fielding Data'!F:F, 'Fielding Data'!$A:$A, $A724)</f>
        <v>9</v>
      </c>
      <c r="W724" s="13">
        <f>SUMIFS('Fielding Data'!G:G, 'Fielding Data'!$A:$A, $A724)</f>
        <v>1</v>
      </c>
      <c r="X724" s="13">
        <f>SUMIFS('Fielding Data'!H:H, 'Fielding Data'!$A:$A, $A724)</f>
        <v>1</v>
      </c>
    </row>
    <row r="725" spans="1:24" x14ac:dyDescent="0.3">
      <c r="A725" s="13" t="str">
        <f t="shared" si="23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 t="shared" si="22"/>
        <v>2B</v>
      </c>
      <c r="Q725" s="13">
        <f>IFERROR(VLOOKUP($A725, 'Fielding Data'!$A$1:$H$12056, 5, 0), 0)</f>
        <v>2</v>
      </c>
      <c r="R725" s="13">
        <f>IFERROR(VLOOKUP($A725, 'Fielding Data'!$A$1:$H$12056, 6, 0), 0)</f>
        <v>1</v>
      </c>
      <c r="S725" s="13">
        <f>IFERROR(VLOOKUP($A725, 'Fielding Data'!$A$1:$H$12056, 7, 0), 0)</f>
        <v>0</v>
      </c>
      <c r="T725" s="13">
        <f>IFERROR(VLOOKUP($A725, 'Fielding Data'!$A$1:$H$12056, 8, 0), 0)</f>
        <v>0</v>
      </c>
      <c r="U725" s="13">
        <f>SUMIFS('Fielding Data'!E:E, 'Fielding Data'!$A:$A, $A725)</f>
        <v>4</v>
      </c>
      <c r="V725" s="13">
        <f>SUMIFS('Fielding Data'!F:F, 'Fielding Data'!$A:$A, $A725)</f>
        <v>14</v>
      </c>
      <c r="W725" s="13">
        <f>SUMIFS('Fielding Data'!G:G, 'Fielding Data'!$A:$A, $A725)</f>
        <v>0</v>
      </c>
      <c r="X725" s="13">
        <f>SUMIFS('Fielding Data'!H:H, 'Fielding Data'!$A:$A, $A725)</f>
        <v>1</v>
      </c>
    </row>
    <row r="726" spans="1:24" x14ac:dyDescent="0.3">
      <c r="A726" s="13" t="str">
        <f t="shared" si="23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 t="shared" si="22"/>
        <v>P</v>
      </c>
      <c r="Q726" s="13">
        <f>IFERROR(VLOOKUP($A726, 'Fielding Data'!$A$1:$H$12056, 5, 0), 0)</f>
        <v>25</v>
      </c>
      <c r="R726" s="13">
        <f>IFERROR(VLOOKUP($A726, 'Fielding Data'!$A$1:$H$12056, 6, 0), 0)</f>
        <v>30</v>
      </c>
      <c r="S726" s="13">
        <f>IFERROR(VLOOKUP($A726, 'Fielding Data'!$A$1:$H$12056, 7, 0), 0)</f>
        <v>2</v>
      </c>
      <c r="T726" s="13">
        <f>IFERROR(VLOOKUP($A726, 'Fielding Data'!$A$1:$H$12056, 8, 0), 0)</f>
        <v>1</v>
      </c>
      <c r="U726" s="13">
        <f>SUMIFS('Fielding Data'!E:E, 'Fielding Data'!$A:$A, $A726)</f>
        <v>25</v>
      </c>
      <c r="V726" s="13">
        <f>SUMIFS('Fielding Data'!F:F, 'Fielding Data'!$A:$A, $A726)</f>
        <v>30</v>
      </c>
      <c r="W726" s="13">
        <f>SUMIFS('Fielding Data'!G:G, 'Fielding Data'!$A:$A, $A726)</f>
        <v>2</v>
      </c>
      <c r="X726" s="13">
        <f>SUMIFS('Fielding Data'!H:H, 'Fielding Data'!$A:$A, $A726)</f>
        <v>1</v>
      </c>
    </row>
    <row r="727" spans="1:24" x14ac:dyDescent="0.3">
      <c r="A727" s="13" t="str">
        <f t="shared" si="23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 t="shared" si="22"/>
        <v>1B</v>
      </c>
      <c r="Q727" s="13">
        <f>IFERROR(VLOOKUP($A727, 'Fielding Data'!$A$1:$H$12056, 5, 0), 0)</f>
        <v>389</v>
      </c>
      <c r="R727" s="13">
        <f>IFERROR(VLOOKUP($A727, 'Fielding Data'!$A$1:$H$12056, 6, 0), 0)</f>
        <v>36</v>
      </c>
      <c r="S727" s="13">
        <f>IFERROR(VLOOKUP($A727, 'Fielding Data'!$A$1:$H$12056, 7, 0), 0)</f>
        <v>1</v>
      </c>
      <c r="T727" s="13">
        <f>IFERROR(VLOOKUP($A727, 'Fielding Data'!$A$1:$H$12056, 8, 0), 0)</f>
        <v>47</v>
      </c>
      <c r="U727" s="13">
        <f>SUMIFS('Fielding Data'!E:E, 'Fielding Data'!$A:$A, $A727)</f>
        <v>419</v>
      </c>
      <c r="V727" s="13">
        <f>SUMIFS('Fielding Data'!F:F, 'Fielding Data'!$A:$A, $A727)</f>
        <v>38</v>
      </c>
      <c r="W727" s="13">
        <f>SUMIFS('Fielding Data'!G:G, 'Fielding Data'!$A:$A, $A727)</f>
        <v>2</v>
      </c>
      <c r="X727" s="13">
        <f>SUMIFS('Fielding Data'!H:H, 'Fielding Data'!$A:$A, $A727)</f>
        <v>47</v>
      </c>
    </row>
    <row r="728" spans="1:24" x14ac:dyDescent="0.3">
      <c r="A728" s="13" t="str">
        <f t="shared" si="23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 t="shared" si="22"/>
        <v>1B</v>
      </c>
      <c r="Q728" s="13">
        <f>IFERROR(VLOOKUP($A728, 'Fielding Data'!$A$1:$H$12056, 5, 0), 0)</f>
        <v>502</v>
      </c>
      <c r="R728" s="13">
        <f>IFERROR(VLOOKUP($A728, 'Fielding Data'!$A$1:$H$12056, 6, 0), 0)</f>
        <v>44</v>
      </c>
      <c r="S728" s="13">
        <f>IFERROR(VLOOKUP($A728, 'Fielding Data'!$A$1:$H$12056, 7, 0), 0)</f>
        <v>6</v>
      </c>
      <c r="T728" s="13">
        <f>IFERROR(VLOOKUP($A728, 'Fielding Data'!$A$1:$H$12056, 8, 0), 0)</f>
        <v>33</v>
      </c>
      <c r="U728" s="13">
        <f>SUMIFS('Fielding Data'!E:E, 'Fielding Data'!$A:$A, $A728)</f>
        <v>907</v>
      </c>
      <c r="V728" s="13">
        <f>SUMIFS('Fielding Data'!F:F, 'Fielding Data'!$A:$A, $A728)</f>
        <v>76</v>
      </c>
      <c r="W728" s="13">
        <f>SUMIFS('Fielding Data'!G:G, 'Fielding Data'!$A:$A, $A728)</f>
        <v>12</v>
      </c>
      <c r="X728" s="13">
        <f>SUMIFS('Fielding Data'!H:H, 'Fielding Data'!$A:$A, $A728)</f>
        <v>37</v>
      </c>
    </row>
    <row r="729" spans="1:24" x14ac:dyDescent="0.3">
      <c r="A729" s="13" t="str">
        <f t="shared" si="23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 t="shared" si="22"/>
        <v>P</v>
      </c>
      <c r="Q729" s="13">
        <f>IFERROR(VLOOKUP($A729, 'Fielding Data'!$A$1:$H$12056, 5, 0), 0)</f>
        <v>7</v>
      </c>
      <c r="R729" s="13">
        <f>IFERROR(VLOOKUP($A729, 'Fielding Data'!$A$1:$H$12056, 6, 0), 0)</f>
        <v>25</v>
      </c>
      <c r="S729" s="13">
        <f>IFERROR(VLOOKUP($A729, 'Fielding Data'!$A$1:$H$12056, 7, 0), 0)</f>
        <v>2</v>
      </c>
      <c r="T729" s="13">
        <f>IFERROR(VLOOKUP($A729, 'Fielding Data'!$A$1:$H$12056, 8, 0), 0)</f>
        <v>1</v>
      </c>
      <c r="U729" s="13">
        <f>SUMIFS('Fielding Data'!E:E, 'Fielding Data'!$A:$A, $A729)</f>
        <v>7</v>
      </c>
      <c r="V729" s="13">
        <f>SUMIFS('Fielding Data'!F:F, 'Fielding Data'!$A:$A, $A729)</f>
        <v>25</v>
      </c>
      <c r="W729" s="13">
        <f>SUMIFS('Fielding Data'!G:G, 'Fielding Data'!$A:$A, $A729)</f>
        <v>2</v>
      </c>
      <c r="X729" s="13">
        <f>SUMIFS('Fielding Data'!H:H, 'Fielding Data'!$A:$A, $A729)</f>
        <v>1</v>
      </c>
    </row>
    <row r="730" spans="1:24" x14ac:dyDescent="0.3">
      <c r="A730" s="13" t="str">
        <f t="shared" si="23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 t="shared" si="22"/>
        <v>LF</v>
      </c>
      <c r="Q730" s="13">
        <f>IFERROR(VLOOKUP($A730, 'Fielding Data'!$A$1:$H$12056, 5, 0), 0)</f>
        <v>0</v>
      </c>
      <c r="R730" s="13">
        <f>IFERROR(VLOOKUP($A730, 'Fielding Data'!$A$1:$H$12056, 6, 0), 0)</f>
        <v>0</v>
      </c>
      <c r="S730" s="13">
        <f>IFERROR(VLOOKUP($A730, 'Fielding Data'!$A$1:$H$12056, 7, 0), 0)</f>
        <v>0</v>
      </c>
      <c r="T730" s="13">
        <f>IFERROR(VLOOKUP($A730, 'Fielding Data'!$A$1:$H$12056, 8, 0), 0)</f>
        <v>0</v>
      </c>
      <c r="U730" s="13">
        <f>SUMIFS('Fielding Data'!E:E, 'Fielding Data'!$A:$A, $A730)</f>
        <v>65</v>
      </c>
      <c r="V730" s="13">
        <f>SUMIFS('Fielding Data'!F:F, 'Fielding Data'!$A:$A, $A730)</f>
        <v>2</v>
      </c>
      <c r="W730" s="13">
        <f>SUMIFS('Fielding Data'!G:G, 'Fielding Data'!$A:$A, $A730)</f>
        <v>0</v>
      </c>
      <c r="X730" s="13">
        <f>SUMIFS('Fielding Data'!H:H, 'Fielding Data'!$A:$A, $A730)</f>
        <v>0</v>
      </c>
    </row>
    <row r="731" spans="1:24" x14ac:dyDescent="0.3">
      <c r="A731" s="13" t="str">
        <f t="shared" si="23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 t="shared" si="22"/>
        <v>C</v>
      </c>
      <c r="Q731" s="13">
        <f>IFERROR(VLOOKUP($A731, 'Fielding Data'!$A$1:$H$12056, 5, 0), 0)</f>
        <v>272</v>
      </c>
      <c r="R731" s="13">
        <f>IFERROR(VLOOKUP($A731, 'Fielding Data'!$A$1:$H$12056, 6, 0), 0)</f>
        <v>20</v>
      </c>
      <c r="S731" s="13">
        <f>IFERROR(VLOOKUP($A731, 'Fielding Data'!$A$1:$H$12056, 7, 0), 0)</f>
        <v>4</v>
      </c>
      <c r="T731" s="13">
        <f>IFERROR(VLOOKUP($A731, 'Fielding Data'!$A$1:$H$12056, 8, 0), 0)</f>
        <v>2</v>
      </c>
      <c r="U731" s="13">
        <f>SUMIFS('Fielding Data'!E:E, 'Fielding Data'!$A:$A, $A731)</f>
        <v>272</v>
      </c>
      <c r="V731" s="13">
        <f>SUMIFS('Fielding Data'!F:F, 'Fielding Data'!$A:$A, $A731)</f>
        <v>20</v>
      </c>
      <c r="W731" s="13">
        <f>SUMIFS('Fielding Data'!G:G, 'Fielding Data'!$A:$A, $A731)</f>
        <v>4</v>
      </c>
      <c r="X731" s="13">
        <f>SUMIFS('Fielding Data'!H:H, 'Fielding Data'!$A:$A, $A731)</f>
        <v>2</v>
      </c>
    </row>
    <row r="732" spans="1:24" x14ac:dyDescent="0.3">
      <c r="A732" s="13" t="str">
        <f t="shared" si="23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 t="shared" si="22"/>
        <v>SS</v>
      </c>
      <c r="Q732" s="13">
        <f>IFERROR(VLOOKUP($A732, 'Fielding Data'!$A$1:$H$12056, 5, 0), 0)</f>
        <v>8</v>
      </c>
      <c r="R732" s="13">
        <f>IFERROR(VLOOKUP($A732, 'Fielding Data'!$A$1:$H$12056, 6, 0), 0)</f>
        <v>21</v>
      </c>
      <c r="S732" s="13">
        <f>IFERROR(VLOOKUP($A732, 'Fielding Data'!$A$1:$H$12056, 7, 0), 0)</f>
        <v>1</v>
      </c>
      <c r="T732" s="13">
        <f>IFERROR(VLOOKUP($A732, 'Fielding Data'!$A$1:$H$12056, 8, 0), 0)</f>
        <v>3</v>
      </c>
      <c r="U732" s="13">
        <f>SUMIFS('Fielding Data'!E:E, 'Fielding Data'!$A:$A, $A732)</f>
        <v>8</v>
      </c>
      <c r="V732" s="13">
        <f>SUMIFS('Fielding Data'!F:F, 'Fielding Data'!$A:$A, $A732)</f>
        <v>21</v>
      </c>
      <c r="W732" s="13">
        <f>SUMIFS('Fielding Data'!G:G, 'Fielding Data'!$A:$A, $A732)</f>
        <v>1</v>
      </c>
      <c r="X732" s="13">
        <f>SUMIFS('Fielding Data'!H:H, 'Fielding Data'!$A:$A, $A732)</f>
        <v>3</v>
      </c>
    </row>
    <row r="733" spans="1:24" x14ac:dyDescent="0.3">
      <c r="A733" s="13" t="str">
        <f t="shared" si="23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 t="shared" si="22"/>
        <v>2B</v>
      </c>
      <c r="Q733" s="13">
        <f>IFERROR(VLOOKUP($A733, 'Fielding Data'!$A$1:$H$12056, 5, 0), 0)</f>
        <v>4</v>
      </c>
      <c r="R733" s="13">
        <f>IFERROR(VLOOKUP($A733, 'Fielding Data'!$A$1:$H$12056, 6, 0), 0)</f>
        <v>5</v>
      </c>
      <c r="S733" s="13">
        <f>IFERROR(VLOOKUP($A733, 'Fielding Data'!$A$1:$H$12056, 7, 0), 0)</f>
        <v>0</v>
      </c>
      <c r="T733" s="13">
        <f>IFERROR(VLOOKUP($A733, 'Fielding Data'!$A$1:$H$12056, 8, 0), 0)</f>
        <v>1</v>
      </c>
      <c r="U733" s="13">
        <f>SUMIFS('Fielding Data'!E:E, 'Fielding Data'!$A:$A, $A733)</f>
        <v>21</v>
      </c>
      <c r="V733" s="13">
        <f>SUMIFS('Fielding Data'!F:F, 'Fielding Data'!$A:$A, $A733)</f>
        <v>29</v>
      </c>
      <c r="W733" s="13">
        <f>SUMIFS('Fielding Data'!G:G, 'Fielding Data'!$A:$A, $A733)</f>
        <v>2</v>
      </c>
      <c r="X733" s="13">
        <f>SUMIFS('Fielding Data'!H:H, 'Fielding Data'!$A:$A, $A733)</f>
        <v>5</v>
      </c>
    </row>
    <row r="734" spans="1:24" x14ac:dyDescent="0.3">
      <c r="A734" s="13" t="str">
        <f t="shared" si="23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 t="shared" si="22"/>
        <v>2B</v>
      </c>
      <c r="Q734" s="13">
        <f>IFERROR(VLOOKUP($A734, 'Fielding Data'!$A$1:$H$12056, 5, 0), 0)</f>
        <v>8</v>
      </c>
      <c r="R734" s="13">
        <f>IFERROR(VLOOKUP($A734, 'Fielding Data'!$A$1:$H$12056, 6, 0), 0)</f>
        <v>7</v>
      </c>
      <c r="S734" s="13">
        <f>IFERROR(VLOOKUP($A734, 'Fielding Data'!$A$1:$H$12056, 7, 0), 0)</f>
        <v>2</v>
      </c>
      <c r="T734" s="13">
        <f>IFERROR(VLOOKUP($A734, 'Fielding Data'!$A$1:$H$12056, 8, 0), 0)</f>
        <v>0</v>
      </c>
      <c r="U734" s="13">
        <f>SUMIFS('Fielding Data'!E:E, 'Fielding Data'!$A:$A, $A734)</f>
        <v>10</v>
      </c>
      <c r="V734" s="13">
        <f>SUMIFS('Fielding Data'!F:F, 'Fielding Data'!$A:$A, $A734)</f>
        <v>9</v>
      </c>
      <c r="W734" s="13">
        <f>SUMIFS('Fielding Data'!G:G, 'Fielding Data'!$A:$A, $A734)</f>
        <v>2</v>
      </c>
      <c r="X734" s="13">
        <f>SUMIFS('Fielding Data'!H:H, 'Fielding Data'!$A:$A, $A734)</f>
        <v>0</v>
      </c>
    </row>
    <row r="735" spans="1:24" x14ac:dyDescent="0.3">
      <c r="A735" s="13" t="str">
        <f t="shared" si="23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 t="shared" si="22"/>
        <v>P</v>
      </c>
      <c r="Q735" s="13">
        <f>IFERROR(VLOOKUP($A735, 'Fielding Data'!$A$1:$H$12056, 5, 0), 0)</f>
        <v>0</v>
      </c>
      <c r="R735" s="13">
        <f>IFERROR(VLOOKUP($A735, 'Fielding Data'!$A$1:$H$12056, 6, 0), 0)</f>
        <v>0</v>
      </c>
      <c r="S735" s="13">
        <f>IFERROR(VLOOKUP($A735, 'Fielding Data'!$A$1:$H$12056, 7, 0), 0)</f>
        <v>0</v>
      </c>
      <c r="T735" s="13">
        <f>IFERROR(VLOOKUP($A735, 'Fielding Data'!$A$1:$H$12056, 8, 0), 0)</f>
        <v>0</v>
      </c>
      <c r="U735" s="13">
        <f>SUMIFS('Fielding Data'!E:E, 'Fielding Data'!$A:$A, $A735)</f>
        <v>0</v>
      </c>
      <c r="V735" s="13">
        <f>SUMIFS('Fielding Data'!F:F, 'Fielding Data'!$A:$A, $A735)</f>
        <v>0</v>
      </c>
      <c r="W735" s="13">
        <f>SUMIFS('Fielding Data'!G:G, 'Fielding Data'!$A:$A, $A735)</f>
        <v>0</v>
      </c>
      <c r="X735" s="13">
        <f>SUMIFS('Fielding Data'!H:H, 'Fielding Data'!$A:$A, $A735)</f>
        <v>0</v>
      </c>
    </row>
    <row r="736" spans="1:24" x14ac:dyDescent="0.3">
      <c r="A736" s="13" t="str">
        <f t="shared" si="23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 t="shared" si="22"/>
        <v>P</v>
      </c>
      <c r="Q736" s="13">
        <f>IFERROR(VLOOKUP($A736, 'Fielding Data'!$A$1:$H$12056, 5, 0), 0)</f>
        <v>0</v>
      </c>
      <c r="R736" s="13">
        <f>IFERROR(VLOOKUP($A736, 'Fielding Data'!$A$1:$H$12056, 6, 0), 0)</f>
        <v>2</v>
      </c>
      <c r="S736" s="13">
        <f>IFERROR(VLOOKUP($A736, 'Fielding Data'!$A$1:$H$12056, 7, 0), 0)</f>
        <v>0</v>
      </c>
      <c r="T736" s="13">
        <f>IFERROR(VLOOKUP($A736, 'Fielding Data'!$A$1:$H$12056, 8, 0), 0)</f>
        <v>0</v>
      </c>
      <c r="U736" s="13">
        <f>SUMIFS('Fielding Data'!E:E, 'Fielding Data'!$A:$A, $A736)</f>
        <v>0</v>
      </c>
      <c r="V736" s="13">
        <f>SUMIFS('Fielding Data'!F:F, 'Fielding Data'!$A:$A, $A736)</f>
        <v>2</v>
      </c>
      <c r="W736" s="13">
        <f>SUMIFS('Fielding Data'!G:G, 'Fielding Data'!$A:$A, $A736)</f>
        <v>0</v>
      </c>
      <c r="X736" s="13">
        <f>SUMIFS('Fielding Data'!H:H, 'Fielding Data'!$A:$A, $A736)</f>
        <v>0</v>
      </c>
    </row>
    <row r="737" spans="1:24" x14ac:dyDescent="0.3">
      <c r="A737" s="13" t="str">
        <f t="shared" si="23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 t="shared" si="22"/>
        <v>C</v>
      </c>
      <c r="Q737" s="13">
        <f>IFERROR(VLOOKUP($A737, 'Fielding Data'!$A$1:$H$12056, 5, 0), 0)</f>
        <v>14</v>
      </c>
      <c r="R737" s="13">
        <f>IFERROR(VLOOKUP($A737, 'Fielding Data'!$A$1:$H$12056, 6, 0), 0)</f>
        <v>1</v>
      </c>
      <c r="S737" s="13">
        <f>IFERROR(VLOOKUP($A737, 'Fielding Data'!$A$1:$H$12056, 7, 0), 0)</f>
        <v>1</v>
      </c>
      <c r="T737" s="13">
        <f>IFERROR(VLOOKUP($A737, 'Fielding Data'!$A$1:$H$12056, 8, 0), 0)</f>
        <v>0</v>
      </c>
      <c r="U737" s="13">
        <f>SUMIFS('Fielding Data'!E:E, 'Fielding Data'!$A:$A, $A737)</f>
        <v>14</v>
      </c>
      <c r="V737" s="13">
        <f>SUMIFS('Fielding Data'!F:F, 'Fielding Data'!$A:$A, $A737)</f>
        <v>1</v>
      </c>
      <c r="W737" s="13">
        <f>SUMIFS('Fielding Data'!G:G, 'Fielding Data'!$A:$A, $A737)</f>
        <v>1</v>
      </c>
      <c r="X737" s="13">
        <f>SUMIFS('Fielding Data'!H:H, 'Fielding Data'!$A:$A, $A737)</f>
        <v>0</v>
      </c>
    </row>
    <row r="738" spans="1:24" x14ac:dyDescent="0.3">
      <c r="A738" s="13" t="str">
        <f t="shared" si="23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 t="shared" si="22"/>
        <v>P</v>
      </c>
      <c r="Q738" s="13">
        <f>IFERROR(VLOOKUP($A738, 'Fielding Data'!$A$1:$H$12056, 5, 0), 0)</f>
        <v>8</v>
      </c>
      <c r="R738" s="13">
        <f>IFERROR(VLOOKUP($A738, 'Fielding Data'!$A$1:$H$12056, 6, 0), 0)</f>
        <v>14</v>
      </c>
      <c r="S738" s="13">
        <f>IFERROR(VLOOKUP($A738, 'Fielding Data'!$A$1:$H$12056, 7, 0), 0)</f>
        <v>1</v>
      </c>
      <c r="T738" s="13">
        <f>IFERROR(VLOOKUP($A738, 'Fielding Data'!$A$1:$H$12056, 8, 0), 0)</f>
        <v>1</v>
      </c>
      <c r="U738" s="13">
        <f>SUMIFS('Fielding Data'!E:E, 'Fielding Data'!$A:$A, $A738)</f>
        <v>8</v>
      </c>
      <c r="V738" s="13">
        <f>SUMIFS('Fielding Data'!F:F, 'Fielding Data'!$A:$A, $A738)</f>
        <v>14</v>
      </c>
      <c r="W738" s="13">
        <f>SUMIFS('Fielding Data'!G:G, 'Fielding Data'!$A:$A, $A738)</f>
        <v>1</v>
      </c>
      <c r="X738" s="13">
        <f>SUMIFS('Fielding Data'!H:H, 'Fielding Data'!$A:$A, $A738)</f>
        <v>1</v>
      </c>
    </row>
    <row r="739" spans="1:24" x14ac:dyDescent="0.3">
      <c r="A739" s="13" t="str">
        <f t="shared" si="23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 t="shared" si="22"/>
        <v>P</v>
      </c>
      <c r="Q739" s="13">
        <f>IFERROR(VLOOKUP($A739, 'Fielding Data'!$A$1:$H$12056, 5, 0), 0)</f>
        <v>7</v>
      </c>
      <c r="R739" s="13">
        <f>IFERROR(VLOOKUP($A739, 'Fielding Data'!$A$1:$H$12056, 6, 0), 0)</f>
        <v>26</v>
      </c>
      <c r="S739" s="13">
        <f>IFERROR(VLOOKUP($A739, 'Fielding Data'!$A$1:$H$12056, 7, 0), 0)</f>
        <v>1</v>
      </c>
      <c r="T739" s="13">
        <f>IFERROR(VLOOKUP($A739, 'Fielding Data'!$A$1:$H$12056, 8, 0), 0)</f>
        <v>0</v>
      </c>
      <c r="U739" s="13">
        <f>SUMIFS('Fielding Data'!E:E, 'Fielding Data'!$A:$A, $A739)</f>
        <v>7</v>
      </c>
      <c r="V739" s="13">
        <f>SUMIFS('Fielding Data'!F:F, 'Fielding Data'!$A:$A, $A739)</f>
        <v>26</v>
      </c>
      <c r="W739" s="13">
        <f>SUMIFS('Fielding Data'!G:G, 'Fielding Data'!$A:$A, $A739)</f>
        <v>1</v>
      </c>
      <c r="X739" s="13">
        <f>SUMIFS('Fielding Data'!H:H, 'Fielding Data'!$A:$A, $A739)</f>
        <v>0</v>
      </c>
    </row>
    <row r="740" spans="1:24" x14ac:dyDescent="0.3">
      <c r="A740" s="13" t="str">
        <f t="shared" si="23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 t="shared" si="22"/>
        <v>P</v>
      </c>
      <c r="Q740" s="13">
        <f>IFERROR(VLOOKUP($A740, 'Fielding Data'!$A$1:$H$12056, 5, 0), 0)</f>
        <v>3</v>
      </c>
      <c r="R740" s="13">
        <f>IFERROR(VLOOKUP($A740, 'Fielding Data'!$A$1:$H$12056, 6, 0), 0)</f>
        <v>3</v>
      </c>
      <c r="S740" s="13">
        <f>IFERROR(VLOOKUP($A740, 'Fielding Data'!$A$1:$H$12056, 7, 0), 0)</f>
        <v>0</v>
      </c>
      <c r="T740" s="13">
        <f>IFERROR(VLOOKUP($A740, 'Fielding Data'!$A$1:$H$12056, 8, 0), 0)</f>
        <v>0</v>
      </c>
      <c r="U740" s="13">
        <f>SUMIFS('Fielding Data'!E:E, 'Fielding Data'!$A:$A, $A740)</f>
        <v>3</v>
      </c>
      <c r="V740" s="13">
        <f>SUMIFS('Fielding Data'!F:F, 'Fielding Data'!$A:$A, $A740)</f>
        <v>3</v>
      </c>
      <c r="W740" s="13">
        <f>SUMIFS('Fielding Data'!G:G, 'Fielding Data'!$A:$A, $A740)</f>
        <v>0</v>
      </c>
      <c r="X740" s="13">
        <f>SUMIFS('Fielding Data'!H:H, 'Fielding Data'!$A:$A, $A740)</f>
        <v>0</v>
      </c>
    </row>
    <row r="741" spans="1:24" x14ac:dyDescent="0.3">
      <c r="A741" s="13" t="str">
        <f t="shared" si="23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 t="shared" si="22"/>
        <v>C</v>
      </c>
      <c r="Q741" s="13">
        <f>IFERROR(VLOOKUP($A741, 'Fielding Data'!$A$1:$H$12056, 5, 0), 0)</f>
        <v>290</v>
      </c>
      <c r="R741" s="13">
        <f>IFERROR(VLOOKUP($A741, 'Fielding Data'!$A$1:$H$12056, 6, 0), 0)</f>
        <v>20</v>
      </c>
      <c r="S741" s="13">
        <f>IFERROR(VLOOKUP($A741, 'Fielding Data'!$A$1:$H$12056, 7, 0), 0)</f>
        <v>5</v>
      </c>
      <c r="T741" s="13">
        <f>IFERROR(VLOOKUP($A741, 'Fielding Data'!$A$1:$H$12056, 8, 0), 0)</f>
        <v>4</v>
      </c>
      <c r="U741" s="13">
        <f>SUMIFS('Fielding Data'!E:E, 'Fielding Data'!$A:$A, $A741)</f>
        <v>290</v>
      </c>
      <c r="V741" s="13">
        <f>SUMIFS('Fielding Data'!F:F, 'Fielding Data'!$A:$A, $A741)</f>
        <v>20</v>
      </c>
      <c r="W741" s="13">
        <f>SUMIFS('Fielding Data'!G:G, 'Fielding Data'!$A:$A, $A741)</f>
        <v>5</v>
      </c>
      <c r="X741" s="13">
        <f>SUMIFS('Fielding Data'!H:H, 'Fielding Data'!$A:$A, $A741)</f>
        <v>4</v>
      </c>
    </row>
    <row r="742" spans="1:24" x14ac:dyDescent="0.3">
      <c r="A742" s="13" t="str">
        <f t="shared" si="23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 t="shared" si="22"/>
        <v>P</v>
      </c>
      <c r="Q742" s="13">
        <f>IFERROR(VLOOKUP($A742, 'Fielding Data'!$A$1:$H$12056, 5, 0), 0)</f>
        <v>1</v>
      </c>
      <c r="R742" s="13">
        <f>IFERROR(VLOOKUP($A742, 'Fielding Data'!$A$1:$H$12056, 6, 0), 0)</f>
        <v>5</v>
      </c>
      <c r="S742" s="13">
        <f>IFERROR(VLOOKUP($A742, 'Fielding Data'!$A$1:$H$12056, 7, 0), 0)</f>
        <v>0</v>
      </c>
      <c r="T742" s="13">
        <f>IFERROR(VLOOKUP($A742, 'Fielding Data'!$A$1:$H$12056, 8, 0), 0)</f>
        <v>0</v>
      </c>
      <c r="U742" s="13">
        <f>SUMIFS('Fielding Data'!E:E, 'Fielding Data'!$A:$A, $A742)</f>
        <v>1</v>
      </c>
      <c r="V742" s="13">
        <f>SUMIFS('Fielding Data'!F:F, 'Fielding Data'!$A:$A, $A742)</f>
        <v>5</v>
      </c>
      <c r="W742" s="13">
        <f>SUMIFS('Fielding Data'!G:G, 'Fielding Data'!$A:$A, $A742)</f>
        <v>0</v>
      </c>
      <c r="X742" s="13">
        <f>SUMIFS('Fielding Data'!H:H, 'Fielding Data'!$A:$A, $A742)</f>
        <v>0</v>
      </c>
    </row>
    <row r="743" spans="1:24" x14ac:dyDescent="0.3">
      <c r="A743" s="13" t="str">
        <f t="shared" si="23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 t="shared" si="22"/>
        <v>P</v>
      </c>
      <c r="Q743" s="13">
        <f>IFERROR(VLOOKUP($A743, 'Fielding Data'!$A$1:$H$12056, 5, 0), 0)</f>
        <v>3</v>
      </c>
      <c r="R743" s="13">
        <f>IFERROR(VLOOKUP($A743, 'Fielding Data'!$A$1:$H$12056, 6, 0), 0)</f>
        <v>4</v>
      </c>
      <c r="S743" s="13">
        <f>IFERROR(VLOOKUP($A743, 'Fielding Data'!$A$1:$H$12056, 7, 0), 0)</f>
        <v>0</v>
      </c>
      <c r="T743" s="13">
        <f>IFERROR(VLOOKUP($A743, 'Fielding Data'!$A$1:$H$12056, 8, 0), 0)</f>
        <v>1</v>
      </c>
      <c r="U743" s="13">
        <f>SUMIFS('Fielding Data'!E:E, 'Fielding Data'!$A:$A, $A743)</f>
        <v>3</v>
      </c>
      <c r="V743" s="13">
        <f>SUMIFS('Fielding Data'!F:F, 'Fielding Data'!$A:$A, $A743)</f>
        <v>4</v>
      </c>
      <c r="W743" s="13">
        <f>SUMIFS('Fielding Data'!G:G, 'Fielding Data'!$A:$A, $A743)</f>
        <v>0</v>
      </c>
      <c r="X743" s="13">
        <f>SUMIFS('Fielding Data'!H:H, 'Fielding Data'!$A:$A, $A743)</f>
        <v>1</v>
      </c>
    </row>
    <row r="744" spans="1:24" x14ac:dyDescent="0.3">
      <c r="A744" s="13" t="str">
        <f t="shared" si="23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 t="shared" si="22"/>
        <v>CF</v>
      </c>
      <c r="Q744" s="13">
        <f>IFERROR(VLOOKUP($A744, 'Fielding Data'!$A$1:$H$12056, 5, 0), 0)</f>
        <v>0</v>
      </c>
      <c r="R744" s="13">
        <f>IFERROR(VLOOKUP($A744, 'Fielding Data'!$A$1:$H$12056, 6, 0), 0)</f>
        <v>0</v>
      </c>
      <c r="S744" s="13">
        <f>IFERROR(VLOOKUP($A744, 'Fielding Data'!$A$1:$H$12056, 7, 0), 0)</f>
        <v>0</v>
      </c>
      <c r="T744" s="13">
        <f>IFERROR(VLOOKUP($A744, 'Fielding Data'!$A$1:$H$12056, 8, 0), 0)</f>
        <v>0</v>
      </c>
      <c r="U744" s="13">
        <f>SUMIFS('Fielding Data'!E:E, 'Fielding Data'!$A:$A, $A744)</f>
        <v>61</v>
      </c>
      <c r="V744" s="13">
        <f>SUMIFS('Fielding Data'!F:F, 'Fielding Data'!$A:$A, $A744)</f>
        <v>3</v>
      </c>
      <c r="W744" s="13">
        <f>SUMIFS('Fielding Data'!G:G, 'Fielding Data'!$A:$A, $A744)</f>
        <v>0</v>
      </c>
      <c r="X744" s="13">
        <f>SUMIFS('Fielding Data'!H:H, 'Fielding Data'!$A:$A, $A744)</f>
        <v>2</v>
      </c>
    </row>
    <row r="745" spans="1:24" x14ac:dyDescent="0.3">
      <c r="A745" s="13" t="str">
        <f t="shared" si="23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 t="shared" si="22"/>
        <v>P</v>
      </c>
      <c r="Q745" s="13">
        <f>IFERROR(VLOOKUP($A745, 'Fielding Data'!$A$1:$H$12056, 5, 0), 0)</f>
        <v>9</v>
      </c>
      <c r="R745" s="13">
        <f>IFERROR(VLOOKUP($A745, 'Fielding Data'!$A$1:$H$12056, 6, 0), 0)</f>
        <v>18</v>
      </c>
      <c r="S745" s="13">
        <f>IFERROR(VLOOKUP($A745, 'Fielding Data'!$A$1:$H$12056, 7, 0), 0)</f>
        <v>3</v>
      </c>
      <c r="T745" s="13">
        <f>IFERROR(VLOOKUP($A745, 'Fielding Data'!$A$1:$H$12056, 8, 0), 0)</f>
        <v>1</v>
      </c>
      <c r="U745" s="13">
        <f>SUMIFS('Fielding Data'!E:E, 'Fielding Data'!$A:$A, $A745)</f>
        <v>9</v>
      </c>
      <c r="V745" s="13">
        <f>SUMIFS('Fielding Data'!F:F, 'Fielding Data'!$A:$A, $A745)</f>
        <v>18</v>
      </c>
      <c r="W745" s="13">
        <f>SUMIFS('Fielding Data'!G:G, 'Fielding Data'!$A:$A, $A745)</f>
        <v>3</v>
      </c>
      <c r="X745" s="13">
        <f>SUMIFS('Fielding Data'!H:H, 'Fielding Data'!$A:$A, $A745)</f>
        <v>1</v>
      </c>
    </row>
    <row r="746" spans="1:24" x14ac:dyDescent="0.3">
      <c r="A746" s="13" t="str">
        <f t="shared" si="23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 t="shared" si="22"/>
        <v>P</v>
      </c>
      <c r="Q746" s="13">
        <f>IFERROR(VLOOKUP($A746, 'Fielding Data'!$A$1:$H$12056, 5, 0), 0)</f>
        <v>1</v>
      </c>
      <c r="R746" s="13">
        <f>IFERROR(VLOOKUP($A746, 'Fielding Data'!$A$1:$H$12056, 6, 0), 0)</f>
        <v>1</v>
      </c>
      <c r="S746" s="13">
        <f>IFERROR(VLOOKUP($A746, 'Fielding Data'!$A$1:$H$12056, 7, 0), 0)</f>
        <v>1</v>
      </c>
      <c r="T746" s="13">
        <f>IFERROR(VLOOKUP($A746, 'Fielding Data'!$A$1:$H$12056, 8, 0), 0)</f>
        <v>0</v>
      </c>
      <c r="U746" s="13">
        <f>SUMIFS('Fielding Data'!E:E, 'Fielding Data'!$A:$A, $A746)</f>
        <v>1</v>
      </c>
      <c r="V746" s="13">
        <f>SUMIFS('Fielding Data'!F:F, 'Fielding Data'!$A:$A, $A746)</f>
        <v>1</v>
      </c>
      <c r="W746" s="13">
        <f>SUMIFS('Fielding Data'!G:G, 'Fielding Data'!$A:$A, $A746)</f>
        <v>1</v>
      </c>
      <c r="X746" s="13">
        <f>SUMIFS('Fielding Data'!H:H, 'Fielding Data'!$A:$A, $A746)</f>
        <v>0</v>
      </c>
    </row>
    <row r="747" spans="1:24" x14ac:dyDescent="0.3">
      <c r="A747" s="13" t="str">
        <f t="shared" si="23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 t="shared" si="22"/>
        <v>P</v>
      </c>
      <c r="Q747" s="13">
        <f>IFERROR(VLOOKUP($A747, 'Fielding Data'!$A$1:$H$12056, 5, 0), 0)</f>
        <v>12</v>
      </c>
      <c r="R747" s="13">
        <f>IFERROR(VLOOKUP($A747, 'Fielding Data'!$A$1:$H$12056, 6, 0), 0)</f>
        <v>21</v>
      </c>
      <c r="S747" s="13">
        <f>IFERROR(VLOOKUP($A747, 'Fielding Data'!$A$1:$H$12056, 7, 0), 0)</f>
        <v>3</v>
      </c>
      <c r="T747" s="13">
        <f>IFERROR(VLOOKUP($A747, 'Fielding Data'!$A$1:$H$12056, 8, 0), 0)</f>
        <v>3</v>
      </c>
      <c r="U747" s="13">
        <f>SUMIFS('Fielding Data'!E:E, 'Fielding Data'!$A:$A, $A747)</f>
        <v>12</v>
      </c>
      <c r="V747" s="13">
        <f>SUMIFS('Fielding Data'!F:F, 'Fielding Data'!$A:$A, $A747)</f>
        <v>21</v>
      </c>
      <c r="W747" s="13">
        <f>SUMIFS('Fielding Data'!G:G, 'Fielding Data'!$A:$A, $A747)</f>
        <v>3</v>
      </c>
      <c r="X747" s="13">
        <f>SUMIFS('Fielding Data'!H:H, 'Fielding Data'!$A:$A, $A747)</f>
        <v>3</v>
      </c>
    </row>
    <row r="748" spans="1:24" x14ac:dyDescent="0.3">
      <c r="A748" s="13" t="str">
        <f t="shared" si="23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 t="shared" si="22"/>
        <v>P</v>
      </c>
      <c r="Q748" s="13">
        <f>IFERROR(VLOOKUP($A748, 'Fielding Data'!$A$1:$H$12056, 5, 0), 0)</f>
        <v>5</v>
      </c>
      <c r="R748" s="13">
        <f>IFERROR(VLOOKUP($A748, 'Fielding Data'!$A$1:$H$12056, 6, 0), 0)</f>
        <v>5</v>
      </c>
      <c r="S748" s="13">
        <f>IFERROR(VLOOKUP($A748, 'Fielding Data'!$A$1:$H$12056, 7, 0), 0)</f>
        <v>1</v>
      </c>
      <c r="T748" s="13">
        <f>IFERROR(VLOOKUP($A748, 'Fielding Data'!$A$1:$H$12056, 8, 0), 0)</f>
        <v>0</v>
      </c>
      <c r="U748" s="13">
        <f>SUMIFS('Fielding Data'!E:E, 'Fielding Data'!$A:$A, $A748)</f>
        <v>5</v>
      </c>
      <c r="V748" s="13">
        <f>SUMIFS('Fielding Data'!F:F, 'Fielding Data'!$A:$A, $A748)</f>
        <v>5</v>
      </c>
      <c r="W748" s="13">
        <f>SUMIFS('Fielding Data'!G:G, 'Fielding Data'!$A:$A, $A748)</f>
        <v>1</v>
      </c>
      <c r="X748" s="13">
        <f>SUMIFS('Fielding Data'!H:H, 'Fielding Data'!$A:$A, $A748)</f>
        <v>0</v>
      </c>
    </row>
    <row r="749" spans="1:24" x14ac:dyDescent="0.3">
      <c r="A749" s="13" t="str">
        <f t="shared" si="23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 t="shared" si="22"/>
        <v>2B</v>
      </c>
      <c r="Q749" s="13">
        <f>IFERROR(VLOOKUP($A749, 'Fielding Data'!$A$1:$H$12056, 5, 0), 0)</f>
        <v>0</v>
      </c>
      <c r="R749" s="13">
        <f>IFERROR(VLOOKUP($A749, 'Fielding Data'!$A$1:$H$12056, 6, 0), 0)</f>
        <v>0</v>
      </c>
      <c r="S749" s="13">
        <f>IFERROR(VLOOKUP($A749, 'Fielding Data'!$A$1:$H$12056, 7, 0), 0)</f>
        <v>0</v>
      </c>
      <c r="T749" s="13">
        <f>IFERROR(VLOOKUP($A749, 'Fielding Data'!$A$1:$H$12056, 8, 0), 0)</f>
        <v>0</v>
      </c>
      <c r="U749" s="13">
        <f>SUMIFS('Fielding Data'!E:E, 'Fielding Data'!$A:$A, $A749)</f>
        <v>10</v>
      </c>
      <c r="V749" s="13">
        <f>SUMIFS('Fielding Data'!F:F, 'Fielding Data'!$A:$A, $A749)</f>
        <v>30</v>
      </c>
      <c r="W749" s="13">
        <f>SUMIFS('Fielding Data'!G:G, 'Fielding Data'!$A:$A, $A749)</f>
        <v>1</v>
      </c>
      <c r="X749" s="13">
        <f>SUMIFS('Fielding Data'!H:H, 'Fielding Data'!$A:$A, $A749)</f>
        <v>5</v>
      </c>
    </row>
    <row r="750" spans="1:24" x14ac:dyDescent="0.3">
      <c r="A750" s="13" t="str">
        <f t="shared" si="23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 t="shared" si="22"/>
        <v>P</v>
      </c>
      <c r="Q750" s="13">
        <f>IFERROR(VLOOKUP($A750, 'Fielding Data'!$A$1:$H$12056, 5, 0), 0)</f>
        <v>9</v>
      </c>
      <c r="R750" s="13">
        <f>IFERROR(VLOOKUP($A750, 'Fielding Data'!$A$1:$H$12056, 6, 0), 0)</f>
        <v>5</v>
      </c>
      <c r="S750" s="13">
        <f>IFERROR(VLOOKUP($A750, 'Fielding Data'!$A$1:$H$12056, 7, 0), 0)</f>
        <v>0</v>
      </c>
      <c r="T750" s="13">
        <f>IFERROR(VLOOKUP($A750, 'Fielding Data'!$A$1:$H$12056, 8, 0), 0)</f>
        <v>0</v>
      </c>
      <c r="U750" s="13">
        <f>SUMIFS('Fielding Data'!E:E, 'Fielding Data'!$A:$A, $A750)</f>
        <v>9</v>
      </c>
      <c r="V750" s="13">
        <f>SUMIFS('Fielding Data'!F:F, 'Fielding Data'!$A:$A, $A750)</f>
        <v>5</v>
      </c>
      <c r="W750" s="13">
        <f>SUMIFS('Fielding Data'!G:G, 'Fielding Data'!$A:$A, $A750)</f>
        <v>0</v>
      </c>
      <c r="X750" s="13">
        <f>SUMIFS('Fielding Data'!H:H, 'Fielding Data'!$A:$A, $A750)</f>
        <v>0</v>
      </c>
    </row>
    <row r="751" spans="1:24" x14ac:dyDescent="0.3">
      <c r="A751" s="13" t="str">
        <f t="shared" si="23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 t="shared" si="22"/>
        <v>P</v>
      </c>
      <c r="Q751" s="13">
        <f>IFERROR(VLOOKUP($A751, 'Fielding Data'!$A$1:$H$12056, 5, 0), 0)</f>
        <v>4</v>
      </c>
      <c r="R751" s="13">
        <f>IFERROR(VLOOKUP($A751, 'Fielding Data'!$A$1:$H$12056, 6, 0), 0)</f>
        <v>5</v>
      </c>
      <c r="S751" s="13">
        <f>IFERROR(VLOOKUP($A751, 'Fielding Data'!$A$1:$H$12056, 7, 0), 0)</f>
        <v>1</v>
      </c>
      <c r="T751" s="13">
        <f>IFERROR(VLOOKUP($A751, 'Fielding Data'!$A$1:$H$12056, 8, 0), 0)</f>
        <v>0</v>
      </c>
      <c r="U751" s="13">
        <f>SUMIFS('Fielding Data'!E:E, 'Fielding Data'!$A:$A, $A751)</f>
        <v>4</v>
      </c>
      <c r="V751" s="13">
        <f>SUMIFS('Fielding Data'!F:F, 'Fielding Data'!$A:$A, $A751)</f>
        <v>5</v>
      </c>
      <c r="W751" s="13">
        <f>SUMIFS('Fielding Data'!G:G, 'Fielding Data'!$A:$A, $A751)</f>
        <v>1</v>
      </c>
      <c r="X751" s="13">
        <f>SUMIFS('Fielding Data'!H:H, 'Fielding Data'!$A:$A, $A751)</f>
        <v>0</v>
      </c>
    </row>
    <row r="752" spans="1:24" x14ac:dyDescent="0.3">
      <c r="A752" s="13" t="str">
        <f t="shared" si="23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 t="shared" si="22"/>
        <v>CF</v>
      </c>
      <c r="Q752" s="13">
        <f>IFERROR(VLOOKUP($A752, 'Fielding Data'!$A$1:$H$12056, 5, 0), 0)</f>
        <v>0</v>
      </c>
      <c r="R752" s="13">
        <f>IFERROR(VLOOKUP($A752, 'Fielding Data'!$A$1:$H$12056, 6, 0), 0)</f>
        <v>0</v>
      </c>
      <c r="S752" s="13">
        <f>IFERROR(VLOOKUP($A752, 'Fielding Data'!$A$1:$H$12056, 7, 0), 0)</f>
        <v>0</v>
      </c>
      <c r="T752" s="13">
        <f>IFERROR(VLOOKUP($A752, 'Fielding Data'!$A$1:$H$12056, 8, 0), 0)</f>
        <v>0</v>
      </c>
      <c r="U752" s="13">
        <f>SUMIFS('Fielding Data'!E:E, 'Fielding Data'!$A:$A, $A752)</f>
        <v>9</v>
      </c>
      <c r="V752" s="13">
        <f>SUMIFS('Fielding Data'!F:F, 'Fielding Data'!$A:$A, $A752)</f>
        <v>0</v>
      </c>
      <c r="W752" s="13">
        <f>SUMIFS('Fielding Data'!G:G, 'Fielding Data'!$A:$A, $A752)</f>
        <v>0</v>
      </c>
      <c r="X752" s="13">
        <f>SUMIFS('Fielding Data'!H:H, 'Fielding Data'!$A:$A, $A752)</f>
        <v>0</v>
      </c>
    </row>
    <row r="753" spans="1:24" x14ac:dyDescent="0.3">
      <c r="A753" s="13" t="str">
        <f t="shared" si="23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 t="shared" si="22"/>
        <v>P</v>
      </c>
      <c r="Q753" s="13">
        <f>IFERROR(VLOOKUP($A753, 'Fielding Data'!$A$1:$H$12056, 5, 0), 0)</f>
        <v>1</v>
      </c>
      <c r="R753" s="13">
        <f>IFERROR(VLOOKUP($A753, 'Fielding Data'!$A$1:$H$12056, 6, 0), 0)</f>
        <v>5</v>
      </c>
      <c r="S753" s="13">
        <f>IFERROR(VLOOKUP($A753, 'Fielding Data'!$A$1:$H$12056, 7, 0), 0)</f>
        <v>0</v>
      </c>
      <c r="T753" s="13">
        <f>IFERROR(VLOOKUP($A753, 'Fielding Data'!$A$1:$H$12056, 8, 0), 0)</f>
        <v>0</v>
      </c>
      <c r="U753" s="13">
        <f>SUMIFS('Fielding Data'!E:E, 'Fielding Data'!$A:$A, $A753)</f>
        <v>1</v>
      </c>
      <c r="V753" s="13">
        <f>SUMIFS('Fielding Data'!F:F, 'Fielding Data'!$A:$A, $A753)</f>
        <v>5</v>
      </c>
      <c r="W753" s="13">
        <f>SUMIFS('Fielding Data'!G:G, 'Fielding Data'!$A:$A, $A753)</f>
        <v>0</v>
      </c>
      <c r="X753" s="13">
        <f>SUMIFS('Fielding Data'!H:H, 'Fielding Data'!$A:$A, $A753)</f>
        <v>0</v>
      </c>
    </row>
    <row r="754" spans="1:24" x14ac:dyDescent="0.3">
      <c r="A754" s="13" t="str">
        <f t="shared" si="23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 t="shared" si="22"/>
        <v>P</v>
      </c>
      <c r="Q754" s="13">
        <f>IFERROR(VLOOKUP($A754, 'Fielding Data'!$A$1:$H$12056, 5, 0), 0)</f>
        <v>3</v>
      </c>
      <c r="R754" s="13">
        <f>IFERROR(VLOOKUP($A754, 'Fielding Data'!$A$1:$H$12056, 6, 0), 0)</f>
        <v>3</v>
      </c>
      <c r="S754" s="13">
        <f>IFERROR(VLOOKUP($A754, 'Fielding Data'!$A$1:$H$12056, 7, 0), 0)</f>
        <v>1</v>
      </c>
      <c r="T754" s="13">
        <f>IFERROR(VLOOKUP($A754, 'Fielding Data'!$A$1:$H$12056, 8, 0), 0)</f>
        <v>0</v>
      </c>
      <c r="U754" s="13">
        <f>SUMIFS('Fielding Data'!E:E, 'Fielding Data'!$A:$A, $A754)</f>
        <v>3</v>
      </c>
      <c r="V754" s="13">
        <f>SUMIFS('Fielding Data'!F:F, 'Fielding Data'!$A:$A, $A754)</f>
        <v>3</v>
      </c>
      <c r="W754" s="13">
        <f>SUMIFS('Fielding Data'!G:G, 'Fielding Data'!$A:$A, $A754)</f>
        <v>1</v>
      </c>
      <c r="X754" s="13">
        <f>SUMIFS('Fielding Data'!H:H, 'Fielding Data'!$A:$A, $A754)</f>
        <v>0</v>
      </c>
    </row>
    <row r="755" spans="1:24" x14ac:dyDescent="0.3">
      <c r="A755" s="13" t="str">
        <f t="shared" si="23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 t="shared" si="22"/>
        <v>P</v>
      </c>
      <c r="Q755" s="13">
        <f>IFERROR(VLOOKUP($A755, 'Fielding Data'!$A$1:$H$12056, 5, 0), 0)</f>
        <v>6</v>
      </c>
      <c r="R755" s="13">
        <f>IFERROR(VLOOKUP($A755, 'Fielding Data'!$A$1:$H$12056, 6, 0), 0)</f>
        <v>8</v>
      </c>
      <c r="S755" s="13">
        <f>IFERROR(VLOOKUP($A755, 'Fielding Data'!$A$1:$H$12056, 7, 0), 0)</f>
        <v>4</v>
      </c>
      <c r="T755" s="13">
        <f>IFERROR(VLOOKUP($A755, 'Fielding Data'!$A$1:$H$12056, 8, 0), 0)</f>
        <v>0</v>
      </c>
      <c r="U755" s="13">
        <f>SUMIFS('Fielding Data'!E:E, 'Fielding Data'!$A:$A, $A755)</f>
        <v>6</v>
      </c>
      <c r="V755" s="13">
        <f>SUMIFS('Fielding Data'!F:F, 'Fielding Data'!$A:$A, $A755)</f>
        <v>8</v>
      </c>
      <c r="W755" s="13">
        <f>SUMIFS('Fielding Data'!G:G, 'Fielding Data'!$A:$A, $A755)</f>
        <v>4</v>
      </c>
      <c r="X755" s="13">
        <f>SUMIFS('Fielding Data'!H:H, 'Fielding Data'!$A:$A, $A755)</f>
        <v>0</v>
      </c>
    </row>
    <row r="756" spans="1:24" x14ac:dyDescent="0.3">
      <c r="A756" s="13" t="str">
        <f t="shared" si="23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 t="shared" si="22"/>
        <v>2B</v>
      </c>
      <c r="Q756" s="13">
        <f>IFERROR(VLOOKUP($A756, 'Fielding Data'!$A$1:$H$12056, 5, 0), 0)</f>
        <v>10</v>
      </c>
      <c r="R756" s="13">
        <f>IFERROR(VLOOKUP($A756, 'Fielding Data'!$A$1:$H$12056, 6, 0), 0)</f>
        <v>19</v>
      </c>
      <c r="S756" s="13">
        <f>IFERROR(VLOOKUP($A756, 'Fielding Data'!$A$1:$H$12056, 7, 0), 0)</f>
        <v>0</v>
      </c>
      <c r="T756" s="13">
        <f>IFERROR(VLOOKUP($A756, 'Fielding Data'!$A$1:$H$12056, 8, 0), 0)</f>
        <v>2</v>
      </c>
      <c r="U756" s="13">
        <f>SUMIFS('Fielding Data'!E:E, 'Fielding Data'!$A:$A, $A756)</f>
        <v>25</v>
      </c>
      <c r="V756" s="13">
        <f>SUMIFS('Fielding Data'!F:F, 'Fielding Data'!$A:$A, $A756)</f>
        <v>35</v>
      </c>
      <c r="W756" s="13">
        <f>SUMIFS('Fielding Data'!G:G, 'Fielding Data'!$A:$A, $A756)</f>
        <v>0</v>
      </c>
      <c r="X756" s="13">
        <f>SUMIFS('Fielding Data'!H:H, 'Fielding Data'!$A:$A, $A756)</f>
        <v>6</v>
      </c>
    </row>
    <row r="757" spans="1:24" x14ac:dyDescent="0.3">
      <c r="A757" s="13" t="str">
        <f t="shared" si="23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 t="shared" si="22"/>
        <v>P</v>
      </c>
      <c r="Q757" s="13">
        <f>IFERROR(VLOOKUP($A757, 'Fielding Data'!$A$1:$H$12056, 5, 0), 0)</f>
        <v>4</v>
      </c>
      <c r="R757" s="13">
        <f>IFERROR(VLOOKUP($A757, 'Fielding Data'!$A$1:$H$12056, 6, 0), 0)</f>
        <v>8</v>
      </c>
      <c r="S757" s="13">
        <f>IFERROR(VLOOKUP($A757, 'Fielding Data'!$A$1:$H$12056, 7, 0), 0)</f>
        <v>0</v>
      </c>
      <c r="T757" s="13">
        <f>IFERROR(VLOOKUP($A757, 'Fielding Data'!$A$1:$H$12056, 8, 0), 0)</f>
        <v>1</v>
      </c>
      <c r="U757" s="13">
        <f>SUMIFS('Fielding Data'!E:E, 'Fielding Data'!$A:$A, $A757)</f>
        <v>4</v>
      </c>
      <c r="V757" s="13">
        <f>SUMIFS('Fielding Data'!F:F, 'Fielding Data'!$A:$A, $A757)</f>
        <v>8</v>
      </c>
      <c r="W757" s="13">
        <f>SUMIFS('Fielding Data'!G:G, 'Fielding Data'!$A:$A, $A757)</f>
        <v>0</v>
      </c>
      <c r="X757" s="13">
        <f>SUMIFS('Fielding Data'!H:H, 'Fielding Data'!$A:$A, $A757)</f>
        <v>1</v>
      </c>
    </row>
    <row r="758" spans="1:24" x14ac:dyDescent="0.3">
      <c r="A758" s="13" t="str">
        <f t="shared" si="23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 t="shared" si="22"/>
        <v>P</v>
      </c>
      <c r="Q758" s="13">
        <f>IFERROR(VLOOKUP($A758, 'Fielding Data'!$A$1:$H$12056, 5, 0), 0)</f>
        <v>0</v>
      </c>
      <c r="R758" s="13">
        <f>IFERROR(VLOOKUP($A758, 'Fielding Data'!$A$1:$H$12056, 6, 0), 0)</f>
        <v>2</v>
      </c>
      <c r="S758" s="13">
        <f>IFERROR(VLOOKUP($A758, 'Fielding Data'!$A$1:$H$12056, 7, 0), 0)</f>
        <v>1</v>
      </c>
      <c r="T758" s="13">
        <f>IFERROR(VLOOKUP($A758, 'Fielding Data'!$A$1:$H$12056, 8, 0), 0)</f>
        <v>0</v>
      </c>
      <c r="U758" s="13">
        <f>SUMIFS('Fielding Data'!E:E, 'Fielding Data'!$A:$A, $A758)</f>
        <v>0</v>
      </c>
      <c r="V758" s="13">
        <f>SUMIFS('Fielding Data'!F:F, 'Fielding Data'!$A:$A, $A758)</f>
        <v>2</v>
      </c>
      <c r="W758" s="13">
        <f>SUMIFS('Fielding Data'!G:G, 'Fielding Data'!$A:$A, $A758)</f>
        <v>1</v>
      </c>
      <c r="X758" s="13">
        <f>SUMIFS('Fielding Data'!H:H, 'Fielding Data'!$A:$A, $A758)</f>
        <v>0</v>
      </c>
    </row>
    <row r="759" spans="1:24" x14ac:dyDescent="0.3">
      <c r="A759" s="13" t="str">
        <f t="shared" si="23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 t="shared" si="22"/>
        <v>P</v>
      </c>
      <c r="Q759" s="13">
        <f>IFERROR(VLOOKUP($A759, 'Fielding Data'!$A$1:$H$12056, 5, 0), 0)</f>
        <v>2</v>
      </c>
      <c r="R759" s="13">
        <f>IFERROR(VLOOKUP($A759, 'Fielding Data'!$A$1:$H$12056, 6, 0), 0)</f>
        <v>9</v>
      </c>
      <c r="S759" s="13">
        <f>IFERROR(VLOOKUP($A759, 'Fielding Data'!$A$1:$H$12056, 7, 0), 0)</f>
        <v>0</v>
      </c>
      <c r="T759" s="13">
        <f>IFERROR(VLOOKUP($A759, 'Fielding Data'!$A$1:$H$12056, 8, 0), 0)</f>
        <v>0</v>
      </c>
      <c r="U759" s="13">
        <f>SUMIFS('Fielding Data'!E:E, 'Fielding Data'!$A:$A, $A759)</f>
        <v>2</v>
      </c>
      <c r="V759" s="13">
        <f>SUMIFS('Fielding Data'!F:F, 'Fielding Data'!$A:$A, $A759)</f>
        <v>9</v>
      </c>
      <c r="W759" s="13">
        <f>SUMIFS('Fielding Data'!G:G, 'Fielding Data'!$A:$A, $A759)</f>
        <v>0</v>
      </c>
      <c r="X759" s="13">
        <f>SUMIFS('Fielding Data'!H:H, 'Fielding Data'!$A:$A, $A759)</f>
        <v>0</v>
      </c>
    </row>
    <row r="760" spans="1:24" x14ac:dyDescent="0.3">
      <c r="A760" s="13" t="str">
        <f t="shared" si="23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 t="shared" si="22"/>
        <v>C</v>
      </c>
      <c r="Q760" s="13">
        <f>IFERROR(VLOOKUP($A760, 'Fielding Data'!$A$1:$H$12056, 5, 0), 0)</f>
        <v>821</v>
      </c>
      <c r="R760" s="13">
        <f>IFERROR(VLOOKUP($A760, 'Fielding Data'!$A$1:$H$12056, 6, 0), 0)</f>
        <v>62</v>
      </c>
      <c r="S760" s="13">
        <f>IFERROR(VLOOKUP($A760, 'Fielding Data'!$A$1:$H$12056, 7, 0), 0)</f>
        <v>9</v>
      </c>
      <c r="T760" s="13">
        <f>IFERROR(VLOOKUP($A760, 'Fielding Data'!$A$1:$H$12056, 8, 0), 0)</f>
        <v>9</v>
      </c>
      <c r="U760" s="13">
        <f>SUMIFS('Fielding Data'!E:E, 'Fielding Data'!$A:$A, $A760)</f>
        <v>821</v>
      </c>
      <c r="V760" s="13">
        <f>SUMIFS('Fielding Data'!F:F, 'Fielding Data'!$A:$A, $A760)</f>
        <v>62</v>
      </c>
      <c r="W760" s="13">
        <f>SUMIFS('Fielding Data'!G:G, 'Fielding Data'!$A:$A, $A760)</f>
        <v>9</v>
      </c>
      <c r="X760" s="13">
        <f>SUMIFS('Fielding Data'!H:H, 'Fielding Data'!$A:$A, $A760)</f>
        <v>9</v>
      </c>
    </row>
    <row r="761" spans="1:24" x14ac:dyDescent="0.3">
      <c r="A761" s="13" t="str">
        <f t="shared" si="23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 t="shared" si="22"/>
        <v>P</v>
      </c>
      <c r="Q761" s="13">
        <f>IFERROR(VLOOKUP($A761, 'Fielding Data'!$A$1:$H$12056, 5, 0), 0)</f>
        <v>1</v>
      </c>
      <c r="R761" s="13">
        <f>IFERROR(VLOOKUP($A761, 'Fielding Data'!$A$1:$H$12056, 6, 0), 0)</f>
        <v>7</v>
      </c>
      <c r="S761" s="13">
        <f>IFERROR(VLOOKUP($A761, 'Fielding Data'!$A$1:$H$12056, 7, 0), 0)</f>
        <v>0</v>
      </c>
      <c r="T761" s="13">
        <f>IFERROR(VLOOKUP($A761, 'Fielding Data'!$A$1:$H$12056, 8, 0), 0)</f>
        <v>1</v>
      </c>
      <c r="U761" s="13">
        <f>SUMIFS('Fielding Data'!E:E, 'Fielding Data'!$A:$A, $A761)</f>
        <v>1</v>
      </c>
      <c r="V761" s="13">
        <f>SUMIFS('Fielding Data'!F:F, 'Fielding Data'!$A:$A, $A761)</f>
        <v>7</v>
      </c>
      <c r="W761" s="13">
        <f>SUMIFS('Fielding Data'!G:G, 'Fielding Data'!$A:$A, $A761)</f>
        <v>0</v>
      </c>
      <c r="X761" s="13">
        <f>SUMIFS('Fielding Data'!H:H, 'Fielding Data'!$A:$A, $A761)</f>
        <v>1</v>
      </c>
    </row>
    <row r="762" spans="1:24" x14ac:dyDescent="0.3">
      <c r="A762" s="13" t="str">
        <f t="shared" si="23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 t="shared" si="22"/>
        <v>P</v>
      </c>
      <c r="Q762" s="13">
        <f>IFERROR(VLOOKUP($A762, 'Fielding Data'!$A$1:$H$12056, 5, 0), 0)</f>
        <v>2</v>
      </c>
      <c r="R762" s="13">
        <f>IFERROR(VLOOKUP($A762, 'Fielding Data'!$A$1:$H$12056, 6, 0), 0)</f>
        <v>0</v>
      </c>
      <c r="S762" s="13">
        <f>IFERROR(VLOOKUP($A762, 'Fielding Data'!$A$1:$H$12056, 7, 0), 0)</f>
        <v>0</v>
      </c>
      <c r="T762" s="13">
        <f>IFERROR(VLOOKUP($A762, 'Fielding Data'!$A$1:$H$12056, 8, 0), 0)</f>
        <v>0</v>
      </c>
      <c r="U762" s="13">
        <f>SUMIFS('Fielding Data'!E:E, 'Fielding Data'!$A:$A, $A762)</f>
        <v>2</v>
      </c>
      <c r="V762" s="13">
        <f>SUMIFS('Fielding Data'!F:F, 'Fielding Data'!$A:$A, $A762)</f>
        <v>0</v>
      </c>
      <c r="W762" s="13">
        <f>SUMIFS('Fielding Data'!G:G, 'Fielding Data'!$A:$A, $A762)</f>
        <v>0</v>
      </c>
      <c r="X762" s="13">
        <f>SUMIFS('Fielding Data'!H:H, 'Fielding Data'!$A:$A, $A762)</f>
        <v>0</v>
      </c>
    </row>
    <row r="763" spans="1:24" x14ac:dyDescent="0.3">
      <c r="A763" s="13" t="str">
        <f t="shared" si="23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 t="shared" si="22"/>
        <v>P</v>
      </c>
      <c r="Q763" s="13">
        <f>IFERROR(VLOOKUP($A763, 'Fielding Data'!$A$1:$H$12056, 5, 0), 0)</f>
        <v>11</v>
      </c>
      <c r="R763" s="13">
        <f>IFERROR(VLOOKUP($A763, 'Fielding Data'!$A$1:$H$12056, 6, 0), 0)</f>
        <v>8</v>
      </c>
      <c r="S763" s="13">
        <f>IFERROR(VLOOKUP($A763, 'Fielding Data'!$A$1:$H$12056, 7, 0), 0)</f>
        <v>1</v>
      </c>
      <c r="T763" s="13">
        <f>IFERROR(VLOOKUP($A763, 'Fielding Data'!$A$1:$H$12056, 8, 0), 0)</f>
        <v>1</v>
      </c>
      <c r="U763" s="13">
        <f>SUMIFS('Fielding Data'!E:E, 'Fielding Data'!$A:$A, $A763)</f>
        <v>11</v>
      </c>
      <c r="V763" s="13">
        <f>SUMIFS('Fielding Data'!F:F, 'Fielding Data'!$A:$A, $A763)</f>
        <v>8</v>
      </c>
      <c r="W763" s="13">
        <f>SUMIFS('Fielding Data'!G:G, 'Fielding Data'!$A:$A, $A763)</f>
        <v>1</v>
      </c>
      <c r="X763" s="13">
        <f>SUMIFS('Fielding Data'!H:H, 'Fielding Data'!$A:$A, $A763)</f>
        <v>1</v>
      </c>
    </row>
    <row r="764" spans="1:24" x14ac:dyDescent="0.3">
      <c r="A764" s="13" t="str">
        <f t="shared" si="23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 t="shared" si="22"/>
        <v>OF</v>
      </c>
      <c r="Q764" s="13">
        <f>IFERROR(VLOOKUP($A764, 'Fielding Data'!$A$1:$H$12056, 5, 0), 0)</f>
        <v>135</v>
      </c>
      <c r="R764" s="13">
        <f>IFERROR(VLOOKUP($A764, 'Fielding Data'!$A$1:$H$12056, 6, 0), 0)</f>
        <v>7</v>
      </c>
      <c r="S764" s="13">
        <f>IFERROR(VLOOKUP($A764, 'Fielding Data'!$A$1:$H$12056, 7, 0), 0)</f>
        <v>3</v>
      </c>
      <c r="T764" s="13">
        <f>IFERROR(VLOOKUP($A764, 'Fielding Data'!$A$1:$H$12056, 8, 0), 0)</f>
        <v>3</v>
      </c>
      <c r="U764" s="13">
        <f>SUMIFS('Fielding Data'!E:E, 'Fielding Data'!$A:$A, $A764)</f>
        <v>135</v>
      </c>
      <c r="V764" s="13">
        <f>SUMIFS('Fielding Data'!F:F, 'Fielding Data'!$A:$A, $A764)</f>
        <v>7</v>
      </c>
      <c r="W764" s="13">
        <f>SUMIFS('Fielding Data'!G:G, 'Fielding Data'!$A:$A, $A764)</f>
        <v>3</v>
      </c>
      <c r="X764" s="13">
        <f>SUMIFS('Fielding Data'!H:H, 'Fielding Data'!$A:$A, $A764)</f>
        <v>3</v>
      </c>
    </row>
    <row r="765" spans="1:24" x14ac:dyDescent="0.3">
      <c r="A765" s="13" t="str">
        <f t="shared" si="23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 t="shared" si="22"/>
        <v>1B</v>
      </c>
      <c r="Q765" s="13">
        <f>IFERROR(VLOOKUP($A765, 'Fielding Data'!$A$1:$H$12056, 5, 0), 0)</f>
        <v>23</v>
      </c>
      <c r="R765" s="13">
        <f>IFERROR(VLOOKUP($A765, 'Fielding Data'!$A$1:$H$12056, 6, 0), 0)</f>
        <v>1</v>
      </c>
      <c r="S765" s="13">
        <f>IFERROR(VLOOKUP($A765, 'Fielding Data'!$A$1:$H$12056, 7, 0), 0)</f>
        <v>0</v>
      </c>
      <c r="T765" s="13">
        <f>IFERROR(VLOOKUP($A765, 'Fielding Data'!$A$1:$H$12056, 8, 0), 0)</f>
        <v>1</v>
      </c>
      <c r="U765" s="13">
        <f>SUMIFS('Fielding Data'!E:E, 'Fielding Data'!$A:$A, $A765)</f>
        <v>23</v>
      </c>
      <c r="V765" s="13">
        <f>SUMIFS('Fielding Data'!F:F, 'Fielding Data'!$A:$A, $A765)</f>
        <v>1</v>
      </c>
      <c r="W765" s="13">
        <f>SUMIFS('Fielding Data'!G:G, 'Fielding Data'!$A:$A, $A765)</f>
        <v>0</v>
      </c>
      <c r="X765" s="13">
        <f>SUMIFS('Fielding Data'!H:H, 'Fielding Data'!$A:$A, $A765)</f>
        <v>1</v>
      </c>
    </row>
    <row r="766" spans="1:24" x14ac:dyDescent="0.3">
      <c r="A766" s="13" t="str">
        <f t="shared" si="23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 t="shared" si="22"/>
        <v>P</v>
      </c>
      <c r="Q766" s="13">
        <f>IFERROR(VLOOKUP($A766, 'Fielding Data'!$A$1:$H$12056, 5, 0), 0)</f>
        <v>1</v>
      </c>
      <c r="R766" s="13">
        <f>IFERROR(VLOOKUP($A766, 'Fielding Data'!$A$1:$H$12056, 6, 0), 0)</f>
        <v>13</v>
      </c>
      <c r="S766" s="13">
        <f>IFERROR(VLOOKUP($A766, 'Fielding Data'!$A$1:$H$12056, 7, 0), 0)</f>
        <v>0</v>
      </c>
      <c r="T766" s="13">
        <f>IFERROR(VLOOKUP($A766, 'Fielding Data'!$A$1:$H$12056, 8, 0), 0)</f>
        <v>0</v>
      </c>
      <c r="U766" s="13">
        <f>SUMIFS('Fielding Data'!E:E, 'Fielding Data'!$A:$A, $A766)</f>
        <v>1</v>
      </c>
      <c r="V766" s="13">
        <f>SUMIFS('Fielding Data'!F:F, 'Fielding Data'!$A:$A, $A766)</f>
        <v>13</v>
      </c>
      <c r="W766" s="13">
        <f>SUMIFS('Fielding Data'!G:G, 'Fielding Data'!$A:$A, $A766)</f>
        <v>0</v>
      </c>
      <c r="X766" s="13">
        <f>SUMIFS('Fielding Data'!H:H, 'Fielding Data'!$A:$A, $A766)</f>
        <v>0</v>
      </c>
    </row>
    <row r="767" spans="1:24" x14ac:dyDescent="0.3">
      <c r="A767" s="13" t="str">
        <f t="shared" si="23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 t="shared" si="22"/>
        <v>P</v>
      </c>
      <c r="Q767" s="13">
        <f>IFERROR(VLOOKUP($A767, 'Fielding Data'!$A$1:$H$12056, 5, 0), 0)</f>
        <v>0</v>
      </c>
      <c r="R767" s="13">
        <f>IFERROR(VLOOKUP($A767, 'Fielding Data'!$A$1:$H$12056, 6, 0), 0)</f>
        <v>2</v>
      </c>
      <c r="S767" s="13">
        <f>IFERROR(VLOOKUP($A767, 'Fielding Data'!$A$1:$H$12056, 7, 0), 0)</f>
        <v>0</v>
      </c>
      <c r="T767" s="13">
        <f>IFERROR(VLOOKUP($A767, 'Fielding Data'!$A$1:$H$12056, 8, 0), 0)</f>
        <v>1</v>
      </c>
      <c r="U767" s="13">
        <f>SUMIFS('Fielding Data'!E:E, 'Fielding Data'!$A:$A, $A767)</f>
        <v>0</v>
      </c>
      <c r="V767" s="13">
        <f>SUMIFS('Fielding Data'!F:F, 'Fielding Data'!$A:$A, $A767)</f>
        <v>2</v>
      </c>
      <c r="W767" s="13">
        <f>SUMIFS('Fielding Data'!G:G, 'Fielding Data'!$A:$A, $A767)</f>
        <v>0</v>
      </c>
      <c r="X767" s="13">
        <f>SUMIFS('Fielding Data'!H:H, 'Fielding Data'!$A:$A, $A767)</f>
        <v>1</v>
      </c>
    </row>
    <row r="768" spans="1:24" x14ac:dyDescent="0.3">
      <c r="A768" s="13" t="str">
        <f t="shared" si="23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 t="shared" si="22"/>
        <v>P</v>
      </c>
      <c r="Q768" s="13">
        <f>IFERROR(VLOOKUP($A768, 'Fielding Data'!$A$1:$H$12056, 5, 0), 0)</f>
        <v>3</v>
      </c>
      <c r="R768" s="13">
        <f>IFERROR(VLOOKUP($A768, 'Fielding Data'!$A$1:$H$12056, 6, 0), 0)</f>
        <v>1</v>
      </c>
      <c r="S768" s="13">
        <f>IFERROR(VLOOKUP($A768, 'Fielding Data'!$A$1:$H$12056, 7, 0), 0)</f>
        <v>0</v>
      </c>
      <c r="T768" s="13">
        <f>IFERROR(VLOOKUP($A768, 'Fielding Data'!$A$1:$H$12056, 8, 0), 0)</f>
        <v>0</v>
      </c>
      <c r="U768" s="13">
        <f>SUMIFS('Fielding Data'!E:E, 'Fielding Data'!$A:$A, $A768)</f>
        <v>3</v>
      </c>
      <c r="V768" s="13">
        <f>SUMIFS('Fielding Data'!F:F, 'Fielding Data'!$A:$A, $A768)</f>
        <v>1</v>
      </c>
      <c r="W768" s="13">
        <f>SUMIFS('Fielding Data'!G:G, 'Fielding Data'!$A:$A, $A768)</f>
        <v>0</v>
      </c>
      <c r="X768" s="13">
        <f>SUMIFS('Fielding Data'!H:H, 'Fielding Data'!$A:$A, $A768)</f>
        <v>0</v>
      </c>
    </row>
    <row r="769" spans="1:24" x14ac:dyDescent="0.3">
      <c r="A769" s="13" t="str">
        <f t="shared" si="23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 t="shared" si="22"/>
        <v>1B</v>
      </c>
      <c r="Q769" s="13">
        <f>IFERROR(VLOOKUP($A769, 'Fielding Data'!$A$1:$H$12056, 5, 0), 0)</f>
        <v>1310</v>
      </c>
      <c r="R769" s="13">
        <f>IFERROR(VLOOKUP($A769, 'Fielding Data'!$A$1:$H$12056, 6, 0), 0)</f>
        <v>101</v>
      </c>
      <c r="S769" s="13">
        <f>IFERROR(VLOOKUP($A769, 'Fielding Data'!$A$1:$H$12056, 7, 0), 0)</f>
        <v>6</v>
      </c>
      <c r="T769" s="13">
        <f>IFERROR(VLOOKUP($A769, 'Fielding Data'!$A$1:$H$12056, 8, 0), 0)</f>
        <v>150</v>
      </c>
      <c r="U769" s="13">
        <f>SUMIFS('Fielding Data'!E:E, 'Fielding Data'!$A:$A, $A769)</f>
        <v>1310</v>
      </c>
      <c r="V769" s="13">
        <f>SUMIFS('Fielding Data'!F:F, 'Fielding Data'!$A:$A, $A769)</f>
        <v>101</v>
      </c>
      <c r="W769" s="13">
        <f>SUMIFS('Fielding Data'!G:G, 'Fielding Data'!$A:$A, $A769)</f>
        <v>6</v>
      </c>
      <c r="X769" s="13">
        <f>SUMIFS('Fielding Data'!H:H, 'Fielding Data'!$A:$A, $A769)</f>
        <v>150</v>
      </c>
    </row>
    <row r="770" spans="1:24" x14ac:dyDescent="0.3">
      <c r="A770" s="13" t="str">
        <f t="shared" si="23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 t="shared" ref="P770:P833" si="24">IFERROR(VLOOKUP($A770, Fielding, 4, 0), "Other")</f>
        <v>P</v>
      </c>
      <c r="Q770" s="13">
        <f>IFERROR(VLOOKUP($A770, 'Fielding Data'!$A$1:$H$12056, 5, 0), 0)</f>
        <v>5</v>
      </c>
      <c r="R770" s="13">
        <f>IFERROR(VLOOKUP($A770, 'Fielding Data'!$A$1:$H$12056, 6, 0), 0)</f>
        <v>2</v>
      </c>
      <c r="S770" s="13">
        <f>IFERROR(VLOOKUP($A770, 'Fielding Data'!$A$1:$H$12056, 7, 0), 0)</f>
        <v>0</v>
      </c>
      <c r="T770" s="13">
        <f>IFERROR(VLOOKUP($A770, 'Fielding Data'!$A$1:$H$12056, 8, 0), 0)</f>
        <v>0</v>
      </c>
      <c r="U770" s="13">
        <f>SUMIFS('Fielding Data'!E:E, 'Fielding Data'!$A:$A, $A770)</f>
        <v>5</v>
      </c>
      <c r="V770" s="13">
        <f>SUMIFS('Fielding Data'!F:F, 'Fielding Data'!$A:$A, $A770)</f>
        <v>2</v>
      </c>
      <c r="W770" s="13">
        <f>SUMIFS('Fielding Data'!G:G, 'Fielding Data'!$A:$A, $A770)</f>
        <v>0</v>
      </c>
      <c r="X770" s="13">
        <f>SUMIFS('Fielding Data'!H:H, 'Fielding Data'!$A:$A, $A770)</f>
        <v>0</v>
      </c>
    </row>
    <row r="771" spans="1:24" x14ac:dyDescent="0.3">
      <c r="A771" s="13" t="str">
        <f t="shared" ref="A771:A834" si="25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 t="shared" si="24"/>
        <v>P</v>
      </c>
      <c r="Q771" s="13">
        <f>IFERROR(VLOOKUP($A771, 'Fielding Data'!$A$1:$H$12056, 5, 0), 0)</f>
        <v>8</v>
      </c>
      <c r="R771" s="13">
        <f>IFERROR(VLOOKUP($A771, 'Fielding Data'!$A$1:$H$12056, 6, 0), 0)</f>
        <v>10</v>
      </c>
      <c r="S771" s="13">
        <f>IFERROR(VLOOKUP($A771, 'Fielding Data'!$A$1:$H$12056, 7, 0), 0)</f>
        <v>1</v>
      </c>
      <c r="T771" s="13">
        <f>IFERROR(VLOOKUP($A771, 'Fielding Data'!$A$1:$H$12056, 8, 0), 0)</f>
        <v>1</v>
      </c>
      <c r="U771" s="13">
        <f>SUMIFS('Fielding Data'!E:E, 'Fielding Data'!$A:$A, $A771)</f>
        <v>8</v>
      </c>
      <c r="V771" s="13">
        <f>SUMIFS('Fielding Data'!F:F, 'Fielding Data'!$A:$A, $A771)</f>
        <v>10</v>
      </c>
      <c r="W771" s="13">
        <f>SUMIFS('Fielding Data'!G:G, 'Fielding Data'!$A:$A, $A771)</f>
        <v>1</v>
      </c>
      <c r="X771" s="13">
        <f>SUMIFS('Fielding Data'!H:H, 'Fielding Data'!$A:$A, $A771)</f>
        <v>1</v>
      </c>
    </row>
    <row r="772" spans="1:24" x14ac:dyDescent="0.3">
      <c r="A772" s="13" t="str">
        <f t="shared" si="25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 t="shared" si="24"/>
        <v>CF</v>
      </c>
      <c r="Q772" s="13">
        <f>IFERROR(VLOOKUP($A772, 'Fielding Data'!$A$1:$H$12056, 5, 0), 0)</f>
        <v>0</v>
      </c>
      <c r="R772" s="13">
        <f>IFERROR(VLOOKUP($A772, 'Fielding Data'!$A$1:$H$12056, 6, 0), 0)</f>
        <v>0</v>
      </c>
      <c r="S772" s="13">
        <f>IFERROR(VLOOKUP($A772, 'Fielding Data'!$A$1:$H$12056, 7, 0), 0)</f>
        <v>0</v>
      </c>
      <c r="T772" s="13">
        <f>IFERROR(VLOOKUP($A772, 'Fielding Data'!$A$1:$H$12056, 8, 0), 0)</f>
        <v>0</v>
      </c>
      <c r="U772" s="13">
        <f>SUMIFS('Fielding Data'!E:E, 'Fielding Data'!$A:$A, $A772)</f>
        <v>368</v>
      </c>
      <c r="V772" s="13">
        <f>SUMIFS('Fielding Data'!F:F, 'Fielding Data'!$A:$A, $A772)</f>
        <v>10</v>
      </c>
      <c r="W772" s="13">
        <f>SUMIFS('Fielding Data'!G:G, 'Fielding Data'!$A:$A, $A772)</f>
        <v>5</v>
      </c>
      <c r="X772" s="13">
        <f>SUMIFS('Fielding Data'!H:H, 'Fielding Data'!$A:$A, $A772)</f>
        <v>2</v>
      </c>
    </row>
    <row r="773" spans="1:24" x14ac:dyDescent="0.3">
      <c r="A773" s="13" t="str">
        <f t="shared" si="25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 t="shared" si="24"/>
        <v>C</v>
      </c>
      <c r="Q773" s="13">
        <f>IFERROR(VLOOKUP($A773, 'Fielding Data'!$A$1:$H$12056, 5, 0), 0)</f>
        <v>77</v>
      </c>
      <c r="R773" s="13">
        <f>IFERROR(VLOOKUP($A773, 'Fielding Data'!$A$1:$H$12056, 6, 0), 0)</f>
        <v>4</v>
      </c>
      <c r="S773" s="13">
        <f>IFERROR(VLOOKUP($A773, 'Fielding Data'!$A$1:$H$12056, 7, 0), 0)</f>
        <v>1</v>
      </c>
      <c r="T773" s="13">
        <f>IFERROR(VLOOKUP($A773, 'Fielding Data'!$A$1:$H$12056, 8, 0), 0)</f>
        <v>1</v>
      </c>
      <c r="U773" s="13">
        <f>SUMIFS('Fielding Data'!E:E, 'Fielding Data'!$A:$A, $A773)</f>
        <v>77</v>
      </c>
      <c r="V773" s="13">
        <f>SUMIFS('Fielding Data'!F:F, 'Fielding Data'!$A:$A, $A773)</f>
        <v>4</v>
      </c>
      <c r="W773" s="13">
        <f>SUMIFS('Fielding Data'!G:G, 'Fielding Data'!$A:$A, $A773)</f>
        <v>1</v>
      </c>
      <c r="X773" s="13">
        <f>SUMIFS('Fielding Data'!H:H, 'Fielding Data'!$A:$A, $A773)</f>
        <v>1</v>
      </c>
    </row>
    <row r="774" spans="1:24" x14ac:dyDescent="0.3">
      <c r="A774" s="13" t="str">
        <f t="shared" si="25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 t="shared" si="24"/>
        <v>P</v>
      </c>
      <c r="Q774" s="13">
        <f>IFERROR(VLOOKUP($A774, 'Fielding Data'!$A$1:$H$12056, 5, 0), 0)</f>
        <v>4</v>
      </c>
      <c r="R774" s="13">
        <f>IFERROR(VLOOKUP($A774, 'Fielding Data'!$A$1:$H$12056, 6, 0), 0)</f>
        <v>1</v>
      </c>
      <c r="S774" s="13">
        <f>IFERROR(VLOOKUP($A774, 'Fielding Data'!$A$1:$H$12056, 7, 0), 0)</f>
        <v>2</v>
      </c>
      <c r="T774" s="13">
        <f>IFERROR(VLOOKUP($A774, 'Fielding Data'!$A$1:$H$12056, 8, 0), 0)</f>
        <v>0</v>
      </c>
      <c r="U774" s="13">
        <f>SUMIFS('Fielding Data'!E:E, 'Fielding Data'!$A:$A, $A774)</f>
        <v>4</v>
      </c>
      <c r="V774" s="13">
        <f>SUMIFS('Fielding Data'!F:F, 'Fielding Data'!$A:$A, $A774)</f>
        <v>1</v>
      </c>
      <c r="W774" s="13">
        <f>SUMIFS('Fielding Data'!G:G, 'Fielding Data'!$A:$A, $A774)</f>
        <v>2</v>
      </c>
      <c r="X774" s="13">
        <f>SUMIFS('Fielding Data'!H:H, 'Fielding Data'!$A:$A, $A774)</f>
        <v>0</v>
      </c>
    </row>
    <row r="775" spans="1:24" x14ac:dyDescent="0.3">
      <c r="A775" s="13" t="str">
        <f t="shared" si="25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 t="shared" si="24"/>
        <v>P</v>
      </c>
      <c r="Q775" s="13">
        <f>IFERROR(VLOOKUP($A775, 'Fielding Data'!$A$1:$H$12056, 5, 0), 0)</f>
        <v>4</v>
      </c>
      <c r="R775" s="13">
        <f>IFERROR(VLOOKUP($A775, 'Fielding Data'!$A$1:$H$12056, 6, 0), 0)</f>
        <v>5</v>
      </c>
      <c r="S775" s="13">
        <f>IFERROR(VLOOKUP($A775, 'Fielding Data'!$A$1:$H$12056, 7, 0), 0)</f>
        <v>1</v>
      </c>
      <c r="T775" s="13">
        <f>IFERROR(VLOOKUP($A775, 'Fielding Data'!$A$1:$H$12056, 8, 0), 0)</f>
        <v>0</v>
      </c>
      <c r="U775" s="13">
        <f>SUMIFS('Fielding Data'!E:E, 'Fielding Data'!$A:$A, $A775)</f>
        <v>4</v>
      </c>
      <c r="V775" s="13">
        <f>SUMIFS('Fielding Data'!F:F, 'Fielding Data'!$A:$A, $A775)</f>
        <v>5</v>
      </c>
      <c r="W775" s="13">
        <f>SUMIFS('Fielding Data'!G:G, 'Fielding Data'!$A:$A, $A775)</f>
        <v>1</v>
      </c>
      <c r="X775" s="13">
        <f>SUMIFS('Fielding Data'!H:H, 'Fielding Data'!$A:$A, $A775)</f>
        <v>0</v>
      </c>
    </row>
    <row r="776" spans="1:24" x14ac:dyDescent="0.3">
      <c r="A776" s="13" t="str">
        <f t="shared" si="25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 t="shared" si="24"/>
        <v>P</v>
      </c>
      <c r="Q776" s="13">
        <f>IFERROR(VLOOKUP($A776, 'Fielding Data'!$A$1:$H$12056, 5, 0), 0)</f>
        <v>1</v>
      </c>
      <c r="R776" s="13">
        <f>IFERROR(VLOOKUP($A776, 'Fielding Data'!$A$1:$H$12056, 6, 0), 0)</f>
        <v>7</v>
      </c>
      <c r="S776" s="13">
        <f>IFERROR(VLOOKUP($A776, 'Fielding Data'!$A$1:$H$12056, 7, 0), 0)</f>
        <v>0</v>
      </c>
      <c r="T776" s="13">
        <f>IFERROR(VLOOKUP($A776, 'Fielding Data'!$A$1:$H$12056, 8, 0), 0)</f>
        <v>0</v>
      </c>
      <c r="U776" s="13">
        <f>SUMIFS('Fielding Data'!E:E, 'Fielding Data'!$A:$A, $A776)</f>
        <v>1</v>
      </c>
      <c r="V776" s="13">
        <f>SUMIFS('Fielding Data'!F:F, 'Fielding Data'!$A:$A, $A776)</f>
        <v>7</v>
      </c>
      <c r="W776" s="13">
        <f>SUMIFS('Fielding Data'!G:G, 'Fielding Data'!$A:$A, $A776)</f>
        <v>0</v>
      </c>
      <c r="X776" s="13">
        <f>SUMIFS('Fielding Data'!H:H, 'Fielding Data'!$A:$A, $A776)</f>
        <v>0</v>
      </c>
    </row>
    <row r="777" spans="1:24" x14ac:dyDescent="0.3">
      <c r="A777" s="13" t="str">
        <f t="shared" si="25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 t="shared" si="24"/>
        <v>CF</v>
      </c>
      <c r="Q777" s="13">
        <f>IFERROR(VLOOKUP($A777, 'Fielding Data'!$A$1:$H$12056, 5, 0), 0)</f>
        <v>0</v>
      </c>
      <c r="R777" s="13">
        <f>IFERROR(VLOOKUP($A777, 'Fielding Data'!$A$1:$H$12056, 6, 0), 0)</f>
        <v>0</v>
      </c>
      <c r="S777" s="13">
        <f>IFERROR(VLOOKUP($A777, 'Fielding Data'!$A$1:$H$12056, 7, 0), 0)</f>
        <v>0</v>
      </c>
      <c r="T777" s="13">
        <f>IFERROR(VLOOKUP($A777, 'Fielding Data'!$A$1:$H$12056, 8, 0), 0)</f>
        <v>0</v>
      </c>
      <c r="U777" s="13">
        <f>SUMIFS('Fielding Data'!E:E, 'Fielding Data'!$A:$A, $A777)</f>
        <v>220</v>
      </c>
      <c r="V777" s="13">
        <f>SUMIFS('Fielding Data'!F:F, 'Fielding Data'!$A:$A, $A777)</f>
        <v>9</v>
      </c>
      <c r="W777" s="13">
        <f>SUMIFS('Fielding Data'!G:G, 'Fielding Data'!$A:$A, $A777)</f>
        <v>4</v>
      </c>
      <c r="X777" s="13">
        <f>SUMIFS('Fielding Data'!H:H, 'Fielding Data'!$A:$A, $A777)</f>
        <v>3</v>
      </c>
    </row>
    <row r="778" spans="1:24" x14ac:dyDescent="0.3">
      <c r="A778" s="13" t="str">
        <f t="shared" si="25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 t="shared" si="24"/>
        <v>P</v>
      </c>
      <c r="Q778" s="13">
        <f>IFERROR(VLOOKUP($A778, 'Fielding Data'!$A$1:$H$12056, 5, 0), 0)</f>
        <v>6</v>
      </c>
      <c r="R778" s="13">
        <f>IFERROR(VLOOKUP($A778, 'Fielding Data'!$A$1:$H$12056, 6, 0), 0)</f>
        <v>17</v>
      </c>
      <c r="S778" s="13">
        <f>IFERROR(VLOOKUP($A778, 'Fielding Data'!$A$1:$H$12056, 7, 0), 0)</f>
        <v>5</v>
      </c>
      <c r="T778" s="13">
        <f>IFERROR(VLOOKUP($A778, 'Fielding Data'!$A$1:$H$12056, 8, 0), 0)</f>
        <v>0</v>
      </c>
      <c r="U778" s="13">
        <f>SUMIFS('Fielding Data'!E:E, 'Fielding Data'!$A:$A, $A778)</f>
        <v>6</v>
      </c>
      <c r="V778" s="13">
        <f>SUMIFS('Fielding Data'!F:F, 'Fielding Data'!$A:$A, $A778)</f>
        <v>17</v>
      </c>
      <c r="W778" s="13">
        <f>SUMIFS('Fielding Data'!G:G, 'Fielding Data'!$A:$A, $A778)</f>
        <v>5</v>
      </c>
      <c r="X778" s="13">
        <f>SUMIFS('Fielding Data'!H:H, 'Fielding Data'!$A:$A, $A778)</f>
        <v>0</v>
      </c>
    </row>
    <row r="779" spans="1:24" x14ac:dyDescent="0.3">
      <c r="A779" s="13" t="str">
        <f t="shared" si="25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 t="shared" si="24"/>
        <v>P</v>
      </c>
      <c r="Q779" s="13">
        <f>IFERROR(VLOOKUP($A779, 'Fielding Data'!$A$1:$H$12056, 5, 0), 0)</f>
        <v>2</v>
      </c>
      <c r="R779" s="13">
        <f>IFERROR(VLOOKUP($A779, 'Fielding Data'!$A$1:$H$12056, 6, 0), 0)</f>
        <v>1</v>
      </c>
      <c r="S779" s="13">
        <f>IFERROR(VLOOKUP($A779, 'Fielding Data'!$A$1:$H$12056, 7, 0), 0)</f>
        <v>0</v>
      </c>
      <c r="T779" s="13">
        <f>IFERROR(VLOOKUP($A779, 'Fielding Data'!$A$1:$H$12056, 8, 0), 0)</f>
        <v>0</v>
      </c>
      <c r="U779" s="13">
        <f>SUMIFS('Fielding Data'!E:E, 'Fielding Data'!$A:$A, $A779)</f>
        <v>2</v>
      </c>
      <c r="V779" s="13">
        <f>SUMIFS('Fielding Data'!F:F, 'Fielding Data'!$A:$A, $A779)</f>
        <v>1</v>
      </c>
      <c r="W779" s="13">
        <f>SUMIFS('Fielding Data'!G:G, 'Fielding Data'!$A:$A, $A779)</f>
        <v>0</v>
      </c>
      <c r="X779" s="13">
        <f>SUMIFS('Fielding Data'!H:H, 'Fielding Data'!$A:$A, $A779)</f>
        <v>0</v>
      </c>
    </row>
    <row r="780" spans="1:24" x14ac:dyDescent="0.3">
      <c r="A780" s="13" t="str">
        <f t="shared" si="25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 t="shared" si="24"/>
        <v>CF</v>
      </c>
      <c r="Q780" s="13">
        <f>IFERROR(VLOOKUP($A780, 'Fielding Data'!$A$1:$H$12056, 5, 0), 0)</f>
        <v>0</v>
      </c>
      <c r="R780" s="13">
        <f>IFERROR(VLOOKUP($A780, 'Fielding Data'!$A$1:$H$12056, 6, 0), 0)</f>
        <v>0</v>
      </c>
      <c r="S780" s="13">
        <f>IFERROR(VLOOKUP($A780, 'Fielding Data'!$A$1:$H$12056, 7, 0), 0)</f>
        <v>0</v>
      </c>
      <c r="T780" s="13">
        <f>IFERROR(VLOOKUP($A780, 'Fielding Data'!$A$1:$H$12056, 8, 0), 0)</f>
        <v>0</v>
      </c>
      <c r="U780" s="13">
        <f>SUMIFS('Fielding Data'!E:E, 'Fielding Data'!$A:$A, $A780)</f>
        <v>138</v>
      </c>
      <c r="V780" s="13">
        <f>SUMIFS('Fielding Data'!F:F, 'Fielding Data'!$A:$A, $A780)</f>
        <v>4</v>
      </c>
      <c r="W780" s="13">
        <f>SUMIFS('Fielding Data'!G:G, 'Fielding Data'!$A:$A, $A780)</f>
        <v>5</v>
      </c>
      <c r="X780" s="13">
        <f>SUMIFS('Fielding Data'!H:H, 'Fielding Data'!$A:$A, $A780)</f>
        <v>1</v>
      </c>
    </row>
    <row r="781" spans="1:24" x14ac:dyDescent="0.3">
      <c r="A781" s="13" t="str">
        <f t="shared" si="25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 t="shared" si="24"/>
        <v>P</v>
      </c>
      <c r="Q781" s="13">
        <f>IFERROR(VLOOKUP($A781, 'Fielding Data'!$A$1:$H$12056, 5, 0), 0)</f>
        <v>0</v>
      </c>
      <c r="R781" s="13">
        <f>IFERROR(VLOOKUP($A781, 'Fielding Data'!$A$1:$H$12056, 6, 0), 0)</f>
        <v>0</v>
      </c>
      <c r="S781" s="13">
        <f>IFERROR(VLOOKUP($A781, 'Fielding Data'!$A$1:$H$12056, 7, 0), 0)</f>
        <v>0</v>
      </c>
      <c r="T781" s="13">
        <f>IFERROR(VLOOKUP($A781, 'Fielding Data'!$A$1:$H$12056, 8, 0), 0)</f>
        <v>0</v>
      </c>
      <c r="U781" s="13">
        <f>SUMIFS('Fielding Data'!E:E, 'Fielding Data'!$A:$A, $A781)</f>
        <v>0</v>
      </c>
      <c r="V781" s="13">
        <f>SUMIFS('Fielding Data'!F:F, 'Fielding Data'!$A:$A, $A781)</f>
        <v>0</v>
      </c>
      <c r="W781" s="13">
        <f>SUMIFS('Fielding Data'!G:G, 'Fielding Data'!$A:$A, $A781)</f>
        <v>0</v>
      </c>
      <c r="X781" s="13">
        <f>SUMIFS('Fielding Data'!H:H, 'Fielding Data'!$A:$A, $A781)</f>
        <v>0</v>
      </c>
    </row>
    <row r="782" spans="1:24" x14ac:dyDescent="0.3">
      <c r="A782" s="13" t="str">
        <f t="shared" si="25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 t="shared" si="24"/>
        <v>P</v>
      </c>
      <c r="Q782" s="13">
        <f>IFERROR(VLOOKUP($A782, 'Fielding Data'!$A$1:$H$12056, 5, 0), 0)</f>
        <v>6</v>
      </c>
      <c r="R782" s="13">
        <f>IFERROR(VLOOKUP($A782, 'Fielding Data'!$A$1:$H$12056, 6, 0), 0)</f>
        <v>8</v>
      </c>
      <c r="S782" s="13">
        <f>IFERROR(VLOOKUP($A782, 'Fielding Data'!$A$1:$H$12056, 7, 0), 0)</f>
        <v>0</v>
      </c>
      <c r="T782" s="13">
        <f>IFERROR(VLOOKUP($A782, 'Fielding Data'!$A$1:$H$12056, 8, 0), 0)</f>
        <v>0</v>
      </c>
      <c r="U782" s="13">
        <f>SUMIFS('Fielding Data'!E:E, 'Fielding Data'!$A:$A, $A782)</f>
        <v>6</v>
      </c>
      <c r="V782" s="13">
        <f>SUMIFS('Fielding Data'!F:F, 'Fielding Data'!$A:$A, $A782)</f>
        <v>8</v>
      </c>
      <c r="W782" s="13">
        <f>SUMIFS('Fielding Data'!G:G, 'Fielding Data'!$A:$A, $A782)</f>
        <v>0</v>
      </c>
      <c r="X782" s="13">
        <f>SUMIFS('Fielding Data'!H:H, 'Fielding Data'!$A:$A, $A782)</f>
        <v>0</v>
      </c>
    </row>
    <row r="783" spans="1:24" x14ac:dyDescent="0.3">
      <c r="A783" s="13" t="str">
        <f t="shared" si="25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 t="shared" si="24"/>
        <v>P</v>
      </c>
      <c r="Q783" s="13">
        <f>IFERROR(VLOOKUP($A783, 'Fielding Data'!$A$1:$H$12056, 5, 0), 0)</f>
        <v>6</v>
      </c>
      <c r="R783" s="13">
        <f>IFERROR(VLOOKUP($A783, 'Fielding Data'!$A$1:$H$12056, 6, 0), 0)</f>
        <v>10</v>
      </c>
      <c r="S783" s="13">
        <f>IFERROR(VLOOKUP($A783, 'Fielding Data'!$A$1:$H$12056, 7, 0), 0)</f>
        <v>2</v>
      </c>
      <c r="T783" s="13">
        <f>IFERROR(VLOOKUP($A783, 'Fielding Data'!$A$1:$H$12056, 8, 0), 0)</f>
        <v>1</v>
      </c>
      <c r="U783" s="13">
        <f>SUMIFS('Fielding Data'!E:E, 'Fielding Data'!$A:$A, $A783)</f>
        <v>6</v>
      </c>
      <c r="V783" s="13">
        <f>SUMIFS('Fielding Data'!F:F, 'Fielding Data'!$A:$A, $A783)</f>
        <v>10</v>
      </c>
      <c r="W783" s="13">
        <f>SUMIFS('Fielding Data'!G:G, 'Fielding Data'!$A:$A, $A783)</f>
        <v>2</v>
      </c>
      <c r="X783" s="13">
        <f>SUMIFS('Fielding Data'!H:H, 'Fielding Data'!$A:$A, $A783)</f>
        <v>1</v>
      </c>
    </row>
    <row r="784" spans="1:24" x14ac:dyDescent="0.3">
      <c r="A784" s="13" t="str">
        <f t="shared" si="25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 t="shared" si="24"/>
        <v>C</v>
      </c>
      <c r="Q784" s="13">
        <f>IFERROR(VLOOKUP($A784, 'Fielding Data'!$A$1:$H$12056, 5, 0), 0)</f>
        <v>644</v>
      </c>
      <c r="R784" s="13">
        <f>IFERROR(VLOOKUP($A784, 'Fielding Data'!$A$1:$H$12056, 6, 0), 0)</f>
        <v>47</v>
      </c>
      <c r="S784" s="13">
        <f>IFERROR(VLOOKUP($A784, 'Fielding Data'!$A$1:$H$12056, 7, 0), 0)</f>
        <v>6</v>
      </c>
      <c r="T784" s="13">
        <f>IFERROR(VLOOKUP($A784, 'Fielding Data'!$A$1:$H$12056, 8, 0), 0)</f>
        <v>4</v>
      </c>
      <c r="U784" s="13">
        <f>SUMIFS('Fielding Data'!E:E, 'Fielding Data'!$A:$A, $A784)</f>
        <v>644</v>
      </c>
      <c r="V784" s="13">
        <f>SUMIFS('Fielding Data'!F:F, 'Fielding Data'!$A:$A, $A784)</f>
        <v>47</v>
      </c>
      <c r="W784" s="13">
        <f>SUMIFS('Fielding Data'!G:G, 'Fielding Data'!$A:$A, $A784)</f>
        <v>6</v>
      </c>
      <c r="X784" s="13">
        <f>SUMIFS('Fielding Data'!H:H, 'Fielding Data'!$A:$A, $A784)</f>
        <v>4</v>
      </c>
    </row>
    <row r="785" spans="1:24" x14ac:dyDescent="0.3">
      <c r="A785" s="13" t="str">
        <f t="shared" si="25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 t="shared" si="24"/>
        <v>LF</v>
      </c>
      <c r="Q785" s="13">
        <f>IFERROR(VLOOKUP($A785, 'Fielding Data'!$A$1:$H$12056, 5, 0), 0)</f>
        <v>0</v>
      </c>
      <c r="R785" s="13">
        <f>IFERROR(VLOOKUP($A785, 'Fielding Data'!$A$1:$H$12056, 6, 0), 0)</f>
        <v>0</v>
      </c>
      <c r="S785" s="13">
        <f>IFERROR(VLOOKUP($A785, 'Fielding Data'!$A$1:$H$12056, 7, 0), 0)</f>
        <v>0</v>
      </c>
      <c r="T785" s="13">
        <f>IFERROR(VLOOKUP($A785, 'Fielding Data'!$A$1:$H$12056, 8, 0), 0)</f>
        <v>0</v>
      </c>
      <c r="U785" s="13">
        <f>SUMIFS('Fielding Data'!E:E, 'Fielding Data'!$A:$A, $A785)</f>
        <v>49</v>
      </c>
      <c r="V785" s="13">
        <f>SUMIFS('Fielding Data'!F:F, 'Fielding Data'!$A:$A, $A785)</f>
        <v>3</v>
      </c>
      <c r="W785" s="13">
        <f>SUMIFS('Fielding Data'!G:G, 'Fielding Data'!$A:$A, $A785)</f>
        <v>2</v>
      </c>
      <c r="X785" s="13">
        <f>SUMIFS('Fielding Data'!H:H, 'Fielding Data'!$A:$A, $A785)</f>
        <v>1</v>
      </c>
    </row>
    <row r="786" spans="1:24" x14ac:dyDescent="0.3">
      <c r="A786" s="13" t="str">
        <f t="shared" si="25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 t="shared" si="24"/>
        <v>P</v>
      </c>
      <c r="Q786" s="13">
        <f>IFERROR(VLOOKUP($A786, 'Fielding Data'!$A$1:$H$12056, 5, 0), 0)</f>
        <v>19</v>
      </c>
      <c r="R786" s="13">
        <f>IFERROR(VLOOKUP($A786, 'Fielding Data'!$A$1:$H$12056, 6, 0), 0)</f>
        <v>26</v>
      </c>
      <c r="S786" s="13">
        <f>IFERROR(VLOOKUP($A786, 'Fielding Data'!$A$1:$H$12056, 7, 0), 0)</f>
        <v>0</v>
      </c>
      <c r="T786" s="13">
        <f>IFERROR(VLOOKUP($A786, 'Fielding Data'!$A$1:$H$12056, 8, 0), 0)</f>
        <v>3</v>
      </c>
      <c r="U786" s="13">
        <f>SUMIFS('Fielding Data'!E:E, 'Fielding Data'!$A:$A, $A786)</f>
        <v>19</v>
      </c>
      <c r="V786" s="13">
        <f>SUMIFS('Fielding Data'!F:F, 'Fielding Data'!$A:$A, $A786)</f>
        <v>26</v>
      </c>
      <c r="W786" s="13">
        <f>SUMIFS('Fielding Data'!G:G, 'Fielding Data'!$A:$A, $A786)</f>
        <v>0</v>
      </c>
      <c r="X786" s="13">
        <f>SUMIFS('Fielding Data'!H:H, 'Fielding Data'!$A:$A, $A786)</f>
        <v>3</v>
      </c>
    </row>
    <row r="787" spans="1:24" x14ac:dyDescent="0.3">
      <c r="A787" s="13" t="str">
        <f t="shared" si="25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 t="shared" si="24"/>
        <v>CF</v>
      </c>
      <c r="Q787" s="13">
        <f>IFERROR(VLOOKUP($A787, 'Fielding Data'!$A$1:$H$12056, 5, 0), 0)</f>
        <v>0</v>
      </c>
      <c r="R787" s="13">
        <f>IFERROR(VLOOKUP($A787, 'Fielding Data'!$A$1:$H$12056, 6, 0), 0)</f>
        <v>0</v>
      </c>
      <c r="S787" s="13">
        <f>IFERROR(VLOOKUP($A787, 'Fielding Data'!$A$1:$H$12056, 7, 0), 0)</f>
        <v>0</v>
      </c>
      <c r="T787" s="13">
        <f>IFERROR(VLOOKUP($A787, 'Fielding Data'!$A$1:$H$12056, 8, 0), 0)</f>
        <v>0</v>
      </c>
      <c r="U787" s="13">
        <f>SUMIFS('Fielding Data'!E:E, 'Fielding Data'!$A:$A, $A787)</f>
        <v>12</v>
      </c>
      <c r="V787" s="13">
        <f>SUMIFS('Fielding Data'!F:F, 'Fielding Data'!$A:$A, $A787)</f>
        <v>0</v>
      </c>
      <c r="W787" s="13">
        <f>SUMIFS('Fielding Data'!G:G, 'Fielding Data'!$A:$A, $A787)</f>
        <v>0</v>
      </c>
      <c r="X787" s="13">
        <f>SUMIFS('Fielding Data'!H:H, 'Fielding Data'!$A:$A, $A787)</f>
        <v>0</v>
      </c>
    </row>
    <row r="788" spans="1:24" x14ac:dyDescent="0.3">
      <c r="A788" s="13" t="str">
        <f t="shared" si="25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 t="shared" si="24"/>
        <v>1B</v>
      </c>
      <c r="Q788" s="13">
        <f>IFERROR(VLOOKUP($A788, 'Fielding Data'!$A$1:$H$12056, 5, 0), 0)</f>
        <v>78</v>
      </c>
      <c r="R788" s="13">
        <f>IFERROR(VLOOKUP($A788, 'Fielding Data'!$A$1:$H$12056, 6, 0), 0)</f>
        <v>7</v>
      </c>
      <c r="S788" s="13">
        <f>IFERROR(VLOOKUP($A788, 'Fielding Data'!$A$1:$H$12056, 7, 0), 0)</f>
        <v>1</v>
      </c>
      <c r="T788" s="13">
        <f>IFERROR(VLOOKUP($A788, 'Fielding Data'!$A$1:$H$12056, 8, 0), 0)</f>
        <v>8</v>
      </c>
      <c r="U788" s="13">
        <f>SUMIFS('Fielding Data'!E:E, 'Fielding Data'!$A:$A, $A788)</f>
        <v>78</v>
      </c>
      <c r="V788" s="13">
        <f>SUMIFS('Fielding Data'!F:F, 'Fielding Data'!$A:$A, $A788)</f>
        <v>7</v>
      </c>
      <c r="W788" s="13">
        <f>SUMIFS('Fielding Data'!G:G, 'Fielding Data'!$A:$A, $A788)</f>
        <v>1</v>
      </c>
      <c r="X788" s="13">
        <f>SUMIFS('Fielding Data'!H:H, 'Fielding Data'!$A:$A, $A788)</f>
        <v>8</v>
      </c>
    </row>
    <row r="789" spans="1:24" x14ac:dyDescent="0.3">
      <c r="A789" s="13" t="str">
        <f t="shared" si="25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 t="shared" si="24"/>
        <v>P</v>
      </c>
      <c r="Q789" s="13">
        <f>IFERROR(VLOOKUP($A789, 'Fielding Data'!$A$1:$H$12056, 5, 0), 0)</f>
        <v>8</v>
      </c>
      <c r="R789" s="13">
        <f>IFERROR(VLOOKUP($A789, 'Fielding Data'!$A$1:$H$12056, 6, 0), 0)</f>
        <v>16</v>
      </c>
      <c r="S789" s="13">
        <f>IFERROR(VLOOKUP($A789, 'Fielding Data'!$A$1:$H$12056, 7, 0), 0)</f>
        <v>0</v>
      </c>
      <c r="T789" s="13">
        <f>IFERROR(VLOOKUP($A789, 'Fielding Data'!$A$1:$H$12056, 8, 0), 0)</f>
        <v>0</v>
      </c>
      <c r="U789" s="13">
        <f>SUMIFS('Fielding Data'!E:E, 'Fielding Data'!$A:$A, $A789)</f>
        <v>8</v>
      </c>
      <c r="V789" s="13">
        <f>SUMIFS('Fielding Data'!F:F, 'Fielding Data'!$A:$A, $A789)</f>
        <v>16</v>
      </c>
      <c r="W789" s="13">
        <f>SUMIFS('Fielding Data'!G:G, 'Fielding Data'!$A:$A, $A789)</f>
        <v>0</v>
      </c>
      <c r="X789" s="13">
        <f>SUMIFS('Fielding Data'!H:H, 'Fielding Data'!$A:$A, $A789)</f>
        <v>0</v>
      </c>
    </row>
    <row r="790" spans="1:24" x14ac:dyDescent="0.3">
      <c r="A790" s="13" t="str">
        <f t="shared" si="25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 t="shared" si="24"/>
        <v>2B</v>
      </c>
      <c r="Q790" s="13">
        <f>IFERROR(VLOOKUP($A790, 'Fielding Data'!$A$1:$H$12056, 5, 0), 0)</f>
        <v>137</v>
      </c>
      <c r="R790" s="13">
        <f>IFERROR(VLOOKUP($A790, 'Fielding Data'!$A$1:$H$12056, 6, 0), 0)</f>
        <v>212</v>
      </c>
      <c r="S790" s="13">
        <f>IFERROR(VLOOKUP($A790, 'Fielding Data'!$A$1:$H$12056, 7, 0), 0)</f>
        <v>3</v>
      </c>
      <c r="T790" s="13">
        <f>IFERROR(VLOOKUP($A790, 'Fielding Data'!$A$1:$H$12056, 8, 0), 0)</f>
        <v>50</v>
      </c>
      <c r="U790" s="13">
        <f>SUMIFS('Fielding Data'!E:E, 'Fielding Data'!$A:$A, $A790)</f>
        <v>137</v>
      </c>
      <c r="V790" s="13">
        <f>SUMIFS('Fielding Data'!F:F, 'Fielding Data'!$A:$A, $A790)</f>
        <v>212</v>
      </c>
      <c r="W790" s="13">
        <f>SUMIFS('Fielding Data'!G:G, 'Fielding Data'!$A:$A, $A790)</f>
        <v>3</v>
      </c>
      <c r="X790" s="13">
        <f>SUMIFS('Fielding Data'!H:H, 'Fielding Data'!$A:$A, $A790)</f>
        <v>50</v>
      </c>
    </row>
    <row r="791" spans="1:24" x14ac:dyDescent="0.3">
      <c r="A791" s="13" t="str">
        <f t="shared" si="25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 t="shared" si="24"/>
        <v>P</v>
      </c>
      <c r="Q791" s="13">
        <f>IFERROR(VLOOKUP($A791, 'Fielding Data'!$A$1:$H$12056, 5, 0), 0)</f>
        <v>11</v>
      </c>
      <c r="R791" s="13">
        <f>IFERROR(VLOOKUP($A791, 'Fielding Data'!$A$1:$H$12056, 6, 0), 0)</f>
        <v>35</v>
      </c>
      <c r="S791" s="13">
        <f>IFERROR(VLOOKUP($A791, 'Fielding Data'!$A$1:$H$12056, 7, 0), 0)</f>
        <v>2</v>
      </c>
      <c r="T791" s="13">
        <f>IFERROR(VLOOKUP($A791, 'Fielding Data'!$A$1:$H$12056, 8, 0), 0)</f>
        <v>4</v>
      </c>
      <c r="U791" s="13">
        <f>SUMIFS('Fielding Data'!E:E, 'Fielding Data'!$A:$A, $A791)</f>
        <v>11</v>
      </c>
      <c r="V791" s="13">
        <f>SUMIFS('Fielding Data'!F:F, 'Fielding Data'!$A:$A, $A791)</f>
        <v>35</v>
      </c>
      <c r="W791" s="13">
        <f>SUMIFS('Fielding Data'!G:G, 'Fielding Data'!$A:$A, $A791)</f>
        <v>2</v>
      </c>
      <c r="X791" s="13">
        <f>SUMIFS('Fielding Data'!H:H, 'Fielding Data'!$A:$A, $A791)</f>
        <v>4</v>
      </c>
    </row>
    <row r="792" spans="1:24" x14ac:dyDescent="0.3">
      <c r="A792" s="13" t="str">
        <f t="shared" si="25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 t="shared" si="24"/>
        <v>C</v>
      </c>
      <c r="Q792" s="13">
        <f>IFERROR(VLOOKUP($A792, 'Fielding Data'!$A$1:$H$12056, 5, 0), 0)</f>
        <v>269</v>
      </c>
      <c r="R792" s="13">
        <f>IFERROR(VLOOKUP($A792, 'Fielding Data'!$A$1:$H$12056, 6, 0), 0)</f>
        <v>24</v>
      </c>
      <c r="S792" s="13">
        <f>IFERROR(VLOOKUP($A792, 'Fielding Data'!$A$1:$H$12056, 7, 0), 0)</f>
        <v>3</v>
      </c>
      <c r="T792" s="13">
        <f>IFERROR(VLOOKUP($A792, 'Fielding Data'!$A$1:$H$12056, 8, 0), 0)</f>
        <v>3</v>
      </c>
      <c r="U792" s="13">
        <f>SUMIFS('Fielding Data'!E:E, 'Fielding Data'!$A:$A, $A792)</f>
        <v>269</v>
      </c>
      <c r="V792" s="13">
        <f>SUMIFS('Fielding Data'!F:F, 'Fielding Data'!$A:$A, $A792)</f>
        <v>24</v>
      </c>
      <c r="W792" s="13">
        <f>SUMIFS('Fielding Data'!G:G, 'Fielding Data'!$A:$A, $A792)</f>
        <v>3</v>
      </c>
      <c r="X792" s="13">
        <f>SUMIFS('Fielding Data'!H:H, 'Fielding Data'!$A:$A, $A792)</f>
        <v>3</v>
      </c>
    </row>
    <row r="793" spans="1:24" x14ac:dyDescent="0.3">
      <c r="A793" s="13" t="str">
        <f t="shared" si="25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 t="shared" si="24"/>
        <v>1B</v>
      </c>
      <c r="Q793" s="13">
        <f>IFERROR(VLOOKUP($A793, 'Fielding Data'!$A$1:$H$12056, 5, 0), 0)</f>
        <v>1074</v>
      </c>
      <c r="R793" s="13">
        <f>IFERROR(VLOOKUP($A793, 'Fielding Data'!$A$1:$H$12056, 6, 0), 0)</f>
        <v>83</v>
      </c>
      <c r="S793" s="13">
        <f>IFERROR(VLOOKUP($A793, 'Fielding Data'!$A$1:$H$12056, 7, 0), 0)</f>
        <v>6</v>
      </c>
      <c r="T793" s="13">
        <f>IFERROR(VLOOKUP($A793, 'Fielding Data'!$A$1:$H$12056, 8, 0), 0)</f>
        <v>95</v>
      </c>
      <c r="U793" s="13">
        <f>SUMIFS('Fielding Data'!E:E, 'Fielding Data'!$A:$A, $A793)</f>
        <v>1074</v>
      </c>
      <c r="V793" s="13">
        <f>SUMIFS('Fielding Data'!F:F, 'Fielding Data'!$A:$A, $A793)</f>
        <v>83</v>
      </c>
      <c r="W793" s="13">
        <f>SUMIFS('Fielding Data'!G:G, 'Fielding Data'!$A:$A, $A793)</f>
        <v>6</v>
      </c>
      <c r="X793" s="13">
        <f>SUMIFS('Fielding Data'!H:H, 'Fielding Data'!$A:$A, $A793)</f>
        <v>95</v>
      </c>
    </row>
    <row r="794" spans="1:24" x14ac:dyDescent="0.3">
      <c r="A794" s="13" t="str">
        <f t="shared" si="25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 t="shared" si="24"/>
        <v>2B</v>
      </c>
      <c r="Q794" s="13">
        <f>IFERROR(VLOOKUP($A794, 'Fielding Data'!$A$1:$H$12056, 5, 0), 0)</f>
        <v>12</v>
      </c>
      <c r="R794" s="13">
        <f>IFERROR(VLOOKUP($A794, 'Fielding Data'!$A$1:$H$12056, 6, 0), 0)</f>
        <v>17</v>
      </c>
      <c r="S794" s="13">
        <f>IFERROR(VLOOKUP($A794, 'Fielding Data'!$A$1:$H$12056, 7, 0), 0)</f>
        <v>1</v>
      </c>
      <c r="T794" s="13">
        <f>IFERROR(VLOOKUP($A794, 'Fielding Data'!$A$1:$H$12056, 8, 0), 0)</f>
        <v>6</v>
      </c>
      <c r="U794" s="13">
        <f>SUMIFS('Fielding Data'!E:E, 'Fielding Data'!$A:$A, $A794)</f>
        <v>52</v>
      </c>
      <c r="V794" s="13">
        <f>SUMIFS('Fielding Data'!F:F, 'Fielding Data'!$A:$A, $A794)</f>
        <v>108</v>
      </c>
      <c r="W794" s="13">
        <f>SUMIFS('Fielding Data'!G:G, 'Fielding Data'!$A:$A, $A794)</f>
        <v>5</v>
      </c>
      <c r="X794" s="13">
        <f>SUMIFS('Fielding Data'!H:H, 'Fielding Data'!$A:$A, $A794)</f>
        <v>18</v>
      </c>
    </row>
    <row r="795" spans="1:24" x14ac:dyDescent="0.3">
      <c r="A795" s="13" t="str">
        <f t="shared" si="25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 t="shared" si="24"/>
        <v>P</v>
      </c>
      <c r="Q795" s="13">
        <f>IFERROR(VLOOKUP($A795, 'Fielding Data'!$A$1:$H$12056, 5, 0), 0)</f>
        <v>5</v>
      </c>
      <c r="R795" s="13">
        <f>IFERROR(VLOOKUP($A795, 'Fielding Data'!$A$1:$H$12056, 6, 0), 0)</f>
        <v>14</v>
      </c>
      <c r="S795" s="13">
        <f>IFERROR(VLOOKUP($A795, 'Fielding Data'!$A$1:$H$12056, 7, 0), 0)</f>
        <v>3</v>
      </c>
      <c r="T795" s="13">
        <f>IFERROR(VLOOKUP($A795, 'Fielding Data'!$A$1:$H$12056, 8, 0), 0)</f>
        <v>1</v>
      </c>
      <c r="U795" s="13">
        <f>SUMIFS('Fielding Data'!E:E, 'Fielding Data'!$A:$A, $A795)</f>
        <v>5</v>
      </c>
      <c r="V795" s="13">
        <f>SUMIFS('Fielding Data'!F:F, 'Fielding Data'!$A:$A, $A795)</f>
        <v>14</v>
      </c>
      <c r="W795" s="13">
        <f>SUMIFS('Fielding Data'!G:G, 'Fielding Data'!$A:$A, $A795)</f>
        <v>3</v>
      </c>
      <c r="X795" s="13">
        <f>SUMIFS('Fielding Data'!H:H, 'Fielding Data'!$A:$A, $A795)</f>
        <v>1</v>
      </c>
    </row>
    <row r="796" spans="1:24" x14ac:dyDescent="0.3">
      <c r="A796" s="13" t="str">
        <f t="shared" si="25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 t="shared" si="24"/>
        <v>OF</v>
      </c>
      <c r="Q796" s="13">
        <f>IFERROR(VLOOKUP($A796, 'Fielding Data'!$A$1:$H$12056, 5, 0), 0)</f>
        <v>340</v>
      </c>
      <c r="R796" s="13">
        <f>IFERROR(VLOOKUP($A796, 'Fielding Data'!$A$1:$H$12056, 6, 0), 0)</f>
        <v>9</v>
      </c>
      <c r="S796" s="13">
        <f>IFERROR(VLOOKUP($A796, 'Fielding Data'!$A$1:$H$12056, 7, 0), 0)</f>
        <v>6</v>
      </c>
      <c r="T796" s="13">
        <f>IFERROR(VLOOKUP($A796, 'Fielding Data'!$A$1:$H$12056, 8, 0), 0)</f>
        <v>2</v>
      </c>
      <c r="U796" s="13">
        <f>SUMIFS('Fielding Data'!E:E, 'Fielding Data'!$A:$A, $A796)</f>
        <v>340</v>
      </c>
      <c r="V796" s="13">
        <f>SUMIFS('Fielding Data'!F:F, 'Fielding Data'!$A:$A, $A796)</f>
        <v>9</v>
      </c>
      <c r="W796" s="13">
        <f>SUMIFS('Fielding Data'!G:G, 'Fielding Data'!$A:$A, $A796)</f>
        <v>6</v>
      </c>
      <c r="X796" s="13">
        <f>SUMIFS('Fielding Data'!H:H, 'Fielding Data'!$A:$A, $A796)</f>
        <v>2</v>
      </c>
    </row>
    <row r="797" spans="1:24" x14ac:dyDescent="0.3">
      <c r="A797" s="13" t="str">
        <f t="shared" si="25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 t="shared" si="24"/>
        <v>P</v>
      </c>
      <c r="Q797" s="13">
        <f>IFERROR(VLOOKUP($A797, 'Fielding Data'!$A$1:$H$12056, 5, 0), 0)</f>
        <v>0</v>
      </c>
      <c r="R797" s="13">
        <f>IFERROR(VLOOKUP($A797, 'Fielding Data'!$A$1:$H$12056, 6, 0), 0)</f>
        <v>0</v>
      </c>
      <c r="S797" s="13">
        <f>IFERROR(VLOOKUP($A797, 'Fielding Data'!$A$1:$H$12056, 7, 0), 0)</f>
        <v>0</v>
      </c>
      <c r="T797" s="13">
        <f>IFERROR(VLOOKUP($A797, 'Fielding Data'!$A$1:$H$12056, 8, 0), 0)</f>
        <v>0</v>
      </c>
      <c r="U797" s="13">
        <f>SUMIFS('Fielding Data'!E:E, 'Fielding Data'!$A:$A, $A797)</f>
        <v>0</v>
      </c>
      <c r="V797" s="13">
        <f>SUMIFS('Fielding Data'!F:F, 'Fielding Data'!$A:$A, $A797)</f>
        <v>0</v>
      </c>
      <c r="W797" s="13">
        <f>SUMIFS('Fielding Data'!G:G, 'Fielding Data'!$A:$A, $A797)</f>
        <v>0</v>
      </c>
      <c r="X797" s="13">
        <f>SUMIFS('Fielding Data'!H:H, 'Fielding Data'!$A:$A, $A797)</f>
        <v>0</v>
      </c>
    </row>
    <row r="798" spans="1:24" x14ac:dyDescent="0.3">
      <c r="A798" s="13" t="str">
        <f t="shared" si="25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 t="shared" si="24"/>
        <v>SS</v>
      </c>
      <c r="Q798" s="13">
        <f>IFERROR(VLOOKUP($A798, 'Fielding Data'!$A$1:$H$12056, 5, 0), 0)</f>
        <v>218</v>
      </c>
      <c r="R798" s="13">
        <f>IFERROR(VLOOKUP($A798, 'Fielding Data'!$A$1:$H$12056, 6, 0), 0)</f>
        <v>496</v>
      </c>
      <c r="S798" s="13">
        <f>IFERROR(VLOOKUP($A798, 'Fielding Data'!$A$1:$H$12056, 7, 0), 0)</f>
        <v>25</v>
      </c>
      <c r="T798" s="13">
        <f>IFERROR(VLOOKUP($A798, 'Fielding Data'!$A$1:$H$12056, 8, 0), 0)</f>
        <v>100</v>
      </c>
      <c r="U798" s="13">
        <f>SUMIFS('Fielding Data'!E:E, 'Fielding Data'!$A:$A, $A798)</f>
        <v>218</v>
      </c>
      <c r="V798" s="13">
        <f>SUMIFS('Fielding Data'!F:F, 'Fielding Data'!$A:$A, $A798)</f>
        <v>496</v>
      </c>
      <c r="W798" s="13">
        <f>SUMIFS('Fielding Data'!G:G, 'Fielding Data'!$A:$A, $A798)</f>
        <v>25</v>
      </c>
      <c r="X798" s="13">
        <f>SUMIFS('Fielding Data'!H:H, 'Fielding Data'!$A:$A, $A798)</f>
        <v>100</v>
      </c>
    </row>
    <row r="799" spans="1:24" x14ac:dyDescent="0.3">
      <c r="A799" s="13" t="str">
        <f t="shared" si="25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 t="shared" si="24"/>
        <v>P</v>
      </c>
      <c r="Q799" s="13">
        <f>IFERROR(VLOOKUP($A799, 'Fielding Data'!$A$1:$H$12056, 5, 0), 0)</f>
        <v>2</v>
      </c>
      <c r="R799" s="13">
        <f>IFERROR(VLOOKUP($A799, 'Fielding Data'!$A$1:$H$12056, 6, 0), 0)</f>
        <v>9</v>
      </c>
      <c r="S799" s="13">
        <f>IFERROR(VLOOKUP($A799, 'Fielding Data'!$A$1:$H$12056, 7, 0), 0)</f>
        <v>0</v>
      </c>
      <c r="T799" s="13">
        <f>IFERROR(VLOOKUP($A799, 'Fielding Data'!$A$1:$H$12056, 8, 0), 0)</f>
        <v>0</v>
      </c>
      <c r="U799" s="13">
        <f>SUMIFS('Fielding Data'!E:E, 'Fielding Data'!$A:$A, $A799)</f>
        <v>2</v>
      </c>
      <c r="V799" s="13">
        <f>SUMIFS('Fielding Data'!F:F, 'Fielding Data'!$A:$A, $A799)</f>
        <v>9</v>
      </c>
      <c r="W799" s="13">
        <f>SUMIFS('Fielding Data'!G:G, 'Fielding Data'!$A:$A, $A799)</f>
        <v>0</v>
      </c>
      <c r="X799" s="13">
        <f>SUMIFS('Fielding Data'!H:H, 'Fielding Data'!$A:$A, $A799)</f>
        <v>0</v>
      </c>
    </row>
    <row r="800" spans="1:24" x14ac:dyDescent="0.3">
      <c r="A800" s="13" t="str">
        <f t="shared" si="25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 t="shared" si="24"/>
        <v>P</v>
      </c>
      <c r="Q800" s="13">
        <f>IFERROR(VLOOKUP($A800, 'Fielding Data'!$A$1:$H$12056, 5, 0), 0)</f>
        <v>1</v>
      </c>
      <c r="R800" s="13">
        <f>IFERROR(VLOOKUP($A800, 'Fielding Data'!$A$1:$H$12056, 6, 0), 0)</f>
        <v>4</v>
      </c>
      <c r="S800" s="13">
        <f>IFERROR(VLOOKUP($A800, 'Fielding Data'!$A$1:$H$12056, 7, 0), 0)</f>
        <v>0</v>
      </c>
      <c r="T800" s="13">
        <f>IFERROR(VLOOKUP($A800, 'Fielding Data'!$A$1:$H$12056, 8, 0), 0)</f>
        <v>0</v>
      </c>
      <c r="U800" s="13">
        <f>SUMIFS('Fielding Data'!E:E, 'Fielding Data'!$A:$A, $A800)</f>
        <v>1</v>
      </c>
      <c r="V800" s="13">
        <f>SUMIFS('Fielding Data'!F:F, 'Fielding Data'!$A:$A, $A800)</f>
        <v>4</v>
      </c>
      <c r="W800" s="13">
        <f>SUMIFS('Fielding Data'!G:G, 'Fielding Data'!$A:$A, $A800)</f>
        <v>0</v>
      </c>
      <c r="X800" s="13">
        <f>SUMIFS('Fielding Data'!H:H, 'Fielding Data'!$A:$A, $A800)</f>
        <v>0</v>
      </c>
    </row>
    <row r="801" spans="1:24" x14ac:dyDescent="0.3">
      <c r="A801" s="13" t="str">
        <f t="shared" si="25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 t="shared" si="24"/>
        <v>P</v>
      </c>
      <c r="Q801" s="13">
        <f>IFERROR(VLOOKUP($A801, 'Fielding Data'!$A$1:$H$12056, 5, 0), 0)</f>
        <v>0</v>
      </c>
      <c r="R801" s="13">
        <f>IFERROR(VLOOKUP($A801, 'Fielding Data'!$A$1:$H$12056, 6, 0), 0)</f>
        <v>0</v>
      </c>
      <c r="S801" s="13">
        <f>IFERROR(VLOOKUP($A801, 'Fielding Data'!$A$1:$H$12056, 7, 0), 0)</f>
        <v>0</v>
      </c>
      <c r="T801" s="13">
        <f>IFERROR(VLOOKUP($A801, 'Fielding Data'!$A$1:$H$12056, 8, 0), 0)</f>
        <v>0</v>
      </c>
      <c r="U801" s="13">
        <f>SUMIFS('Fielding Data'!E:E, 'Fielding Data'!$A:$A, $A801)</f>
        <v>0</v>
      </c>
      <c r="V801" s="13">
        <f>SUMIFS('Fielding Data'!F:F, 'Fielding Data'!$A:$A, $A801)</f>
        <v>0</v>
      </c>
      <c r="W801" s="13">
        <f>SUMIFS('Fielding Data'!G:G, 'Fielding Data'!$A:$A, $A801)</f>
        <v>0</v>
      </c>
      <c r="X801" s="13">
        <f>SUMIFS('Fielding Data'!H:H, 'Fielding Data'!$A:$A, $A801)</f>
        <v>0</v>
      </c>
    </row>
    <row r="802" spans="1:24" x14ac:dyDescent="0.3">
      <c r="A802" s="13" t="str">
        <f t="shared" si="25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 t="shared" si="24"/>
        <v>P</v>
      </c>
      <c r="Q802" s="13">
        <f>IFERROR(VLOOKUP($A802, 'Fielding Data'!$A$1:$H$12056, 5, 0), 0)</f>
        <v>3</v>
      </c>
      <c r="R802" s="13">
        <f>IFERROR(VLOOKUP($A802, 'Fielding Data'!$A$1:$H$12056, 6, 0), 0)</f>
        <v>1</v>
      </c>
      <c r="S802" s="13">
        <f>IFERROR(VLOOKUP($A802, 'Fielding Data'!$A$1:$H$12056, 7, 0), 0)</f>
        <v>1</v>
      </c>
      <c r="T802" s="13">
        <f>IFERROR(VLOOKUP($A802, 'Fielding Data'!$A$1:$H$12056, 8, 0), 0)</f>
        <v>0</v>
      </c>
      <c r="U802" s="13">
        <f>SUMIFS('Fielding Data'!E:E, 'Fielding Data'!$A:$A, $A802)</f>
        <v>3</v>
      </c>
      <c r="V802" s="13">
        <f>SUMIFS('Fielding Data'!F:F, 'Fielding Data'!$A:$A, $A802)</f>
        <v>1</v>
      </c>
      <c r="W802" s="13">
        <f>SUMIFS('Fielding Data'!G:G, 'Fielding Data'!$A:$A, $A802)</f>
        <v>1</v>
      </c>
      <c r="X802" s="13">
        <f>SUMIFS('Fielding Data'!H:H, 'Fielding Data'!$A:$A, $A802)</f>
        <v>0</v>
      </c>
    </row>
    <row r="803" spans="1:24" x14ac:dyDescent="0.3">
      <c r="A803" s="13" t="str">
        <f t="shared" si="25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 t="shared" si="24"/>
        <v>P</v>
      </c>
      <c r="Q803" s="13">
        <f>IFERROR(VLOOKUP($A803, 'Fielding Data'!$A$1:$H$12056, 5, 0), 0)</f>
        <v>1</v>
      </c>
      <c r="R803" s="13">
        <f>IFERROR(VLOOKUP($A803, 'Fielding Data'!$A$1:$H$12056, 6, 0), 0)</f>
        <v>4</v>
      </c>
      <c r="S803" s="13">
        <f>IFERROR(VLOOKUP($A803, 'Fielding Data'!$A$1:$H$12056, 7, 0), 0)</f>
        <v>0</v>
      </c>
      <c r="T803" s="13">
        <f>IFERROR(VLOOKUP($A803, 'Fielding Data'!$A$1:$H$12056, 8, 0), 0)</f>
        <v>1</v>
      </c>
      <c r="U803" s="13">
        <f>SUMIFS('Fielding Data'!E:E, 'Fielding Data'!$A:$A, $A803)</f>
        <v>1</v>
      </c>
      <c r="V803" s="13">
        <f>SUMIFS('Fielding Data'!F:F, 'Fielding Data'!$A:$A, $A803)</f>
        <v>4</v>
      </c>
      <c r="W803" s="13">
        <f>SUMIFS('Fielding Data'!G:G, 'Fielding Data'!$A:$A, $A803)</f>
        <v>0</v>
      </c>
      <c r="X803" s="13">
        <f>SUMIFS('Fielding Data'!H:H, 'Fielding Data'!$A:$A, $A803)</f>
        <v>1</v>
      </c>
    </row>
    <row r="804" spans="1:24" x14ac:dyDescent="0.3">
      <c r="A804" s="13" t="str">
        <f t="shared" si="25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 t="shared" si="24"/>
        <v>P</v>
      </c>
      <c r="Q804" s="13">
        <f>IFERROR(VLOOKUP($A804, 'Fielding Data'!$A$1:$H$12056, 5, 0), 0)</f>
        <v>3</v>
      </c>
      <c r="R804" s="13">
        <f>IFERROR(VLOOKUP($A804, 'Fielding Data'!$A$1:$H$12056, 6, 0), 0)</f>
        <v>10</v>
      </c>
      <c r="S804" s="13">
        <f>IFERROR(VLOOKUP($A804, 'Fielding Data'!$A$1:$H$12056, 7, 0), 0)</f>
        <v>1</v>
      </c>
      <c r="T804" s="13">
        <f>IFERROR(VLOOKUP($A804, 'Fielding Data'!$A$1:$H$12056, 8, 0), 0)</f>
        <v>0</v>
      </c>
      <c r="U804" s="13">
        <f>SUMIFS('Fielding Data'!E:E, 'Fielding Data'!$A:$A, $A804)</f>
        <v>3</v>
      </c>
      <c r="V804" s="13">
        <f>SUMIFS('Fielding Data'!F:F, 'Fielding Data'!$A:$A, $A804)</f>
        <v>10</v>
      </c>
      <c r="W804" s="13">
        <f>SUMIFS('Fielding Data'!G:G, 'Fielding Data'!$A:$A, $A804)</f>
        <v>1</v>
      </c>
      <c r="X804" s="13">
        <f>SUMIFS('Fielding Data'!H:H, 'Fielding Data'!$A:$A, $A804)</f>
        <v>0</v>
      </c>
    </row>
    <row r="805" spans="1:24" x14ac:dyDescent="0.3">
      <c r="A805" s="13" t="str">
        <f t="shared" si="25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 t="shared" si="24"/>
        <v>P</v>
      </c>
      <c r="Q805" s="13">
        <f>IFERROR(VLOOKUP($A805, 'Fielding Data'!$A$1:$H$12056, 5, 0), 0)</f>
        <v>1</v>
      </c>
      <c r="R805" s="13">
        <f>IFERROR(VLOOKUP($A805, 'Fielding Data'!$A$1:$H$12056, 6, 0), 0)</f>
        <v>9</v>
      </c>
      <c r="S805" s="13">
        <f>IFERROR(VLOOKUP($A805, 'Fielding Data'!$A$1:$H$12056, 7, 0), 0)</f>
        <v>0</v>
      </c>
      <c r="T805" s="13">
        <f>IFERROR(VLOOKUP($A805, 'Fielding Data'!$A$1:$H$12056, 8, 0), 0)</f>
        <v>0</v>
      </c>
      <c r="U805" s="13">
        <f>SUMIFS('Fielding Data'!E:E, 'Fielding Data'!$A:$A, $A805)</f>
        <v>1</v>
      </c>
      <c r="V805" s="13">
        <f>SUMIFS('Fielding Data'!F:F, 'Fielding Data'!$A:$A, $A805)</f>
        <v>9</v>
      </c>
      <c r="W805" s="13">
        <f>SUMIFS('Fielding Data'!G:G, 'Fielding Data'!$A:$A, $A805)</f>
        <v>0</v>
      </c>
      <c r="X805" s="13">
        <f>SUMIFS('Fielding Data'!H:H, 'Fielding Data'!$A:$A, $A805)</f>
        <v>0</v>
      </c>
    </row>
    <row r="806" spans="1:24" x14ac:dyDescent="0.3">
      <c r="A806" s="13" t="str">
        <f t="shared" si="25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 t="shared" si="24"/>
        <v>P</v>
      </c>
      <c r="Q806" s="13">
        <f>IFERROR(VLOOKUP($A806, 'Fielding Data'!$A$1:$H$12056, 5, 0), 0)</f>
        <v>3</v>
      </c>
      <c r="R806" s="13">
        <f>IFERROR(VLOOKUP($A806, 'Fielding Data'!$A$1:$H$12056, 6, 0), 0)</f>
        <v>8</v>
      </c>
      <c r="S806" s="13">
        <f>IFERROR(VLOOKUP($A806, 'Fielding Data'!$A$1:$H$12056, 7, 0), 0)</f>
        <v>0</v>
      </c>
      <c r="T806" s="13">
        <f>IFERROR(VLOOKUP($A806, 'Fielding Data'!$A$1:$H$12056, 8, 0), 0)</f>
        <v>0</v>
      </c>
      <c r="U806" s="13">
        <f>SUMIFS('Fielding Data'!E:E, 'Fielding Data'!$A:$A, $A806)</f>
        <v>3</v>
      </c>
      <c r="V806" s="13">
        <f>SUMIFS('Fielding Data'!F:F, 'Fielding Data'!$A:$A, $A806)</f>
        <v>8</v>
      </c>
      <c r="W806" s="13">
        <f>SUMIFS('Fielding Data'!G:G, 'Fielding Data'!$A:$A, $A806)</f>
        <v>0</v>
      </c>
      <c r="X806" s="13">
        <f>SUMIFS('Fielding Data'!H:H, 'Fielding Data'!$A:$A, $A806)</f>
        <v>0</v>
      </c>
    </row>
    <row r="807" spans="1:24" x14ac:dyDescent="0.3">
      <c r="A807" s="13" t="str">
        <f t="shared" si="25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 t="shared" si="24"/>
        <v>P</v>
      </c>
      <c r="Q807" s="13">
        <f>IFERROR(VLOOKUP($A807, 'Fielding Data'!$A$1:$H$12056, 5, 0), 0)</f>
        <v>0</v>
      </c>
      <c r="R807" s="13">
        <f>IFERROR(VLOOKUP($A807, 'Fielding Data'!$A$1:$H$12056, 6, 0), 0)</f>
        <v>1</v>
      </c>
      <c r="S807" s="13">
        <f>IFERROR(VLOOKUP($A807, 'Fielding Data'!$A$1:$H$12056, 7, 0), 0)</f>
        <v>0</v>
      </c>
      <c r="T807" s="13">
        <f>IFERROR(VLOOKUP($A807, 'Fielding Data'!$A$1:$H$12056, 8, 0), 0)</f>
        <v>0</v>
      </c>
      <c r="U807" s="13">
        <f>SUMIFS('Fielding Data'!E:E, 'Fielding Data'!$A:$A, $A807)</f>
        <v>0</v>
      </c>
      <c r="V807" s="13">
        <f>SUMIFS('Fielding Data'!F:F, 'Fielding Data'!$A:$A, $A807)</f>
        <v>1</v>
      </c>
      <c r="W807" s="13">
        <f>SUMIFS('Fielding Data'!G:G, 'Fielding Data'!$A:$A, $A807)</f>
        <v>0</v>
      </c>
      <c r="X807" s="13">
        <f>SUMIFS('Fielding Data'!H:H, 'Fielding Data'!$A:$A, $A807)</f>
        <v>0</v>
      </c>
    </row>
    <row r="808" spans="1:24" x14ac:dyDescent="0.3">
      <c r="A808" s="13" t="str">
        <f t="shared" si="25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 t="shared" si="24"/>
        <v>LF</v>
      </c>
      <c r="Q808" s="13">
        <f>IFERROR(VLOOKUP($A808, 'Fielding Data'!$A$1:$H$12056, 5, 0), 0)</f>
        <v>0</v>
      </c>
      <c r="R808" s="13">
        <f>IFERROR(VLOOKUP($A808, 'Fielding Data'!$A$1:$H$12056, 6, 0), 0)</f>
        <v>0</v>
      </c>
      <c r="S808" s="13">
        <f>IFERROR(VLOOKUP($A808, 'Fielding Data'!$A$1:$H$12056, 7, 0), 0)</f>
        <v>0</v>
      </c>
      <c r="T808" s="13">
        <f>IFERROR(VLOOKUP($A808, 'Fielding Data'!$A$1:$H$12056, 8, 0), 0)</f>
        <v>0</v>
      </c>
      <c r="U808" s="13">
        <f>SUMIFS('Fielding Data'!E:E, 'Fielding Data'!$A:$A, $A808)</f>
        <v>2</v>
      </c>
      <c r="V808" s="13">
        <f>SUMIFS('Fielding Data'!F:F, 'Fielding Data'!$A:$A, $A808)</f>
        <v>0</v>
      </c>
      <c r="W808" s="13">
        <f>SUMIFS('Fielding Data'!G:G, 'Fielding Data'!$A:$A, $A808)</f>
        <v>0</v>
      </c>
      <c r="X808" s="13">
        <f>SUMIFS('Fielding Data'!H:H, 'Fielding Data'!$A:$A, $A808)</f>
        <v>0</v>
      </c>
    </row>
    <row r="809" spans="1:24" x14ac:dyDescent="0.3">
      <c r="A809" s="13" t="str">
        <f t="shared" si="25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 t="shared" si="24"/>
        <v>P</v>
      </c>
      <c r="Q809" s="13">
        <f>IFERROR(VLOOKUP($A809, 'Fielding Data'!$A$1:$H$12056, 5, 0), 0)</f>
        <v>3</v>
      </c>
      <c r="R809" s="13">
        <f>IFERROR(VLOOKUP($A809, 'Fielding Data'!$A$1:$H$12056, 6, 0), 0)</f>
        <v>15</v>
      </c>
      <c r="S809" s="13">
        <f>IFERROR(VLOOKUP($A809, 'Fielding Data'!$A$1:$H$12056, 7, 0), 0)</f>
        <v>3</v>
      </c>
      <c r="T809" s="13">
        <f>IFERROR(VLOOKUP($A809, 'Fielding Data'!$A$1:$H$12056, 8, 0), 0)</f>
        <v>1</v>
      </c>
      <c r="U809" s="13">
        <f>SUMIFS('Fielding Data'!E:E, 'Fielding Data'!$A:$A, $A809)</f>
        <v>3</v>
      </c>
      <c r="V809" s="13">
        <f>SUMIFS('Fielding Data'!F:F, 'Fielding Data'!$A:$A, $A809)</f>
        <v>15</v>
      </c>
      <c r="W809" s="13">
        <f>SUMIFS('Fielding Data'!G:G, 'Fielding Data'!$A:$A, $A809)</f>
        <v>3</v>
      </c>
      <c r="X809" s="13">
        <f>SUMIFS('Fielding Data'!H:H, 'Fielding Data'!$A:$A, $A809)</f>
        <v>1</v>
      </c>
    </row>
    <row r="810" spans="1:24" x14ac:dyDescent="0.3">
      <c r="A810" s="13" t="str">
        <f t="shared" si="25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 t="shared" si="24"/>
        <v>2B</v>
      </c>
      <c r="Q810" s="13">
        <f>IFERROR(VLOOKUP($A810, 'Fielding Data'!$A$1:$H$12056, 5, 0), 0)</f>
        <v>281</v>
      </c>
      <c r="R810" s="13">
        <f>IFERROR(VLOOKUP($A810, 'Fielding Data'!$A$1:$H$12056, 6, 0), 0)</f>
        <v>419</v>
      </c>
      <c r="S810" s="13">
        <f>IFERROR(VLOOKUP($A810, 'Fielding Data'!$A$1:$H$12056, 7, 0), 0)</f>
        <v>3</v>
      </c>
      <c r="T810" s="13">
        <f>IFERROR(VLOOKUP($A810, 'Fielding Data'!$A$1:$H$12056, 8, 0), 0)</f>
        <v>95</v>
      </c>
      <c r="U810" s="13">
        <f>SUMIFS('Fielding Data'!E:E, 'Fielding Data'!$A:$A, $A810)</f>
        <v>281</v>
      </c>
      <c r="V810" s="13">
        <f>SUMIFS('Fielding Data'!F:F, 'Fielding Data'!$A:$A, $A810)</f>
        <v>419</v>
      </c>
      <c r="W810" s="13">
        <f>SUMIFS('Fielding Data'!G:G, 'Fielding Data'!$A:$A, $A810)</f>
        <v>3</v>
      </c>
      <c r="X810" s="13">
        <f>SUMIFS('Fielding Data'!H:H, 'Fielding Data'!$A:$A, $A810)</f>
        <v>95</v>
      </c>
    </row>
    <row r="811" spans="1:24" x14ac:dyDescent="0.3">
      <c r="A811" s="13" t="str">
        <f t="shared" si="25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 t="shared" si="24"/>
        <v>1B</v>
      </c>
      <c r="Q811" s="13">
        <f>IFERROR(VLOOKUP($A811, 'Fielding Data'!$A$1:$H$12056, 5, 0), 0)</f>
        <v>0</v>
      </c>
      <c r="R811" s="13">
        <f>IFERROR(VLOOKUP($A811, 'Fielding Data'!$A$1:$H$12056, 6, 0), 0)</f>
        <v>1</v>
      </c>
      <c r="S811" s="13">
        <f>IFERROR(VLOOKUP($A811, 'Fielding Data'!$A$1:$H$12056, 7, 0), 0)</f>
        <v>0</v>
      </c>
      <c r="T811" s="13">
        <f>IFERROR(VLOOKUP($A811, 'Fielding Data'!$A$1:$H$12056, 8, 0), 0)</f>
        <v>0</v>
      </c>
      <c r="U811" s="13">
        <f>SUMIFS('Fielding Data'!E:E, 'Fielding Data'!$A:$A, $A811)</f>
        <v>43</v>
      </c>
      <c r="V811" s="13">
        <f>SUMIFS('Fielding Data'!F:F, 'Fielding Data'!$A:$A, $A811)</f>
        <v>3</v>
      </c>
      <c r="W811" s="13">
        <f>SUMIFS('Fielding Data'!G:G, 'Fielding Data'!$A:$A, $A811)</f>
        <v>1</v>
      </c>
      <c r="X811" s="13">
        <f>SUMIFS('Fielding Data'!H:H, 'Fielding Data'!$A:$A, $A811)</f>
        <v>0</v>
      </c>
    </row>
    <row r="812" spans="1:24" x14ac:dyDescent="0.3">
      <c r="A812" s="13" t="str">
        <f t="shared" si="25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 t="shared" si="24"/>
        <v>CF</v>
      </c>
      <c r="Q812" s="13">
        <f>IFERROR(VLOOKUP($A812, 'Fielding Data'!$A$1:$H$12056, 5, 0), 0)</f>
        <v>0</v>
      </c>
      <c r="R812" s="13">
        <f>IFERROR(VLOOKUP($A812, 'Fielding Data'!$A$1:$H$12056, 6, 0), 0)</f>
        <v>0</v>
      </c>
      <c r="S812" s="13">
        <f>IFERROR(VLOOKUP($A812, 'Fielding Data'!$A$1:$H$12056, 7, 0), 0)</f>
        <v>0</v>
      </c>
      <c r="T812" s="13">
        <f>IFERROR(VLOOKUP($A812, 'Fielding Data'!$A$1:$H$12056, 8, 0), 0)</f>
        <v>0</v>
      </c>
      <c r="U812" s="13">
        <f>SUMIFS('Fielding Data'!E:E, 'Fielding Data'!$A:$A, $A812)</f>
        <v>167</v>
      </c>
      <c r="V812" s="13">
        <f>SUMIFS('Fielding Data'!F:F, 'Fielding Data'!$A:$A, $A812)</f>
        <v>9</v>
      </c>
      <c r="W812" s="13">
        <f>SUMIFS('Fielding Data'!G:G, 'Fielding Data'!$A:$A, $A812)</f>
        <v>1</v>
      </c>
      <c r="X812" s="13">
        <f>SUMIFS('Fielding Data'!H:H, 'Fielding Data'!$A:$A, $A812)</f>
        <v>4</v>
      </c>
    </row>
    <row r="813" spans="1:24" x14ac:dyDescent="0.3">
      <c r="A813" s="13" t="str">
        <f t="shared" si="25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 t="shared" si="24"/>
        <v>LF</v>
      </c>
      <c r="Q813" s="13">
        <f>IFERROR(VLOOKUP($A813, 'Fielding Data'!$A$1:$H$12056, 5, 0), 0)</f>
        <v>0</v>
      </c>
      <c r="R813" s="13">
        <f>IFERROR(VLOOKUP($A813, 'Fielding Data'!$A$1:$H$12056, 6, 0), 0)</f>
        <v>0</v>
      </c>
      <c r="S813" s="13">
        <f>IFERROR(VLOOKUP($A813, 'Fielding Data'!$A$1:$H$12056, 7, 0), 0)</f>
        <v>0</v>
      </c>
      <c r="T813" s="13">
        <f>IFERROR(VLOOKUP($A813, 'Fielding Data'!$A$1:$H$12056, 8, 0), 0)</f>
        <v>0</v>
      </c>
      <c r="U813" s="13">
        <f>SUMIFS('Fielding Data'!E:E, 'Fielding Data'!$A:$A, $A813)</f>
        <v>307</v>
      </c>
      <c r="V813" s="13">
        <f>SUMIFS('Fielding Data'!F:F, 'Fielding Data'!$A:$A, $A813)</f>
        <v>4</v>
      </c>
      <c r="W813" s="13">
        <f>SUMIFS('Fielding Data'!G:G, 'Fielding Data'!$A:$A, $A813)</f>
        <v>1</v>
      </c>
      <c r="X813" s="13">
        <f>SUMIFS('Fielding Data'!H:H, 'Fielding Data'!$A:$A, $A813)</f>
        <v>1</v>
      </c>
    </row>
    <row r="814" spans="1:24" x14ac:dyDescent="0.3">
      <c r="A814" s="13" t="str">
        <f t="shared" si="25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 t="shared" si="24"/>
        <v>C</v>
      </c>
      <c r="Q814" s="13">
        <f>IFERROR(VLOOKUP($A814, 'Fielding Data'!$A$1:$H$12056, 5, 0), 0)</f>
        <v>865</v>
      </c>
      <c r="R814" s="13">
        <f>IFERROR(VLOOKUP($A814, 'Fielding Data'!$A$1:$H$12056, 6, 0), 0)</f>
        <v>61</v>
      </c>
      <c r="S814" s="13">
        <f>IFERROR(VLOOKUP($A814, 'Fielding Data'!$A$1:$H$12056, 7, 0), 0)</f>
        <v>5</v>
      </c>
      <c r="T814" s="13">
        <f>IFERROR(VLOOKUP($A814, 'Fielding Data'!$A$1:$H$12056, 8, 0), 0)</f>
        <v>5</v>
      </c>
      <c r="U814" s="13">
        <f>SUMIFS('Fielding Data'!E:E, 'Fielding Data'!$A:$A, $A814)</f>
        <v>865</v>
      </c>
      <c r="V814" s="13">
        <f>SUMIFS('Fielding Data'!F:F, 'Fielding Data'!$A:$A, $A814)</f>
        <v>61</v>
      </c>
      <c r="W814" s="13">
        <f>SUMIFS('Fielding Data'!G:G, 'Fielding Data'!$A:$A, $A814)</f>
        <v>5</v>
      </c>
      <c r="X814" s="13">
        <f>SUMIFS('Fielding Data'!H:H, 'Fielding Data'!$A:$A, $A814)</f>
        <v>5</v>
      </c>
    </row>
    <row r="815" spans="1:24" x14ac:dyDescent="0.3">
      <c r="A815" s="13" t="str">
        <f t="shared" si="25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 t="shared" si="24"/>
        <v>P</v>
      </c>
      <c r="Q815" s="13">
        <f>IFERROR(VLOOKUP($A815, 'Fielding Data'!$A$1:$H$12056, 5, 0), 0)</f>
        <v>11</v>
      </c>
      <c r="R815" s="13">
        <f>IFERROR(VLOOKUP($A815, 'Fielding Data'!$A$1:$H$12056, 6, 0), 0)</f>
        <v>26</v>
      </c>
      <c r="S815" s="13">
        <f>IFERROR(VLOOKUP($A815, 'Fielding Data'!$A$1:$H$12056, 7, 0), 0)</f>
        <v>1</v>
      </c>
      <c r="T815" s="13">
        <f>IFERROR(VLOOKUP($A815, 'Fielding Data'!$A$1:$H$12056, 8, 0), 0)</f>
        <v>3</v>
      </c>
      <c r="U815" s="13">
        <f>SUMIFS('Fielding Data'!E:E, 'Fielding Data'!$A:$A, $A815)</f>
        <v>11</v>
      </c>
      <c r="V815" s="13">
        <f>SUMIFS('Fielding Data'!F:F, 'Fielding Data'!$A:$A, $A815)</f>
        <v>26</v>
      </c>
      <c r="W815" s="13">
        <f>SUMIFS('Fielding Data'!G:G, 'Fielding Data'!$A:$A, $A815)</f>
        <v>1</v>
      </c>
      <c r="X815" s="13">
        <f>SUMIFS('Fielding Data'!H:H, 'Fielding Data'!$A:$A, $A815)</f>
        <v>3</v>
      </c>
    </row>
    <row r="816" spans="1:24" x14ac:dyDescent="0.3">
      <c r="A816" s="13" t="str">
        <f t="shared" si="25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 t="shared" si="24"/>
        <v>P</v>
      </c>
      <c r="Q816" s="13">
        <f>IFERROR(VLOOKUP($A816, 'Fielding Data'!$A$1:$H$12056, 5, 0), 0)</f>
        <v>0</v>
      </c>
      <c r="R816" s="13">
        <f>IFERROR(VLOOKUP($A816, 'Fielding Data'!$A$1:$H$12056, 6, 0), 0)</f>
        <v>1</v>
      </c>
      <c r="S816" s="13">
        <f>IFERROR(VLOOKUP($A816, 'Fielding Data'!$A$1:$H$12056, 7, 0), 0)</f>
        <v>0</v>
      </c>
      <c r="T816" s="13">
        <f>IFERROR(VLOOKUP($A816, 'Fielding Data'!$A$1:$H$12056, 8, 0), 0)</f>
        <v>0</v>
      </c>
      <c r="U816" s="13">
        <f>SUMIFS('Fielding Data'!E:E, 'Fielding Data'!$A:$A, $A816)</f>
        <v>0</v>
      </c>
      <c r="V816" s="13">
        <f>SUMIFS('Fielding Data'!F:F, 'Fielding Data'!$A:$A, $A816)</f>
        <v>1</v>
      </c>
      <c r="W816" s="13">
        <f>SUMIFS('Fielding Data'!G:G, 'Fielding Data'!$A:$A, $A816)</f>
        <v>0</v>
      </c>
      <c r="X816" s="13">
        <f>SUMIFS('Fielding Data'!H:H, 'Fielding Data'!$A:$A, $A816)</f>
        <v>0</v>
      </c>
    </row>
    <row r="817" spans="1:24" x14ac:dyDescent="0.3">
      <c r="A817" s="13" t="str">
        <f t="shared" si="25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 t="shared" si="24"/>
        <v>2B</v>
      </c>
      <c r="Q817" s="13">
        <f>IFERROR(VLOOKUP($A817, 'Fielding Data'!$A$1:$H$12056, 5, 0), 0)</f>
        <v>2</v>
      </c>
      <c r="R817" s="13">
        <f>IFERROR(VLOOKUP($A817, 'Fielding Data'!$A$1:$H$12056, 6, 0), 0)</f>
        <v>4</v>
      </c>
      <c r="S817" s="13">
        <f>IFERROR(VLOOKUP($A817, 'Fielding Data'!$A$1:$H$12056, 7, 0), 0)</f>
        <v>0</v>
      </c>
      <c r="T817" s="13">
        <f>IFERROR(VLOOKUP($A817, 'Fielding Data'!$A$1:$H$12056, 8, 0), 0)</f>
        <v>1</v>
      </c>
      <c r="U817" s="13">
        <f>SUMIFS('Fielding Data'!E:E, 'Fielding Data'!$A:$A, $A817)</f>
        <v>15</v>
      </c>
      <c r="V817" s="13">
        <f>SUMIFS('Fielding Data'!F:F, 'Fielding Data'!$A:$A, $A817)</f>
        <v>24</v>
      </c>
      <c r="W817" s="13">
        <f>SUMIFS('Fielding Data'!G:G, 'Fielding Data'!$A:$A, $A817)</f>
        <v>1</v>
      </c>
      <c r="X817" s="13">
        <f>SUMIFS('Fielding Data'!H:H, 'Fielding Data'!$A:$A, $A817)</f>
        <v>6</v>
      </c>
    </row>
    <row r="818" spans="1:24" x14ac:dyDescent="0.3">
      <c r="A818" s="13" t="str">
        <f t="shared" si="25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 t="shared" si="24"/>
        <v>2B</v>
      </c>
      <c r="Q818" s="13">
        <f>IFERROR(VLOOKUP($A818, 'Fielding Data'!$A$1:$H$12056, 5, 0), 0)</f>
        <v>15</v>
      </c>
      <c r="R818" s="13">
        <f>IFERROR(VLOOKUP($A818, 'Fielding Data'!$A$1:$H$12056, 6, 0), 0)</f>
        <v>37</v>
      </c>
      <c r="S818" s="13">
        <f>IFERROR(VLOOKUP($A818, 'Fielding Data'!$A$1:$H$12056, 7, 0), 0)</f>
        <v>0</v>
      </c>
      <c r="T818" s="13">
        <f>IFERROR(VLOOKUP($A818, 'Fielding Data'!$A$1:$H$12056, 8, 0), 0)</f>
        <v>7</v>
      </c>
      <c r="U818" s="13">
        <f>SUMIFS('Fielding Data'!E:E, 'Fielding Data'!$A:$A, $A818)</f>
        <v>103</v>
      </c>
      <c r="V818" s="13">
        <f>SUMIFS('Fielding Data'!F:F, 'Fielding Data'!$A:$A, $A818)</f>
        <v>295</v>
      </c>
      <c r="W818" s="13">
        <f>SUMIFS('Fielding Data'!G:G, 'Fielding Data'!$A:$A, $A818)</f>
        <v>5</v>
      </c>
      <c r="X818" s="13">
        <f>SUMIFS('Fielding Data'!H:H, 'Fielding Data'!$A:$A, $A818)</f>
        <v>39</v>
      </c>
    </row>
    <row r="819" spans="1:24" x14ac:dyDescent="0.3">
      <c r="A819" s="13" t="str">
        <f t="shared" si="25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 t="shared" si="24"/>
        <v>P</v>
      </c>
      <c r="Q819" s="13">
        <f>IFERROR(VLOOKUP($A819, 'Fielding Data'!$A$1:$H$12056, 5, 0), 0)</f>
        <v>9</v>
      </c>
      <c r="R819" s="13">
        <f>IFERROR(VLOOKUP($A819, 'Fielding Data'!$A$1:$H$12056, 6, 0), 0)</f>
        <v>15</v>
      </c>
      <c r="S819" s="13">
        <f>IFERROR(VLOOKUP($A819, 'Fielding Data'!$A$1:$H$12056, 7, 0), 0)</f>
        <v>1</v>
      </c>
      <c r="T819" s="13">
        <f>IFERROR(VLOOKUP($A819, 'Fielding Data'!$A$1:$H$12056, 8, 0), 0)</f>
        <v>3</v>
      </c>
      <c r="U819" s="13">
        <f>SUMIFS('Fielding Data'!E:E, 'Fielding Data'!$A:$A, $A819)</f>
        <v>9</v>
      </c>
      <c r="V819" s="13">
        <f>SUMIFS('Fielding Data'!F:F, 'Fielding Data'!$A:$A, $A819)</f>
        <v>15</v>
      </c>
      <c r="W819" s="13">
        <f>SUMIFS('Fielding Data'!G:G, 'Fielding Data'!$A:$A, $A819)</f>
        <v>1</v>
      </c>
      <c r="X819" s="13">
        <f>SUMIFS('Fielding Data'!H:H, 'Fielding Data'!$A:$A, $A819)</f>
        <v>3</v>
      </c>
    </row>
    <row r="820" spans="1:24" x14ac:dyDescent="0.3">
      <c r="A820" s="13" t="str">
        <f t="shared" si="25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 t="shared" si="24"/>
        <v>1B</v>
      </c>
      <c r="Q820" s="13">
        <f>IFERROR(VLOOKUP($A820, 'Fielding Data'!$A$1:$H$12056, 5, 0), 0)</f>
        <v>0</v>
      </c>
      <c r="R820" s="13">
        <f>IFERROR(VLOOKUP($A820, 'Fielding Data'!$A$1:$H$12056, 6, 0), 0)</f>
        <v>0</v>
      </c>
      <c r="S820" s="13">
        <f>IFERROR(VLOOKUP($A820, 'Fielding Data'!$A$1:$H$12056, 7, 0), 0)</f>
        <v>0</v>
      </c>
      <c r="T820" s="13">
        <f>IFERROR(VLOOKUP($A820, 'Fielding Data'!$A$1:$H$12056, 8, 0), 0)</f>
        <v>0</v>
      </c>
      <c r="U820" s="13">
        <f>SUMIFS('Fielding Data'!E:E, 'Fielding Data'!$A:$A, $A820)</f>
        <v>562</v>
      </c>
      <c r="V820" s="13">
        <f>SUMIFS('Fielding Data'!F:F, 'Fielding Data'!$A:$A, $A820)</f>
        <v>22</v>
      </c>
      <c r="W820" s="13">
        <f>SUMIFS('Fielding Data'!G:G, 'Fielding Data'!$A:$A, $A820)</f>
        <v>8</v>
      </c>
      <c r="X820" s="13">
        <f>SUMIFS('Fielding Data'!H:H, 'Fielding Data'!$A:$A, $A820)</f>
        <v>2</v>
      </c>
    </row>
    <row r="821" spans="1:24" x14ac:dyDescent="0.3">
      <c r="A821" s="13" t="str">
        <f t="shared" si="25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 t="shared" si="24"/>
        <v>1B</v>
      </c>
      <c r="Q821" s="13">
        <f>IFERROR(VLOOKUP($A821, 'Fielding Data'!$A$1:$H$12056, 5, 0), 0)</f>
        <v>196</v>
      </c>
      <c r="R821" s="13">
        <f>IFERROR(VLOOKUP($A821, 'Fielding Data'!$A$1:$H$12056, 6, 0), 0)</f>
        <v>17</v>
      </c>
      <c r="S821" s="13">
        <f>IFERROR(VLOOKUP($A821, 'Fielding Data'!$A$1:$H$12056, 7, 0), 0)</f>
        <v>1</v>
      </c>
      <c r="T821" s="13">
        <f>IFERROR(VLOOKUP($A821, 'Fielding Data'!$A$1:$H$12056, 8, 0), 0)</f>
        <v>14</v>
      </c>
      <c r="U821" s="13">
        <f>SUMIFS('Fielding Data'!E:E, 'Fielding Data'!$A:$A, $A821)</f>
        <v>811</v>
      </c>
      <c r="V821" s="13">
        <f>SUMIFS('Fielding Data'!F:F, 'Fielding Data'!$A:$A, $A821)</f>
        <v>58</v>
      </c>
      <c r="W821" s="13">
        <f>SUMIFS('Fielding Data'!G:G, 'Fielding Data'!$A:$A, $A821)</f>
        <v>7</v>
      </c>
      <c r="X821" s="13">
        <f>SUMIFS('Fielding Data'!H:H, 'Fielding Data'!$A:$A, $A821)</f>
        <v>18</v>
      </c>
    </row>
    <row r="822" spans="1:24" x14ac:dyDescent="0.3">
      <c r="A822" s="13" t="str">
        <f t="shared" si="25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 t="shared" si="24"/>
        <v>1B</v>
      </c>
      <c r="Q822" s="13">
        <f>IFERROR(VLOOKUP($A822, 'Fielding Data'!$A$1:$H$12056, 5, 0), 0)</f>
        <v>4</v>
      </c>
      <c r="R822" s="13">
        <f>IFERROR(VLOOKUP($A822, 'Fielding Data'!$A$1:$H$12056, 6, 0), 0)</f>
        <v>0</v>
      </c>
      <c r="S822" s="13">
        <f>IFERROR(VLOOKUP($A822, 'Fielding Data'!$A$1:$H$12056, 7, 0), 0)</f>
        <v>0</v>
      </c>
      <c r="T822" s="13">
        <f>IFERROR(VLOOKUP($A822, 'Fielding Data'!$A$1:$H$12056, 8, 0), 0)</f>
        <v>1</v>
      </c>
      <c r="U822" s="13">
        <f>SUMIFS('Fielding Data'!E:E, 'Fielding Data'!$A:$A, $A822)</f>
        <v>202</v>
      </c>
      <c r="V822" s="13">
        <f>SUMIFS('Fielding Data'!F:F, 'Fielding Data'!$A:$A, $A822)</f>
        <v>8</v>
      </c>
      <c r="W822" s="13">
        <f>SUMIFS('Fielding Data'!G:G, 'Fielding Data'!$A:$A, $A822)</f>
        <v>6</v>
      </c>
      <c r="X822" s="13">
        <f>SUMIFS('Fielding Data'!H:H, 'Fielding Data'!$A:$A, $A822)</f>
        <v>2</v>
      </c>
    </row>
    <row r="823" spans="1:24" x14ac:dyDescent="0.3">
      <c r="A823" s="13" t="str">
        <f t="shared" si="25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 t="shared" si="24"/>
        <v>1B</v>
      </c>
      <c r="Q823" s="13">
        <f>IFERROR(VLOOKUP($A823, 'Fielding Data'!$A$1:$H$12056, 5, 0), 0)</f>
        <v>7</v>
      </c>
      <c r="R823" s="13">
        <f>IFERROR(VLOOKUP($A823, 'Fielding Data'!$A$1:$H$12056, 6, 0), 0)</f>
        <v>0</v>
      </c>
      <c r="S823" s="13">
        <f>IFERROR(VLOOKUP($A823, 'Fielding Data'!$A$1:$H$12056, 7, 0), 0)</f>
        <v>0</v>
      </c>
      <c r="T823" s="13">
        <f>IFERROR(VLOOKUP($A823, 'Fielding Data'!$A$1:$H$12056, 8, 0), 0)</f>
        <v>0</v>
      </c>
      <c r="U823" s="13">
        <f>SUMIFS('Fielding Data'!E:E, 'Fielding Data'!$A:$A, $A823)</f>
        <v>220</v>
      </c>
      <c r="V823" s="13">
        <f>SUMIFS('Fielding Data'!F:F, 'Fielding Data'!$A:$A, $A823)</f>
        <v>369</v>
      </c>
      <c r="W823" s="13">
        <f>SUMIFS('Fielding Data'!G:G, 'Fielding Data'!$A:$A, $A823)</f>
        <v>11</v>
      </c>
      <c r="X823" s="13">
        <f>SUMIFS('Fielding Data'!H:H, 'Fielding Data'!$A:$A, $A823)</f>
        <v>78</v>
      </c>
    </row>
    <row r="824" spans="1:24" x14ac:dyDescent="0.3">
      <c r="A824" s="13" t="str">
        <f t="shared" si="25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 t="shared" si="24"/>
        <v>CF</v>
      </c>
      <c r="Q824" s="13">
        <f>IFERROR(VLOOKUP($A824, 'Fielding Data'!$A$1:$H$12056, 5, 0), 0)</f>
        <v>0</v>
      </c>
      <c r="R824" s="13">
        <f>IFERROR(VLOOKUP($A824, 'Fielding Data'!$A$1:$H$12056, 6, 0), 0)</f>
        <v>0</v>
      </c>
      <c r="S824" s="13">
        <f>IFERROR(VLOOKUP($A824, 'Fielding Data'!$A$1:$H$12056, 7, 0), 0)</f>
        <v>0</v>
      </c>
      <c r="T824" s="13">
        <f>IFERROR(VLOOKUP($A824, 'Fielding Data'!$A$1:$H$12056, 8, 0), 0)</f>
        <v>0</v>
      </c>
      <c r="U824" s="13">
        <f>SUMIFS('Fielding Data'!E:E, 'Fielding Data'!$A:$A, $A824)</f>
        <v>3</v>
      </c>
      <c r="V824" s="13">
        <f>SUMIFS('Fielding Data'!F:F, 'Fielding Data'!$A:$A, $A824)</f>
        <v>0</v>
      </c>
      <c r="W824" s="13">
        <f>SUMIFS('Fielding Data'!G:G, 'Fielding Data'!$A:$A, $A824)</f>
        <v>0</v>
      </c>
      <c r="X824" s="13">
        <f>SUMIFS('Fielding Data'!H:H, 'Fielding Data'!$A:$A, $A824)</f>
        <v>0</v>
      </c>
    </row>
    <row r="825" spans="1:24" x14ac:dyDescent="0.3">
      <c r="A825" s="13" t="str">
        <f t="shared" si="25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 t="shared" si="24"/>
        <v>P</v>
      </c>
      <c r="Q825" s="13">
        <f>IFERROR(VLOOKUP($A825, 'Fielding Data'!$A$1:$H$12056, 5, 0), 0)</f>
        <v>8</v>
      </c>
      <c r="R825" s="13">
        <f>IFERROR(VLOOKUP($A825, 'Fielding Data'!$A$1:$H$12056, 6, 0), 0)</f>
        <v>22</v>
      </c>
      <c r="S825" s="13">
        <f>IFERROR(VLOOKUP($A825, 'Fielding Data'!$A$1:$H$12056, 7, 0), 0)</f>
        <v>0</v>
      </c>
      <c r="T825" s="13">
        <f>IFERROR(VLOOKUP($A825, 'Fielding Data'!$A$1:$H$12056, 8, 0), 0)</f>
        <v>2</v>
      </c>
      <c r="U825" s="13">
        <f>SUMIFS('Fielding Data'!E:E, 'Fielding Data'!$A:$A, $A825)</f>
        <v>8</v>
      </c>
      <c r="V825" s="13">
        <f>SUMIFS('Fielding Data'!F:F, 'Fielding Data'!$A:$A, $A825)</f>
        <v>22</v>
      </c>
      <c r="W825" s="13">
        <f>SUMIFS('Fielding Data'!G:G, 'Fielding Data'!$A:$A, $A825)</f>
        <v>0</v>
      </c>
      <c r="X825" s="13">
        <f>SUMIFS('Fielding Data'!H:H, 'Fielding Data'!$A:$A, $A825)</f>
        <v>2</v>
      </c>
    </row>
    <row r="826" spans="1:24" x14ac:dyDescent="0.3">
      <c r="A826" s="13" t="str">
        <f t="shared" si="25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 t="shared" si="24"/>
        <v>P</v>
      </c>
      <c r="Q826" s="13">
        <f>IFERROR(VLOOKUP($A826, 'Fielding Data'!$A$1:$H$12056, 5, 0), 0)</f>
        <v>0</v>
      </c>
      <c r="R826" s="13">
        <f>IFERROR(VLOOKUP($A826, 'Fielding Data'!$A$1:$H$12056, 6, 0), 0)</f>
        <v>0</v>
      </c>
      <c r="S826" s="13">
        <f>IFERROR(VLOOKUP($A826, 'Fielding Data'!$A$1:$H$12056, 7, 0), 0)</f>
        <v>0</v>
      </c>
      <c r="T826" s="13">
        <f>IFERROR(VLOOKUP($A826, 'Fielding Data'!$A$1:$H$12056, 8, 0), 0)</f>
        <v>0</v>
      </c>
      <c r="U826" s="13">
        <f>SUMIFS('Fielding Data'!E:E, 'Fielding Data'!$A:$A, $A826)</f>
        <v>0</v>
      </c>
      <c r="V826" s="13">
        <f>SUMIFS('Fielding Data'!F:F, 'Fielding Data'!$A:$A, $A826)</f>
        <v>0</v>
      </c>
      <c r="W826" s="13">
        <f>SUMIFS('Fielding Data'!G:G, 'Fielding Data'!$A:$A, $A826)</f>
        <v>0</v>
      </c>
      <c r="X826" s="13">
        <f>SUMIFS('Fielding Data'!H:H, 'Fielding Data'!$A:$A, $A826)</f>
        <v>0</v>
      </c>
    </row>
    <row r="827" spans="1:24" x14ac:dyDescent="0.3">
      <c r="A827" s="13" t="str">
        <f t="shared" si="25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 t="shared" si="24"/>
        <v>1B</v>
      </c>
      <c r="Q827" s="13">
        <f>IFERROR(VLOOKUP($A827, 'Fielding Data'!$A$1:$H$12056, 5, 0), 0)</f>
        <v>1458</v>
      </c>
      <c r="R827" s="13">
        <f>IFERROR(VLOOKUP($A827, 'Fielding Data'!$A$1:$H$12056, 6, 0), 0)</f>
        <v>157</v>
      </c>
      <c r="S827" s="13">
        <f>IFERROR(VLOOKUP($A827, 'Fielding Data'!$A$1:$H$12056, 7, 0), 0)</f>
        <v>4</v>
      </c>
      <c r="T827" s="13">
        <f>IFERROR(VLOOKUP($A827, 'Fielding Data'!$A$1:$H$12056, 8, 0), 0)</f>
        <v>146</v>
      </c>
      <c r="U827" s="13">
        <f>SUMIFS('Fielding Data'!E:E, 'Fielding Data'!$A:$A, $A827)</f>
        <v>1458</v>
      </c>
      <c r="V827" s="13">
        <f>SUMIFS('Fielding Data'!F:F, 'Fielding Data'!$A:$A, $A827)</f>
        <v>157</v>
      </c>
      <c r="W827" s="13">
        <f>SUMIFS('Fielding Data'!G:G, 'Fielding Data'!$A:$A, $A827)</f>
        <v>4</v>
      </c>
      <c r="X827" s="13">
        <f>SUMIFS('Fielding Data'!H:H, 'Fielding Data'!$A:$A, $A827)</f>
        <v>146</v>
      </c>
    </row>
    <row r="828" spans="1:24" x14ac:dyDescent="0.3">
      <c r="A828" s="13" t="str">
        <f t="shared" si="25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 t="shared" si="24"/>
        <v>2B</v>
      </c>
      <c r="Q828" s="13">
        <f>IFERROR(VLOOKUP($A828, 'Fielding Data'!$A$1:$H$12056, 5, 0), 0)</f>
        <v>15</v>
      </c>
      <c r="R828" s="13">
        <f>IFERROR(VLOOKUP($A828, 'Fielding Data'!$A$1:$H$12056, 6, 0), 0)</f>
        <v>29</v>
      </c>
      <c r="S828" s="13">
        <f>IFERROR(VLOOKUP($A828, 'Fielding Data'!$A$1:$H$12056, 7, 0), 0)</f>
        <v>3</v>
      </c>
      <c r="T828" s="13">
        <f>IFERROR(VLOOKUP($A828, 'Fielding Data'!$A$1:$H$12056, 8, 0), 0)</f>
        <v>5</v>
      </c>
      <c r="U828" s="13">
        <f>SUMIFS('Fielding Data'!E:E, 'Fielding Data'!$A:$A, $A828)</f>
        <v>92</v>
      </c>
      <c r="V828" s="13">
        <f>SUMIFS('Fielding Data'!F:F, 'Fielding Data'!$A:$A, $A828)</f>
        <v>202</v>
      </c>
      <c r="W828" s="13">
        <f>SUMIFS('Fielding Data'!G:G, 'Fielding Data'!$A:$A, $A828)</f>
        <v>8</v>
      </c>
      <c r="X828" s="13">
        <f>SUMIFS('Fielding Data'!H:H, 'Fielding Data'!$A:$A, $A828)</f>
        <v>27</v>
      </c>
    </row>
    <row r="829" spans="1:24" x14ac:dyDescent="0.3">
      <c r="A829" s="13" t="str">
        <f t="shared" si="25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 t="shared" si="24"/>
        <v>P</v>
      </c>
      <c r="Q829" s="13">
        <f>IFERROR(VLOOKUP($A829, 'Fielding Data'!$A$1:$H$12056, 5, 0), 0)</f>
        <v>2</v>
      </c>
      <c r="R829" s="13">
        <f>IFERROR(VLOOKUP($A829, 'Fielding Data'!$A$1:$H$12056, 6, 0), 0)</f>
        <v>1</v>
      </c>
      <c r="S829" s="13">
        <f>IFERROR(VLOOKUP($A829, 'Fielding Data'!$A$1:$H$12056, 7, 0), 0)</f>
        <v>0</v>
      </c>
      <c r="T829" s="13">
        <f>IFERROR(VLOOKUP($A829, 'Fielding Data'!$A$1:$H$12056, 8, 0), 0)</f>
        <v>0</v>
      </c>
      <c r="U829" s="13">
        <f>SUMIFS('Fielding Data'!E:E, 'Fielding Data'!$A:$A, $A829)</f>
        <v>2</v>
      </c>
      <c r="V829" s="13">
        <f>SUMIFS('Fielding Data'!F:F, 'Fielding Data'!$A:$A, $A829)</f>
        <v>1</v>
      </c>
      <c r="W829" s="13">
        <f>SUMIFS('Fielding Data'!G:G, 'Fielding Data'!$A:$A, $A829)</f>
        <v>0</v>
      </c>
      <c r="X829" s="13">
        <f>SUMIFS('Fielding Data'!H:H, 'Fielding Data'!$A:$A, $A829)</f>
        <v>0</v>
      </c>
    </row>
    <row r="830" spans="1:24" x14ac:dyDescent="0.3">
      <c r="A830" s="13" t="str">
        <f t="shared" si="25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 t="shared" si="24"/>
        <v>P</v>
      </c>
      <c r="Q830" s="13">
        <f>IFERROR(VLOOKUP($A830, 'Fielding Data'!$A$1:$H$12056, 5, 0), 0)</f>
        <v>1</v>
      </c>
      <c r="R830" s="13">
        <f>IFERROR(VLOOKUP($A830, 'Fielding Data'!$A$1:$H$12056, 6, 0), 0)</f>
        <v>4</v>
      </c>
      <c r="S830" s="13">
        <f>IFERROR(VLOOKUP($A830, 'Fielding Data'!$A$1:$H$12056, 7, 0), 0)</f>
        <v>0</v>
      </c>
      <c r="T830" s="13">
        <f>IFERROR(VLOOKUP($A830, 'Fielding Data'!$A$1:$H$12056, 8, 0), 0)</f>
        <v>0</v>
      </c>
      <c r="U830" s="13">
        <f>SUMIFS('Fielding Data'!E:E, 'Fielding Data'!$A:$A, $A830)</f>
        <v>1</v>
      </c>
      <c r="V830" s="13">
        <f>SUMIFS('Fielding Data'!F:F, 'Fielding Data'!$A:$A, $A830)</f>
        <v>4</v>
      </c>
      <c r="W830" s="13">
        <f>SUMIFS('Fielding Data'!G:G, 'Fielding Data'!$A:$A, $A830)</f>
        <v>0</v>
      </c>
      <c r="X830" s="13">
        <f>SUMIFS('Fielding Data'!H:H, 'Fielding Data'!$A:$A, $A830)</f>
        <v>0</v>
      </c>
    </row>
    <row r="831" spans="1:24" x14ac:dyDescent="0.3">
      <c r="A831" s="13" t="str">
        <f t="shared" si="25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 t="shared" si="24"/>
        <v>OF</v>
      </c>
      <c r="Q831" s="13">
        <f>IFERROR(VLOOKUP($A831, 'Fielding Data'!$A$1:$H$12056, 5, 0), 0)</f>
        <v>183</v>
      </c>
      <c r="R831" s="13">
        <f>IFERROR(VLOOKUP($A831, 'Fielding Data'!$A$1:$H$12056, 6, 0), 0)</f>
        <v>4</v>
      </c>
      <c r="S831" s="13">
        <f>IFERROR(VLOOKUP($A831, 'Fielding Data'!$A$1:$H$12056, 7, 0), 0)</f>
        <v>8</v>
      </c>
      <c r="T831" s="13">
        <f>IFERROR(VLOOKUP($A831, 'Fielding Data'!$A$1:$H$12056, 8, 0), 0)</f>
        <v>1</v>
      </c>
      <c r="U831" s="13">
        <f>SUMIFS('Fielding Data'!E:E, 'Fielding Data'!$A:$A, $A831)</f>
        <v>183</v>
      </c>
      <c r="V831" s="13">
        <f>SUMIFS('Fielding Data'!F:F, 'Fielding Data'!$A:$A, $A831)</f>
        <v>4</v>
      </c>
      <c r="W831" s="13">
        <f>SUMIFS('Fielding Data'!G:G, 'Fielding Data'!$A:$A, $A831)</f>
        <v>8</v>
      </c>
      <c r="X831" s="13">
        <f>SUMIFS('Fielding Data'!H:H, 'Fielding Data'!$A:$A, $A831)</f>
        <v>1</v>
      </c>
    </row>
    <row r="832" spans="1:24" x14ac:dyDescent="0.3">
      <c r="A832" s="13" t="str">
        <f t="shared" si="25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 t="shared" si="24"/>
        <v>1B</v>
      </c>
      <c r="Q832" s="13">
        <f>IFERROR(VLOOKUP($A832, 'Fielding Data'!$A$1:$H$12056, 5, 0), 0)</f>
        <v>71</v>
      </c>
      <c r="R832" s="13">
        <f>IFERROR(VLOOKUP($A832, 'Fielding Data'!$A$1:$H$12056, 6, 0), 0)</f>
        <v>1</v>
      </c>
      <c r="S832" s="13">
        <f>IFERROR(VLOOKUP($A832, 'Fielding Data'!$A$1:$H$12056, 7, 0), 0)</f>
        <v>1</v>
      </c>
      <c r="T832" s="13">
        <f>IFERROR(VLOOKUP($A832, 'Fielding Data'!$A$1:$H$12056, 8, 0), 0)</f>
        <v>7</v>
      </c>
      <c r="U832" s="13">
        <f>SUMIFS('Fielding Data'!E:E, 'Fielding Data'!$A:$A, $A832)</f>
        <v>72</v>
      </c>
      <c r="V832" s="13">
        <f>SUMIFS('Fielding Data'!F:F, 'Fielding Data'!$A:$A, $A832)</f>
        <v>1</v>
      </c>
      <c r="W832" s="13">
        <f>SUMIFS('Fielding Data'!G:G, 'Fielding Data'!$A:$A, $A832)</f>
        <v>1</v>
      </c>
      <c r="X832" s="13">
        <f>SUMIFS('Fielding Data'!H:H, 'Fielding Data'!$A:$A, $A832)</f>
        <v>7</v>
      </c>
    </row>
    <row r="833" spans="1:24" x14ac:dyDescent="0.3">
      <c r="A833" s="13" t="str">
        <f t="shared" si="25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 t="shared" si="24"/>
        <v>C</v>
      </c>
      <c r="Q833" s="13">
        <f>IFERROR(VLOOKUP($A833, 'Fielding Data'!$A$1:$H$12056, 5, 0), 0)</f>
        <v>561</v>
      </c>
      <c r="R833" s="13">
        <f>IFERROR(VLOOKUP($A833, 'Fielding Data'!$A$1:$H$12056, 6, 0), 0)</f>
        <v>49</v>
      </c>
      <c r="S833" s="13">
        <f>IFERROR(VLOOKUP($A833, 'Fielding Data'!$A$1:$H$12056, 7, 0), 0)</f>
        <v>5</v>
      </c>
      <c r="T833" s="13">
        <f>IFERROR(VLOOKUP($A833, 'Fielding Data'!$A$1:$H$12056, 8, 0), 0)</f>
        <v>5</v>
      </c>
      <c r="U833" s="13">
        <f>SUMIFS('Fielding Data'!E:E, 'Fielding Data'!$A:$A, $A833)</f>
        <v>561</v>
      </c>
      <c r="V833" s="13">
        <f>SUMIFS('Fielding Data'!F:F, 'Fielding Data'!$A:$A, $A833)</f>
        <v>49</v>
      </c>
      <c r="W833" s="13">
        <f>SUMIFS('Fielding Data'!G:G, 'Fielding Data'!$A:$A, $A833)</f>
        <v>5</v>
      </c>
      <c r="X833" s="13">
        <f>SUMIFS('Fielding Data'!H:H, 'Fielding Data'!$A:$A, $A833)</f>
        <v>5</v>
      </c>
    </row>
    <row r="834" spans="1:24" x14ac:dyDescent="0.3">
      <c r="A834" s="13" t="str">
        <f t="shared" si="25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 t="shared" ref="P834:P897" si="26">IFERROR(VLOOKUP($A834, Fielding, 4, 0), "Other")</f>
        <v>C</v>
      </c>
      <c r="Q834" s="13">
        <f>IFERROR(VLOOKUP($A834, 'Fielding Data'!$A$1:$H$12056, 5, 0), 0)</f>
        <v>8</v>
      </c>
      <c r="R834" s="13">
        <f>IFERROR(VLOOKUP($A834, 'Fielding Data'!$A$1:$H$12056, 6, 0), 0)</f>
        <v>1</v>
      </c>
      <c r="S834" s="13">
        <f>IFERROR(VLOOKUP($A834, 'Fielding Data'!$A$1:$H$12056, 7, 0), 0)</f>
        <v>1</v>
      </c>
      <c r="T834" s="13">
        <f>IFERROR(VLOOKUP($A834, 'Fielding Data'!$A$1:$H$12056, 8, 0), 0)</f>
        <v>0</v>
      </c>
      <c r="U834" s="13">
        <f>SUMIFS('Fielding Data'!E:E, 'Fielding Data'!$A:$A, $A834)</f>
        <v>8</v>
      </c>
      <c r="V834" s="13">
        <f>SUMIFS('Fielding Data'!F:F, 'Fielding Data'!$A:$A, $A834)</f>
        <v>1</v>
      </c>
      <c r="W834" s="13">
        <f>SUMIFS('Fielding Data'!G:G, 'Fielding Data'!$A:$A, $A834)</f>
        <v>1</v>
      </c>
      <c r="X834" s="13">
        <f>SUMIFS('Fielding Data'!H:H, 'Fielding Data'!$A:$A, $A834)</f>
        <v>0</v>
      </c>
    </row>
    <row r="835" spans="1:24" x14ac:dyDescent="0.3">
      <c r="A835" s="13" t="str">
        <f t="shared" ref="A835:A898" si="27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 t="shared" si="26"/>
        <v>1B</v>
      </c>
      <c r="Q835" s="13">
        <f>IFERROR(VLOOKUP($A835, 'Fielding Data'!$A$1:$H$12056, 5, 0), 0)</f>
        <v>6</v>
      </c>
      <c r="R835" s="13">
        <f>IFERROR(VLOOKUP($A835, 'Fielding Data'!$A$1:$H$12056, 6, 0), 0)</f>
        <v>1</v>
      </c>
      <c r="S835" s="13">
        <f>IFERROR(VLOOKUP($A835, 'Fielding Data'!$A$1:$H$12056, 7, 0), 0)</f>
        <v>0</v>
      </c>
      <c r="T835" s="13">
        <f>IFERROR(VLOOKUP($A835, 'Fielding Data'!$A$1:$H$12056, 8, 0), 0)</f>
        <v>1</v>
      </c>
      <c r="U835" s="13">
        <f>SUMIFS('Fielding Data'!E:E, 'Fielding Data'!$A:$A, $A835)</f>
        <v>184</v>
      </c>
      <c r="V835" s="13">
        <f>SUMIFS('Fielding Data'!F:F, 'Fielding Data'!$A:$A, $A835)</f>
        <v>49</v>
      </c>
      <c r="W835" s="13">
        <f>SUMIFS('Fielding Data'!G:G, 'Fielding Data'!$A:$A, $A835)</f>
        <v>6</v>
      </c>
      <c r="X835" s="13">
        <f>SUMIFS('Fielding Data'!H:H, 'Fielding Data'!$A:$A, $A835)</f>
        <v>12</v>
      </c>
    </row>
    <row r="836" spans="1:24" x14ac:dyDescent="0.3">
      <c r="A836" s="13" t="str">
        <f t="shared" si="27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 t="shared" si="26"/>
        <v>SS</v>
      </c>
      <c r="Q836" s="13">
        <f>IFERROR(VLOOKUP($A836, 'Fielding Data'!$A$1:$H$12056, 5, 0), 0)</f>
        <v>249</v>
      </c>
      <c r="R836" s="13">
        <f>IFERROR(VLOOKUP($A836, 'Fielding Data'!$A$1:$H$12056, 6, 0), 0)</f>
        <v>499</v>
      </c>
      <c r="S836" s="13">
        <f>IFERROR(VLOOKUP($A836, 'Fielding Data'!$A$1:$H$12056, 7, 0), 0)</f>
        <v>20</v>
      </c>
      <c r="T836" s="13">
        <f>IFERROR(VLOOKUP($A836, 'Fielding Data'!$A$1:$H$12056, 8, 0), 0)</f>
        <v>109</v>
      </c>
      <c r="U836" s="13">
        <f>SUMIFS('Fielding Data'!E:E, 'Fielding Data'!$A:$A, $A836)</f>
        <v>249</v>
      </c>
      <c r="V836" s="13">
        <f>SUMIFS('Fielding Data'!F:F, 'Fielding Data'!$A:$A, $A836)</f>
        <v>499</v>
      </c>
      <c r="W836" s="13">
        <f>SUMIFS('Fielding Data'!G:G, 'Fielding Data'!$A:$A, $A836)</f>
        <v>20</v>
      </c>
      <c r="X836" s="13">
        <f>SUMIFS('Fielding Data'!H:H, 'Fielding Data'!$A:$A, $A836)</f>
        <v>109</v>
      </c>
    </row>
    <row r="837" spans="1:24" x14ac:dyDescent="0.3">
      <c r="A837" s="13" t="str">
        <f t="shared" si="27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 t="shared" si="26"/>
        <v>3B</v>
      </c>
      <c r="Q837" s="13">
        <f>IFERROR(VLOOKUP($A837, 'Fielding Data'!$A$1:$H$12056, 5, 0), 0)</f>
        <v>56</v>
      </c>
      <c r="R837" s="13">
        <f>IFERROR(VLOOKUP($A837, 'Fielding Data'!$A$1:$H$12056, 6, 0), 0)</f>
        <v>190</v>
      </c>
      <c r="S837" s="13">
        <f>IFERROR(VLOOKUP($A837, 'Fielding Data'!$A$1:$H$12056, 7, 0), 0)</f>
        <v>16</v>
      </c>
      <c r="T837" s="13">
        <f>IFERROR(VLOOKUP($A837, 'Fielding Data'!$A$1:$H$12056, 8, 0), 0)</f>
        <v>9</v>
      </c>
      <c r="U837" s="13">
        <f>SUMIFS('Fielding Data'!E:E, 'Fielding Data'!$A:$A, $A837)</f>
        <v>56</v>
      </c>
      <c r="V837" s="13">
        <f>SUMIFS('Fielding Data'!F:F, 'Fielding Data'!$A:$A, $A837)</f>
        <v>190</v>
      </c>
      <c r="W837" s="13">
        <f>SUMIFS('Fielding Data'!G:G, 'Fielding Data'!$A:$A, $A837)</f>
        <v>16</v>
      </c>
      <c r="X837" s="13">
        <f>SUMIFS('Fielding Data'!H:H, 'Fielding Data'!$A:$A, $A837)</f>
        <v>9</v>
      </c>
    </row>
    <row r="838" spans="1:24" x14ac:dyDescent="0.3">
      <c r="A838" s="13" t="str">
        <f t="shared" si="27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 t="shared" si="26"/>
        <v>P</v>
      </c>
      <c r="Q838" s="13">
        <f>IFERROR(VLOOKUP($A838, 'Fielding Data'!$A$1:$H$12056, 5, 0), 0)</f>
        <v>0</v>
      </c>
      <c r="R838" s="13">
        <f>IFERROR(VLOOKUP($A838, 'Fielding Data'!$A$1:$H$12056, 6, 0), 0)</f>
        <v>1</v>
      </c>
      <c r="S838" s="13">
        <f>IFERROR(VLOOKUP($A838, 'Fielding Data'!$A$1:$H$12056, 7, 0), 0)</f>
        <v>1</v>
      </c>
      <c r="T838" s="13">
        <f>IFERROR(VLOOKUP($A838, 'Fielding Data'!$A$1:$H$12056, 8, 0), 0)</f>
        <v>0</v>
      </c>
      <c r="U838" s="13">
        <f>SUMIFS('Fielding Data'!E:E, 'Fielding Data'!$A:$A, $A838)</f>
        <v>0</v>
      </c>
      <c r="V838" s="13">
        <f>SUMIFS('Fielding Data'!F:F, 'Fielding Data'!$A:$A, $A838)</f>
        <v>1</v>
      </c>
      <c r="W838" s="13">
        <f>SUMIFS('Fielding Data'!G:G, 'Fielding Data'!$A:$A, $A838)</f>
        <v>1</v>
      </c>
      <c r="X838" s="13">
        <f>SUMIFS('Fielding Data'!H:H, 'Fielding Data'!$A:$A, $A838)</f>
        <v>0</v>
      </c>
    </row>
    <row r="839" spans="1:24" x14ac:dyDescent="0.3">
      <c r="A839" s="13" t="str">
        <f t="shared" si="27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 t="shared" si="26"/>
        <v>SS</v>
      </c>
      <c r="Q839" s="13">
        <f>IFERROR(VLOOKUP($A839, 'Fielding Data'!$A$1:$H$12056, 5, 0), 0)</f>
        <v>200</v>
      </c>
      <c r="R839" s="13">
        <f>IFERROR(VLOOKUP($A839, 'Fielding Data'!$A$1:$H$12056, 6, 0), 0)</f>
        <v>342</v>
      </c>
      <c r="S839" s="13">
        <f>IFERROR(VLOOKUP($A839, 'Fielding Data'!$A$1:$H$12056, 7, 0), 0)</f>
        <v>16</v>
      </c>
      <c r="T839" s="13">
        <f>IFERROR(VLOOKUP($A839, 'Fielding Data'!$A$1:$H$12056, 8, 0), 0)</f>
        <v>78</v>
      </c>
      <c r="U839" s="13">
        <f>SUMIFS('Fielding Data'!E:E, 'Fielding Data'!$A:$A, $A839)</f>
        <v>200</v>
      </c>
      <c r="V839" s="13">
        <f>SUMIFS('Fielding Data'!F:F, 'Fielding Data'!$A:$A, $A839)</f>
        <v>342</v>
      </c>
      <c r="W839" s="13">
        <f>SUMIFS('Fielding Data'!G:G, 'Fielding Data'!$A:$A, $A839)</f>
        <v>16</v>
      </c>
      <c r="X839" s="13">
        <f>SUMIFS('Fielding Data'!H:H, 'Fielding Data'!$A:$A, $A839)</f>
        <v>78</v>
      </c>
    </row>
    <row r="840" spans="1:24" x14ac:dyDescent="0.3">
      <c r="A840" s="13" t="str">
        <f t="shared" si="27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 t="shared" si="26"/>
        <v>C</v>
      </c>
      <c r="Q840" s="13">
        <f>IFERROR(VLOOKUP($A840, 'Fielding Data'!$A$1:$H$12056, 5, 0), 0)</f>
        <v>154</v>
      </c>
      <c r="R840" s="13">
        <f>IFERROR(VLOOKUP($A840, 'Fielding Data'!$A$1:$H$12056, 6, 0), 0)</f>
        <v>7</v>
      </c>
      <c r="S840" s="13">
        <f>IFERROR(VLOOKUP($A840, 'Fielding Data'!$A$1:$H$12056, 7, 0), 0)</f>
        <v>2</v>
      </c>
      <c r="T840" s="13">
        <f>IFERROR(VLOOKUP($A840, 'Fielding Data'!$A$1:$H$12056, 8, 0), 0)</f>
        <v>0</v>
      </c>
      <c r="U840" s="13">
        <f>SUMIFS('Fielding Data'!E:E, 'Fielding Data'!$A:$A, $A840)</f>
        <v>154</v>
      </c>
      <c r="V840" s="13">
        <f>SUMIFS('Fielding Data'!F:F, 'Fielding Data'!$A:$A, $A840)</f>
        <v>7</v>
      </c>
      <c r="W840" s="13">
        <f>SUMIFS('Fielding Data'!G:G, 'Fielding Data'!$A:$A, $A840)</f>
        <v>2</v>
      </c>
      <c r="X840" s="13">
        <f>SUMIFS('Fielding Data'!H:H, 'Fielding Data'!$A:$A, $A840)</f>
        <v>0</v>
      </c>
    </row>
    <row r="841" spans="1:24" x14ac:dyDescent="0.3">
      <c r="A841" s="13" t="str">
        <f t="shared" si="27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 t="shared" si="26"/>
        <v>P</v>
      </c>
      <c r="Q841" s="13">
        <f>IFERROR(VLOOKUP($A841, 'Fielding Data'!$A$1:$H$12056, 5, 0), 0)</f>
        <v>1</v>
      </c>
      <c r="R841" s="13">
        <f>IFERROR(VLOOKUP($A841, 'Fielding Data'!$A$1:$H$12056, 6, 0), 0)</f>
        <v>0</v>
      </c>
      <c r="S841" s="13">
        <f>IFERROR(VLOOKUP($A841, 'Fielding Data'!$A$1:$H$12056, 7, 0), 0)</f>
        <v>0</v>
      </c>
      <c r="T841" s="13">
        <f>IFERROR(VLOOKUP($A841, 'Fielding Data'!$A$1:$H$12056, 8, 0), 0)</f>
        <v>0</v>
      </c>
      <c r="U841" s="13">
        <f>SUMIFS('Fielding Data'!E:E, 'Fielding Data'!$A:$A, $A841)</f>
        <v>1</v>
      </c>
      <c r="V841" s="13">
        <f>SUMIFS('Fielding Data'!F:F, 'Fielding Data'!$A:$A, $A841)</f>
        <v>0</v>
      </c>
      <c r="W841" s="13">
        <f>SUMIFS('Fielding Data'!G:G, 'Fielding Data'!$A:$A, $A841)</f>
        <v>0</v>
      </c>
      <c r="X841" s="13">
        <f>SUMIFS('Fielding Data'!H:H, 'Fielding Data'!$A:$A, $A841)</f>
        <v>0</v>
      </c>
    </row>
    <row r="842" spans="1:24" x14ac:dyDescent="0.3">
      <c r="A842" s="13" t="str">
        <f t="shared" si="27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 t="shared" si="26"/>
        <v>1B</v>
      </c>
      <c r="Q842" s="13">
        <f>IFERROR(VLOOKUP($A842, 'Fielding Data'!$A$1:$H$12056, 5, 0), 0)</f>
        <v>15</v>
      </c>
      <c r="R842" s="13">
        <f>IFERROR(VLOOKUP($A842, 'Fielding Data'!$A$1:$H$12056, 6, 0), 0)</f>
        <v>1</v>
      </c>
      <c r="S842" s="13">
        <f>IFERROR(VLOOKUP($A842, 'Fielding Data'!$A$1:$H$12056, 7, 0), 0)</f>
        <v>0</v>
      </c>
      <c r="T842" s="13">
        <f>IFERROR(VLOOKUP($A842, 'Fielding Data'!$A$1:$H$12056, 8, 0), 0)</f>
        <v>2</v>
      </c>
      <c r="U842" s="13">
        <f>SUMIFS('Fielding Data'!E:E, 'Fielding Data'!$A:$A, $A842)</f>
        <v>26</v>
      </c>
      <c r="V842" s="13">
        <f>SUMIFS('Fielding Data'!F:F, 'Fielding Data'!$A:$A, $A842)</f>
        <v>16</v>
      </c>
      <c r="W842" s="13">
        <f>SUMIFS('Fielding Data'!G:G, 'Fielding Data'!$A:$A, $A842)</f>
        <v>1</v>
      </c>
      <c r="X842" s="13">
        <f>SUMIFS('Fielding Data'!H:H, 'Fielding Data'!$A:$A, $A842)</f>
        <v>7</v>
      </c>
    </row>
    <row r="843" spans="1:24" x14ac:dyDescent="0.3">
      <c r="A843" s="13" t="str">
        <f t="shared" si="27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 t="shared" si="26"/>
        <v>P</v>
      </c>
      <c r="Q843" s="13">
        <f>IFERROR(VLOOKUP($A843, 'Fielding Data'!$A$1:$H$12056, 5, 0), 0)</f>
        <v>2</v>
      </c>
      <c r="R843" s="13">
        <f>IFERROR(VLOOKUP($A843, 'Fielding Data'!$A$1:$H$12056, 6, 0), 0)</f>
        <v>1</v>
      </c>
      <c r="S843" s="13">
        <f>IFERROR(VLOOKUP($A843, 'Fielding Data'!$A$1:$H$12056, 7, 0), 0)</f>
        <v>0</v>
      </c>
      <c r="T843" s="13">
        <f>IFERROR(VLOOKUP($A843, 'Fielding Data'!$A$1:$H$12056, 8, 0), 0)</f>
        <v>0</v>
      </c>
      <c r="U843" s="13">
        <f>SUMIFS('Fielding Data'!E:E, 'Fielding Data'!$A:$A, $A843)</f>
        <v>2</v>
      </c>
      <c r="V843" s="13">
        <f>SUMIFS('Fielding Data'!F:F, 'Fielding Data'!$A:$A, $A843)</f>
        <v>1</v>
      </c>
      <c r="W843" s="13">
        <f>SUMIFS('Fielding Data'!G:G, 'Fielding Data'!$A:$A, $A843)</f>
        <v>0</v>
      </c>
      <c r="X843" s="13">
        <f>SUMIFS('Fielding Data'!H:H, 'Fielding Data'!$A:$A, $A843)</f>
        <v>0</v>
      </c>
    </row>
    <row r="844" spans="1:24" x14ac:dyDescent="0.3">
      <c r="A844" s="13" t="str">
        <f t="shared" si="27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 t="shared" si="26"/>
        <v>CF</v>
      </c>
      <c r="Q844" s="13">
        <f>IFERROR(VLOOKUP($A844, 'Fielding Data'!$A$1:$H$12056, 5, 0), 0)</f>
        <v>0</v>
      </c>
      <c r="R844" s="13">
        <f>IFERROR(VLOOKUP($A844, 'Fielding Data'!$A$1:$H$12056, 6, 0), 0)</f>
        <v>0</v>
      </c>
      <c r="S844" s="13">
        <f>IFERROR(VLOOKUP($A844, 'Fielding Data'!$A$1:$H$12056, 7, 0), 0)</f>
        <v>0</v>
      </c>
      <c r="T844" s="13">
        <f>IFERROR(VLOOKUP($A844, 'Fielding Data'!$A$1:$H$12056, 8, 0), 0)</f>
        <v>0</v>
      </c>
      <c r="U844" s="13">
        <f>SUMIFS('Fielding Data'!E:E, 'Fielding Data'!$A:$A, $A844)</f>
        <v>260</v>
      </c>
      <c r="V844" s="13">
        <f>SUMIFS('Fielding Data'!F:F, 'Fielding Data'!$A:$A, $A844)</f>
        <v>1</v>
      </c>
      <c r="W844" s="13">
        <f>SUMIFS('Fielding Data'!G:G, 'Fielding Data'!$A:$A, $A844)</f>
        <v>5</v>
      </c>
      <c r="X844" s="13">
        <f>SUMIFS('Fielding Data'!H:H, 'Fielding Data'!$A:$A, $A844)</f>
        <v>0</v>
      </c>
    </row>
    <row r="845" spans="1:24" x14ac:dyDescent="0.3">
      <c r="A845" s="13" t="str">
        <f t="shared" si="27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 t="shared" si="26"/>
        <v>P</v>
      </c>
      <c r="Q845" s="13">
        <f>IFERROR(VLOOKUP($A845, 'Fielding Data'!$A$1:$H$12056, 5, 0), 0)</f>
        <v>3</v>
      </c>
      <c r="R845" s="13">
        <f>IFERROR(VLOOKUP($A845, 'Fielding Data'!$A$1:$H$12056, 6, 0), 0)</f>
        <v>2</v>
      </c>
      <c r="S845" s="13">
        <f>IFERROR(VLOOKUP($A845, 'Fielding Data'!$A$1:$H$12056, 7, 0), 0)</f>
        <v>0</v>
      </c>
      <c r="T845" s="13">
        <f>IFERROR(VLOOKUP($A845, 'Fielding Data'!$A$1:$H$12056, 8, 0), 0)</f>
        <v>1</v>
      </c>
      <c r="U845" s="13">
        <f>SUMIFS('Fielding Data'!E:E, 'Fielding Data'!$A:$A, $A845)</f>
        <v>3</v>
      </c>
      <c r="V845" s="13">
        <f>SUMIFS('Fielding Data'!F:F, 'Fielding Data'!$A:$A, $A845)</f>
        <v>2</v>
      </c>
      <c r="W845" s="13">
        <f>SUMIFS('Fielding Data'!G:G, 'Fielding Data'!$A:$A, $A845)</f>
        <v>0</v>
      </c>
      <c r="X845" s="13">
        <f>SUMIFS('Fielding Data'!H:H, 'Fielding Data'!$A:$A, $A845)</f>
        <v>1</v>
      </c>
    </row>
    <row r="846" spans="1:24" x14ac:dyDescent="0.3">
      <c r="A846" s="13" t="str">
        <f t="shared" si="27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 t="shared" si="26"/>
        <v>CF</v>
      </c>
      <c r="Q846" s="13">
        <f>IFERROR(VLOOKUP($A846, 'Fielding Data'!$A$1:$H$12056, 5, 0), 0)</f>
        <v>0</v>
      </c>
      <c r="R846" s="13">
        <f>IFERROR(VLOOKUP($A846, 'Fielding Data'!$A$1:$H$12056, 6, 0), 0)</f>
        <v>0</v>
      </c>
      <c r="S846" s="13">
        <f>IFERROR(VLOOKUP($A846, 'Fielding Data'!$A$1:$H$12056, 7, 0), 0)</f>
        <v>0</v>
      </c>
      <c r="T846" s="13">
        <f>IFERROR(VLOOKUP($A846, 'Fielding Data'!$A$1:$H$12056, 8, 0), 0)</f>
        <v>0</v>
      </c>
      <c r="U846" s="13">
        <f>SUMIFS('Fielding Data'!E:E, 'Fielding Data'!$A:$A, $A846)</f>
        <v>2</v>
      </c>
      <c r="V846" s="13">
        <f>SUMIFS('Fielding Data'!F:F, 'Fielding Data'!$A:$A, $A846)</f>
        <v>0</v>
      </c>
      <c r="W846" s="13">
        <f>SUMIFS('Fielding Data'!G:G, 'Fielding Data'!$A:$A, $A846)</f>
        <v>0</v>
      </c>
      <c r="X846" s="13">
        <f>SUMIFS('Fielding Data'!H:H, 'Fielding Data'!$A:$A, $A846)</f>
        <v>0</v>
      </c>
    </row>
    <row r="847" spans="1:24" x14ac:dyDescent="0.3">
      <c r="A847" s="13" t="str">
        <f t="shared" si="27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 t="shared" si="26"/>
        <v>P</v>
      </c>
      <c r="Q847" s="13">
        <f>IFERROR(VLOOKUP($A847, 'Fielding Data'!$A$1:$H$12056, 5, 0), 0)</f>
        <v>0</v>
      </c>
      <c r="R847" s="13">
        <f>IFERROR(VLOOKUP($A847, 'Fielding Data'!$A$1:$H$12056, 6, 0), 0)</f>
        <v>0</v>
      </c>
      <c r="S847" s="13">
        <f>IFERROR(VLOOKUP($A847, 'Fielding Data'!$A$1:$H$12056, 7, 0), 0)</f>
        <v>0</v>
      </c>
      <c r="T847" s="13">
        <f>IFERROR(VLOOKUP($A847, 'Fielding Data'!$A$1:$H$12056, 8, 0), 0)</f>
        <v>0</v>
      </c>
      <c r="U847" s="13">
        <f>SUMIFS('Fielding Data'!E:E, 'Fielding Data'!$A:$A, $A847)</f>
        <v>0</v>
      </c>
      <c r="V847" s="13">
        <f>SUMIFS('Fielding Data'!F:F, 'Fielding Data'!$A:$A, $A847)</f>
        <v>0</v>
      </c>
      <c r="W847" s="13">
        <f>SUMIFS('Fielding Data'!G:G, 'Fielding Data'!$A:$A, $A847)</f>
        <v>0</v>
      </c>
      <c r="X847" s="13">
        <f>SUMIFS('Fielding Data'!H:H, 'Fielding Data'!$A:$A, $A847)</f>
        <v>0</v>
      </c>
    </row>
    <row r="848" spans="1:24" x14ac:dyDescent="0.3">
      <c r="A848" s="13" t="str">
        <f t="shared" si="27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 t="shared" si="26"/>
        <v>CF</v>
      </c>
      <c r="Q848" s="13">
        <f>IFERROR(VLOOKUP($A848, 'Fielding Data'!$A$1:$H$12056, 5, 0), 0)</f>
        <v>0</v>
      </c>
      <c r="R848" s="13">
        <f>IFERROR(VLOOKUP($A848, 'Fielding Data'!$A$1:$H$12056, 6, 0), 0)</f>
        <v>0</v>
      </c>
      <c r="S848" s="13">
        <f>IFERROR(VLOOKUP($A848, 'Fielding Data'!$A$1:$H$12056, 7, 0), 0)</f>
        <v>0</v>
      </c>
      <c r="T848" s="13">
        <f>IFERROR(VLOOKUP($A848, 'Fielding Data'!$A$1:$H$12056, 8, 0), 0)</f>
        <v>0</v>
      </c>
      <c r="U848" s="13">
        <f>SUMIFS('Fielding Data'!E:E, 'Fielding Data'!$A:$A, $A848)</f>
        <v>37</v>
      </c>
      <c r="V848" s="13">
        <f>SUMIFS('Fielding Data'!F:F, 'Fielding Data'!$A:$A, $A848)</f>
        <v>1</v>
      </c>
      <c r="W848" s="13">
        <f>SUMIFS('Fielding Data'!G:G, 'Fielding Data'!$A:$A, $A848)</f>
        <v>0</v>
      </c>
      <c r="X848" s="13">
        <f>SUMIFS('Fielding Data'!H:H, 'Fielding Data'!$A:$A, $A848)</f>
        <v>0</v>
      </c>
    </row>
    <row r="849" spans="1:24" x14ac:dyDescent="0.3">
      <c r="A849" s="13" t="str">
        <f t="shared" si="27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 t="shared" si="26"/>
        <v>C</v>
      </c>
      <c r="Q849" s="13">
        <f>IFERROR(VLOOKUP($A849, 'Fielding Data'!$A$1:$H$12056, 5, 0), 0)</f>
        <v>87</v>
      </c>
      <c r="R849" s="13">
        <f>IFERROR(VLOOKUP($A849, 'Fielding Data'!$A$1:$H$12056, 6, 0), 0)</f>
        <v>11</v>
      </c>
      <c r="S849" s="13">
        <f>IFERROR(VLOOKUP($A849, 'Fielding Data'!$A$1:$H$12056, 7, 0), 0)</f>
        <v>1</v>
      </c>
      <c r="T849" s="13">
        <f>IFERROR(VLOOKUP($A849, 'Fielding Data'!$A$1:$H$12056, 8, 0), 0)</f>
        <v>1</v>
      </c>
      <c r="U849" s="13">
        <f>SUMIFS('Fielding Data'!E:E, 'Fielding Data'!$A:$A, $A849)</f>
        <v>87</v>
      </c>
      <c r="V849" s="13">
        <f>SUMIFS('Fielding Data'!F:F, 'Fielding Data'!$A:$A, $A849)</f>
        <v>11</v>
      </c>
      <c r="W849" s="13">
        <f>SUMIFS('Fielding Data'!G:G, 'Fielding Data'!$A:$A, $A849)</f>
        <v>1</v>
      </c>
      <c r="X849" s="13">
        <f>SUMIFS('Fielding Data'!H:H, 'Fielding Data'!$A:$A, $A849)</f>
        <v>1</v>
      </c>
    </row>
    <row r="850" spans="1:24" x14ac:dyDescent="0.3">
      <c r="A850" s="13" t="str">
        <f t="shared" si="27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 t="shared" si="26"/>
        <v>1B</v>
      </c>
      <c r="Q850" s="13">
        <f>IFERROR(VLOOKUP($A850, 'Fielding Data'!$A$1:$H$12056, 5, 0), 0)</f>
        <v>2</v>
      </c>
      <c r="R850" s="13">
        <f>IFERROR(VLOOKUP($A850, 'Fielding Data'!$A$1:$H$12056, 6, 0), 0)</f>
        <v>0</v>
      </c>
      <c r="S850" s="13">
        <f>IFERROR(VLOOKUP($A850, 'Fielding Data'!$A$1:$H$12056, 7, 0), 0)</f>
        <v>0</v>
      </c>
      <c r="T850" s="13">
        <f>IFERROR(VLOOKUP($A850, 'Fielding Data'!$A$1:$H$12056, 8, 0), 0)</f>
        <v>0</v>
      </c>
      <c r="U850" s="13">
        <f>SUMIFS('Fielding Data'!E:E, 'Fielding Data'!$A:$A, $A850)</f>
        <v>13</v>
      </c>
      <c r="V850" s="13">
        <f>SUMIFS('Fielding Data'!F:F, 'Fielding Data'!$A:$A, $A850)</f>
        <v>0</v>
      </c>
      <c r="W850" s="13">
        <f>SUMIFS('Fielding Data'!G:G, 'Fielding Data'!$A:$A, $A850)</f>
        <v>0</v>
      </c>
      <c r="X850" s="13">
        <f>SUMIFS('Fielding Data'!H:H, 'Fielding Data'!$A:$A, $A850)</f>
        <v>0</v>
      </c>
    </row>
    <row r="851" spans="1:24" x14ac:dyDescent="0.3">
      <c r="A851" s="13" t="str">
        <f t="shared" si="27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 t="shared" si="26"/>
        <v>LF</v>
      </c>
      <c r="Q851" s="13">
        <f>IFERROR(VLOOKUP($A851, 'Fielding Data'!$A$1:$H$12056, 5, 0), 0)</f>
        <v>0</v>
      </c>
      <c r="R851" s="13">
        <f>IFERROR(VLOOKUP($A851, 'Fielding Data'!$A$1:$H$12056, 6, 0), 0)</f>
        <v>0</v>
      </c>
      <c r="S851" s="13">
        <f>IFERROR(VLOOKUP($A851, 'Fielding Data'!$A$1:$H$12056, 7, 0), 0)</f>
        <v>0</v>
      </c>
      <c r="T851" s="13">
        <f>IFERROR(VLOOKUP($A851, 'Fielding Data'!$A$1:$H$12056, 8, 0), 0)</f>
        <v>0</v>
      </c>
      <c r="U851" s="13">
        <f>SUMIFS('Fielding Data'!E:E, 'Fielding Data'!$A:$A, $A851)</f>
        <v>42</v>
      </c>
      <c r="V851" s="13">
        <f>SUMIFS('Fielding Data'!F:F, 'Fielding Data'!$A:$A, $A851)</f>
        <v>1</v>
      </c>
      <c r="W851" s="13">
        <f>SUMIFS('Fielding Data'!G:G, 'Fielding Data'!$A:$A, $A851)</f>
        <v>1</v>
      </c>
      <c r="X851" s="13">
        <f>SUMIFS('Fielding Data'!H:H, 'Fielding Data'!$A:$A, $A851)</f>
        <v>0</v>
      </c>
    </row>
    <row r="852" spans="1:24" x14ac:dyDescent="0.3">
      <c r="A852" s="13" t="str">
        <f t="shared" si="27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 t="shared" si="26"/>
        <v>SS</v>
      </c>
      <c r="Q852" s="13">
        <f>IFERROR(VLOOKUP($A852, 'Fielding Data'!$A$1:$H$12056, 5, 0), 0)</f>
        <v>80</v>
      </c>
      <c r="R852" s="13">
        <f>IFERROR(VLOOKUP($A852, 'Fielding Data'!$A$1:$H$12056, 6, 0), 0)</f>
        <v>149</v>
      </c>
      <c r="S852" s="13">
        <f>IFERROR(VLOOKUP($A852, 'Fielding Data'!$A$1:$H$12056, 7, 0), 0)</f>
        <v>4</v>
      </c>
      <c r="T852" s="13">
        <f>IFERROR(VLOOKUP($A852, 'Fielding Data'!$A$1:$H$12056, 8, 0), 0)</f>
        <v>27</v>
      </c>
      <c r="U852" s="13">
        <f>SUMIFS('Fielding Data'!E:E, 'Fielding Data'!$A:$A, $A852)</f>
        <v>80</v>
      </c>
      <c r="V852" s="13">
        <f>SUMIFS('Fielding Data'!F:F, 'Fielding Data'!$A:$A, $A852)</f>
        <v>149</v>
      </c>
      <c r="W852" s="13">
        <f>SUMIFS('Fielding Data'!G:G, 'Fielding Data'!$A:$A, $A852)</f>
        <v>4</v>
      </c>
      <c r="X852" s="13">
        <f>SUMIFS('Fielding Data'!H:H, 'Fielding Data'!$A:$A, $A852)</f>
        <v>27</v>
      </c>
    </row>
    <row r="853" spans="1:24" x14ac:dyDescent="0.3">
      <c r="A853" s="13" t="str">
        <f t="shared" si="27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 t="shared" si="26"/>
        <v>CF</v>
      </c>
      <c r="Q853" s="13">
        <f>IFERROR(VLOOKUP($A853, 'Fielding Data'!$A$1:$H$12056, 5, 0), 0)</f>
        <v>0</v>
      </c>
      <c r="R853" s="13">
        <f>IFERROR(VLOOKUP($A853, 'Fielding Data'!$A$1:$H$12056, 6, 0), 0)</f>
        <v>0</v>
      </c>
      <c r="S853" s="13">
        <f>IFERROR(VLOOKUP($A853, 'Fielding Data'!$A$1:$H$12056, 7, 0), 0)</f>
        <v>0</v>
      </c>
      <c r="T853" s="13">
        <f>IFERROR(VLOOKUP($A853, 'Fielding Data'!$A$1:$H$12056, 8, 0), 0)</f>
        <v>0</v>
      </c>
      <c r="U853" s="13">
        <f>SUMIFS('Fielding Data'!E:E, 'Fielding Data'!$A:$A, $A853)</f>
        <v>87</v>
      </c>
      <c r="V853" s="13">
        <f>SUMIFS('Fielding Data'!F:F, 'Fielding Data'!$A:$A, $A853)</f>
        <v>5</v>
      </c>
      <c r="W853" s="13">
        <f>SUMIFS('Fielding Data'!G:G, 'Fielding Data'!$A:$A, $A853)</f>
        <v>0</v>
      </c>
      <c r="X853" s="13">
        <f>SUMIFS('Fielding Data'!H:H, 'Fielding Data'!$A:$A, $A853)</f>
        <v>1</v>
      </c>
    </row>
    <row r="854" spans="1:24" x14ac:dyDescent="0.3">
      <c r="A854" s="13" t="str">
        <f t="shared" si="27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 t="shared" si="26"/>
        <v>CF</v>
      </c>
      <c r="Q854" s="13">
        <f>IFERROR(VLOOKUP($A854, 'Fielding Data'!$A$1:$H$12056, 5, 0), 0)</f>
        <v>0</v>
      </c>
      <c r="R854" s="13">
        <f>IFERROR(VLOOKUP($A854, 'Fielding Data'!$A$1:$H$12056, 6, 0), 0)</f>
        <v>0</v>
      </c>
      <c r="S854" s="13">
        <f>IFERROR(VLOOKUP($A854, 'Fielding Data'!$A$1:$H$12056, 7, 0), 0)</f>
        <v>0</v>
      </c>
      <c r="T854" s="13">
        <f>IFERROR(VLOOKUP($A854, 'Fielding Data'!$A$1:$H$12056, 8, 0), 0)</f>
        <v>0</v>
      </c>
      <c r="U854" s="13">
        <f>SUMIFS('Fielding Data'!E:E, 'Fielding Data'!$A:$A, $A854)</f>
        <v>18</v>
      </c>
      <c r="V854" s="13">
        <f>SUMIFS('Fielding Data'!F:F, 'Fielding Data'!$A:$A, $A854)</f>
        <v>0</v>
      </c>
      <c r="W854" s="13">
        <f>SUMIFS('Fielding Data'!G:G, 'Fielding Data'!$A:$A, $A854)</f>
        <v>1</v>
      </c>
      <c r="X854" s="13">
        <f>SUMIFS('Fielding Data'!H:H, 'Fielding Data'!$A:$A, $A854)</f>
        <v>0</v>
      </c>
    </row>
    <row r="855" spans="1:24" x14ac:dyDescent="0.3">
      <c r="A855" s="13" t="str">
        <f t="shared" si="27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 t="shared" si="26"/>
        <v>P</v>
      </c>
      <c r="Q855" s="13">
        <f>IFERROR(VLOOKUP($A855, 'Fielding Data'!$A$1:$H$12056, 5, 0), 0)</f>
        <v>1</v>
      </c>
      <c r="R855" s="13">
        <f>IFERROR(VLOOKUP($A855, 'Fielding Data'!$A$1:$H$12056, 6, 0), 0)</f>
        <v>8</v>
      </c>
      <c r="S855" s="13">
        <f>IFERROR(VLOOKUP($A855, 'Fielding Data'!$A$1:$H$12056, 7, 0), 0)</f>
        <v>0</v>
      </c>
      <c r="T855" s="13">
        <f>IFERROR(VLOOKUP($A855, 'Fielding Data'!$A$1:$H$12056, 8, 0), 0)</f>
        <v>0</v>
      </c>
      <c r="U855" s="13">
        <f>SUMIFS('Fielding Data'!E:E, 'Fielding Data'!$A:$A, $A855)</f>
        <v>1</v>
      </c>
      <c r="V855" s="13">
        <f>SUMIFS('Fielding Data'!F:F, 'Fielding Data'!$A:$A, $A855)</f>
        <v>8</v>
      </c>
      <c r="W855" s="13">
        <f>SUMIFS('Fielding Data'!G:G, 'Fielding Data'!$A:$A, $A855)</f>
        <v>0</v>
      </c>
      <c r="X855" s="13">
        <f>SUMIFS('Fielding Data'!H:H, 'Fielding Data'!$A:$A, $A855)</f>
        <v>0</v>
      </c>
    </row>
    <row r="856" spans="1:24" x14ac:dyDescent="0.3">
      <c r="A856" s="13" t="str">
        <f t="shared" si="27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 t="shared" si="26"/>
        <v>SS</v>
      </c>
      <c r="Q856" s="13">
        <f>IFERROR(VLOOKUP($A856, 'Fielding Data'!$A$1:$H$12056, 5, 0), 0)</f>
        <v>179</v>
      </c>
      <c r="R856" s="13">
        <f>IFERROR(VLOOKUP($A856, 'Fielding Data'!$A$1:$H$12056, 6, 0), 0)</f>
        <v>362</v>
      </c>
      <c r="S856" s="13">
        <f>IFERROR(VLOOKUP($A856, 'Fielding Data'!$A$1:$H$12056, 7, 0), 0)</f>
        <v>15</v>
      </c>
      <c r="T856" s="13">
        <f>IFERROR(VLOOKUP($A856, 'Fielding Data'!$A$1:$H$12056, 8, 0), 0)</f>
        <v>77</v>
      </c>
      <c r="U856" s="13">
        <f>SUMIFS('Fielding Data'!E:E, 'Fielding Data'!$A:$A, $A856)</f>
        <v>179</v>
      </c>
      <c r="V856" s="13">
        <f>SUMIFS('Fielding Data'!F:F, 'Fielding Data'!$A:$A, $A856)</f>
        <v>362</v>
      </c>
      <c r="W856" s="13">
        <f>SUMIFS('Fielding Data'!G:G, 'Fielding Data'!$A:$A, $A856)</f>
        <v>15</v>
      </c>
      <c r="X856" s="13">
        <f>SUMIFS('Fielding Data'!H:H, 'Fielding Data'!$A:$A, $A856)</f>
        <v>77</v>
      </c>
    </row>
    <row r="857" spans="1:24" x14ac:dyDescent="0.3">
      <c r="A857" s="13" t="str">
        <f t="shared" si="27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 t="shared" si="26"/>
        <v>P</v>
      </c>
      <c r="Q857" s="13">
        <f>IFERROR(VLOOKUP($A857, 'Fielding Data'!$A$1:$H$12056, 5, 0), 0)</f>
        <v>0</v>
      </c>
      <c r="R857" s="13">
        <f>IFERROR(VLOOKUP($A857, 'Fielding Data'!$A$1:$H$12056, 6, 0), 0)</f>
        <v>0</v>
      </c>
      <c r="S857" s="13">
        <f>IFERROR(VLOOKUP($A857, 'Fielding Data'!$A$1:$H$12056, 7, 0), 0)</f>
        <v>0</v>
      </c>
      <c r="T857" s="13">
        <f>IFERROR(VLOOKUP($A857, 'Fielding Data'!$A$1:$H$12056, 8, 0), 0)</f>
        <v>0</v>
      </c>
      <c r="U857" s="13">
        <f>SUMIFS('Fielding Data'!E:E, 'Fielding Data'!$A:$A, $A857)</f>
        <v>0</v>
      </c>
      <c r="V857" s="13">
        <f>SUMIFS('Fielding Data'!F:F, 'Fielding Data'!$A:$A, $A857)</f>
        <v>0</v>
      </c>
      <c r="W857" s="13">
        <f>SUMIFS('Fielding Data'!G:G, 'Fielding Data'!$A:$A, $A857)</f>
        <v>0</v>
      </c>
      <c r="X857" s="13">
        <f>SUMIFS('Fielding Data'!H:H, 'Fielding Data'!$A:$A, $A857)</f>
        <v>0</v>
      </c>
    </row>
    <row r="858" spans="1:24" x14ac:dyDescent="0.3">
      <c r="A858" s="13" t="str">
        <f t="shared" si="27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 t="shared" si="26"/>
        <v>1B</v>
      </c>
      <c r="Q858" s="13">
        <f>IFERROR(VLOOKUP($A858, 'Fielding Data'!$A$1:$H$12056, 5, 0), 0)</f>
        <v>7</v>
      </c>
      <c r="R858" s="13">
        <f>IFERROR(VLOOKUP($A858, 'Fielding Data'!$A$1:$H$12056, 6, 0), 0)</f>
        <v>1</v>
      </c>
      <c r="S858" s="13">
        <f>IFERROR(VLOOKUP($A858, 'Fielding Data'!$A$1:$H$12056, 7, 0), 0)</f>
        <v>0</v>
      </c>
      <c r="T858" s="13">
        <f>IFERROR(VLOOKUP($A858, 'Fielding Data'!$A$1:$H$12056, 8, 0), 0)</f>
        <v>1</v>
      </c>
      <c r="U858" s="13">
        <f>SUMIFS('Fielding Data'!E:E, 'Fielding Data'!$A:$A, $A858)</f>
        <v>108</v>
      </c>
      <c r="V858" s="13">
        <f>SUMIFS('Fielding Data'!F:F, 'Fielding Data'!$A:$A, $A858)</f>
        <v>251</v>
      </c>
      <c r="W858" s="13">
        <f>SUMIFS('Fielding Data'!G:G, 'Fielding Data'!$A:$A, $A858)</f>
        <v>18</v>
      </c>
      <c r="X858" s="13">
        <f>SUMIFS('Fielding Data'!H:H, 'Fielding Data'!$A:$A, $A858)</f>
        <v>25</v>
      </c>
    </row>
    <row r="859" spans="1:24" x14ac:dyDescent="0.3">
      <c r="A859" s="13" t="str">
        <f t="shared" si="27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 t="shared" si="26"/>
        <v>P</v>
      </c>
      <c r="Q859" s="13">
        <f>IFERROR(VLOOKUP($A859, 'Fielding Data'!$A$1:$H$12056, 5, 0), 0)</f>
        <v>2</v>
      </c>
      <c r="R859" s="13">
        <f>IFERROR(VLOOKUP($A859, 'Fielding Data'!$A$1:$H$12056, 6, 0), 0)</f>
        <v>3</v>
      </c>
      <c r="S859" s="13">
        <f>IFERROR(VLOOKUP($A859, 'Fielding Data'!$A$1:$H$12056, 7, 0), 0)</f>
        <v>0</v>
      </c>
      <c r="T859" s="13">
        <f>IFERROR(VLOOKUP($A859, 'Fielding Data'!$A$1:$H$12056, 8, 0), 0)</f>
        <v>0</v>
      </c>
      <c r="U859" s="13">
        <f>SUMIFS('Fielding Data'!E:E, 'Fielding Data'!$A:$A, $A859)</f>
        <v>2</v>
      </c>
      <c r="V859" s="13">
        <f>SUMIFS('Fielding Data'!F:F, 'Fielding Data'!$A:$A, $A859)</f>
        <v>3</v>
      </c>
      <c r="W859" s="13">
        <f>SUMIFS('Fielding Data'!G:G, 'Fielding Data'!$A:$A, $A859)</f>
        <v>0</v>
      </c>
      <c r="X859" s="13">
        <f>SUMIFS('Fielding Data'!H:H, 'Fielding Data'!$A:$A, $A859)</f>
        <v>0</v>
      </c>
    </row>
    <row r="860" spans="1:24" x14ac:dyDescent="0.3">
      <c r="A860" s="13" t="str">
        <f t="shared" si="27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 t="shared" si="26"/>
        <v>P</v>
      </c>
      <c r="Q860" s="13">
        <f>IFERROR(VLOOKUP($A860, 'Fielding Data'!$A$1:$H$12056, 5, 0), 0)</f>
        <v>3</v>
      </c>
      <c r="R860" s="13">
        <f>IFERROR(VLOOKUP($A860, 'Fielding Data'!$A$1:$H$12056, 6, 0), 0)</f>
        <v>6</v>
      </c>
      <c r="S860" s="13">
        <f>IFERROR(VLOOKUP($A860, 'Fielding Data'!$A$1:$H$12056, 7, 0), 0)</f>
        <v>0</v>
      </c>
      <c r="T860" s="13">
        <f>IFERROR(VLOOKUP($A860, 'Fielding Data'!$A$1:$H$12056, 8, 0), 0)</f>
        <v>0</v>
      </c>
      <c r="U860" s="13">
        <f>SUMIFS('Fielding Data'!E:E, 'Fielding Data'!$A:$A, $A860)</f>
        <v>3</v>
      </c>
      <c r="V860" s="13">
        <f>SUMIFS('Fielding Data'!F:F, 'Fielding Data'!$A:$A, $A860)</f>
        <v>6</v>
      </c>
      <c r="W860" s="13">
        <f>SUMIFS('Fielding Data'!G:G, 'Fielding Data'!$A:$A, $A860)</f>
        <v>0</v>
      </c>
      <c r="X860" s="13">
        <f>SUMIFS('Fielding Data'!H:H, 'Fielding Data'!$A:$A, $A860)</f>
        <v>0</v>
      </c>
    </row>
    <row r="861" spans="1:24" x14ac:dyDescent="0.3">
      <c r="A861" s="13" t="str">
        <f t="shared" si="27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 t="shared" si="26"/>
        <v>2B</v>
      </c>
      <c r="Q861" s="13">
        <f>IFERROR(VLOOKUP($A861, 'Fielding Data'!$A$1:$H$12056, 5, 0), 0)</f>
        <v>89</v>
      </c>
      <c r="R861" s="13">
        <f>IFERROR(VLOOKUP($A861, 'Fielding Data'!$A$1:$H$12056, 6, 0), 0)</f>
        <v>150</v>
      </c>
      <c r="S861" s="13">
        <f>IFERROR(VLOOKUP($A861, 'Fielding Data'!$A$1:$H$12056, 7, 0), 0)</f>
        <v>4</v>
      </c>
      <c r="T861" s="13">
        <f>IFERROR(VLOOKUP($A861, 'Fielding Data'!$A$1:$H$12056, 8, 0), 0)</f>
        <v>37</v>
      </c>
      <c r="U861" s="13">
        <f>SUMIFS('Fielding Data'!E:E, 'Fielding Data'!$A:$A, $A861)</f>
        <v>89</v>
      </c>
      <c r="V861" s="13">
        <f>SUMIFS('Fielding Data'!F:F, 'Fielding Data'!$A:$A, $A861)</f>
        <v>150</v>
      </c>
      <c r="W861" s="13">
        <f>SUMIFS('Fielding Data'!G:G, 'Fielding Data'!$A:$A, $A861)</f>
        <v>4</v>
      </c>
      <c r="X861" s="13">
        <f>SUMIFS('Fielding Data'!H:H, 'Fielding Data'!$A:$A, $A861)</f>
        <v>37</v>
      </c>
    </row>
    <row r="862" spans="1:24" x14ac:dyDescent="0.3">
      <c r="A862" s="13" t="str">
        <f t="shared" si="27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 t="shared" si="26"/>
        <v>P</v>
      </c>
      <c r="Q862" s="13">
        <f>IFERROR(VLOOKUP($A862, 'Fielding Data'!$A$1:$H$12056, 5, 0), 0)</f>
        <v>6</v>
      </c>
      <c r="R862" s="13">
        <f>IFERROR(VLOOKUP($A862, 'Fielding Data'!$A$1:$H$12056, 6, 0), 0)</f>
        <v>33</v>
      </c>
      <c r="S862" s="13">
        <f>IFERROR(VLOOKUP($A862, 'Fielding Data'!$A$1:$H$12056, 7, 0), 0)</f>
        <v>4</v>
      </c>
      <c r="T862" s="13">
        <f>IFERROR(VLOOKUP($A862, 'Fielding Data'!$A$1:$H$12056, 8, 0), 0)</f>
        <v>3</v>
      </c>
      <c r="U862" s="13">
        <f>SUMIFS('Fielding Data'!E:E, 'Fielding Data'!$A:$A, $A862)</f>
        <v>6</v>
      </c>
      <c r="V862" s="13">
        <f>SUMIFS('Fielding Data'!F:F, 'Fielding Data'!$A:$A, $A862)</f>
        <v>33</v>
      </c>
      <c r="W862" s="13">
        <f>SUMIFS('Fielding Data'!G:G, 'Fielding Data'!$A:$A, $A862)</f>
        <v>4</v>
      </c>
      <c r="X862" s="13">
        <f>SUMIFS('Fielding Data'!H:H, 'Fielding Data'!$A:$A, $A862)</f>
        <v>3</v>
      </c>
    </row>
    <row r="863" spans="1:24" x14ac:dyDescent="0.3">
      <c r="A863" s="13" t="str">
        <f t="shared" si="27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 t="shared" si="26"/>
        <v>P</v>
      </c>
      <c r="Q863" s="13">
        <f>IFERROR(VLOOKUP($A863, 'Fielding Data'!$A$1:$H$12056, 5, 0), 0)</f>
        <v>0</v>
      </c>
      <c r="R863" s="13">
        <f>IFERROR(VLOOKUP($A863, 'Fielding Data'!$A$1:$H$12056, 6, 0), 0)</f>
        <v>0</v>
      </c>
      <c r="S863" s="13">
        <f>IFERROR(VLOOKUP($A863, 'Fielding Data'!$A$1:$H$12056, 7, 0), 0)</f>
        <v>1</v>
      </c>
      <c r="T863" s="13">
        <f>IFERROR(VLOOKUP($A863, 'Fielding Data'!$A$1:$H$12056, 8, 0), 0)</f>
        <v>0</v>
      </c>
      <c r="U863" s="13">
        <f>SUMIFS('Fielding Data'!E:E, 'Fielding Data'!$A:$A, $A863)</f>
        <v>0</v>
      </c>
      <c r="V863" s="13">
        <f>SUMIFS('Fielding Data'!F:F, 'Fielding Data'!$A:$A, $A863)</f>
        <v>0</v>
      </c>
      <c r="W863" s="13">
        <f>SUMIFS('Fielding Data'!G:G, 'Fielding Data'!$A:$A, $A863)</f>
        <v>1</v>
      </c>
      <c r="X863" s="13">
        <f>SUMIFS('Fielding Data'!H:H, 'Fielding Data'!$A:$A, $A863)</f>
        <v>0</v>
      </c>
    </row>
    <row r="864" spans="1:24" x14ac:dyDescent="0.3">
      <c r="A864" s="13" t="str">
        <f t="shared" si="27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 t="shared" si="26"/>
        <v>P</v>
      </c>
      <c r="Q864" s="13">
        <f>IFERROR(VLOOKUP($A864, 'Fielding Data'!$A$1:$H$12056, 5, 0), 0)</f>
        <v>0</v>
      </c>
      <c r="R864" s="13">
        <f>IFERROR(VLOOKUP($A864, 'Fielding Data'!$A$1:$H$12056, 6, 0), 0)</f>
        <v>0</v>
      </c>
      <c r="S864" s="13">
        <f>IFERROR(VLOOKUP($A864, 'Fielding Data'!$A$1:$H$12056, 7, 0), 0)</f>
        <v>0</v>
      </c>
      <c r="T864" s="13">
        <f>IFERROR(VLOOKUP($A864, 'Fielding Data'!$A$1:$H$12056, 8, 0), 0)</f>
        <v>0</v>
      </c>
      <c r="U864" s="13">
        <f>SUMIFS('Fielding Data'!E:E, 'Fielding Data'!$A:$A, $A864)</f>
        <v>0</v>
      </c>
      <c r="V864" s="13">
        <f>SUMIFS('Fielding Data'!F:F, 'Fielding Data'!$A:$A, $A864)</f>
        <v>0</v>
      </c>
      <c r="W864" s="13">
        <f>SUMIFS('Fielding Data'!G:G, 'Fielding Data'!$A:$A, $A864)</f>
        <v>0</v>
      </c>
      <c r="X864" s="13">
        <f>SUMIFS('Fielding Data'!H:H, 'Fielding Data'!$A:$A, $A864)</f>
        <v>0</v>
      </c>
    </row>
    <row r="865" spans="1:24" x14ac:dyDescent="0.3">
      <c r="A865" s="13" t="str">
        <f t="shared" si="27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 t="shared" si="26"/>
        <v>P</v>
      </c>
      <c r="Q865" s="13">
        <f>IFERROR(VLOOKUP($A865, 'Fielding Data'!$A$1:$H$12056, 5, 0), 0)</f>
        <v>0</v>
      </c>
      <c r="R865" s="13">
        <f>IFERROR(VLOOKUP($A865, 'Fielding Data'!$A$1:$H$12056, 6, 0), 0)</f>
        <v>0</v>
      </c>
      <c r="S865" s="13">
        <f>IFERROR(VLOOKUP($A865, 'Fielding Data'!$A$1:$H$12056, 7, 0), 0)</f>
        <v>0</v>
      </c>
      <c r="T865" s="13">
        <f>IFERROR(VLOOKUP($A865, 'Fielding Data'!$A$1:$H$12056, 8, 0), 0)</f>
        <v>0</v>
      </c>
      <c r="U865" s="13">
        <f>SUMIFS('Fielding Data'!E:E, 'Fielding Data'!$A:$A, $A865)</f>
        <v>0</v>
      </c>
      <c r="V865" s="13">
        <f>SUMIFS('Fielding Data'!F:F, 'Fielding Data'!$A:$A, $A865)</f>
        <v>0</v>
      </c>
      <c r="W865" s="13">
        <f>SUMIFS('Fielding Data'!G:G, 'Fielding Data'!$A:$A, $A865)</f>
        <v>0</v>
      </c>
      <c r="X865" s="13">
        <f>SUMIFS('Fielding Data'!H:H, 'Fielding Data'!$A:$A, $A865)</f>
        <v>0</v>
      </c>
    </row>
    <row r="866" spans="1:24" x14ac:dyDescent="0.3">
      <c r="A866" s="13" t="str">
        <f t="shared" si="27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 t="shared" si="26"/>
        <v>CF</v>
      </c>
      <c r="Q866" s="13">
        <f>IFERROR(VLOOKUP($A866, 'Fielding Data'!$A$1:$H$12056, 5, 0), 0)</f>
        <v>0</v>
      </c>
      <c r="R866" s="13">
        <f>IFERROR(VLOOKUP($A866, 'Fielding Data'!$A$1:$H$12056, 6, 0), 0)</f>
        <v>0</v>
      </c>
      <c r="S866" s="13">
        <f>IFERROR(VLOOKUP($A866, 'Fielding Data'!$A$1:$H$12056, 7, 0), 0)</f>
        <v>0</v>
      </c>
      <c r="T866" s="13">
        <f>IFERROR(VLOOKUP($A866, 'Fielding Data'!$A$1:$H$12056, 8, 0), 0)</f>
        <v>0</v>
      </c>
      <c r="U866" s="13">
        <f>SUMIFS('Fielding Data'!E:E, 'Fielding Data'!$A:$A, $A866)</f>
        <v>388</v>
      </c>
      <c r="V866" s="13">
        <f>SUMIFS('Fielding Data'!F:F, 'Fielding Data'!$A:$A, $A866)</f>
        <v>6</v>
      </c>
      <c r="W866" s="13">
        <f>SUMIFS('Fielding Data'!G:G, 'Fielding Data'!$A:$A, $A866)</f>
        <v>5</v>
      </c>
      <c r="X866" s="13">
        <f>SUMIFS('Fielding Data'!H:H, 'Fielding Data'!$A:$A, $A866)</f>
        <v>3</v>
      </c>
    </row>
    <row r="867" spans="1:24" x14ac:dyDescent="0.3">
      <c r="A867" s="13" t="str">
        <f t="shared" si="27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 t="shared" si="26"/>
        <v>P</v>
      </c>
      <c r="Q867" s="13">
        <f>IFERROR(VLOOKUP($A867, 'Fielding Data'!$A$1:$H$12056, 5, 0), 0)</f>
        <v>1</v>
      </c>
      <c r="R867" s="13">
        <f>IFERROR(VLOOKUP($A867, 'Fielding Data'!$A$1:$H$12056, 6, 0), 0)</f>
        <v>2</v>
      </c>
      <c r="S867" s="13">
        <f>IFERROR(VLOOKUP($A867, 'Fielding Data'!$A$1:$H$12056, 7, 0), 0)</f>
        <v>0</v>
      </c>
      <c r="T867" s="13">
        <f>IFERROR(VLOOKUP($A867, 'Fielding Data'!$A$1:$H$12056, 8, 0), 0)</f>
        <v>0</v>
      </c>
      <c r="U867" s="13">
        <f>SUMIFS('Fielding Data'!E:E, 'Fielding Data'!$A:$A, $A867)</f>
        <v>1</v>
      </c>
      <c r="V867" s="13">
        <f>SUMIFS('Fielding Data'!F:F, 'Fielding Data'!$A:$A, $A867)</f>
        <v>2</v>
      </c>
      <c r="W867" s="13">
        <f>SUMIFS('Fielding Data'!G:G, 'Fielding Data'!$A:$A, $A867)</f>
        <v>0</v>
      </c>
      <c r="X867" s="13">
        <f>SUMIFS('Fielding Data'!H:H, 'Fielding Data'!$A:$A, $A867)</f>
        <v>0</v>
      </c>
    </row>
    <row r="868" spans="1:24" x14ac:dyDescent="0.3">
      <c r="A868" s="13" t="str">
        <f t="shared" si="27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 t="shared" si="26"/>
        <v>1B</v>
      </c>
      <c r="Q868" s="13">
        <f>IFERROR(VLOOKUP($A868, 'Fielding Data'!$A$1:$H$12056, 5, 0), 0)</f>
        <v>98</v>
      </c>
      <c r="R868" s="13">
        <f>IFERROR(VLOOKUP($A868, 'Fielding Data'!$A$1:$H$12056, 6, 0), 0)</f>
        <v>12</v>
      </c>
      <c r="S868" s="13">
        <f>IFERROR(VLOOKUP($A868, 'Fielding Data'!$A$1:$H$12056, 7, 0), 0)</f>
        <v>1</v>
      </c>
      <c r="T868" s="13">
        <f>IFERROR(VLOOKUP($A868, 'Fielding Data'!$A$1:$H$12056, 8, 0), 0)</f>
        <v>8</v>
      </c>
      <c r="U868" s="13">
        <f>SUMIFS('Fielding Data'!E:E, 'Fielding Data'!$A:$A, $A868)</f>
        <v>312</v>
      </c>
      <c r="V868" s="13">
        <f>SUMIFS('Fielding Data'!F:F, 'Fielding Data'!$A:$A, $A868)</f>
        <v>20</v>
      </c>
      <c r="W868" s="13">
        <f>SUMIFS('Fielding Data'!G:G, 'Fielding Data'!$A:$A, $A868)</f>
        <v>6</v>
      </c>
      <c r="X868" s="13">
        <f>SUMIFS('Fielding Data'!H:H, 'Fielding Data'!$A:$A, $A868)</f>
        <v>9</v>
      </c>
    </row>
    <row r="869" spans="1:24" x14ac:dyDescent="0.3">
      <c r="A869" s="13" t="str">
        <f t="shared" si="27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 t="shared" si="26"/>
        <v>P</v>
      </c>
      <c r="Q869" s="13">
        <f>IFERROR(VLOOKUP($A869, 'Fielding Data'!$A$1:$H$12056, 5, 0), 0)</f>
        <v>2</v>
      </c>
      <c r="R869" s="13">
        <f>IFERROR(VLOOKUP($A869, 'Fielding Data'!$A$1:$H$12056, 6, 0), 0)</f>
        <v>16</v>
      </c>
      <c r="S869" s="13">
        <f>IFERROR(VLOOKUP($A869, 'Fielding Data'!$A$1:$H$12056, 7, 0), 0)</f>
        <v>0</v>
      </c>
      <c r="T869" s="13">
        <f>IFERROR(VLOOKUP($A869, 'Fielding Data'!$A$1:$H$12056, 8, 0), 0)</f>
        <v>0</v>
      </c>
      <c r="U869" s="13">
        <f>SUMIFS('Fielding Data'!E:E, 'Fielding Data'!$A:$A, $A869)</f>
        <v>2</v>
      </c>
      <c r="V869" s="13">
        <f>SUMIFS('Fielding Data'!F:F, 'Fielding Data'!$A:$A, $A869)</f>
        <v>16</v>
      </c>
      <c r="W869" s="13">
        <f>SUMIFS('Fielding Data'!G:G, 'Fielding Data'!$A:$A, $A869)</f>
        <v>0</v>
      </c>
      <c r="X869" s="13">
        <f>SUMIFS('Fielding Data'!H:H, 'Fielding Data'!$A:$A, $A869)</f>
        <v>0</v>
      </c>
    </row>
    <row r="870" spans="1:24" x14ac:dyDescent="0.3">
      <c r="A870" s="13" t="str">
        <f t="shared" si="27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 t="shared" si="26"/>
        <v>C</v>
      </c>
      <c r="Q870" s="13">
        <f>IFERROR(VLOOKUP($A870, 'Fielding Data'!$A$1:$H$12056, 5, 0), 0)</f>
        <v>28</v>
      </c>
      <c r="R870" s="13">
        <f>IFERROR(VLOOKUP($A870, 'Fielding Data'!$A$1:$H$12056, 6, 0), 0)</f>
        <v>2</v>
      </c>
      <c r="S870" s="13">
        <f>IFERROR(VLOOKUP($A870, 'Fielding Data'!$A$1:$H$12056, 7, 0), 0)</f>
        <v>1</v>
      </c>
      <c r="T870" s="13">
        <f>IFERROR(VLOOKUP($A870, 'Fielding Data'!$A$1:$H$12056, 8, 0), 0)</f>
        <v>0</v>
      </c>
      <c r="U870" s="13">
        <f>SUMIFS('Fielding Data'!E:E, 'Fielding Data'!$A:$A, $A870)</f>
        <v>28</v>
      </c>
      <c r="V870" s="13">
        <f>SUMIFS('Fielding Data'!F:F, 'Fielding Data'!$A:$A, $A870)</f>
        <v>2</v>
      </c>
      <c r="W870" s="13">
        <f>SUMIFS('Fielding Data'!G:G, 'Fielding Data'!$A:$A, $A870)</f>
        <v>1</v>
      </c>
      <c r="X870" s="13">
        <f>SUMIFS('Fielding Data'!H:H, 'Fielding Data'!$A:$A, $A870)</f>
        <v>0</v>
      </c>
    </row>
    <row r="871" spans="1:24" x14ac:dyDescent="0.3">
      <c r="A871" s="13" t="str">
        <f t="shared" si="27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 t="shared" si="26"/>
        <v>P</v>
      </c>
      <c r="Q871" s="13">
        <f>IFERROR(VLOOKUP($A871, 'Fielding Data'!$A$1:$H$12056, 5, 0), 0)</f>
        <v>0</v>
      </c>
      <c r="R871" s="13">
        <f>IFERROR(VLOOKUP($A871, 'Fielding Data'!$A$1:$H$12056, 6, 0), 0)</f>
        <v>0</v>
      </c>
      <c r="S871" s="13">
        <f>IFERROR(VLOOKUP($A871, 'Fielding Data'!$A$1:$H$12056, 7, 0), 0)</f>
        <v>0</v>
      </c>
      <c r="T871" s="13">
        <f>IFERROR(VLOOKUP($A871, 'Fielding Data'!$A$1:$H$12056, 8, 0), 0)</f>
        <v>0</v>
      </c>
      <c r="U871" s="13">
        <f>SUMIFS('Fielding Data'!E:E, 'Fielding Data'!$A:$A, $A871)</f>
        <v>0</v>
      </c>
      <c r="V871" s="13">
        <f>SUMIFS('Fielding Data'!F:F, 'Fielding Data'!$A:$A, $A871)</f>
        <v>0</v>
      </c>
      <c r="W871" s="13">
        <f>SUMIFS('Fielding Data'!G:G, 'Fielding Data'!$A:$A, $A871)</f>
        <v>0</v>
      </c>
      <c r="X871" s="13">
        <f>SUMIFS('Fielding Data'!H:H, 'Fielding Data'!$A:$A, $A871)</f>
        <v>0</v>
      </c>
    </row>
    <row r="872" spans="1:24" x14ac:dyDescent="0.3">
      <c r="A872" s="13" t="str">
        <f t="shared" si="27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 t="shared" si="26"/>
        <v>2B</v>
      </c>
      <c r="Q872" s="13">
        <f>IFERROR(VLOOKUP($A872, 'Fielding Data'!$A$1:$H$12056, 5, 0), 0)</f>
        <v>86</v>
      </c>
      <c r="R872" s="13">
        <f>IFERROR(VLOOKUP($A872, 'Fielding Data'!$A$1:$H$12056, 6, 0), 0)</f>
        <v>146</v>
      </c>
      <c r="S872" s="13">
        <f>IFERROR(VLOOKUP($A872, 'Fielding Data'!$A$1:$H$12056, 7, 0), 0)</f>
        <v>3</v>
      </c>
      <c r="T872" s="13">
        <f>IFERROR(VLOOKUP($A872, 'Fielding Data'!$A$1:$H$12056, 8, 0), 0)</f>
        <v>38</v>
      </c>
      <c r="U872" s="13">
        <f>SUMIFS('Fielding Data'!E:E, 'Fielding Data'!$A:$A, $A872)</f>
        <v>86</v>
      </c>
      <c r="V872" s="13">
        <f>SUMIFS('Fielding Data'!F:F, 'Fielding Data'!$A:$A, $A872)</f>
        <v>146</v>
      </c>
      <c r="W872" s="13">
        <f>SUMIFS('Fielding Data'!G:G, 'Fielding Data'!$A:$A, $A872)</f>
        <v>3</v>
      </c>
      <c r="X872" s="13">
        <f>SUMIFS('Fielding Data'!H:H, 'Fielding Data'!$A:$A, $A872)</f>
        <v>38</v>
      </c>
    </row>
    <row r="873" spans="1:24" x14ac:dyDescent="0.3">
      <c r="A873" s="13" t="str">
        <f t="shared" si="27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 t="shared" si="26"/>
        <v>P</v>
      </c>
      <c r="Q873" s="13">
        <f>IFERROR(VLOOKUP($A873, 'Fielding Data'!$A$1:$H$12056, 5, 0), 0)</f>
        <v>0</v>
      </c>
      <c r="R873" s="13">
        <f>IFERROR(VLOOKUP($A873, 'Fielding Data'!$A$1:$H$12056, 6, 0), 0)</f>
        <v>5</v>
      </c>
      <c r="S873" s="13">
        <f>IFERROR(VLOOKUP($A873, 'Fielding Data'!$A$1:$H$12056, 7, 0), 0)</f>
        <v>0</v>
      </c>
      <c r="T873" s="13">
        <f>IFERROR(VLOOKUP($A873, 'Fielding Data'!$A$1:$H$12056, 8, 0), 0)</f>
        <v>0</v>
      </c>
      <c r="U873" s="13">
        <f>SUMIFS('Fielding Data'!E:E, 'Fielding Data'!$A:$A, $A873)</f>
        <v>0</v>
      </c>
      <c r="V873" s="13">
        <f>SUMIFS('Fielding Data'!F:F, 'Fielding Data'!$A:$A, $A873)</f>
        <v>5</v>
      </c>
      <c r="W873" s="13">
        <f>SUMIFS('Fielding Data'!G:G, 'Fielding Data'!$A:$A, $A873)</f>
        <v>0</v>
      </c>
      <c r="X873" s="13">
        <f>SUMIFS('Fielding Data'!H:H, 'Fielding Data'!$A:$A, $A873)</f>
        <v>0</v>
      </c>
    </row>
    <row r="874" spans="1:24" x14ac:dyDescent="0.3">
      <c r="A874" s="13" t="str">
        <f t="shared" si="27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 t="shared" si="26"/>
        <v>2B</v>
      </c>
      <c r="Q874" s="13">
        <f>IFERROR(VLOOKUP($A874, 'Fielding Data'!$A$1:$H$12056, 5, 0), 0)</f>
        <v>3</v>
      </c>
      <c r="R874" s="13">
        <f>IFERROR(VLOOKUP($A874, 'Fielding Data'!$A$1:$H$12056, 6, 0), 0)</f>
        <v>4</v>
      </c>
      <c r="S874" s="13">
        <f>IFERROR(VLOOKUP($A874, 'Fielding Data'!$A$1:$H$12056, 7, 0), 0)</f>
        <v>0</v>
      </c>
      <c r="T874" s="13">
        <f>IFERROR(VLOOKUP($A874, 'Fielding Data'!$A$1:$H$12056, 8, 0), 0)</f>
        <v>2</v>
      </c>
      <c r="U874" s="13">
        <f>SUMIFS('Fielding Data'!E:E, 'Fielding Data'!$A:$A, $A874)</f>
        <v>20</v>
      </c>
      <c r="V874" s="13">
        <f>SUMIFS('Fielding Data'!F:F, 'Fielding Data'!$A:$A, $A874)</f>
        <v>6</v>
      </c>
      <c r="W874" s="13">
        <f>SUMIFS('Fielding Data'!G:G, 'Fielding Data'!$A:$A, $A874)</f>
        <v>0</v>
      </c>
      <c r="X874" s="13">
        <f>SUMIFS('Fielding Data'!H:H, 'Fielding Data'!$A:$A, $A874)</f>
        <v>2</v>
      </c>
    </row>
    <row r="875" spans="1:24" x14ac:dyDescent="0.3">
      <c r="A875" s="13" t="str">
        <f t="shared" si="27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 t="shared" si="26"/>
        <v>P</v>
      </c>
      <c r="Q875" s="13">
        <f>IFERROR(VLOOKUP($A875, 'Fielding Data'!$A$1:$H$12056, 5, 0), 0)</f>
        <v>7</v>
      </c>
      <c r="R875" s="13">
        <f>IFERROR(VLOOKUP($A875, 'Fielding Data'!$A$1:$H$12056, 6, 0), 0)</f>
        <v>10</v>
      </c>
      <c r="S875" s="13">
        <f>IFERROR(VLOOKUP($A875, 'Fielding Data'!$A$1:$H$12056, 7, 0), 0)</f>
        <v>0</v>
      </c>
      <c r="T875" s="13">
        <f>IFERROR(VLOOKUP($A875, 'Fielding Data'!$A$1:$H$12056, 8, 0), 0)</f>
        <v>0</v>
      </c>
      <c r="U875" s="13">
        <f>SUMIFS('Fielding Data'!E:E, 'Fielding Data'!$A:$A, $A875)</f>
        <v>7</v>
      </c>
      <c r="V875" s="13">
        <f>SUMIFS('Fielding Data'!F:F, 'Fielding Data'!$A:$A, $A875)</f>
        <v>10</v>
      </c>
      <c r="W875" s="13">
        <f>SUMIFS('Fielding Data'!G:G, 'Fielding Data'!$A:$A, $A875)</f>
        <v>0</v>
      </c>
      <c r="X875" s="13">
        <f>SUMIFS('Fielding Data'!H:H, 'Fielding Data'!$A:$A, $A875)</f>
        <v>0</v>
      </c>
    </row>
    <row r="876" spans="1:24" x14ac:dyDescent="0.3">
      <c r="A876" s="13" t="str">
        <f t="shared" si="27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 t="shared" si="26"/>
        <v>3B</v>
      </c>
      <c r="Q876" s="13">
        <f>IFERROR(VLOOKUP($A876, 'Fielding Data'!$A$1:$H$12056, 5, 0), 0)</f>
        <v>61</v>
      </c>
      <c r="R876" s="13">
        <f>IFERROR(VLOOKUP($A876, 'Fielding Data'!$A$1:$H$12056, 6, 0), 0)</f>
        <v>224</v>
      </c>
      <c r="S876" s="13">
        <f>IFERROR(VLOOKUP($A876, 'Fielding Data'!$A$1:$H$12056, 7, 0), 0)</f>
        <v>7</v>
      </c>
      <c r="T876" s="13">
        <f>IFERROR(VLOOKUP($A876, 'Fielding Data'!$A$1:$H$12056, 8, 0), 0)</f>
        <v>25</v>
      </c>
      <c r="U876" s="13">
        <f>SUMIFS('Fielding Data'!E:E, 'Fielding Data'!$A:$A, $A876)</f>
        <v>61</v>
      </c>
      <c r="V876" s="13">
        <f>SUMIFS('Fielding Data'!F:F, 'Fielding Data'!$A:$A, $A876)</f>
        <v>224</v>
      </c>
      <c r="W876" s="13">
        <f>SUMIFS('Fielding Data'!G:G, 'Fielding Data'!$A:$A, $A876)</f>
        <v>7</v>
      </c>
      <c r="X876" s="13">
        <f>SUMIFS('Fielding Data'!H:H, 'Fielding Data'!$A:$A, $A876)</f>
        <v>25</v>
      </c>
    </row>
    <row r="877" spans="1:24" x14ac:dyDescent="0.3">
      <c r="A877" s="13" t="str">
        <f t="shared" si="27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 t="shared" si="26"/>
        <v>P</v>
      </c>
      <c r="Q877" s="13">
        <f>IFERROR(VLOOKUP($A877, 'Fielding Data'!$A$1:$H$12056, 5, 0), 0)</f>
        <v>5</v>
      </c>
      <c r="R877" s="13">
        <f>IFERROR(VLOOKUP($A877, 'Fielding Data'!$A$1:$H$12056, 6, 0), 0)</f>
        <v>4</v>
      </c>
      <c r="S877" s="13">
        <f>IFERROR(VLOOKUP($A877, 'Fielding Data'!$A$1:$H$12056, 7, 0), 0)</f>
        <v>0</v>
      </c>
      <c r="T877" s="13">
        <f>IFERROR(VLOOKUP($A877, 'Fielding Data'!$A$1:$H$12056, 8, 0), 0)</f>
        <v>0</v>
      </c>
      <c r="U877" s="13">
        <f>SUMIFS('Fielding Data'!E:E, 'Fielding Data'!$A:$A, $A877)</f>
        <v>5</v>
      </c>
      <c r="V877" s="13">
        <f>SUMIFS('Fielding Data'!F:F, 'Fielding Data'!$A:$A, $A877)</f>
        <v>4</v>
      </c>
      <c r="W877" s="13">
        <f>SUMIFS('Fielding Data'!G:G, 'Fielding Data'!$A:$A, $A877)</f>
        <v>0</v>
      </c>
      <c r="X877" s="13">
        <f>SUMIFS('Fielding Data'!H:H, 'Fielding Data'!$A:$A, $A877)</f>
        <v>0</v>
      </c>
    </row>
    <row r="878" spans="1:24" x14ac:dyDescent="0.3">
      <c r="A878" s="13" t="str">
        <f t="shared" si="27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 t="shared" si="26"/>
        <v>P</v>
      </c>
      <c r="Q878" s="13">
        <f>IFERROR(VLOOKUP($A878, 'Fielding Data'!$A$1:$H$12056, 5, 0), 0)</f>
        <v>1</v>
      </c>
      <c r="R878" s="13">
        <f>IFERROR(VLOOKUP($A878, 'Fielding Data'!$A$1:$H$12056, 6, 0), 0)</f>
        <v>7</v>
      </c>
      <c r="S878" s="13">
        <f>IFERROR(VLOOKUP($A878, 'Fielding Data'!$A$1:$H$12056, 7, 0), 0)</f>
        <v>0</v>
      </c>
      <c r="T878" s="13">
        <f>IFERROR(VLOOKUP($A878, 'Fielding Data'!$A$1:$H$12056, 8, 0), 0)</f>
        <v>2</v>
      </c>
      <c r="U878" s="13">
        <f>SUMIFS('Fielding Data'!E:E, 'Fielding Data'!$A:$A, $A878)</f>
        <v>1</v>
      </c>
      <c r="V878" s="13">
        <f>SUMIFS('Fielding Data'!F:F, 'Fielding Data'!$A:$A, $A878)</f>
        <v>7</v>
      </c>
      <c r="W878" s="13">
        <f>SUMIFS('Fielding Data'!G:G, 'Fielding Data'!$A:$A, $A878)</f>
        <v>0</v>
      </c>
      <c r="X878" s="13">
        <f>SUMIFS('Fielding Data'!H:H, 'Fielding Data'!$A:$A, $A878)</f>
        <v>2</v>
      </c>
    </row>
    <row r="879" spans="1:24" x14ac:dyDescent="0.3">
      <c r="A879" s="13" t="str">
        <f t="shared" si="27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 t="shared" si="26"/>
        <v>P</v>
      </c>
      <c r="Q879" s="13">
        <f>IFERROR(VLOOKUP($A879, 'Fielding Data'!$A$1:$H$12056, 5, 0), 0)</f>
        <v>2</v>
      </c>
      <c r="R879" s="13">
        <f>IFERROR(VLOOKUP($A879, 'Fielding Data'!$A$1:$H$12056, 6, 0), 0)</f>
        <v>1</v>
      </c>
      <c r="S879" s="13">
        <f>IFERROR(VLOOKUP($A879, 'Fielding Data'!$A$1:$H$12056, 7, 0), 0)</f>
        <v>0</v>
      </c>
      <c r="T879" s="13">
        <f>IFERROR(VLOOKUP($A879, 'Fielding Data'!$A$1:$H$12056, 8, 0), 0)</f>
        <v>0</v>
      </c>
      <c r="U879" s="13">
        <f>SUMIFS('Fielding Data'!E:E, 'Fielding Data'!$A:$A, $A879)</f>
        <v>2</v>
      </c>
      <c r="V879" s="13">
        <f>SUMIFS('Fielding Data'!F:F, 'Fielding Data'!$A:$A, $A879)</f>
        <v>1</v>
      </c>
      <c r="W879" s="13">
        <f>SUMIFS('Fielding Data'!G:G, 'Fielding Data'!$A:$A, $A879)</f>
        <v>0</v>
      </c>
      <c r="X879" s="13">
        <f>SUMIFS('Fielding Data'!H:H, 'Fielding Data'!$A:$A, $A879)</f>
        <v>0</v>
      </c>
    </row>
    <row r="880" spans="1:24" x14ac:dyDescent="0.3">
      <c r="A880" s="13" t="str">
        <f t="shared" si="27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 t="shared" si="26"/>
        <v>C</v>
      </c>
      <c r="Q880" s="13">
        <f>IFERROR(VLOOKUP($A880, 'Fielding Data'!$A$1:$H$12056, 5, 0), 0)</f>
        <v>709</v>
      </c>
      <c r="R880" s="13">
        <f>IFERROR(VLOOKUP($A880, 'Fielding Data'!$A$1:$H$12056, 6, 0), 0)</f>
        <v>55</v>
      </c>
      <c r="S880" s="13">
        <f>IFERROR(VLOOKUP($A880, 'Fielding Data'!$A$1:$H$12056, 7, 0), 0)</f>
        <v>4</v>
      </c>
      <c r="T880" s="13">
        <f>IFERROR(VLOOKUP($A880, 'Fielding Data'!$A$1:$H$12056, 8, 0), 0)</f>
        <v>5</v>
      </c>
      <c r="U880" s="13">
        <f>SUMIFS('Fielding Data'!E:E, 'Fielding Data'!$A:$A, $A880)</f>
        <v>709</v>
      </c>
      <c r="V880" s="13">
        <f>SUMIFS('Fielding Data'!F:F, 'Fielding Data'!$A:$A, $A880)</f>
        <v>55</v>
      </c>
      <c r="W880" s="13">
        <f>SUMIFS('Fielding Data'!G:G, 'Fielding Data'!$A:$A, $A880)</f>
        <v>4</v>
      </c>
      <c r="X880" s="13">
        <f>SUMIFS('Fielding Data'!H:H, 'Fielding Data'!$A:$A, $A880)</f>
        <v>5</v>
      </c>
    </row>
    <row r="881" spans="1:24" x14ac:dyDescent="0.3">
      <c r="A881" s="13" t="str">
        <f t="shared" si="27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 t="shared" si="26"/>
        <v>1B</v>
      </c>
      <c r="Q881" s="13">
        <f>IFERROR(VLOOKUP($A881, 'Fielding Data'!$A$1:$H$12056, 5, 0), 0)</f>
        <v>23</v>
      </c>
      <c r="R881" s="13">
        <f>IFERROR(VLOOKUP($A881, 'Fielding Data'!$A$1:$H$12056, 6, 0), 0)</f>
        <v>1</v>
      </c>
      <c r="S881" s="13">
        <f>IFERROR(VLOOKUP($A881, 'Fielding Data'!$A$1:$H$12056, 7, 0), 0)</f>
        <v>0</v>
      </c>
      <c r="T881" s="13">
        <f>IFERROR(VLOOKUP($A881, 'Fielding Data'!$A$1:$H$12056, 8, 0), 0)</f>
        <v>2</v>
      </c>
      <c r="U881" s="13">
        <f>SUMIFS('Fielding Data'!E:E, 'Fielding Data'!$A:$A, $A881)</f>
        <v>190</v>
      </c>
      <c r="V881" s="13">
        <f>SUMIFS('Fielding Data'!F:F, 'Fielding Data'!$A:$A, $A881)</f>
        <v>231</v>
      </c>
      <c r="W881" s="13">
        <f>SUMIFS('Fielding Data'!G:G, 'Fielding Data'!$A:$A, $A881)</f>
        <v>6</v>
      </c>
      <c r="X881" s="13">
        <f>SUMIFS('Fielding Data'!H:H, 'Fielding Data'!$A:$A, $A881)</f>
        <v>60</v>
      </c>
    </row>
    <row r="882" spans="1:24" x14ac:dyDescent="0.3">
      <c r="A882" s="13" t="str">
        <f t="shared" si="27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 t="shared" si="26"/>
        <v>P</v>
      </c>
      <c r="Q882" s="13">
        <f>IFERROR(VLOOKUP($A882, 'Fielding Data'!$A$1:$H$12056, 5, 0), 0)</f>
        <v>9</v>
      </c>
      <c r="R882" s="13">
        <f>IFERROR(VLOOKUP($A882, 'Fielding Data'!$A$1:$H$12056, 6, 0), 0)</f>
        <v>31</v>
      </c>
      <c r="S882" s="13">
        <f>IFERROR(VLOOKUP($A882, 'Fielding Data'!$A$1:$H$12056, 7, 0), 0)</f>
        <v>1</v>
      </c>
      <c r="T882" s="13">
        <f>IFERROR(VLOOKUP($A882, 'Fielding Data'!$A$1:$H$12056, 8, 0), 0)</f>
        <v>2</v>
      </c>
      <c r="U882" s="13">
        <f>SUMIFS('Fielding Data'!E:E, 'Fielding Data'!$A:$A, $A882)</f>
        <v>9</v>
      </c>
      <c r="V882" s="13">
        <f>SUMIFS('Fielding Data'!F:F, 'Fielding Data'!$A:$A, $A882)</f>
        <v>31</v>
      </c>
      <c r="W882" s="13">
        <f>SUMIFS('Fielding Data'!G:G, 'Fielding Data'!$A:$A, $A882)</f>
        <v>1</v>
      </c>
      <c r="X882" s="13">
        <f>SUMIFS('Fielding Data'!H:H, 'Fielding Data'!$A:$A, $A882)</f>
        <v>2</v>
      </c>
    </row>
    <row r="883" spans="1:24" x14ac:dyDescent="0.3">
      <c r="A883" s="13" t="str">
        <f t="shared" si="27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 t="shared" si="26"/>
        <v>P</v>
      </c>
      <c r="Q883" s="13">
        <f>IFERROR(VLOOKUP($A883, 'Fielding Data'!$A$1:$H$12056, 5, 0), 0)</f>
        <v>2</v>
      </c>
      <c r="R883" s="13">
        <f>IFERROR(VLOOKUP($A883, 'Fielding Data'!$A$1:$H$12056, 6, 0), 0)</f>
        <v>1</v>
      </c>
      <c r="S883" s="13">
        <f>IFERROR(VLOOKUP($A883, 'Fielding Data'!$A$1:$H$12056, 7, 0), 0)</f>
        <v>2</v>
      </c>
      <c r="T883" s="13">
        <f>IFERROR(VLOOKUP($A883, 'Fielding Data'!$A$1:$H$12056, 8, 0), 0)</f>
        <v>0</v>
      </c>
      <c r="U883" s="13">
        <f>SUMIFS('Fielding Data'!E:E, 'Fielding Data'!$A:$A, $A883)</f>
        <v>2</v>
      </c>
      <c r="V883" s="13">
        <f>SUMIFS('Fielding Data'!F:F, 'Fielding Data'!$A:$A, $A883)</f>
        <v>1</v>
      </c>
      <c r="W883" s="13">
        <f>SUMIFS('Fielding Data'!G:G, 'Fielding Data'!$A:$A, $A883)</f>
        <v>2</v>
      </c>
      <c r="X883" s="13">
        <f>SUMIFS('Fielding Data'!H:H, 'Fielding Data'!$A:$A, $A883)</f>
        <v>0</v>
      </c>
    </row>
    <row r="884" spans="1:24" x14ac:dyDescent="0.3">
      <c r="A884" s="13" t="str">
        <f t="shared" si="27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 t="shared" si="26"/>
        <v>P</v>
      </c>
      <c r="Q884" s="13">
        <f>IFERROR(VLOOKUP($A884, 'Fielding Data'!$A$1:$H$12056, 5, 0), 0)</f>
        <v>9</v>
      </c>
      <c r="R884" s="13">
        <f>IFERROR(VLOOKUP($A884, 'Fielding Data'!$A$1:$H$12056, 6, 0), 0)</f>
        <v>6</v>
      </c>
      <c r="S884" s="13">
        <f>IFERROR(VLOOKUP($A884, 'Fielding Data'!$A$1:$H$12056, 7, 0), 0)</f>
        <v>2</v>
      </c>
      <c r="T884" s="13">
        <f>IFERROR(VLOOKUP($A884, 'Fielding Data'!$A$1:$H$12056, 8, 0), 0)</f>
        <v>2</v>
      </c>
      <c r="U884" s="13">
        <f>SUMIFS('Fielding Data'!E:E, 'Fielding Data'!$A:$A, $A884)</f>
        <v>9</v>
      </c>
      <c r="V884" s="13">
        <f>SUMIFS('Fielding Data'!F:F, 'Fielding Data'!$A:$A, $A884)</f>
        <v>6</v>
      </c>
      <c r="W884" s="13">
        <f>SUMIFS('Fielding Data'!G:G, 'Fielding Data'!$A:$A, $A884)</f>
        <v>2</v>
      </c>
      <c r="X884" s="13">
        <f>SUMIFS('Fielding Data'!H:H, 'Fielding Data'!$A:$A, $A884)</f>
        <v>2</v>
      </c>
    </row>
    <row r="885" spans="1:24" x14ac:dyDescent="0.3">
      <c r="A885" s="13" t="str">
        <f t="shared" si="27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 t="shared" si="26"/>
        <v>P</v>
      </c>
      <c r="Q885" s="13">
        <f>IFERROR(VLOOKUP($A885, 'Fielding Data'!$A$1:$H$12056, 5, 0), 0)</f>
        <v>2</v>
      </c>
      <c r="R885" s="13">
        <f>IFERROR(VLOOKUP($A885, 'Fielding Data'!$A$1:$H$12056, 6, 0), 0)</f>
        <v>2</v>
      </c>
      <c r="S885" s="13">
        <f>IFERROR(VLOOKUP($A885, 'Fielding Data'!$A$1:$H$12056, 7, 0), 0)</f>
        <v>0</v>
      </c>
      <c r="T885" s="13">
        <f>IFERROR(VLOOKUP($A885, 'Fielding Data'!$A$1:$H$12056, 8, 0), 0)</f>
        <v>0</v>
      </c>
      <c r="U885" s="13">
        <f>SUMIFS('Fielding Data'!E:E, 'Fielding Data'!$A:$A, $A885)</f>
        <v>2</v>
      </c>
      <c r="V885" s="13">
        <f>SUMIFS('Fielding Data'!F:F, 'Fielding Data'!$A:$A, $A885)</f>
        <v>2</v>
      </c>
      <c r="W885" s="13">
        <f>SUMIFS('Fielding Data'!G:G, 'Fielding Data'!$A:$A, $A885)</f>
        <v>0</v>
      </c>
      <c r="X885" s="13">
        <f>SUMIFS('Fielding Data'!H:H, 'Fielding Data'!$A:$A, $A885)</f>
        <v>0</v>
      </c>
    </row>
    <row r="886" spans="1:24" x14ac:dyDescent="0.3">
      <c r="A886" s="13" t="str">
        <f t="shared" si="27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 t="shared" si="26"/>
        <v>3B</v>
      </c>
      <c r="Q886" s="13">
        <f>IFERROR(VLOOKUP($A886, 'Fielding Data'!$A$1:$H$12056, 5, 0), 0)</f>
        <v>0</v>
      </c>
      <c r="R886" s="13">
        <f>IFERROR(VLOOKUP($A886, 'Fielding Data'!$A$1:$H$12056, 6, 0), 0)</f>
        <v>2</v>
      </c>
      <c r="S886" s="13">
        <f>IFERROR(VLOOKUP($A886, 'Fielding Data'!$A$1:$H$12056, 7, 0), 0)</f>
        <v>0</v>
      </c>
      <c r="T886" s="13">
        <f>IFERROR(VLOOKUP($A886, 'Fielding Data'!$A$1:$H$12056, 8, 0), 0)</f>
        <v>0</v>
      </c>
      <c r="U886" s="13">
        <f>SUMIFS('Fielding Data'!E:E, 'Fielding Data'!$A:$A, $A886)</f>
        <v>4</v>
      </c>
      <c r="V886" s="13">
        <f>SUMIFS('Fielding Data'!F:F, 'Fielding Data'!$A:$A, $A886)</f>
        <v>5</v>
      </c>
      <c r="W886" s="13">
        <f>SUMIFS('Fielding Data'!G:G, 'Fielding Data'!$A:$A, $A886)</f>
        <v>0</v>
      </c>
      <c r="X886" s="13">
        <f>SUMIFS('Fielding Data'!H:H, 'Fielding Data'!$A:$A, $A886)</f>
        <v>1</v>
      </c>
    </row>
    <row r="887" spans="1:24" x14ac:dyDescent="0.3">
      <c r="A887" s="13" t="str">
        <f t="shared" si="27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 t="shared" si="26"/>
        <v>3B</v>
      </c>
      <c r="Q887" s="13">
        <f>IFERROR(VLOOKUP($A887, 'Fielding Data'!$A$1:$H$12056, 5, 0), 0)</f>
        <v>83</v>
      </c>
      <c r="R887" s="13">
        <f>IFERROR(VLOOKUP($A887, 'Fielding Data'!$A$1:$H$12056, 6, 0), 0)</f>
        <v>259</v>
      </c>
      <c r="S887" s="13">
        <f>IFERROR(VLOOKUP($A887, 'Fielding Data'!$A$1:$H$12056, 7, 0), 0)</f>
        <v>8</v>
      </c>
      <c r="T887" s="13">
        <f>IFERROR(VLOOKUP($A887, 'Fielding Data'!$A$1:$H$12056, 8, 0), 0)</f>
        <v>28</v>
      </c>
      <c r="U887" s="13">
        <f>SUMIFS('Fielding Data'!E:E, 'Fielding Data'!$A:$A, $A887)</f>
        <v>83</v>
      </c>
      <c r="V887" s="13">
        <f>SUMIFS('Fielding Data'!F:F, 'Fielding Data'!$A:$A, $A887)</f>
        <v>259</v>
      </c>
      <c r="W887" s="13">
        <f>SUMIFS('Fielding Data'!G:G, 'Fielding Data'!$A:$A, $A887)</f>
        <v>8</v>
      </c>
      <c r="X887" s="13">
        <f>SUMIFS('Fielding Data'!H:H, 'Fielding Data'!$A:$A, $A887)</f>
        <v>28</v>
      </c>
    </row>
    <row r="888" spans="1:24" x14ac:dyDescent="0.3">
      <c r="A888" s="13" t="str">
        <f t="shared" si="27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 t="shared" si="26"/>
        <v>SS</v>
      </c>
      <c r="Q888" s="13">
        <f>IFERROR(VLOOKUP($A888, 'Fielding Data'!$A$1:$H$12056, 5, 0), 0)</f>
        <v>102</v>
      </c>
      <c r="R888" s="13">
        <f>IFERROR(VLOOKUP($A888, 'Fielding Data'!$A$1:$H$12056, 6, 0), 0)</f>
        <v>227</v>
      </c>
      <c r="S888" s="13">
        <f>IFERROR(VLOOKUP($A888, 'Fielding Data'!$A$1:$H$12056, 7, 0), 0)</f>
        <v>6</v>
      </c>
      <c r="T888" s="13">
        <f>IFERROR(VLOOKUP($A888, 'Fielding Data'!$A$1:$H$12056, 8, 0), 0)</f>
        <v>53</v>
      </c>
      <c r="U888" s="13">
        <f>SUMIFS('Fielding Data'!E:E, 'Fielding Data'!$A:$A, $A888)</f>
        <v>102</v>
      </c>
      <c r="V888" s="13">
        <f>SUMIFS('Fielding Data'!F:F, 'Fielding Data'!$A:$A, $A888)</f>
        <v>227</v>
      </c>
      <c r="W888" s="13">
        <f>SUMIFS('Fielding Data'!G:G, 'Fielding Data'!$A:$A, $A888)</f>
        <v>6</v>
      </c>
      <c r="X888" s="13">
        <f>SUMIFS('Fielding Data'!H:H, 'Fielding Data'!$A:$A, $A888)</f>
        <v>53</v>
      </c>
    </row>
    <row r="889" spans="1:24" x14ac:dyDescent="0.3">
      <c r="A889" s="13" t="str">
        <f t="shared" si="27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 t="shared" si="26"/>
        <v>P</v>
      </c>
      <c r="Q889" s="13">
        <f>IFERROR(VLOOKUP($A889, 'Fielding Data'!$A$1:$H$12056, 5, 0), 0)</f>
        <v>3</v>
      </c>
      <c r="R889" s="13">
        <f>IFERROR(VLOOKUP($A889, 'Fielding Data'!$A$1:$H$12056, 6, 0), 0)</f>
        <v>6</v>
      </c>
      <c r="S889" s="13">
        <f>IFERROR(VLOOKUP($A889, 'Fielding Data'!$A$1:$H$12056, 7, 0), 0)</f>
        <v>0</v>
      </c>
      <c r="T889" s="13">
        <f>IFERROR(VLOOKUP($A889, 'Fielding Data'!$A$1:$H$12056, 8, 0), 0)</f>
        <v>1</v>
      </c>
      <c r="U889" s="13">
        <f>SUMIFS('Fielding Data'!E:E, 'Fielding Data'!$A:$A, $A889)</f>
        <v>3</v>
      </c>
      <c r="V889" s="13">
        <f>SUMIFS('Fielding Data'!F:F, 'Fielding Data'!$A:$A, $A889)</f>
        <v>6</v>
      </c>
      <c r="W889" s="13">
        <f>SUMIFS('Fielding Data'!G:G, 'Fielding Data'!$A:$A, $A889)</f>
        <v>0</v>
      </c>
      <c r="X889" s="13">
        <f>SUMIFS('Fielding Data'!H:H, 'Fielding Data'!$A:$A, $A889)</f>
        <v>1</v>
      </c>
    </row>
    <row r="890" spans="1:24" x14ac:dyDescent="0.3">
      <c r="A890" s="13" t="str">
        <f t="shared" si="27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 t="shared" si="26"/>
        <v>1B</v>
      </c>
      <c r="Q890" s="13">
        <f>IFERROR(VLOOKUP($A890, 'Fielding Data'!$A$1:$H$12056, 5, 0), 0)</f>
        <v>4</v>
      </c>
      <c r="R890" s="13">
        <f>IFERROR(VLOOKUP($A890, 'Fielding Data'!$A$1:$H$12056, 6, 0), 0)</f>
        <v>1</v>
      </c>
      <c r="S890" s="13">
        <f>IFERROR(VLOOKUP($A890, 'Fielding Data'!$A$1:$H$12056, 7, 0), 0)</f>
        <v>0</v>
      </c>
      <c r="T890" s="13">
        <f>IFERROR(VLOOKUP($A890, 'Fielding Data'!$A$1:$H$12056, 8, 0), 0)</f>
        <v>0</v>
      </c>
      <c r="U890" s="13">
        <f>SUMIFS('Fielding Data'!E:E, 'Fielding Data'!$A:$A, $A890)</f>
        <v>4</v>
      </c>
      <c r="V890" s="13">
        <f>SUMIFS('Fielding Data'!F:F, 'Fielding Data'!$A:$A, $A890)</f>
        <v>1</v>
      </c>
      <c r="W890" s="13">
        <f>SUMIFS('Fielding Data'!G:G, 'Fielding Data'!$A:$A, $A890)</f>
        <v>0</v>
      </c>
      <c r="X890" s="13">
        <f>SUMIFS('Fielding Data'!H:H, 'Fielding Data'!$A:$A, $A890)</f>
        <v>0</v>
      </c>
    </row>
    <row r="891" spans="1:24" x14ac:dyDescent="0.3">
      <c r="A891" s="13" t="str">
        <f t="shared" si="27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 t="shared" si="26"/>
        <v>P</v>
      </c>
      <c r="Q891" s="13">
        <f>IFERROR(VLOOKUP($A891, 'Fielding Data'!$A$1:$H$12056, 5, 0), 0)</f>
        <v>7</v>
      </c>
      <c r="R891" s="13">
        <f>IFERROR(VLOOKUP($A891, 'Fielding Data'!$A$1:$H$12056, 6, 0), 0)</f>
        <v>47</v>
      </c>
      <c r="S891" s="13">
        <f>IFERROR(VLOOKUP($A891, 'Fielding Data'!$A$1:$H$12056, 7, 0), 0)</f>
        <v>3</v>
      </c>
      <c r="T891" s="13">
        <f>IFERROR(VLOOKUP($A891, 'Fielding Data'!$A$1:$H$12056, 8, 0), 0)</f>
        <v>2</v>
      </c>
      <c r="U891" s="13">
        <f>SUMIFS('Fielding Data'!E:E, 'Fielding Data'!$A:$A, $A891)</f>
        <v>7</v>
      </c>
      <c r="V891" s="13">
        <f>SUMIFS('Fielding Data'!F:F, 'Fielding Data'!$A:$A, $A891)</f>
        <v>47</v>
      </c>
      <c r="W891" s="13">
        <f>SUMIFS('Fielding Data'!G:G, 'Fielding Data'!$A:$A, $A891)</f>
        <v>3</v>
      </c>
      <c r="X891" s="13">
        <f>SUMIFS('Fielding Data'!H:H, 'Fielding Data'!$A:$A, $A891)</f>
        <v>2</v>
      </c>
    </row>
    <row r="892" spans="1:24" x14ac:dyDescent="0.3">
      <c r="A892" s="13" t="str">
        <f t="shared" si="27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 t="shared" si="26"/>
        <v>SS</v>
      </c>
      <c r="Q892" s="13">
        <f>IFERROR(VLOOKUP($A892, 'Fielding Data'!$A$1:$H$12056, 5, 0), 0)</f>
        <v>9</v>
      </c>
      <c r="R892" s="13">
        <f>IFERROR(VLOOKUP($A892, 'Fielding Data'!$A$1:$H$12056, 6, 0), 0)</f>
        <v>9</v>
      </c>
      <c r="S892" s="13">
        <f>IFERROR(VLOOKUP($A892, 'Fielding Data'!$A$1:$H$12056, 7, 0), 0)</f>
        <v>2</v>
      </c>
      <c r="T892" s="13">
        <f>IFERROR(VLOOKUP($A892, 'Fielding Data'!$A$1:$H$12056, 8, 0), 0)</f>
        <v>3</v>
      </c>
      <c r="U892" s="13">
        <f>SUMIFS('Fielding Data'!E:E, 'Fielding Data'!$A:$A, $A892)</f>
        <v>9</v>
      </c>
      <c r="V892" s="13">
        <f>SUMIFS('Fielding Data'!F:F, 'Fielding Data'!$A:$A, $A892)</f>
        <v>9</v>
      </c>
      <c r="W892" s="13">
        <f>SUMIFS('Fielding Data'!G:G, 'Fielding Data'!$A:$A, $A892)</f>
        <v>2</v>
      </c>
      <c r="X892" s="13">
        <f>SUMIFS('Fielding Data'!H:H, 'Fielding Data'!$A:$A, $A892)</f>
        <v>3</v>
      </c>
    </row>
    <row r="893" spans="1:24" x14ac:dyDescent="0.3">
      <c r="A893" s="13" t="str">
        <f t="shared" si="27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 t="shared" si="26"/>
        <v>P</v>
      </c>
      <c r="Q893" s="13">
        <f>IFERROR(VLOOKUP($A893, 'Fielding Data'!$A$1:$H$12056, 5, 0), 0)</f>
        <v>1</v>
      </c>
      <c r="R893" s="13">
        <f>IFERROR(VLOOKUP($A893, 'Fielding Data'!$A$1:$H$12056, 6, 0), 0)</f>
        <v>5</v>
      </c>
      <c r="S893" s="13">
        <f>IFERROR(VLOOKUP($A893, 'Fielding Data'!$A$1:$H$12056, 7, 0), 0)</f>
        <v>0</v>
      </c>
      <c r="T893" s="13">
        <f>IFERROR(VLOOKUP($A893, 'Fielding Data'!$A$1:$H$12056, 8, 0), 0)</f>
        <v>0</v>
      </c>
      <c r="U893" s="13">
        <f>SUMIFS('Fielding Data'!E:E, 'Fielding Data'!$A:$A, $A893)</f>
        <v>1</v>
      </c>
      <c r="V893" s="13">
        <f>SUMIFS('Fielding Data'!F:F, 'Fielding Data'!$A:$A, $A893)</f>
        <v>5</v>
      </c>
      <c r="W893" s="13">
        <f>SUMIFS('Fielding Data'!G:G, 'Fielding Data'!$A:$A, $A893)</f>
        <v>0</v>
      </c>
      <c r="X893" s="13">
        <f>SUMIFS('Fielding Data'!H:H, 'Fielding Data'!$A:$A, $A893)</f>
        <v>0</v>
      </c>
    </row>
    <row r="894" spans="1:24" x14ac:dyDescent="0.3">
      <c r="A894" s="13" t="str">
        <f t="shared" si="27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 t="shared" si="26"/>
        <v>P</v>
      </c>
      <c r="Q894" s="13">
        <f>IFERROR(VLOOKUP($A894, 'Fielding Data'!$A$1:$H$12056, 5, 0), 0)</f>
        <v>1</v>
      </c>
      <c r="R894" s="13">
        <f>IFERROR(VLOOKUP($A894, 'Fielding Data'!$A$1:$H$12056, 6, 0), 0)</f>
        <v>3</v>
      </c>
      <c r="S894" s="13">
        <f>IFERROR(VLOOKUP($A894, 'Fielding Data'!$A$1:$H$12056, 7, 0), 0)</f>
        <v>0</v>
      </c>
      <c r="T894" s="13">
        <f>IFERROR(VLOOKUP($A894, 'Fielding Data'!$A$1:$H$12056, 8, 0), 0)</f>
        <v>0</v>
      </c>
      <c r="U894" s="13">
        <f>SUMIFS('Fielding Data'!E:E, 'Fielding Data'!$A:$A, $A894)</f>
        <v>1</v>
      </c>
      <c r="V894" s="13">
        <f>SUMIFS('Fielding Data'!F:F, 'Fielding Data'!$A:$A, $A894)</f>
        <v>3</v>
      </c>
      <c r="W894" s="13">
        <f>SUMIFS('Fielding Data'!G:G, 'Fielding Data'!$A:$A, $A894)</f>
        <v>0</v>
      </c>
      <c r="X894" s="13">
        <f>SUMIFS('Fielding Data'!H:H, 'Fielding Data'!$A:$A, $A894)</f>
        <v>0</v>
      </c>
    </row>
    <row r="895" spans="1:24" x14ac:dyDescent="0.3">
      <c r="A895" s="13" t="str">
        <f t="shared" si="27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 t="shared" si="26"/>
        <v>1B</v>
      </c>
      <c r="Q895" s="13">
        <f>IFERROR(VLOOKUP($A895, 'Fielding Data'!$A$1:$H$12056, 5, 0), 0)</f>
        <v>34</v>
      </c>
      <c r="R895" s="13">
        <f>IFERROR(VLOOKUP($A895, 'Fielding Data'!$A$1:$H$12056, 6, 0), 0)</f>
        <v>1</v>
      </c>
      <c r="S895" s="13">
        <f>IFERROR(VLOOKUP($A895, 'Fielding Data'!$A$1:$H$12056, 7, 0), 0)</f>
        <v>0</v>
      </c>
      <c r="T895" s="13">
        <f>IFERROR(VLOOKUP($A895, 'Fielding Data'!$A$1:$H$12056, 8, 0), 0)</f>
        <v>4</v>
      </c>
      <c r="U895" s="13">
        <f>SUMIFS('Fielding Data'!E:E, 'Fielding Data'!$A:$A, $A895)</f>
        <v>121</v>
      </c>
      <c r="V895" s="13">
        <f>SUMIFS('Fielding Data'!F:F, 'Fielding Data'!$A:$A, $A895)</f>
        <v>165</v>
      </c>
      <c r="W895" s="13">
        <f>SUMIFS('Fielding Data'!G:G, 'Fielding Data'!$A:$A, $A895)</f>
        <v>2</v>
      </c>
      <c r="X895" s="13">
        <f>SUMIFS('Fielding Data'!H:H, 'Fielding Data'!$A:$A, $A895)</f>
        <v>38</v>
      </c>
    </row>
    <row r="896" spans="1:24" x14ac:dyDescent="0.3">
      <c r="A896" s="13" t="str">
        <f t="shared" si="27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 t="shared" si="26"/>
        <v>P</v>
      </c>
      <c r="Q896" s="13">
        <f>IFERROR(VLOOKUP($A896, 'Fielding Data'!$A$1:$H$12056, 5, 0), 0)</f>
        <v>2</v>
      </c>
      <c r="R896" s="13">
        <f>IFERROR(VLOOKUP($A896, 'Fielding Data'!$A$1:$H$12056, 6, 0), 0)</f>
        <v>0</v>
      </c>
      <c r="S896" s="13">
        <f>IFERROR(VLOOKUP($A896, 'Fielding Data'!$A$1:$H$12056, 7, 0), 0)</f>
        <v>0</v>
      </c>
      <c r="T896" s="13">
        <f>IFERROR(VLOOKUP($A896, 'Fielding Data'!$A$1:$H$12056, 8, 0), 0)</f>
        <v>0</v>
      </c>
      <c r="U896" s="13">
        <f>SUMIFS('Fielding Data'!E:E, 'Fielding Data'!$A:$A, $A896)</f>
        <v>2</v>
      </c>
      <c r="V896" s="13">
        <f>SUMIFS('Fielding Data'!F:F, 'Fielding Data'!$A:$A, $A896)</f>
        <v>0</v>
      </c>
      <c r="W896" s="13">
        <f>SUMIFS('Fielding Data'!G:G, 'Fielding Data'!$A:$A, $A896)</f>
        <v>0</v>
      </c>
      <c r="X896" s="13">
        <f>SUMIFS('Fielding Data'!H:H, 'Fielding Data'!$A:$A, $A896)</f>
        <v>0</v>
      </c>
    </row>
    <row r="897" spans="1:24" x14ac:dyDescent="0.3">
      <c r="A897" s="13" t="str">
        <f t="shared" si="27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 t="shared" si="26"/>
        <v>P</v>
      </c>
      <c r="Q897" s="13">
        <f>IFERROR(VLOOKUP($A897, 'Fielding Data'!$A$1:$H$12056, 5, 0), 0)</f>
        <v>0</v>
      </c>
      <c r="R897" s="13">
        <f>IFERROR(VLOOKUP($A897, 'Fielding Data'!$A$1:$H$12056, 6, 0), 0)</f>
        <v>0</v>
      </c>
      <c r="S897" s="13">
        <f>IFERROR(VLOOKUP($A897, 'Fielding Data'!$A$1:$H$12056, 7, 0), 0)</f>
        <v>0</v>
      </c>
      <c r="T897" s="13">
        <f>IFERROR(VLOOKUP($A897, 'Fielding Data'!$A$1:$H$12056, 8, 0), 0)</f>
        <v>0</v>
      </c>
      <c r="U897" s="13">
        <f>SUMIFS('Fielding Data'!E:E, 'Fielding Data'!$A:$A, $A897)</f>
        <v>0</v>
      </c>
      <c r="V897" s="13">
        <f>SUMIFS('Fielding Data'!F:F, 'Fielding Data'!$A:$A, $A897)</f>
        <v>0</v>
      </c>
      <c r="W897" s="13">
        <f>SUMIFS('Fielding Data'!G:G, 'Fielding Data'!$A:$A, $A897)</f>
        <v>0</v>
      </c>
      <c r="X897" s="13">
        <f>SUMIFS('Fielding Data'!H:H, 'Fielding Data'!$A:$A, $A897)</f>
        <v>0</v>
      </c>
    </row>
    <row r="898" spans="1:24" x14ac:dyDescent="0.3">
      <c r="A898" s="13" t="str">
        <f t="shared" si="27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 t="shared" ref="P898:P961" si="28">IFERROR(VLOOKUP($A898, Fielding, 4, 0), "Other")</f>
        <v>C</v>
      </c>
      <c r="Q898" s="13">
        <f>IFERROR(VLOOKUP($A898, 'Fielding Data'!$A$1:$H$12056, 5, 0), 0)</f>
        <v>276</v>
      </c>
      <c r="R898" s="13">
        <f>IFERROR(VLOOKUP($A898, 'Fielding Data'!$A$1:$H$12056, 6, 0), 0)</f>
        <v>22</v>
      </c>
      <c r="S898" s="13">
        <f>IFERROR(VLOOKUP($A898, 'Fielding Data'!$A$1:$H$12056, 7, 0), 0)</f>
        <v>4</v>
      </c>
      <c r="T898" s="13">
        <f>IFERROR(VLOOKUP($A898, 'Fielding Data'!$A$1:$H$12056, 8, 0), 0)</f>
        <v>0</v>
      </c>
      <c r="U898" s="13">
        <f>SUMIFS('Fielding Data'!E:E, 'Fielding Data'!$A:$A, $A898)</f>
        <v>276</v>
      </c>
      <c r="V898" s="13">
        <f>SUMIFS('Fielding Data'!F:F, 'Fielding Data'!$A:$A, $A898)</f>
        <v>22</v>
      </c>
      <c r="W898" s="13">
        <f>SUMIFS('Fielding Data'!G:G, 'Fielding Data'!$A:$A, $A898)</f>
        <v>4</v>
      </c>
      <c r="X898" s="13">
        <f>SUMIFS('Fielding Data'!H:H, 'Fielding Data'!$A:$A, $A898)</f>
        <v>0</v>
      </c>
    </row>
    <row r="899" spans="1:24" x14ac:dyDescent="0.3">
      <c r="A899" s="13" t="str">
        <f t="shared" ref="A899:A962" si="29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 t="shared" si="28"/>
        <v>P</v>
      </c>
      <c r="Q899" s="13">
        <f>IFERROR(VLOOKUP($A899, 'Fielding Data'!$A$1:$H$12056, 5, 0), 0)</f>
        <v>2</v>
      </c>
      <c r="R899" s="13">
        <f>IFERROR(VLOOKUP($A899, 'Fielding Data'!$A$1:$H$12056, 6, 0), 0)</f>
        <v>8</v>
      </c>
      <c r="S899" s="13">
        <f>IFERROR(VLOOKUP($A899, 'Fielding Data'!$A$1:$H$12056, 7, 0), 0)</f>
        <v>0</v>
      </c>
      <c r="T899" s="13">
        <f>IFERROR(VLOOKUP($A899, 'Fielding Data'!$A$1:$H$12056, 8, 0), 0)</f>
        <v>0</v>
      </c>
      <c r="U899" s="13">
        <f>SUMIFS('Fielding Data'!E:E, 'Fielding Data'!$A:$A, $A899)</f>
        <v>2</v>
      </c>
      <c r="V899" s="13">
        <f>SUMIFS('Fielding Data'!F:F, 'Fielding Data'!$A:$A, $A899)</f>
        <v>8</v>
      </c>
      <c r="W899" s="13">
        <f>SUMIFS('Fielding Data'!G:G, 'Fielding Data'!$A:$A, $A899)</f>
        <v>0</v>
      </c>
      <c r="X899" s="13">
        <f>SUMIFS('Fielding Data'!H:H, 'Fielding Data'!$A:$A, $A899)</f>
        <v>0</v>
      </c>
    </row>
    <row r="900" spans="1:24" x14ac:dyDescent="0.3">
      <c r="A900" s="13" t="str">
        <f t="shared" si="29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 t="shared" si="28"/>
        <v>CF</v>
      </c>
      <c r="Q900" s="13">
        <f>IFERROR(VLOOKUP($A900, 'Fielding Data'!$A$1:$H$12056, 5, 0), 0)</f>
        <v>0</v>
      </c>
      <c r="R900" s="13">
        <f>IFERROR(VLOOKUP($A900, 'Fielding Data'!$A$1:$H$12056, 6, 0), 0)</f>
        <v>0</v>
      </c>
      <c r="S900" s="13">
        <f>IFERROR(VLOOKUP($A900, 'Fielding Data'!$A$1:$H$12056, 7, 0), 0)</f>
        <v>0</v>
      </c>
      <c r="T900" s="13">
        <f>IFERROR(VLOOKUP($A900, 'Fielding Data'!$A$1:$H$12056, 8, 0), 0)</f>
        <v>0</v>
      </c>
      <c r="U900" s="13">
        <f>SUMIFS('Fielding Data'!E:E, 'Fielding Data'!$A:$A, $A900)</f>
        <v>192</v>
      </c>
      <c r="V900" s="13">
        <f>SUMIFS('Fielding Data'!F:F, 'Fielding Data'!$A:$A, $A900)</f>
        <v>4</v>
      </c>
      <c r="W900" s="13">
        <f>SUMIFS('Fielding Data'!G:G, 'Fielding Data'!$A:$A, $A900)</f>
        <v>0</v>
      </c>
      <c r="X900" s="13">
        <f>SUMIFS('Fielding Data'!H:H, 'Fielding Data'!$A:$A, $A900)</f>
        <v>2</v>
      </c>
    </row>
    <row r="901" spans="1:24" x14ac:dyDescent="0.3">
      <c r="A901" s="13" t="str">
        <f t="shared" si="29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 t="shared" si="28"/>
        <v>P</v>
      </c>
      <c r="Q901" s="13">
        <f>IFERROR(VLOOKUP($A901, 'Fielding Data'!$A$1:$H$12056, 5, 0), 0)</f>
        <v>3</v>
      </c>
      <c r="R901" s="13">
        <f>IFERROR(VLOOKUP($A901, 'Fielding Data'!$A$1:$H$12056, 6, 0), 0)</f>
        <v>9</v>
      </c>
      <c r="S901" s="13">
        <f>IFERROR(VLOOKUP($A901, 'Fielding Data'!$A$1:$H$12056, 7, 0), 0)</f>
        <v>2</v>
      </c>
      <c r="T901" s="13">
        <f>IFERROR(VLOOKUP($A901, 'Fielding Data'!$A$1:$H$12056, 8, 0), 0)</f>
        <v>0</v>
      </c>
      <c r="U901" s="13">
        <f>SUMIFS('Fielding Data'!E:E, 'Fielding Data'!$A:$A, $A901)</f>
        <v>3</v>
      </c>
      <c r="V901" s="13">
        <f>SUMIFS('Fielding Data'!F:F, 'Fielding Data'!$A:$A, $A901)</f>
        <v>9</v>
      </c>
      <c r="W901" s="13">
        <f>SUMIFS('Fielding Data'!G:G, 'Fielding Data'!$A:$A, $A901)</f>
        <v>2</v>
      </c>
      <c r="X901" s="13">
        <f>SUMIFS('Fielding Data'!H:H, 'Fielding Data'!$A:$A, $A901)</f>
        <v>0</v>
      </c>
    </row>
    <row r="902" spans="1:24" x14ac:dyDescent="0.3">
      <c r="A902" s="13" t="str">
        <f t="shared" si="29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 t="shared" si="28"/>
        <v>C</v>
      </c>
      <c r="Q902" s="13">
        <f>IFERROR(VLOOKUP($A902, 'Fielding Data'!$A$1:$H$12056, 5, 0), 0)</f>
        <v>814</v>
      </c>
      <c r="R902" s="13">
        <f>IFERROR(VLOOKUP($A902, 'Fielding Data'!$A$1:$H$12056, 6, 0), 0)</f>
        <v>60</v>
      </c>
      <c r="S902" s="13">
        <f>IFERROR(VLOOKUP($A902, 'Fielding Data'!$A$1:$H$12056, 7, 0), 0)</f>
        <v>6</v>
      </c>
      <c r="T902" s="13">
        <f>IFERROR(VLOOKUP($A902, 'Fielding Data'!$A$1:$H$12056, 8, 0), 0)</f>
        <v>7</v>
      </c>
      <c r="U902" s="13">
        <f>SUMIFS('Fielding Data'!E:E, 'Fielding Data'!$A:$A, $A902)</f>
        <v>814</v>
      </c>
      <c r="V902" s="13">
        <f>SUMIFS('Fielding Data'!F:F, 'Fielding Data'!$A:$A, $A902)</f>
        <v>60</v>
      </c>
      <c r="W902" s="13">
        <f>SUMIFS('Fielding Data'!G:G, 'Fielding Data'!$A:$A, $A902)</f>
        <v>6</v>
      </c>
      <c r="X902" s="13">
        <f>SUMIFS('Fielding Data'!H:H, 'Fielding Data'!$A:$A, $A902)</f>
        <v>7</v>
      </c>
    </row>
    <row r="903" spans="1:24" x14ac:dyDescent="0.3">
      <c r="A903" s="13" t="str">
        <f t="shared" si="29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 t="shared" si="28"/>
        <v>1B</v>
      </c>
      <c r="Q903" s="13">
        <f>IFERROR(VLOOKUP($A903, 'Fielding Data'!$A$1:$H$12056, 5, 0), 0)</f>
        <v>25</v>
      </c>
      <c r="R903" s="13">
        <f>IFERROR(VLOOKUP($A903, 'Fielding Data'!$A$1:$H$12056, 6, 0), 0)</f>
        <v>2</v>
      </c>
      <c r="S903" s="13">
        <f>IFERROR(VLOOKUP($A903, 'Fielding Data'!$A$1:$H$12056, 7, 0), 0)</f>
        <v>0</v>
      </c>
      <c r="T903" s="13">
        <f>IFERROR(VLOOKUP($A903, 'Fielding Data'!$A$1:$H$12056, 8, 0), 0)</f>
        <v>2</v>
      </c>
      <c r="U903" s="13">
        <f>SUMIFS('Fielding Data'!E:E, 'Fielding Data'!$A:$A, $A903)</f>
        <v>25</v>
      </c>
      <c r="V903" s="13">
        <f>SUMIFS('Fielding Data'!F:F, 'Fielding Data'!$A:$A, $A903)</f>
        <v>2</v>
      </c>
      <c r="W903" s="13">
        <f>SUMIFS('Fielding Data'!G:G, 'Fielding Data'!$A:$A, $A903)</f>
        <v>0</v>
      </c>
      <c r="X903" s="13">
        <f>SUMIFS('Fielding Data'!H:H, 'Fielding Data'!$A:$A, $A903)</f>
        <v>2</v>
      </c>
    </row>
    <row r="904" spans="1:24" x14ac:dyDescent="0.3">
      <c r="A904" s="13" t="str">
        <f t="shared" si="29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 t="shared" si="28"/>
        <v>P</v>
      </c>
      <c r="Q904" s="13">
        <f>IFERROR(VLOOKUP($A904, 'Fielding Data'!$A$1:$H$12056, 5, 0), 0)</f>
        <v>1</v>
      </c>
      <c r="R904" s="13">
        <f>IFERROR(VLOOKUP($A904, 'Fielding Data'!$A$1:$H$12056, 6, 0), 0)</f>
        <v>6</v>
      </c>
      <c r="S904" s="13">
        <f>IFERROR(VLOOKUP($A904, 'Fielding Data'!$A$1:$H$12056, 7, 0), 0)</f>
        <v>3</v>
      </c>
      <c r="T904" s="13">
        <f>IFERROR(VLOOKUP($A904, 'Fielding Data'!$A$1:$H$12056, 8, 0), 0)</f>
        <v>1</v>
      </c>
      <c r="U904" s="13">
        <f>SUMIFS('Fielding Data'!E:E, 'Fielding Data'!$A:$A, $A904)</f>
        <v>1</v>
      </c>
      <c r="V904" s="13">
        <f>SUMIFS('Fielding Data'!F:F, 'Fielding Data'!$A:$A, $A904)</f>
        <v>6</v>
      </c>
      <c r="W904" s="13">
        <f>SUMIFS('Fielding Data'!G:G, 'Fielding Data'!$A:$A, $A904)</f>
        <v>3</v>
      </c>
      <c r="X904" s="13">
        <f>SUMIFS('Fielding Data'!H:H, 'Fielding Data'!$A:$A, $A904)</f>
        <v>1</v>
      </c>
    </row>
    <row r="905" spans="1:24" x14ac:dyDescent="0.3">
      <c r="A905" s="13" t="str">
        <f t="shared" si="29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 t="shared" si="28"/>
        <v>P</v>
      </c>
      <c r="Q905" s="13">
        <f>IFERROR(VLOOKUP($A905, 'Fielding Data'!$A$1:$H$12056, 5, 0), 0)</f>
        <v>1</v>
      </c>
      <c r="R905" s="13">
        <f>IFERROR(VLOOKUP($A905, 'Fielding Data'!$A$1:$H$12056, 6, 0), 0)</f>
        <v>1</v>
      </c>
      <c r="S905" s="13">
        <f>IFERROR(VLOOKUP($A905, 'Fielding Data'!$A$1:$H$12056, 7, 0), 0)</f>
        <v>0</v>
      </c>
      <c r="T905" s="13">
        <f>IFERROR(VLOOKUP($A905, 'Fielding Data'!$A$1:$H$12056, 8, 0), 0)</f>
        <v>0</v>
      </c>
      <c r="U905" s="13">
        <f>SUMIFS('Fielding Data'!E:E, 'Fielding Data'!$A:$A, $A905)</f>
        <v>1</v>
      </c>
      <c r="V905" s="13">
        <f>SUMIFS('Fielding Data'!F:F, 'Fielding Data'!$A:$A, $A905)</f>
        <v>1</v>
      </c>
      <c r="W905" s="13">
        <f>SUMIFS('Fielding Data'!G:G, 'Fielding Data'!$A:$A, $A905)</f>
        <v>0</v>
      </c>
      <c r="X905" s="13">
        <f>SUMIFS('Fielding Data'!H:H, 'Fielding Data'!$A:$A, $A905)</f>
        <v>0</v>
      </c>
    </row>
    <row r="906" spans="1:24" x14ac:dyDescent="0.3">
      <c r="A906" s="13" t="str">
        <f t="shared" si="29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 t="shared" si="28"/>
        <v>P</v>
      </c>
      <c r="Q906" s="13">
        <f>IFERROR(VLOOKUP($A906, 'Fielding Data'!$A$1:$H$12056, 5, 0), 0)</f>
        <v>0</v>
      </c>
      <c r="R906" s="13">
        <f>IFERROR(VLOOKUP($A906, 'Fielding Data'!$A$1:$H$12056, 6, 0), 0)</f>
        <v>0</v>
      </c>
      <c r="S906" s="13">
        <f>IFERROR(VLOOKUP($A906, 'Fielding Data'!$A$1:$H$12056, 7, 0), 0)</f>
        <v>1</v>
      </c>
      <c r="T906" s="13">
        <f>IFERROR(VLOOKUP($A906, 'Fielding Data'!$A$1:$H$12056, 8, 0), 0)</f>
        <v>0</v>
      </c>
      <c r="U906" s="13">
        <f>SUMIFS('Fielding Data'!E:E, 'Fielding Data'!$A:$A, $A906)</f>
        <v>0</v>
      </c>
      <c r="V906" s="13">
        <f>SUMIFS('Fielding Data'!F:F, 'Fielding Data'!$A:$A, $A906)</f>
        <v>0</v>
      </c>
      <c r="W906" s="13">
        <f>SUMIFS('Fielding Data'!G:G, 'Fielding Data'!$A:$A, $A906)</f>
        <v>1</v>
      </c>
      <c r="X906" s="13">
        <f>SUMIFS('Fielding Data'!H:H, 'Fielding Data'!$A:$A, $A906)</f>
        <v>0</v>
      </c>
    </row>
    <row r="907" spans="1:24" x14ac:dyDescent="0.3">
      <c r="A907" s="13" t="str">
        <f t="shared" si="29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 t="shared" si="28"/>
        <v>P</v>
      </c>
      <c r="Q907" s="13">
        <f>IFERROR(VLOOKUP($A907, 'Fielding Data'!$A$1:$H$12056, 5, 0), 0)</f>
        <v>2</v>
      </c>
      <c r="R907" s="13">
        <f>IFERROR(VLOOKUP($A907, 'Fielding Data'!$A$1:$H$12056, 6, 0), 0)</f>
        <v>6</v>
      </c>
      <c r="S907" s="13">
        <f>IFERROR(VLOOKUP($A907, 'Fielding Data'!$A$1:$H$12056, 7, 0), 0)</f>
        <v>0</v>
      </c>
      <c r="T907" s="13">
        <f>IFERROR(VLOOKUP($A907, 'Fielding Data'!$A$1:$H$12056, 8, 0), 0)</f>
        <v>0</v>
      </c>
      <c r="U907" s="13">
        <f>SUMIFS('Fielding Data'!E:E, 'Fielding Data'!$A:$A, $A907)</f>
        <v>2</v>
      </c>
      <c r="V907" s="13">
        <f>SUMIFS('Fielding Data'!F:F, 'Fielding Data'!$A:$A, $A907)</f>
        <v>6</v>
      </c>
      <c r="W907" s="13">
        <f>SUMIFS('Fielding Data'!G:G, 'Fielding Data'!$A:$A, $A907)</f>
        <v>0</v>
      </c>
      <c r="X907" s="13">
        <f>SUMIFS('Fielding Data'!H:H, 'Fielding Data'!$A:$A, $A907)</f>
        <v>0</v>
      </c>
    </row>
    <row r="908" spans="1:24" x14ac:dyDescent="0.3">
      <c r="A908" s="13" t="str">
        <f t="shared" si="29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 t="shared" si="28"/>
        <v>2B</v>
      </c>
      <c r="Q908" s="13">
        <f>IFERROR(VLOOKUP($A908, 'Fielding Data'!$A$1:$H$12056, 5, 0), 0)</f>
        <v>2</v>
      </c>
      <c r="R908" s="13">
        <f>IFERROR(VLOOKUP($A908, 'Fielding Data'!$A$1:$H$12056, 6, 0), 0)</f>
        <v>1</v>
      </c>
      <c r="S908" s="13">
        <f>IFERROR(VLOOKUP($A908, 'Fielding Data'!$A$1:$H$12056, 7, 0), 0)</f>
        <v>0</v>
      </c>
      <c r="T908" s="13">
        <f>IFERROR(VLOOKUP($A908, 'Fielding Data'!$A$1:$H$12056, 8, 0), 0)</f>
        <v>0</v>
      </c>
      <c r="U908" s="13">
        <f>SUMIFS('Fielding Data'!E:E, 'Fielding Data'!$A:$A, $A908)</f>
        <v>20</v>
      </c>
      <c r="V908" s="13">
        <f>SUMIFS('Fielding Data'!F:F, 'Fielding Data'!$A:$A, $A908)</f>
        <v>7</v>
      </c>
      <c r="W908" s="13">
        <f>SUMIFS('Fielding Data'!G:G, 'Fielding Data'!$A:$A, $A908)</f>
        <v>1</v>
      </c>
      <c r="X908" s="13">
        <f>SUMIFS('Fielding Data'!H:H, 'Fielding Data'!$A:$A, $A908)</f>
        <v>1</v>
      </c>
    </row>
    <row r="909" spans="1:24" x14ac:dyDescent="0.3">
      <c r="A909" s="13" t="str">
        <f t="shared" si="29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 t="shared" si="28"/>
        <v>1B</v>
      </c>
      <c r="Q909" s="13">
        <f>IFERROR(VLOOKUP($A909, 'Fielding Data'!$A$1:$H$12056, 5, 0), 0)</f>
        <v>127</v>
      </c>
      <c r="R909" s="13">
        <f>IFERROR(VLOOKUP($A909, 'Fielding Data'!$A$1:$H$12056, 6, 0), 0)</f>
        <v>9</v>
      </c>
      <c r="S909" s="13">
        <f>IFERROR(VLOOKUP($A909, 'Fielding Data'!$A$1:$H$12056, 7, 0), 0)</f>
        <v>4</v>
      </c>
      <c r="T909" s="13">
        <f>IFERROR(VLOOKUP($A909, 'Fielding Data'!$A$1:$H$12056, 8, 0), 0)</f>
        <v>16</v>
      </c>
      <c r="U909" s="13">
        <f>SUMIFS('Fielding Data'!E:E, 'Fielding Data'!$A:$A, $A909)</f>
        <v>173</v>
      </c>
      <c r="V909" s="13">
        <f>SUMIFS('Fielding Data'!F:F, 'Fielding Data'!$A:$A, $A909)</f>
        <v>16</v>
      </c>
      <c r="W909" s="13">
        <f>SUMIFS('Fielding Data'!G:G, 'Fielding Data'!$A:$A, $A909)</f>
        <v>7</v>
      </c>
      <c r="X909" s="13">
        <f>SUMIFS('Fielding Data'!H:H, 'Fielding Data'!$A:$A, $A909)</f>
        <v>19</v>
      </c>
    </row>
    <row r="910" spans="1:24" x14ac:dyDescent="0.3">
      <c r="A910" s="13" t="str">
        <f t="shared" si="29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 t="shared" si="28"/>
        <v>SS</v>
      </c>
      <c r="Q910" s="13">
        <f>IFERROR(VLOOKUP($A910, 'Fielding Data'!$A$1:$H$12056, 5, 0), 0)</f>
        <v>197</v>
      </c>
      <c r="R910" s="13">
        <f>IFERROR(VLOOKUP($A910, 'Fielding Data'!$A$1:$H$12056, 6, 0), 0)</f>
        <v>430</v>
      </c>
      <c r="S910" s="13">
        <f>IFERROR(VLOOKUP($A910, 'Fielding Data'!$A$1:$H$12056, 7, 0), 0)</f>
        <v>17</v>
      </c>
      <c r="T910" s="13">
        <f>IFERROR(VLOOKUP($A910, 'Fielding Data'!$A$1:$H$12056, 8, 0), 0)</f>
        <v>102</v>
      </c>
      <c r="U910" s="13">
        <f>SUMIFS('Fielding Data'!E:E, 'Fielding Data'!$A:$A, $A910)</f>
        <v>197</v>
      </c>
      <c r="V910" s="13">
        <f>SUMIFS('Fielding Data'!F:F, 'Fielding Data'!$A:$A, $A910)</f>
        <v>430</v>
      </c>
      <c r="W910" s="13">
        <f>SUMIFS('Fielding Data'!G:G, 'Fielding Data'!$A:$A, $A910)</f>
        <v>17</v>
      </c>
      <c r="X910" s="13">
        <f>SUMIFS('Fielding Data'!H:H, 'Fielding Data'!$A:$A, $A910)</f>
        <v>102</v>
      </c>
    </row>
    <row r="911" spans="1:24" x14ac:dyDescent="0.3">
      <c r="A911" s="13" t="str">
        <f t="shared" si="29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 t="shared" si="28"/>
        <v>1B</v>
      </c>
      <c r="Q911" s="13">
        <f>IFERROR(VLOOKUP($A911, 'Fielding Data'!$A$1:$H$12056, 5, 0), 0)</f>
        <v>28</v>
      </c>
      <c r="R911" s="13">
        <f>IFERROR(VLOOKUP($A911, 'Fielding Data'!$A$1:$H$12056, 6, 0), 0)</f>
        <v>2</v>
      </c>
      <c r="S911" s="13">
        <f>IFERROR(VLOOKUP($A911, 'Fielding Data'!$A$1:$H$12056, 7, 0), 0)</f>
        <v>0</v>
      </c>
      <c r="T911" s="13">
        <f>IFERROR(VLOOKUP($A911, 'Fielding Data'!$A$1:$H$12056, 8, 0), 0)</f>
        <v>3</v>
      </c>
      <c r="U911" s="13">
        <f>SUMIFS('Fielding Data'!E:E, 'Fielding Data'!$A:$A, $A911)</f>
        <v>39</v>
      </c>
      <c r="V911" s="13">
        <f>SUMIFS('Fielding Data'!F:F, 'Fielding Data'!$A:$A, $A911)</f>
        <v>2</v>
      </c>
      <c r="W911" s="13">
        <f>SUMIFS('Fielding Data'!G:G, 'Fielding Data'!$A:$A, $A911)</f>
        <v>0</v>
      </c>
      <c r="X911" s="13">
        <f>SUMIFS('Fielding Data'!H:H, 'Fielding Data'!$A:$A, $A911)</f>
        <v>3</v>
      </c>
    </row>
    <row r="912" spans="1:24" x14ac:dyDescent="0.3">
      <c r="A912" s="13" t="str">
        <f t="shared" si="29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 t="shared" si="28"/>
        <v>P</v>
      </c>
      <c r="Q912" s="13">
        <f>IFERROR(VLOOKUP($A912, 'Fielding Data'!$A$1:$H$12056, 5, 0), 0)</f>
        <v>1</v>
      </c>
      <c r="R912" s="13">
        <f>IFERROR(VLOOKUP($A912, 'Fielding Data'!$A$1:$H$12056, 6, 0), 0)</f>
        <v>4</v>
      </c>
      <c r="S912" s="13">
        <f>IFERROR(VLOOKUP($A912, 'Fielding Data'!$A$1:$H$12056, 7, 0), 0)</f>
        <v>0</v>
      </c>
      <c r="T912" s="13">
        <f>IFERROR(VLOOKUP($A912, 'Fielding Data'!$A$1:$H$12056, 8, 0), 0)</f>
        <v>0</v>
      </c>
      <c r="U912" s="13">
        <f>SUMIFS('Fielding Data'!E:E, 'Fielding Data'!$A:$A, $A912)</f>
        <v>1</v>
      </c>
      <c r="V912" s="13">
        <f>SUMIFS('Fielding Data'!F:F, 'Fielding Data'!$A:$A, $A912)</f>
        <v>4</v>
      </c>
      <c r="W912" s="13">
        <f>SUMIFS('Fielding Data'!G:G, 'Fielding Data'!$A:$A, $A912)</f>
        <v>0</v>
      </c>
      <c r="X912" s="13">
        <f>SUMIFS('Fielding Data'!H:H, 'Fielding Data'!$A:$A, $A912)</f>
        <v>0</v>
      </c>
    </row>
    <row r="913" spans="1:24" x14ac:dyDescent="0.3">
      <c r="A913" s="13" t="str">
        <f t="shared" si="29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 t="shared" si="28"/>
        <v>P</v>
      </c>
      <c r="Q913" s="13">
        <f>IFERROR(VLOOKUP($A913, 'Fielding Data'!$A$1:$H$12056, 5, 0), 0)</f>
        <v>4</v>
      </c>
      <c r="R913" s="13">
        <f>IFERROR(VLOOKUP($A913, 'Fielding Data'!$A$1:$H$12056, 6, 0), 0)</f>
        <v>30</v>
      </c>
      <c r="S913" s="13">
        <f>IFERROR(VLOOKUP($A913, 'Fielding Data'!$A$1:$H$12056, 7, 0), 0)</f>
        <v>1</v>
      </c>
      <c r="T913" s="13">
        <f>IFERROR(VLOOKUP($A913, 'Fielding Data'!$A$1:$H$12056, 8, 0), 0)</f>
        <v>3</v>
      </c>
      <c r="U913" s="13">
        <f>SUMIFS('Fielding Data'!E:E, 'Fielding Data'!$A:$A, $A913)</f>
        <v>4</v>
      </c>
      <c r="V913" s="13">
        <f>SUMIFS('Fielding Data'!F:F, 'Fielding Data'!$A:$A, $A913)</f>
        <v>30</v>
      </c>
      <c r="W913" s="13">
        <f>SUMIFS('Fielding Data'!G:G, 'Fielding Data'!$A:$A, $A913)</f>
        <v>1</v>
      </c>
      <c r="X913" s="13">
        <f>SUMIFS('Fielding Data'!H:H, 'Fielding Data'!$A:$A, $A913)</f>
        <v>3</v>
      </c>
    </row>
    <row r="914" spans="1:24" x14ac:dyDescent="0.3">
      <c r="A914" s="13" t="str">
        <f t="shared" si="29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 t="shared" si="28"/>
        <v>P</v>
      </c>
      <c r="Q914" s="13">
        <f>IFERROR(VLOOKUP($A914, 'Fielding Data'!$A$1:$H$12056, 5, 0), 0)</f>
        <v>4</v>
      </c>
      <c r="R914" s="13">
        <f>IFERROR(VLOOKUP($A914, 'Fielding Data'!$A$1:$H$12056, 6, 0), 0)</f>
        <v>2</v>
      </c>
      <c r="S914" s="13">
        <f>IFERROR(VLOOKUP($A914, 'Fielding Data'!$A$1:$H$12056, 7, 0), 0)</f>
        <v>0</v>
      </c>
      <c r="T914" s="13">
        <f>IFERROR(VLOOKUP($A914, 'Fielding Data'!$A$1:$H$12056, 8, 0), 0)</f>
        <v>0</v>
      </c>
      <c r="U914" s="13">
        <f>SUMIFS('Fielding Data'!E:E, 'Fielding Data'!$A:$A, $A914)</f>
        <v>4</v>
      </c>
      <c r="V914" s="13">
        <f>SUMIFS('Fielding Data'!F:F, 'Fielding Data'!$A:$A, $A914)</f>
        <v>2</v>
      </c>
      <c r="W914" s="13">
        <f>SUMIFS('Fielding Data'!G:G, 'Fielding Data'!$A:$A, $A914)</f>
        <v>0</v>
      </c>
      <c r="X914" s="13">
        <f>SUMIFS('Fielding Data'!H:H, 'Fielding Data'!$A:$A, $A914)</f>
        <v>0</v>
      </c>
    </row>
    <row r="915" spans="1:24" x14ac:dyDescent="0.3">
      <c r="A915" s="13" t="str">
        <f t="shared" si="29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 t="shared" si="28"/>
        <v>P</v>
      </c>
      <c r="Q915" s="13">
        <f>IFERROR(VLOOKUP($A915, 'Fielding Data'!$A$1:$H$12056, 5, 0), 0)</f>
        <v>4</v>
      </c>
      <c r="R915" s="13">
        <f>IFERROR(VLOOKUP($A915, 'Fielding Data'!$A$1:$H$12056, 6, 0), 0)</f>
        <v>4</v>
      </c>
      <c r="S915" s="13">
        <f>IFERROR(VLOOKUP($A915, 'Fielding Data'!$A$1:$H$12056, 7, 0), 0)</f>
        <v>0</v>
      </c>
      <c r="T915" s="13">
        <f>IFERROR(VLOOKUP($A915, 'Fielding Data'!$A$1:$H$12056, 8, 0), 0)</f>
        <v>0</v>
      </c>
      <c r="U915" s="13">
        <f>SUMIFS('Fielding Data'!E:E, 'Fielding Data'!$A:$A, $A915)</f>
        <v>4</v>
      </c>
      <c r="V915" s="13">
        <f>SUMIFS('Fielding Data'!F:F, 'Fielding Data'!$A:$A, $A915)</f>
        <v>4</v>
      </c>
      <c r="W915" s="13">
        <f>SUMIFS('Fielding Data'!G:G, 'Fielding Data'!$A:$A, $A915)</f>
        <v>0</v>
      </c>
      <c r="X915" s="13">
        <f>SUMIFS('Fielding Data'!H:H, 'Fielding Data'!$A:$A, $A915)</f>
        <v>0</v>
      </c>
    </row>
    <row r="916" spans="1:24" x14ac:dyDescent="0.3">
      <c r="A916" s="13" t="str">
        <f t="shared" si="29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 t="shared" si="28"/>
        <v>1B</v>
      </c>
      <c r="Q916" s="13">
        <f>IFERROR(VLOOKUP($A916, 'Fielding Data'!$A$1:$H$12056, 5, 0), 0)</f>
        <v>33</v>
      </c>
      <c r="R916" s="13">
        <f>IFERROR(VLOOKUP($A916, 'Fielding Data'!$A$1:$H$12056, 6, 0), 0)</f>
        <v>1</v>
      </c>
      <c r="S916" s="13">
        <f>IFERROR(VLOOKUP($A916, 'Fielding Data'!$A$1:$H$12056, 7, 0), 0)</f>
        <v>0</v>
      </c>
      <c r="T916" s="13">
        <f>IFERROR(VLOOKUP($A916, 'Fielding Data'!$A$1:$H$12056, 8, 0), 0)</f>
        <v>4</v>
      </c>
      <c r="U916" s="13">
        <f>SUMIFS('Fielding Data'!E:E, 'Fielding Data'!$A:$A, $A916)</f>
        <v>51</v>
      </c>
      <c r="V916" s="13">
        <f>SUMIFS('Fielding Data'!F:F, 'Fielding Data'!$A:$A, $A916)</f>
        <v>6</v>
      </c>
      <c r="W916" s="13">
        <f>SUMIFS('Fielding Data'!G:G, 'Fielding Data'!$A:$A, $A916)</f>
        <v>0</v>
      </c>
      <c r="X916" s="13">
        <f>SUMIFS('Fielding Data'!H:H, 'Fielding Data'!$A:$A, $A916)</f>
        <v>4</v>
      </c>
    </row>
    <row r="917" spans="1:24" x14ac:dyDescent="0.3">
      <c r="A917" s="13" t="str">
        <f t="shared" si="29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 t="shared" si="28"/>
        <v>P</v>
      </c>
      <c r="Q917" s="13">
        <f>IFERROR(VLOOKUP($A917, 'Fielding Data'!$A$1:$H$12056, 5, 0), 0)</f>
        <v>0</v>
      </c>
      <c r="R917" s="13">
        <f>IFERROR(VLOOKUP($A917, 'Fielding Data'!$A$1:$H$12056, 6, 0), 0)</f>
        <v>1</v>
      </c>
      <c r="S917" s="13">
        <f>IFERROR(VLOOKUP($A917, 'Fielding Data'!$A$1:$H$12056, 7, 0), 0)</f>
        <v>0</v>
      </c>
      <c r="T917" s="13">
        <f>IFERROR(VLOOKUP($A917, 'Fielding Data'!$A$1:$H$12056, 8, 0), 0)</f>
        <v>0</v>
      </c>
      <c r="U917" s="13">
        <f>SUMIFS('Fielding Data'!E:E, 'Fielding Data'!$A:$A, $A917)</f>
        <v>0</v>
      </c>
      <c r="V917" s="13">
        <f>SUMIFS('Fielding Data'!F:F, 'Fielding Data'!$A:$A, $A917)</f>
        <v>1</v>
      </c>
      <c r="W917" s="13">
        <f>SUMIFS('Fielding Data'!G:G, 'Fielding Data'!$A:$A, $A917)</f>
        <v>0</v>
      </c>
      <c r="X917" s="13">
        <f>SUMIFS('Fielding Data'!H:H, 'Fielding Data'!$A:$A, $A917)</f>
        <v>0</v>
      </c>
    </row>
    <row r="918" spans="1:24" x14ac:dyDescent="0.3">
      <c r="A918" s="13" t="str">
        <f t="shared" si="29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 t="shared" si="28"/>
        <v>P</v>
      </c>
      <c r="Q918" s="13">
        <f>IFERROR(VLOOKUP($A918, 'Fielding Data'!$A$1:$H$12056, 5, 0), 0)</f>
        <v>2</v>
      </c>
      <c r="R918" s="13">
        <f>IFERROR(VLOOKUP($A918, 'Fielding Data'!$A$1:$H$12056, 6, 0), 0)</f>
        <v>1</v>
      </c>
      <c r="S918" s="13">
        <f>IFERROR(VLOOKUP($A918, 'Fielding Data'!$A$1:$H$12056, 7, 0), 0)</f>
        <v>0</v>
      </c>
      <c r="T918" s="13">
        <f>IFERROR(VLOOKUP($A918, 'Fielding Data'!$A$1:$H$12056, 8, 0), 0)</f>
        <v>0</v>
      </c>
      <c r="U918" s="13">
        <f>SUMIFS('Fielding Data'!E:E, 'Fielding Data'!$A:$A, $A918)</f>
        <v>2</v>
      </c>
      <c r="V918" s="13">
        <f>SUMIFS('Fielding Data'!F:F, 'Fielding Data'!$A:$A, $A918)</f>
        <v>1</v>
      </c>
      <c r="W918" s="13">
        <f>SUMIFS('Fielding Data'!G:G, 'Fielding Data'!$A:$A, $A918)</f>
        <v>0</v>
      </c>
      <c r="X918" s="13">
        <f>SUMIFS('Fielding Data'!H:H, 'Fielding Data'!$A:$A, $A918)</f>
        <v>0</v>
      </c>
    </row>
    <row r="919" spans="1:24" x14ac:dyDescent="0.3">
      <c r="A919" s="13" t="str">
        <f t="shared" si="29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 t="shared" si="28"/>
        <v>P</v>
      </c>
      <c r="Q919" s="13">
        <f>IFERROR(VLOOKUP($A919, 'Fielding Data'!$A$1:$H$12056, 5, 0), 0)</f>
        <v>0</v>
      </c>
      <c r="R919" s="13">
        <f>IFERROR(VLOOKUP($A919, 'Fielding Data'!$A$1:$H$12056, 6, 0), 0)</f>
        <v>3</v>
      </c>
      <c r="S919" s="13">
        <f>IFERROR(VLOOKUP($A919, 'Fielding Data'!$A$1:$H$12056, 7, 0), 0)</f>
        <v>0</v>
      </c>
      <c r="T919" s="13">
        <f>IFERROR(VLOOKUP($A919, 'Fielding Data'!$A$1:$H$12056, 8, 0), 0)</f>
        <v>0</v>
      </c>
      <c r="U919" s="13">
        <f>SUMIFS('Fielding Data'!E:E, 'Fielding Data'!$A:$A, $A919)</f>
        <v>0</v>
      </c>
      <c r="V919" s="13">
        <f>SUMIFS('Fielding Data'!F:F, 'Fielding Data'!$A:$A, $A919)</f>
        <v>3</v>
      </c>
      <c r="W919" s="13">
        <f>SUMIFS('Fielding Data'!G:G, 'Fielding Data'!$A:$A, $A919)</f>
        <v>0</v>
      </c>
      <c r="X919" s="13">
        <f>SUMIFS('Fielding Data'!H:H, 'Fielding Data'!$A:$A, $A919)</f>
        <v>0</v>
      </c>
    </row>
    <row r="920" spans="1:24" x14ac:dyDescent="0.3">
      <c r="A920" s="13" t="str">
        <f t="shared" si="29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 t="shared" si="28"/>
        <v>P</v>
      </c>
      <c r="Q920" s="13">
        <f>IFERROR(VLOOKUP($A920, 'Fielding Data'!$A$1:$H$12056, 5, 0), 0)</f>
        <v>2</v>
      </c>
      <c r="R920" s="13">
        <f>IFERROR(VLOOKUP($A920, 'Fielding Data'!$A$1:$H$12056, 6, 0), 0)</f>
        <v>10</v>
      </c>
      <c r="S920" s="13">
        <f>IFERROR(VLOOKUP($A920, 'Fielding Data'!$A$1:$H$12056, 7, 0), 0)</f>
        <v>0</v>
      </c>
      <c r="T920" s="13">
        <f>IFERROR(VLOOKUP($A920, 'Fielding Data'!$A$1:$H$12056, 8, 0), 0)</f>
        <v>0</v>
      </c>
      <c r="U920" s="13">
        <f>SUMIFS('Fielding Data'!E:E, 'Fielding Data'!$A:$A, $A920)</f>
        <v>2</v>
      </c>
      <c r="V920" s="13">
        <f>SUMIFS('Fielding Data'!F:F, 'Fielding Data'!$A:$A, $A920)</f>
        <v>10</v>
      </c>
      <c r="W920" s="13">
        <f>SUMIFS('Fielding Data'!G:G, 'Fielding Data'!$A:$A, $A920)</f>
        <v>0</v>
      </c>
      <c r="X920" s="13">
        <f>SUMIFS('Fielding Data'!H:H, 'Fielding Data'!$A:$A, $A920)</f>
        <v>0</v>
      </c>
    </row>
    <row r="921" spans="1:24" x14ac:dyDescent="0.3">
      <c r="A921" s="13" t="str">
        <f t="shared" si="29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 t="shared" si="28"/>
        <v>P</v>
      </c>
      <c r="Q921" s="13">
        <f>IFERROR(VLOOKUP($A921, 'Fielding Data'!$A$1:$H$12056, 5, 0), 0)</f>
        <v>14</v>
      </c>
      <c r="R921" s="13">
        <f>IFERROR(VLOOKUP($A921, 'Fielding Data'!$A$1:$H$12056, 6, 0), 0)</f>
        <v>25</v>
      </c>
      <c r="S921" s="13">
        <f>IFERROR(VLOOKUP($A921, 'Fielding Data'!$A$1:$H$12056, 7, 0), 0)</f>
        <v>5</v>
      </c>
      <c r="T921" s="13">
        <f>IFERROR(VLOOKUP($A921, 'Fielding Data'!$A$1:$H$12056, 8, 0), 0)</f>
        <v>2</v>
      </c>
      <c r="U921" s="13">
        <f>SUMIFS('Fielding Data'!E:E, 'Fielding Data'!$A:$A, $A921)</f>
        <v>14</v>
      </c>
      <c r="V921" s="13">
        <f>SUMIFS('Fielding Data'!F:F, 'Fielding Data'!$A:$A, $A921)</f>
        <v>25</v>
      </c>
      <c r="W921" s="13">
        <f>SUMIFS('Fielding Data'!G:G, 'Fielding Data'!$A:$A, $A921)</f>
        <v>5</v>
      </c>
      <c r="X921" s="13">
        <f>SUMIFS('Fielding Data'!H:H, 'Fielding Data'!$A:$A, $A921)</f>
        <v>2</v>
      </c>
    </row>
    <row r="922" spans="1:24" x14ac:dyDescent="0.3">
      <c r="A922" s="13" t="str">
        <f t="shared" si="29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 t="shared" si="28"/>
        <v>P</v>
      </c>
      <c r="Q922" s="13">
        <f>IFERROR(VLOOKUP($A922, 'Fielding Data'!$A$1:$H$12056, 5, 0), 0)</f>
        <v>3</v>
      </c>
      <c r="R922" s="13">
        <f>IFERROR(VLOOKUP($A922, 'Fielding Data'!$A$1:$H$12056, 6, 0), 0)</f>
        <v>8</v>
      </c>
      <c r="S922" s="13">
        <f>IFERROR(VLOOKUP($A922, 'Fielding Data'!$A$1:$H$12056, 7, 0), 0)</f>
        <v>0</v>
      </c>
      <c r="T922" s="13">
        <f>IFERROR(VLOOKUP($A922, 'Fielding Data'!$A$1:$H$12056, 8, 0), 0)</f>
        <v>1</v>
      </c>
      <c r="U922" s="13">
        <f>SUMIFS('Fielding Data'!E:E, 'Fielding Data'!$A:$A, $A922)</f>
        <v>3</v>
      </c>
      <c r="V922" s="13">
        <f>SUMIFS('Fielding Data'!F:F, 'Fielding Data'!$A:$A, $A922)</f>
        <v>8</v>
      </c>
      <c r="W922" s="13">
        <f>SUMIFS('Fielding Data'!G:G, 'Fielding Data'!$A:$A, $A922)</f>
        <v>0</v>
      </c>
      <c r="X922" s="13">
        <f>SUMIFS('Fielding Data'!H:H, 'Fielding Data'!$A:$A, $A922)</f>
        <v>1</v>
      </c>
    </row>
    <row r="923" spans="1:24" x14ac:dyDescent="0.3">
      <c r="A923" s="13" t="str">
        <f t="shared" si="29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 t="shared" si="28"/>
        <v>2B</v>
      </c>
      <c r="Q923" s="13">
        <f>IFERROR(VLOOKUP($A923, 'Fielding Data'!$A$1:$H$12056, 5, 0), 0)</f>
        <v>198</v>
      </c>
      <c r="R923" s="13">
        <f>IFERROR(VLOOKUP($A923, 'Fielding Data'!$A$1:$H$12056, 6, 0), 0)</f>
        <v>256</v>
      </c>
      <c r="S923" s="13">
        <f>IFERROR(VLOOKUP($A923, 'Fielding Data'!$A$1:$H$12056, 7, 0), 0)</f>
        <v>4</v>
      </c>
      <c r="T923" s="13">
        <f>IFERROR(VLOOKUP($A923, 'Fielding Data'!$A$1:$H$12056, 8, 0), 0)</f>
        <v>52</v>
      </c>
      <c r="U923" s="13">
        <f>SUMIFS('Fielding Data'!E:E, 'Fielding Data'!$A:$A, $A923)</f>
        <v>198</v>
      </c>
      <c r="V923" s="13">
        <f>SUMIFS('Fielding Data'!F:F, 'Fielding Data'!$A:$A, $A923)</f>
        <v>256</v>
      </c>
      <c r="W923" s="13">
        <f>SUMIFS('Fielding Data'!G:G, 'Fielding Data'!$A:$A, $A923)</f>
        <v>4</v>
      </c>
      <c r="X923" s="13">
        <f>SUMIFS('Fielding Data'!H:H, 'Fielding Data'!$A:$A, $A923)</f>
        <v>52</v>
      </c>
    </row>
    <row r="924" spans="1:24" x14ac:dyDescent="0.3">
      <c r="A924" s="13" t="str">
        <f t="shared" si="29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 t="shared" si="28"/>
        <v>1B</v>
      </c>
      <c r="Q924" s="13">
        <f>IFERROR(VLOOKUP($A924, 'Fielding Data'!$A$1:$H$12056, 5, 0), 0)</f>
        <v>1115</v>
      </c>
      <c r="R924" s="13">
        <f>IFERROR(VLOOKUP($A924, 'Fielding Data'!$A$1:$H$12056, 6, 0), 0)</f>
        <v>70</v>
      </c>
      <c r="S924" s="13">
        <f>IFERROR(VLOOKUP($A924, 'Fielding Data'!$A$1:$H$12056, 7, 0), 0)</f>
        <v>11</v>
      </c>
      <c r="T924" s="13">
        <f>IFERROR(VLOOKUP($A924, 'Fielding Data'!$A$1:$H$12056, 8, 0), 0)</f>
        <v>97</v>
      </c>
      <c r="U924" s="13">
        <f>SUMIFS('Fielding Data'!E:E, 'Fielding Data'!$A:$A, $A924)</f>
        <v>1115</v>
      </c>
      <c r="V924" s="13">
        <f>SUMIFS('Fielding Data'!F:F, 'Fielding Data'!$A:$A, $A924)</f>
        <v>70</v>
      </c>
      <c r="W924" s="13">
        <f>SUMIFS('Fielding Data'!G:G, 'Fielding Data'!$A:$A, $A924)</f>
        <v>11</v>
      </c>
      <c r="X924" s="13">
        <f>SUMIFS('Fielding Data'!H:H, 'Fielding Data'!$A:$A, $A924)</f>
        <v>97</v>
      </c>
    </row>
    <row r="925" spans="1:24" x14ac:dyDescent="0.3">
      <c r="A925" s="13" t="str">
        <f t="shared" si="29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 t="shared" si="28"/>
        <v>P</v>
      </c>
      <c r="Q925" s="13">
        <f>IFERROR(VLOOKUP($A925, 'Fielding Data'!$A$1:$H$12056, 5, 0), 0)</f>
        <v>7</v>
      </c>
      <c r="R925" s="13">
        <f>IFERROR(VLOOKUP($A925, 'Fielding Data'!$A$1:$H$12056, 6, 0), 0)</f>
        <v>20</v>
      </c>
      <c r="S925" s="13">
        <f>IFERROR(VLOOKUP($A925, 'Fielding Data'!$A$1:$H$12056, 7, 0), 0)</f>
        <v>1</v>
      </c>
      <c r="T925" s="13">
        <f>IFERROR(VLOOKUP($A925, 'Fielding Data'!$A$1:$H$12056, 8, 0), 0)</f>
        <v>1</v>
      </c>
      <c r="U925" s="13">
        <f>SUMIFS('Fielding Data'!E:E, 'Fielding Data'!$A:$A, $A925)</f>
        <v>7</v>
      </c>
      <c r="V925" s="13">
        <f>SUMIFS('Fielding Data'!F:F, 'Fielding Data'!$A:$A, $A925)</f>
        <v>20</v>
      </c>
      <c r="W925" s="13">
        <f>SUMIFS('Fielding Data'!G:G, 'Fielding Data'!$A:$A, $A925)</f>
        <v>1</v>
      </c>
      <c r="X925" s="13">
        <f>SUMIFS('Fielding Data'!H:H, 'Fielding Data'!$A:$A, $A925)</f>
        <v>1</v>
      </c>
    </row>
    <row r="926" spans="1:24" x14ac:dyDescent="0.3">
      <c r="A926" s="13" t="str">
        <f t="shared" si="29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 t="shared" si="28"/>
        <v>P</v>
      </c>
      <c r="Q926" s="13">
        <f>IFERROR(VLOOKUP($A926, 'Fielding Data'!$A$1:$H$12056, 5, 0), 0)</f>
        <v>0</v>
      </c>
      <c r="R926" s="13">
        <f>IFERROR(VLOOKUP($A926, 'Fielding Data'!$A$1:$H$12056, 6, 0), 0)</f>
        <v>0</v>
      </c>
      <c r="S926" s="13">
        <f>IFERROR(VLOOKUP($A926, 'Fielding Data'!$A$1:$H$12056, 7, 0), 0)</f>
        <v>0</v>
      </c>
      <c r="T926" s="13">
        <f>IFERROR(VLOOKUP($A926, 'Fielding Data'!$A$1:$H$12056, 8, 0), 0)</f>
        <v>0</v>
      </c>
      <c r="U926" s="13">
        <f>SUMIFS('Fielding Data'!E:E, 'Fielding Data'!$A:$A, $A926)</f>
        <v>0</v>
      </c>
      <c r="V926" s="13">
        <f>SUMIFS('Fielding Data'!F:F, 'Fielding Data'!$A:$A, $A926)</f>
        <v>0</v>
      </c>
      <c r="W926" s="13">
        <f>SUMIFS('Fielding Data'!G:G, 'Fielding Data'!$A:$A, $A926)</f>
        <v>0</v>
      </c>
      <c r="X926" s="13">
        <f>SUMIFS('Fielding Data'!H:H, 'Fielding Data'!$A:$A, $A926)</f>
        <v>0</v>
      </c>
    </row>
    <row r="927" spans="1:24" x14ac:dyDescent="0.3">
      <c r="A927" s="13" t="str">
        <f t="shared" si="29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 t="shared" si="28"/>
        <v>1B</v>
      </c>
      <c r="Q927" s="13">
        <f>IFERROR(VLOOKUP($A927, 'Fielding Data'!$A$1:$H$12056, 5, 0), 0)</f>
        <v>79</v>
      </c>
      <c r="R927" s="13">
        <f>IFERROR(VLOOKUP($A927, 'Fielding Data'!$A$1:$H$12056, 6, 0), 0)</f>
        <v>0</v>
      </c>
      <c r="S927" s="13">
        <f>IFERROR(VLOOKUP($A927, 'Fielding Data'!$A$1:$H$12056, 7, 0), 0)</f>
        <v>0</v>
      </c>
      <c r="T927" s="13">
        <f>IFERROR(VLOOKUP($A927, 'Fielding Data'!$A$1:$H$12056, 8, 0), 0)</f>
        <v>6</v>
      </c>
      <c r="U927" s="13">
        <f>SUMIFS('Fielding Data'!E:E, 'Fielding Data'!$A:$A, $A927)</f>
        <v>172</v>
      </c>
      <c r="V927" s="13">
        <f>SUMIFS('Fielding Data'!F:F, 'Fielding Data'!$A:$A, $A927)</f>
        <v>228</v>
      </c>
      <c r="W927" s="13">
        <f>SUMIFS('Fielding Data'!G:G, 'Fielding Data'!$A:$A, $A927)</f>
        <v>13</v>
      </c>
      <c r="X927" s="13">
        <f>SUMIFS('Fielding Data'!H:H, 'Fielding Data'!$A:$A, $A927)</f>
        <v>29</v>
      </c>
    </row>
    <row r="928" spans="1:24" x14ac:dyDescent="0.3">
      <c r="A928" s="13" t="str">
        <f t="shared" si="29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 t="shared" si="28"/>
        <v>C</v>
      </c>
      <c r="Q928" s="13">
        <f>IFERROR(VLOOKUP($A928, 'Fielding Data'!$A$1:$H$12056, 5, 0), 0)</f>
        <v>245</v>
      </c>
      <c r="R928" s="13">
        <f>IFERROR(VLOOKUP($A928, 'Fielding Data'!$A$1:$H$12056, 6, 0), 0)</f>
        <v>22</v>
      </c>
      <c r="S928" s="13">
        <f>IFERROR(VLOOKUP($A928, 'Fielding Data'!$A$1:$H$12056, 7, 0), 0)</f>
        <v>3</v>
      </c>
      <c r="T928" s="13">
        <f>IFERROR(VLOOKUP($A928, 'Fielding Data'!$A$1:$H$12056, 8, 0), 0)</f>
        <v>2</v>
      </c>
      <c r="U928" s="13">
        <f>SUMIFS('Fielding Data'!E:E, 'Fielding Data'!$A:$A, $A928)</f>
        <v>245</v>
      </c>
      <c r="V928" s="13">
        <f>SUMIFS('Fielding Data'!F:F, 'Fielding Data'!$A:$A, $A928)</f>
        <v>22</v>
      </c>
      <c r="W928" s="13">
        <f>SUMIFS('Fielding Data'!G:G, 'Fielding Data'!$A:$A, $A928)</f>
        <v>3</v>
      </c>
      <c r="X928" s="13">
        <f>SUMIFS('Fielding Data'!H:H, 'Fielding Data'!$A:$A, $A928)</f>
        <v>2</v>
      </c>
    </row>
    <row r="929" spans="1:24" x14ac:dyDescent="0.3">
      <c r="A929" s="13" t="str">
        <f t="shared" si="29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 t="shared" si="28"/>
        <v>P</v>
      </c>
      <c r="Q929" s="13">
        <f>IFERROR(VLOOKUP($A929, 'Fielding Data'!$A$1:$H$12056, 5, 0), 0)</f>
        <v>15</v>
      </c>
      <c r="R929" s="13">
        <f>IFERROR(VLOOKUP($A929, 'Fielding Data'!$A$1:$H$12056, 6, 0), 0)</f>
        <v>17</v>
      </c>
      <c r="S929" s="13">
        <f>IFERROR(VLOOKUP($A929, 'Fielding Data'!$A$1:$H$12056, 7, 0), 0)</f>
        <v>0</v>
      </c>
      <c r="T929" s="13">
        <f>IFERROR(VLOOKUP($A929, 'Fielding Data'!$A$1:$H$12056, 8, 0), 0)</f>
        <v>2</v>
      </c>
      <c r="U929" s="13">
        <f>SUMIFS('Fielding Data'!E:E, 'Fielding Data'!$A:$A, $A929)</f>
        <v>15</v>
      </c>
      <c r="V929" s="13">
        <f>SUMIFS('Fielding Data'!F:F, 'Fielding Data'!$A:$A, $A929)</f>
        <v>17</v>
      </c>
      <c r="W929" s="13">
        <f>SUMIFS('Fielding Data'!G:G, 'Fielding Data'!$A:$A, $A929)</f>
        <v>0</v>
      </c>
      <c r="X929" s="13">
        <f>SUMIFS('Fielding Data'!H:H, 'Fielding Data'!$A:$A, $A929)</f>
        <v>2</v>
      </c>
    </row>
    <row r="930" spans="1:24" x14ac:dyDescent="0.3">
      <c r="A930" s="13" t="str">
        <f t="shared" si="29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 t="shared" si="28"/>
        <v>P</v>
      </c>
      <c r="Q930" s="13">
        <f>IFERROR(VLOOKUP($A930, 'Fielding Data'!$A$1:$H$12056, 5, 0), 0)</f>
        <v>12</v>
      </c>
      <c r="R930" s="13">
        <f>IFERROR(VLOOKUP($A930, 'Fielding Data'!$A$1:$H$12056, 6, 0), 0)</f>
        <v>18</v>
      </c>
      <c r="S930" s="13">
        <f>IFERROR(VLOOKUP($A930, 'Fielding Data'!$A$1:$H$12056, 7, 0), 0)</f>
        <v>1</v>
      </c>
      <c r="T930" s="13">
        <f>IFERROR(VLOOKUP($A930, 'Fielding Data'!$A$1:$H$12056, 8, 0), 0)</f>
        <v>1</v>
      </c>
      <c r="U930" s="13">
        <f>SUMIFS('Fielding Data'!E:E, 'Fielding Data'!$A:$A, $A930)</f>
        <v>12</v>
      </c>
      <c r="V930" s="13">
        <f>SUMIFS('Fielding Data'!F:F, 'Fielding Data'!$A:$A, $A930)</f>
        <v>18</v>
      </c>
      <c r="W930" s="13">
        <f>SUMIFS('Fielding Data'!G:G, 'Fielding Data'!$A:$A, $A930)</f>
        <v>1</v>
      </c>
      <c r="X930" s="13">
        <f>SUMIFS('Fielding Data'!H:H, 'Fielding Data'!$A:$A, $A930)</f>
        <v>1</v>
      </c>
    </row>
    <row r="931" spans="1:24" x14ac:dyDescent="0.3">
      <c r="A931" s="13" t="str">
        <f t="shared" si="29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 t="shared" si="28"/>
        <v>2B</v>
      </c>
      <c r="Q931" s="13">
        <f>IFERROR(VLOOKUP($A931, 'Fielding Data'!$A$1:$H$12056, 5, 0), 0)</f>
        <v>24</v>
      </c>
      <c r="R931" s="13">
        <f>IFERROR(VLOOKUP($A931, 'Fielding Data'!$A$1:$H$12056, 6, 0), 0)</f>
        <v>44</v>
      </c>
      <c r="S931" s="13">
        <f>IFERROR(VLOOKUP($A931, 'Fielding Data'!$A$1:$H$12056, 7, 0), 0)</f>
        <v>1</v>
      </c>
      <c r="T931" s="13">
        <f>IFERROR(VLOOKUP($A931, 'Fielding Data'!$A$1:$H$12056, 8, 0), 0)</f>
        <v>11</v>
      </c>
      <c r="U931" s="13">
        <f>SUMIFS('Fielding Data'!E:E, 'Fielding Data'!$A:$A, $A931)</f>
        <v>130</v>
      </c>
      <c r="V931" s="13">
        <f>SUMIFS('Fielding Data'!F:F, 'Fielding Data'!$A:$A, $A931)</f>
        <v>271</v>
      </c>
      <c r="W931" s="13">
        <f>SUMIFS('Fielding Data'!G:G, 'Fielding Data'!$A:$A, $A931)</f>
        <v>8</v>
      </c>
      <c r="X931" s="13">
        <f>SUMIFS('Fielding Data'!H:H, 'Fielding Data'!$A:$A, $A931)</f>
        <v>64</v>
      </c>
    </row>
    <row r="932" spans="1:24" x14ac:dyDescent="0.3">
      <c r="A932" s="13" t="str">
        <f t="shared" si="29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 t="shared" si="28"/>
        <v>P</v>
      </c>
      <c r="Q932" s="13">
        <f>IFERROR(VLOOKUP($A932, 'Fielding Data'!$A$1:$H$12056, 5, 0), 0)</f>
        <v>2</v>
      </c>
      <c r="R932" s="13">
        <f>IFERROR(VLOOKUP($A932, 'Fielding Data'!$A$1:$H$12056, 6, 0), 0)</f>
        <v>6</v>
      </c>
      <c r="S932" s="13">
        <f>IFERROR(VLOOKUP($A932, 'Fielding Data'!$A$1:$H$12056, 7, 0), 0)</f>
        <v>0</v>
      </c>
      <c r="T932" s="13">
        <f>IFERROR(VLOOKUP($A932, 'Fielding Data'!$A$1:$H$12056, 8, 0), 0)</f>
        <v>0</v>
      </c>
      <c r="U932" s="13">
        <f>SUMIFS('Fielding Data'!E:E, 'Fielding Data'!$A:$A, $A932)</f>
        <v>2</v>
      </c>
      <c r="V932" s="13">
        <f>SUMIFS('Fielding Data'!F:F, 'Fielding Data'!$A:$A, $A932)</f>
        <v>6</v>
      </c>
      <c r="W932" s="13">
        <f>SUMIFS('Fielding Data'!G:G, 'Fielding Data'!$A:$A, $A932)</f>
        <v>0</v>
      </c>
      <c r="X932" s="13">
        <f>SUMIFS('Fielding Data'!H:H, 'Fielding Data'!$A:$A, $A932)</f>
        <v>0</v>
      </c>
    </row>
    <row r="933" spans="1:24" x14ac:dyDescent="0.3">
      <c r="A933" s="13" t="str">
        <f t="shared" si="29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 t="shared" si="28"/>
        <v>C</v>
      </c>
      <c r="Q933" s="13">
        <f>IFERROR(VLOOKUP($A933, 'Fielding Data'!$A$1:$H$12056, 5, 0), 0)</f>
        <v>84</v>
      </c>
      <c r="R933" s="13">
        <f>IFERROR(VLOOKUP($A933, 'Fielding Data'!$A$1:$H$12056, 6, 0), 0)</f>
        <v>4</v>
      </c>
      <c r="S933" s="13">
        <f>IFERROR(VLOOKUP($A933, 'Fielding Data'!$A$1:$H$12056, 7, 0), 0)</f>
        <v>0</v>
      </c>
      <c r="T933" s="13">
        <f>IFERROR(VLOOKUP($A933, 'Fielding Data'!$A$1:$H$12056, 8, 0), 0)</f>
        <v>0</v>
      </c>
      <c r="U933" s="13">
        <f>SUMIFS('Fielding Data'!E:E, 'Fielding Data'!$A:$A, $A933)</f>
        <v>84</v>
      </c>
      <c r="V933" s="13">
        <f>SUMIFS('Fielding Data'!F:F, 'Fielding Data'!$A:$A, $A933)</f>
        <v>4</v>
      </c>
      <c r="W933" s="13">
        <f>SUMIFS('Fielding Data'!G:G, 'Fielding Data'!$A:$A, $A933)</f>
        <v>0</v>
      </c>
      <c r="X933" s="13">
        <f>SUMIFS('Fielding Data'!H:H, 'Fielding Data'!$A:$A, $A933)</f>
        <v>0</v>
      </c>
    </row>
    <row r="934" spans="1:24" x14ac:dyDescent="0.3">
      <c r="A934" s="13" t="str">
        <f t="shared" si="29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 t="shared" si="28"/>
        <v>CF</v>
      </c>
      <c r="Q934" s="13">
        <f>IFERROR(VLOOKUP($A934, 'Fielding Data'!$A$1:$H$12056, 5, 0), 0)</f>
        <v>0</v>
      </c>
      <c r="R934" s="13">
        <f>IFERROR(VLOOKUP($A934, 'Fielding Data'!$A$1:$H$12056, 6, 0), 0)</f>
        <v>0</v>
      </c>
      <c r="S934" s="13">
        <f>IFERROR(VLOOKUP($A934, 'Fielding Data'!$A$1:$H$12056, 7, 0), 0)</f>
        <v>0</v>
      </c>
      <c r="T934" s="13">
        <f>IFERROR(VLOOKUP($A934, 'Fielding Data'!$A$1:$H$12056, 8, 0), 0)</f>
        <v>0</v>
      </c>
      <c r="U934" s="13">
        <f>SUMIFS('Fielding Data'!E:E, 'Fielding Data'!$A:$A, $A934)</f>
        <v>197</v>
      </c>
      <c r="V934" s="13">
        <f>SUMIFS('Fielding Data'!F:F, 'Fielding Data'!$A:$A, $A934)</f>
        <v>8</v>
      </c>
      <c r="W934" s="13">
        <f>SUMIFS('Fielding Data'!G:G, 'Fielding Data'!$A:$A, $A934)</f>
        <v>4</v>
      </c>
      <c r="X934" s="13">
        <f>SUMIFS('Fielding Data'!H:H, 'Fielding Data'!$A:$A, $A934)</f>
        <v>4</v>
      </c>
    </row>
    <row r="935" spans="1:24" x14ac:dyDescent="0.3">
      <c r="A935" s="13" t="str">
        <f t="shared" si="29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 t="shared" si="28"/>
        <v>P</v>
      </c>
      <c r="Q935" s="13">
        <f>IFERROR(VLOOKUP($A935, 'Fielding Data'!$A$1:$H$12056, 5, 0), 0)</f>
        <v>0</v>
      </c>
      <c r="R935" s="13">
        <f>IFERROR(VLOOKUP($A935, 'Fielding Data'!$A$1:$H$12056, 6, 0), 0)</f>
        <v>0</v>
      </c>
      <c r="S935" s="13">
        <f>IFERROR(VLOOKUP($A935, 'Fielding Data'!$A$1:$H$12056, 7, 0), 0)</f>
        <v>0</v>
      </c>
      <c r="T935" s="13">
        <f>IFERROR(VLOOKUP($A935, 'Fielding Data'!$A$1:$H$12056, 8, 0), 0)</f>
        <v>0</v>
      </c>
      <c r="U935" s="13">
        <f>SUMIFS('Fielding Data'!E:E, 'Fielding Data'!$A:$A, $A935)</f>
        <v>0</v>
      </c>
      <c r="V935" s="13">
        <f>SUMIFS('Fielding Data'!F:F, 'Fielding Data'!$A:$A, $A935)</f>
        <v>0</v>
      </c>
      <c r="W935" s="13">
        <f>SUMIFS('Fielding Data'!G:G, 'Fielding Data'!$A:$A, $A935)</f>
        <v>0</v>
      </c>
      <c r="X935" s="13">
        <f>SUMIFS('Fielding Data'!H:H, 'Fielding Data'!$A:$A, $A935)</f>
        <v>0</v>
      </c>
    </row>
    <row r="936" spans="1:24" x14ac:dyDescent="0.3">
      <c r="A936" s="13" t="str">
        <f t="shared" si="29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 t="shared" si="28"/>
        <v>3B</v>
      </c>
      <c r="Q936" s="13">
        <f>IFERROR(VLOOKUP($A936, 'Fielding Data'!$A$1:$H$12056, 5, 0), 0)</f>
        <v>7</v>
      </c>
      <c r="R936" s="13">
        <f>IFERROR(VLOOKUP($A936, 'Fielding Data'!$A$1:$H$12056, 6, 0), 0)</f>
        <v>6</v>
      </c>
      <c r="S936" s="13">
        <f>IFERROR(VLOOKUP($A936, 'Fielding Data'!$A$1:$H$12056, 7, 0), 0)</f>
        <v>3</v>
      </c>
      <c r="T936" s="13">
        <f>IFERROR(VLOOKUP($A936, 'Fielding Data'!$A$1:$H$12056, 8, 0), 0)</f>
        <v>1</v>
      </c>
      <c r="U936" s="13">
        <f>SUMIFS('Fielding Data'!E:E, 'Fielding Data'!$A:$A, $A936)</f>
        <v>7</v>
      </c>
      <c r="V936" s="13">
        <f>SUMIFS('Fielding Data'!F:F, 'Fielding Data'!$A:$A, $A936)</f>
        <v>6</v>
      </c>
      <c r="W936" s="13">
        <f>SUMIFS('Fielding Data'!G:G, 'Fielding Data'!$A:$A, $A936)</f>
        <v>3</v>
      </c>
      <c r="X936" s="13">
        <f>SUMIFS('Fielding Data'!H:H, 'Fielding Data'!$A:$A, $A936)</f>
        <v>1</v>
      </c>
    </row>
    <row r="937" spans="1:24" x14ac:dyDescent="0.3">
      <c r="A937" s="13" t="str">
        <f t="shared" si="29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 t="shared" si="28"/>
        <v>P</v>
      </c>
      <c r="Q937" s="13">
        <f>IFERROR(VLOOKUP($A937, 'Fielding Data'!$A$1:$H$12056, 5, 0), 0)</f>
        <v>14</v>
      </c>
      <c r="R937" s="13">
        <f>IFERROR(VLOOKUP($A937, 'Fielding Data'!$A$1:$H$12056, 6, 0), 0)</f>
        <v>14</v>
      </c>
      <c r="S937" s="13">
        <f>IFERROR(VLOOKUP($A937, 'Fielding Data'!$A$1:$H$12056, 7, 0), 0)</f>
        <v>2</v>
      </c>
      <c r="T937" s="13">
        <f>IFERROR(VLOOKUP($A937, 'Fielding Data'!$A$1:$H$12056, 8, 0), 0)</f>
        <v>0</v>
      </c>
      <c r="U937" s="13">
        <f>SUMIFS('Fielding Data'!E:E, 'Fielding Data'!$A:$A, $A937)</f>
        <v>14</v>
      </c>
      <c r="V937" s="13">
        <f>SUMIFS('Fielding Data'!F:F, 'Fielding Data'!$A:$A, $A937)</f>
        <v>14</v>
      </c>
      <c r="W937" s="13">
        <f>SUMIFS('Fielding Data'!G:G, 'Fielding Data'!$A:$A, $A937)</f>
        <v>2</v>
      </c>
      <c r="X937" s="13">
        <f>SUMIFS('Fielding Data'!H:H, 'Fielding Data'!$A:$A, $A937)</f>
        <v>0</v>
      </c>
    </row>
    <row r="938" spans="1:24" x14ac:dyDescent="0.3">
      <c r="A938" s="13" t="str">
        <f t="shared" si="29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 t="shared" si="28"/>
        <v>OF</v>
      </c>
      <c r="Q938" s="13">
        <f>IFERROR(VLOOKUP($A938, 'Fielding Data'!$A$1:$H$12056, 5, 0), 0)</f>
        <v>118</v>
      </c>
      <c r="R938" s="13">
        <f>IFERROR(VLOOKUP($A938, 'Fielding Data'!$A$1:$H$12056, 6, 0), 0)</f>
        <v>7</v>
      </c>
      <c r="S938" s="13">
        <f>IFERROR(VLOOKUP($A938, 'Fielding Data'!$A$1:$H$12056, 7, 0), 0)</f>
        <v>1</v>
      </c>
      <c r="T938" s="13">
        <f>IFERROR(VLOOKUP($A938, 'Fielding Data'!$A$1:$H$12056, 8, 0), 0)</f>
        <v>1</v>
      </c>
      <c r="U938" s="13">
        <f>SUMIFS('Fielding Data'!E:E, 'Fielding Data'!$A:$A, $A938)</f>
        <v>118</v>
      </c>
      <c r="V938" s="13">
        <f>SUMIFS('Fielding Data'!F:F, 'Fielding Data'!$A:$A, $A938)</f>
        <v>7</v>
      </c>
      <c r="W938" s="13">
        <f>SUMIFS('Fielding Data'!G:G, 'Fielding Data'!$A:$A, $A938)</f>
        <v>1</v>
      </c>
      <c r="X938" s="13">
        <f>SUMIFS('Fielding Data'!H:H, 'Fielding Data'!$A:$A, $A938)</f>
        <v>1</v>
      </c>
    </row>
    <row r="939" spans="1:24" x14ac:dyDescent="0.3">
      <c r="A939" s="13" t="str">
        <f t="shared" si="29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 t="shared" si="28"/>
        <v>P</v>
      </c>
      <c r="Q939" s="13">
        <f>IFERROR(VLOOKUP($A939, 'Fielding Data'!$A$1:$H$12056, 5, 0), 0)</f>
        <v>0</v>
      </c>
      <c r="R939" s="13">
        <f>IFERROR(VLOOKUP($A939, 'Fielding Data'!$A$1:$H$12056, 6, 0), 0)</f>
        <v>0</v>
      </c>
      <c r="S939" s="13">
        <f>IFERROR(VLOOKUP($A939, 'Fielding Data'!$A$1:$H$12056, 7, 0), 0)</f>
        <v>0</v>
      </c>
      <c r="T939" s="13">
        <f>IFERROR(VLOOKUP($A939, 'Fielding Data'!$A$1:$H$12056, 8, 0), 0)</f>
        <v>0</v>
      </c>
      <c r="U939" s="13">
        <f>SUMIFS('Fielding Data'!E:E, 'Fielding Data'!$A:$A, $A939)</f>
        <v>0</v>
      </c>
      <c r="V939" s="13">
        <f>SUMIFS('Fielding Data'!F:F, 'Fielding Data'!$A:$A, $A939)</f>
        <v>0</v>
      </c>
      <c r="W939" s="13">
        <f>SUMIFS('Fielding Data'!G:G, 'Fielding Data'!$A:$A, $A939)</f>
        <v>0</v>
      </c>
      <c r="X939" s="13">
        <f>SUMIFS('Fielding Data'!H:H, 'Fielding Data'!$A:$A, $A939)</f>
        <v>0</v>
      </c>
    </row>
    <row r="940" spans="1:24" x14ac:dyDescent="0.3">
      <c r="A940" s="13" t="str">
        <f t="shared" si="29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 t="shared" si="28"/>
        <v>P</v>
      </c>
      <c r="Q940" s="13">
        <f>IFERROR(VLOOKUP($A940, 'Fielding Data'!$A$1:$H$12056, 5, 0), 0)</f>
        <v>0</v>
      </c>
      <c r="R940" s="13">
        <f>IFERROR(VLOOKUP($A940, 'Fielding Data'!$A$1:$H$12056, 6, 0), 0)</f>
        <v>2</v>
      </c>
      <c r="S940" s="13">
        <f>IFERROR(VLOOKUP($A940, 'Fielding Data'!$A$1:$H$12056, 7, 0), 0)</f>
        <v>0</v>
      </c>
      <c r="T940" s="13">
        <f>IFERROR(VLOOKUP($A940, 'Fielding Data'!$A$1:$H$12056, 8, 0), 0)</f>
        <v>0</v>
      </c>
      <c r="U940" s="13">
        <f>SUMIFS('Fielding Data'!E:E, 'Fielding Data'!$A:$A, $A940)</f>
        <v>0</v>
      </c>
      <c r="V940" s="13">
        <f>SUMIFS('Fielding Data'!F:F, 'Fielding Data'!$A:$A, $A940)</f>
        <v>2</v>
      </c>
      <c r="W940" s="13">
        <f>SUMIFS('Fielding Data'!G:G, 'Fielding Data'!$A:$A, $A940)</f>
        <v>0</v>
      </c>
      <c r="X940" s="13">
        <f>SUMIFS('Fielding Data'!H:H, 'Fielding Data'!$A:$A, $A940)</f>
        <v>0</v>
      </c>
    </row>
    <row r="941" spans="1:24" x14ac:dyDescent="0.3">
      <c r="A941" s="13" t="str">
        <f t="shared" si="29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 t="shared" si="28"/>
        <v>P</v>
      </c>
      <c r="Q941" s="13">
        <f>IFERROR(VLOOKUP($A941, 'Fielding Data'!$A$1:$H$12056, 5, 0), 0)</f>
        <v>1</v>
      </c>
      <c r="R941" s="13">
        <f>IFERROR(VLOOKUP($A941, 'Fielding Data'!$A$1:$H$12056, 6, 0), 0)</f>
        <v>1</v>
      </c>
      <c r="S941" s="13">
        <f>IFERROR(VLOOKUP($A941, 'Fielding Data'!$A$1:$H$12056, 7, 0), 0)</f>
        <v>0</v>
      </c>
      <c r="T941" s="13">
        <f>IFERROR(VLOOKUP($A941, 'Fielding Data'!$A$1:$H$12056, 8, 0), 0)</f>
        <v>0</v>
      </c>
      <c r="U941" s="13">
        <f>SUMIFS('Fielding Data'!E:E, 'Fielding Data'!$A:$A, $A941)</f>
        <v>1</v>
      </c>
      <c r="V941" s="13">
        <f>SUMIFS('Fielding Data'!F:F, 'Fielding Data'!$A:$A, $A941)</f>
        <v>1</v>
      </c>
      <c r="W941" s="13">
        <f>SUMIFS('Fielding Data'!G:G, 'Fielding Data'!$A:$A, $A941)</f>
        <v>0</v>
      </c>
      <c r="X941" s="13">
        <f>SUMIFS('Fielding Data'!H:H, 'Fielding Data'!$A:$A, $A941)</f>
        <v>0</v>
      </c>
    </row>
    <row r="942" spans="1:24" x14ac:dyDescent="0.3">
      <c r="A942" s="13" t="str">
        <f t="shared" si="29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 t="shared" si="28"/>
        <v>C</v>
      </c>
      <c r="Q942" s="13">
        <f>IFERROR(VLOOKUP($A942, 'Fielding Data'!$A$1:$H$12056, 5, 0), 0)</f>
        <v>12</v>
      </c>
      <c r="R942" s="13">
        <f>IFERROR(VLOOKUP($A942, 'Fielding Data'!$A$1:$H$12056, 6, 0), 0)</f>
        <v>0</v>
      </c>
      <c r="S942" s="13">
        <f>IFERROR(VLOOKUP($A942, 'Fielding Data'!$A$1:$H$12056, 7, 0), 0)</f>
        <v>0</v>
      </c>
      <c r="T942" s="13">
        <f>IFERROR(VLOOKUP($A942, 'Fielding Data'!$A$1:$H$12056, 8, 0), 0)</f>
        <v>0</v>
      </c>
      <c r="U942" s="13">
        <f>SUMIFS('Fielding Data'!E:E, 'Fielding Data'!$A:$A, $A942)</f>
        <v>12</v>
      </c>
      <c r="V942" s="13">
        <f>SUMIFS('Fielding Data'!F:F, 'Fielding Data'!$A:$A, $A942)</f>
        <v>0</v>
      </c>
      <c r="W942" s="13">
        <f>SUMIFS('Fielding Data'!G:G, 'Fielding Data'!$A:$A, $A942)</f>
        <v>0</v>
      </c>
      <c r="X942" s="13">
        <f>SUMIFS('Fielding Data'!H:H, 'Fielding Data'!$A:$A, $A942)</f>
        <v>0</v>
      </c>
    </row>
    <row r="943" spans="1:24" x14ac:dyDescent="0.3">
      <c r="A943" s="13" t="str">
        <f t="shared" si="29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 t="shared" si="28"/>
        <v>C</v>
      </c>
      <c r="Q943" s="13">
        <f>IFERROR(VLOOKUP($A943, 'Fielding Data'!$A$1:$H$12056, 5, 0), 0)</f>
        <v>257</v>
      </c>
      <c r="R943" s="13">
        <f>IFERROR(VLOOKUP($A943, 'Fielding Data'!$A$1:$H$12056, 6, 0), 0)</f>
        <v>17</v>
      </c>
      <c r="S943" s="13">
        <f>IFERROR(VLOOKUP($A943, 'Fielding Data'!$A$1:$H$12056, 7, 0), 0)</f>
        <v>2</v>
      </c>
      <c r="T943" s="13">
        <f>IFERROR(VLOOKUP($A943, 'Fielding Data'!$A$1:$H$12056, 8, 0), 0)</f>
        <v>4</v>
      </c>
      <c r="U943" s="13">
        <f>SUMIFS('Fielding Data'!E:E, 'Fielding Data'!$A:$A, $A943)</f>
        <v>257</v>
      </c>
      <c r="V943" s="13">
        <f>SUMIFS('Fielding Data'!F:F, 'Fielding Data'!$A:$A, $A943)</f>
        <v>17</v>
      </c>
      <c r="W943" s="13">
        <f>SUMIFS('Fielding Data'!G:G, 'Fielding Data'!$A:$A, $A943)</f>
        <v>2</v>
      </c>
      <c r="X943" s="13">
        <f>SUMIFS('Fielding Data'!H:H, 'Fielding Data'!$A:$A, $A943)</f>
        <v>4</v>
      </c>
    </row>
    <row r="944" spans="1:24" x14ac:dyDescent="0.3">
      <c r="A944" s="13" t="str">
        <f t="shared" si="29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 t="shared" si="28"/>
        <v>P</v>
      </c>
      <c r="Q944" s="13">
        <f>IFERROR(VLOOKUP($A944, 'Fielding Data'!$A$1:$H$12056, 5, 0), 0)</f>
        <v>2</v>
      </c>
      <c r="R944" s="13">
        <f>IFERROR(VLOOKUP($A944, 'Fielding Data'!$A$1:$H$12056, 6, 0), 0)</f>
        <v>1</v>
      </c>
      <c r="S944" s="13">
        <f>IFERROR(VLOOKUP($A944, 'Fielding Data'!$A$1:$H$12056, 7, 0), 0)</f>
        <v>0</v>
      </c>
      <c r="T944" s="13">
        <f>IFERROR(VLOOKUP($A944, 'Fielding Data'!$A$1:$H$12056, 8, 0), 0)</f>
        <v>0</v>
      </c>
      <c r="U944" s="13">
        <f>SUMIFS('Fielding Data'!E:E, 'Fielding Data'!$A:$A, $A944)</f>
        <v>2</v>
      </c>
      <c r="V944" s="13">
        <f>SUMIFS('Fielding Data'!F:F, 'Fielding Data'!$A:$A, $A944)</f>
        <v>1</v>
      </c>
      <c r="W944" s="13">
        <f>SUMIFS('Fielding Data'!G:G, 'Fielding Data'!$A:$A, $A944)</f>
        <v>0</v>
      </c>
      <c r="X944" s="13">
        <f>SUMIFS('Fielding Data'!H:H, 'Fielding Data'!$A:$A, $A944)</f>
        <v>0</v>
      </c>
    </row>
    <row r="945" spans="1:24" x14ac:dyDescent="0.3">
      <c r="A945" s="13" t="str">
        <f t="shared" si="29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 t="shared" si="28"/>
        <v>2B</v>
      </c>
      <c r="Q945" s="13">
        <f>IFERROR(VLOOKUP($A945, 'Fielding Data'!$A$1:$H$12056, 5, 0), 0)</f>
        <v>210</v>
      </c>
      <c r="R945" s="13">
        <f>IFERROR(VLOOKUP($A945, 'Fielding Data'!$A$1:$H$12056, 6, 0), 0)</f>
        <v>359</v>
      </c>
      <c r="S945" s="13">
        <f>IFERROR(VLOOKUP($A945, 'Fielding Data'!$A$1:$H$12056, 7, 0), 0)</f>
        <v>16</v>
      </c>
      <c r="T945" s="13">
        <f>IFERROR(VLOOKUP($A945, 'Fielding Data'!$A$1:$H$12056, 8, 0), 0)</f>
        <v>76</v>
      </c>
      <c r="U945" s="13">
        <f>SUMIFS('Fielding Data'!E:E, 'Fielding Data'!$A:$A, $A945)</f>
        <v>228</v>
      </c>
      <c r="V945" s="13">
        <f>SUMIFS('Fielding Data'!F:F, 'Fielding Data'!$A:$A, $A945)</f>
        <v>363</v>
      </c>
      <c r="W945" s="13">
        <f>SUMIFS('Fielding Data'!G:G, 'Fielding Data'!$A:$A, $A945)</f>
        <v>16</v>
      </c>
      <c r="X945" s="13">
        <f>SUMIFS('Fielding Data'!H:H, 'Fielding Data'!$A:$A, $A945)</f>
        <v>77</v>
      </c>
    </row>
    <row r="946" spans="1:24" x14ac:dyDescent="0.3">
      <c r="A946" s="13" t="str">
        <f t="shared" si="29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 t="shared" si="28"/>
        <v>1B</v>
      </c>
      <c r="Q946" s="13">
        <f>IFERROR(VLOOKUP($A946, 'Fielding Data'!$A$1:$H$12056, 5, 0), 0)</f>
        <v>153</v>
      </c>
      <c r="R946" s="13">
        <f>IFERROR(VLOOKUP($A946, 'Fielding Data'!$A$1:$H$12056, 6, 0), 0)</f>
        <v>11</v>
      </c>
      <c r="S946" s="13">
        <f>IFERROR(VLOOKUP($A946, 'Fielding Data'!$A$1:$H$12056, 7, 0), 0)</f>
        <v>3</v>
      </c>
      <c r="T946" s="13">
        <f>IFERROR(VLOOKUP($A946, 'Fielding Data'!$A$1:$H$12056, 8, 0), 0)</f>
        <v>17</v>
      </c>
      <c r="U946" s="13">
        <f>SUMIFS('Fielding Data'!E:E, 'Fielding Data'!$A:$A, $A946)</f>
        <v>175</v>
      </c>
      <c r="V946" s="13">
        <f>SUMIFS('Fielding Data'!F:F, 'Fielding Data'!$A:$A, $A946)</f>
        <v>11</v>
      </c>
      <c r="W946" s="13">
        <f>SUMIFS('Fielding Data'!G:G, 'Fielding Data'!$A:$A, $A946)</f>
        <v>3</v>
      </c>
      <c r="X946" s="13">
        <f>SUMIFS('Fielding Data'!H:H, 'Fielding Data'!$A:$A, $A946)</f>
        <v>17</v>
      </c>
    </row>
    <row r="947" spans="1:24" x14ac:dyDescent="0.3">
      <c r="A947" s="13" t="str">
        <f t="shared" si="29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 t="shared" si="28"/>
        <v>2B</v>
      </c>
      <c r="Q947" s="13">
        <f>IFERROR(VLOOKUP($A947, 'Fielding Data'!$A$1:$H$12056, 5, 0), 0)</f>
        <v>17</v>
      </c>
      <c r="R947" s="13">
        <f>IFERROR(VLOOKUP($A947, 'Fielding Data'!$A$1:$H$12056, 6, 0), 0)</f>
        <v>46</v>
      </c>
      <c r="S947" s="13">
        <f>IFERROR(VLOOKUP($A947, 'Fielding Data'!$A$1:$H$12056, 7, 0), 0)</f>
        <v>2</v>
      </c>
      <c r="T947" s="13">
        <f>IFERROR(VLOOKUP($A947, 'Fielding Data'!$A$1:$H$12056, 8, 0), 0)</f>
        <v>8</v>
      </c>
      <c r="U947" s="13">
        <f>SUMIFS('Fielding Data'!E:E, 'Fielding Data'!$A:$A, $A947)</f>
        <v>169</v>
      </c>
      <c r="V947" s="13">
        <f>SUMIFS('Fielding Data'!F:F, 'Fielding Data'!$A:$A, $A947)</f>
        <v>390</v>
      </c>
      <c r="W947" s="13">
        <f>SUMIFS('Fielding Data'!G:G, 'Fielding Data'!$A:$A, $A947)</f>
        <v>20</v>
      </c>
      <c r="X947" s="13">
        <f>SUMIFS('Fielding Data'!H:H, 'Fielding Data'!$A:$A, $A947)</f>
        <v>65</v>
      </c>
    </row>
    <row r="948" spans="1:24" x14ac:dyDescent="0.3">
      <c r="A948" s="13" t="str">
        <f t="shared" si="29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 t="shared" si="28"/>
        <v>P</v>
      </c>
      <c r="Q948" s="13">
        <f>IFERROR(VLOOKUP($A948, 'Fielding Data'!$A$1:$H$12056, 5, 0), 0)</f>
        <v>1</v>
      </c>
      <c r="R948" s="13">
        <f>IFERROR(VLOOKUP($A948, 'Fielding Data'!$A$1:$H$12056, 6, 0), 0)</f>
        <v>1</v>
      </c>
      <c r="S948" s="13">
        <f>IFERROR(VLOOKUP($A948, 'Fielding Data'!$A$1:$H$12056, 7, 0), 0)</f>
        <v>0</v>
      </c>
      <c r="T948" s="13">
        <f>IFERROR(VLOOKUP($A948, 'Fielding Data'!$A$1:$H$12056, 8, 0), 0)</f>
        <v>0</v>
      </c>
      <c r="U948" s="13">
        <f>SUMIFS('Fielding Data'!E:E, 'Fielding Data'!$A:$A, $A948)</f>
        <v>1</v>
      </c>
      <c r="V948" s="13">
        <f>SUMIFS('Fielding Data'!F:F, 'Fielding Data'!$A:$A, $A948)</f>
        <v>1</v>
      </c>
      <c r="W948" s="13">
        <f>SUMIFS('Fielding Data'!G:G, 'Fielding Data'!$A:$A, $A948)</f>
        <v>0</v>
      </c>
      <c r="X948" s="13">
        <f>SUMIFS('Fielding Data'!H:H, 'Fielding Data'!$A:$A, $A948)</f>
        <v>0</v>
      </c>
    </row>
    <row r="949" spans="1:24" x14ac:dyDescent="0.3">
      <c r="A949" s="13" t="str">
        <f t="shared" si="29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 t="shared" si="28"/>
        <v>1B</v>
      </c>
      <c r="Q949" s="13">
        <f>IFERROR(VLOOKUP($A949, 'Fielding Data'!$A$1:$H$12056, 5, 0), 0)</f>
        <v>5</v>
      </c>
      <c r="R949" s="13">
        <f>IFERROR(VLOOKUP($A949, 'Fielding Data'!$A$1:$H$12056, 6, 0), 0)</f>
        <v>0</v>
      </c>
      <c r="S949" s="13">
        <f>IFERROR(VLOOKUP($A949, 'Fielding Data'!$A$1:$H$12056, 7, 0), 0)</f>
        <v>0</v>
      </c>
      <c r="T949" s="13">
        <f>IFERROR(VLOOKUP($A949, 'Fielding Data'!$A$1:$H$12056, 8, 0), 0)</f>
        <v>1</v>
      </c>
      <c r="U949" s="13">
        <f>SUMIFS('Fielding Data'!E:E, 'Fielding Data'!$A:$A, $A949)</f>
        <v>5</v>
      </c>
      <c r="V949" s="13">
        <f>SUMIFS('Fielding Data'!F:F, 'Fielding Data'!$A:$A, $A949)</f>
        <v>0</v>
      </c>
      <c r="W949" s="13">
        <f>SUMIFS('Fielding Data'!G:G, 'Fielding Data'!$A:$A, $A949)</f>
        <v>0</v>
      </c>
      <c r="X949" s="13">
        <f>SUMIFS('Fielding Data'!H:H, 'Fielding Data'!$A:$A, $A949)</f>
        <v>1</v>
      </c>
    </row>
    <row r="950" spans="1:24" x14ac:dyDescent="0.3">
      <c r="A950" s="13" t="str">
        <f t="shared" si="29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 t="shared" si="28"/>
        <v>P</v>
      </c>
      <c r="Q950" s="13">
        <f>IFERROR(VLOOKUP($A950, 'Fielding Data'!$A$1:$H$12056, 5, 0), 0)</f>
        <v>5</v>
      </c>
      <c r="R950" s="13">
        <f>IFERROR(VLOOKUP($A950, 'Fielding Data'!$A$1:$H$12056, 6, 0), 0)</f>
        <v>11</v>
      </c>
      <c r="S950" s="13">
        <f>IFERROR(VLOOKUP($A950, 'Fielding Data'!$A$1:$H$12056, 7, 0), 0)</f>
        <v>3</v>
      </c>
      <c r="T950" s="13">
        <f>IFERROR(VLOOKUP($A950, 'Fielding Data'!$A$1:$H$12056, 8, 0), 0)</f>
        <v>1</v>
      </c>
      <c r="U950" s="13">
        <f>SUMIFS('Fielding Data'!E:E, 'Fielding Data'!$A:$A, $A950)</f>
        <v>5</v>
      </c>
      <c r="V950" s="13">
        <f>SUMIFS('Fielding Data'!F:F, 'Fielding Data'!$A:$A, $A950)</f>
        <v>11</v>
      </c>
      <c r="W950" s="13">
        <f>SUMIFS('Fielding Data'!G:G, 'Fielding Data'!$A:$A, $A950)</f>
        <v>3</v>
      </c>
      <c r="X950" s="13">
        <f>SUMIFS('Fielding Data'!H:H, 'Fielding Data'!$A:$A, $A950)</f>
        <v>1</v>
      </c>
    </row>
    <row r="951" spans="1:24" x14ac:dyDescent="0.3">
      <c r="A951" s="13" t="str">
        <f t="shared" si="29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 t="shared" si="28"/>
        <v>P</v>
      </c>
      <c r="Q951" s="13">
        <f>IFERROR(VLOOKUP($A951, 'Fielding Data'!$A$1:$H$12056, 5, 0), 0)</f>
        <v>0</v>
      </c>
      <c r="R951" s="13">
        <f>IFERROR(VLOOKUP($A951, 'Fielding Data'!$A$1:$H$12056, 6, 0), 0)</f>
        <v>4</v>
      </c>
      <c r="S951" s="13">
        <f>IFERROR(VLOOKUP($A951, 'Fielding Data'!$A$1:$H$12056, 7, 0), 0)</f>
        <v>0</v>
      </c>
      <c r="T951" s="13">
        <f>IFERROR(VLOOKUP($A951, 'Fielding Data'!$A$1:$H$12056, 8, 0), 0)</f>
        <v>0</v>
      </c>
      <c r="U951" s="13">
        <f>SUMIFS('Fielding Data'!E:E, 'Fielding Data'!$A:$A, $A951)</f>
        <v>0</v>
      </c>
      <c r="V951" s="13">
        <f>SUMIFS('Fielding Data'!F:F, 'Fielding Data'!$A:$A, $A951)</f>
        <v>4</v>
      </c>
      <c r="W951" s="13">
        <f>SUMIFS('Fielding Data'!G:G, 'Fielding Data'!$A:$A, $A951)</f>
        <v>0</v>
      </c>
      <c r="X951" s="13">
        <f>SUMIFS('Fielding Data'!H:H, 'Fielding Data'!$A:$A, $A951)</f>
        <v>0</v>
      </c>
    </row>
    <row r="952" spans="1:24" x14ac:dyDescent="0.3">
      <c r="A952" s="13" t="str">
        <f t="shared" si="29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 t="shared" si="28"/>
        <v>P</v>
      </c>
      <c r="Q952" s="13">
        <f>IFERROR(VLOOKUP($A952, 'Fielding Data'!$A$1:$H$12056, 5, 0), 0)</f>
        <v>18</v>
      </c>
      <c r="R952" s="13">
        <f>IFERROR(VLOOKUP($A952, 'Fielding Data'!$A$1:$H$12056, 6, 0), 0)</f>
        <v>17</v>
      </c>
      <c r="S952" s="13">
        <f>IFERROR(VLOOKUP($A952, 'Fielding Data'!$A$1:$H$12056, 7, 0), 0)</f>
        <v>4</v>
      </c>
      <c r="T952" s="13">
        <f>IFERROR(VLOOKUP($A952, 'Fielding Data'!$A$1:$H$12056, 8, 0), 0)</f>
        <v>2</v>
      </c>
      <c r="U952" s="13">
        <f>SUMIFS('Fielding Data'!E:E, 'Fielding Data'!$A:$A, $A952)</f>
        <v>18</v>
      </c>
      <c r="V952" s="13">
        <f>SUMIFS('Fielding Data'!F:F, 'Fielding Data'!$A:$A, $A952)</f>
        <v>17</v>
      </c>
      <c r="W952" s="13">
        <f>SUMIFS('Fielding Data'!G:G, 'Fielding Data'!$A:$A, $A952)</f>
        <v>4</v>
      </c>
      <c r="X952" s="13">
        <f>SUMIFS('Fielding Data'!H:H, 'Fielding Data'!$A:$A, $A952)</f>
        <v>2</v>
      </c>
    </row>
    <row r="953" spans="1:24" x14ac:dyDescent="0.3">
      <c r="A953" s="13" t="str">
        <f t="shared" si="29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 t="shared" si="28"/>
        <v>P</v>
      </c>
      <c r="Q953" s="13">
        <f>IFERROR(VLOOKUP($A953, 'Fielding Data'!$A$1:$H$12056, 5, 0), 0)</f>
        <v>2</v>
      </c>
      <c r="R953" s="13">
        <f>IFERROR(VLOOKUP($A953, 'Fielding Data'!$A$1:$H$12056, 6, 0), 0)</f>
        <v>7</v>
      </c>
      <c r="S953" s="13">
        <f>IFERROR(VLOOKUP($A953, 'Fielding Data'!$A$1:$H$12056, 7, 0), 0)</f>
        <v>1</v>
      </c>
      <c r="T953" s="13">
        <f>IFERROR(VLOOKUP($A953, 'Fielding Data'!$A$1:$H$12056, 8, 0), 0)</f>
        <v>0</v>
      </c>
      <c r="U953" s="13">
        <f>SUMIFS('Fielding Data'!E:E, 'Fielding Data'!$A:$A, $A953)</f>
        <v>2</v>
      </c>
      <c r="V953" s="13">
        <f>SUMIFS('Fielding Data'!F:F, 'Fielding Data'!$A:$A, $A953)</f>
        <v>7</v>
      </c>
      <c r="W953" s="13">
        <f>SUMIFS('Fielding Data'!G:G, 'Fielding Data'!$A:$A, $A953)</f>
        <v>1</v>
      </c>
      <c r="X953" s="13">
        <f>SUMIFS('Fielding Data'!H:H, 'Fielding Data'!$A:$A, $A953)</f>
        <v>0</v>
      </c>
    </row>
    <row r="954" spans="1:24" x14ac:dyDescent="0.3">
      <c r="A954" s="13" t="str">
        <f t="shared" si="29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 t="shared" si="28"/>
        <v>C</v>
      </c>
      <c r="Q954" s="13">
        <f>IFERROR(VLOOKUP($A954, 'Fielding Data'!$A$1:$H$12056, 5, 0), 0)</f>
        <v>324</v>
      </c>
      <c r="R954" s="13">
        <f>IFERROR(VLOOKUP($A954, 'Fielding Data'!$A$1:$H$12056, 6, 0), 0)</f>
        <v>18</v>
      </c>
      <c r="S954" s="13">
        <f>IFERROR(VLOOKUP($A954, 'Fielding Data'!$A$1:$H$12056, 7, 0), 0)</f>
        <v>2</v>
      </c>
      <c r="T954" s="13">
        <f>IFERROR(VLOOKUP($A954, 'Fielding Data'!$A$1:$H$12056, 8, 0), 0)</f>
        <v>1</v>
      </c>
      <c r="U954" s="13">
        <f>SUMIFS('Fielding Data'!E:E, 'Fielding Data'!$A:$A, $A954)</f>
        <v>324</v>
      </c>
      <c r="V954" s="13">
        <f>SUMIFS('Fielding Data'!F:F, 'Fielding Data'!$A:$A, $A954)</f>
        <v>18</v>
      </c>
      <c r="W954" s="13">
        <f>SUMIFS('Fielding Data'!G:G, 'Fielding Data'!$A:$A, $A954)</f>
        <v>2</v>
      </c>
      <c r="X954" s="13">
        <f>SUMIFS('Fielding Data'!H:H, 'Fielding Data'!$A:$A, $A954)</f>
        <v>1</v>
      </c>
    </row>
    <row r="955" spans="1:24" x14ac:dyDescent="0.3">
      <c r="A955" s="13" t="str">
        <f t="shared" si="29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 t="shared" si="28"/>
        <v>P</v>
      </c>
      <c r="Q955" s="13">
        <f>IFERROR(VLOOKUP($A955, 'Fielding Data'!$A$1:$H$12056, 5, 0), 0)</f>
        <v>3</v>
      </c>
      <c r="R955" s="13">
        <f>IFERROR(VLOOKUP($A955, 'Fielding Data'!$A$1:$H$12056, 6, 0), 0)</f>
        <v>13</v>
      </c>
      <c r="S955" s="13">
        <f>IFERROR(VLOOKUP($A955, 'Fielding Data'!$A$1:$H$12056, 7, 0), 0)</f>
        <v>0</v>
      </c>
      <c r="T955" s="13">
        <f>IFERROR(VLOOKUP($A955, 'Fielding Data'!$A$1:$H$12056, 8, 0), 0)</f>
        <v>0</v>
      </c>
      <c r="U955" s="13">
        <f>SUMIFS('Fielding Data'!E:E, 'Fielding Data'!$A:$A, $A955)</f>
        <v>3</v>
      </c>
      <c r="V955" s="13">
        <f>SUMIFS('Fielding Data'!F:F, 'Fielding Data'!$A:$A, $A955)</f>
        <v>13</v>
      </c>
      <c r="W955" s="13">
        <f>SUMIFS('Fielding Data'!G:G, 'Fielding Data'!$A:$A, $A955)</f>
        <v>0</v>
      </c>
      <c r="X955" s="13">
        <f>SUMIFS('Fielding Data'!H:H, 'Fielding Data'!$A:$A, $A955)</f>
        <v>0</v>
      </c>
    </row>
    <row r="956" spans="1:24" x14ac:dyDescent="0.3">
      <c r="A956" s="13" t="str">
        <f t="shared" si="29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 t="shared" si="28"/>
        <v>P</v>
      </c>
      <c r="Q956" s="13">
        <f>IFERROR(VLOOKUP($A956, 'Fielding Data'!$A$1:$H$12056, 5, 0), 0)</f>
        <v>6</v>
      </c>
      <c r="R956" s="13">
        <f>IFERROR(VLOOKUP($A956, 'Fielding Data'!$A$1:$H$12056, 6, 0), 0)</f>
        <v>3</v>
      </c>
      <c r="S956" s="13">
        <f>IFERROR(VLOOKUP($A956, 'Fielding Data'!$A$1:$H$12056, 7, 0), 0)</f>
        <v>0</v>
      </c>
      <c r="T956" s="13">
        <f>IFERROR(VLOOKUP($A956, 'Fielding Data'!$A$1:$H$12056, 8, 0), 0)</f>
        <v>0</v>
      </c>
      <c r="U956" s="13">
        <f>SUMIFS('Fielding Data'!E:E, 'Fielding Data'!$A:$A, $A956)</f>
        <v>6</v>
      </c>
      <c r="V956" s="13">
        <f>SUMIFS('Fielding Data'!F:F, 'Fielding Data'!$A:$A, $A956)</f>
        <v>3</v>
      </c>
      <c r="W956" s="13">
        <f>SUMIFS('Fielding Data'!G:G, 'Fielding Data'!$A:$A, $A956)</f>
        <v>0</v>
      </c>
      <c r="X956" s="13">
        <f>SUMIFS('Fielding Data'!H:H, 'Fielding Data'!$A:$A, $A956)</f>
        <v>0</v>
      </c>
    </row>
    <row r="957" spans="1:24" x14ac:dyDescent="0.3">
      <c r="A957" s="13" t="str">
        <f t="shared" si="29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 t="shared" si="28"/>
        <v>P</v>
      </c>
      <c r="Q957" s="13">
        <f>IFERROR(VLOOKUP($A957, 'Fielding Data'!$A$1:$H$12056, 5, 0), 0)</f>
        <v>0</v>
      </c>
      <c r="R957" s="13">
        <f>IFERROR(VLOOKUP($A957, 'Fielding Data'!$A$1:$H$12056, 6, 0), 0)</f>
        <v>0</v>
      </c>
      <c r="S957" s="13">
        <f>IFERROR(VLOOKUP($A957, 'Fielding Data'!$A$1:$H$12056, 7, 0), 0)</f>
        <v>0</v>
      </c>
      <c r="T957" s="13">
        <f>IFERROR(VLOOKUP($A957, 'Fielding Data'!$A$1:$H$12056, 8, 0), 0)</f>
        <v>0</v>
      </c>
      <c r="U957" s="13">
        <f>SUMIFS('Fielding Data'!E:E, 'Fielding Data'!$A:$A, $A957)</f>
        <v>0</v>
      </c>
      <c r="V957" s="13">
        <f>SUMIFS('Fielding Data'!F:F, 'Fielding Data'!$A:$A, $A957)</f>
        <v>0</v>
      </c>
      <c r="W957" s="13">
        <f>SUMIFS('Fielding Data'!G:G, 'Fielding Data'!$A:$A, $A957)</f>
        <v>0</v>
      </c>
      <c r="X957" s="13">
        <f>SUMIFS('Fielding Data'!H:H, 'Fielding Data'!$A:$A, $A957)</f>
        <v>0</v>
      </c>
    </row>
    <row r="958" spans="1:24" x14ac:dyDescent="0.3">
      <c r="A958" s="13" t="str">
        <f t="shared" si="29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 t="shared" si="28"/>
        <v>P</v>
      </c>
      <c r="Q958" s="13">
        <f>IFERROR(VLOOKUP($A958, 'Fielding Data'!$A$1:$H$12056, 5, 0), 0)</f>
        <v>1</v>
      </c>
      <c r="R958" s="13">
        <f>IFERROR(VLOOKUP($A958, 'Fielding Data'!$A$1:$H$12056, 6, 0), 0)</f>
        <v>10</v>
      </c>
      <c r="S958" s="13">
        <f>IFERROR(VLOOKUP($A958, 'Fielding Data'!$A$1:$H$12056, 7, 0), 0)</f>
        <v>0</v>
      </c>
      <c r="T958" s="13">
        <f>IFERROR(VLOOKUP($A958, 'Fielding Data'!$A$1:$H$12056, 8, 0), 0)</f>
        <v>0</v>
      </c>
      <c r="U958" s="13">
        <f>SUMIFS('Fielding Data'!E:E, 'Fielding Data'!$A:$A, $A958)</f>
        <v>1</v>
      </c>
      <c r="V958" s="13">
        <f>SUMIFS('Fielding Data'!F:F, 'Fielding Data'!$A:$A, $A958)</f>
        <v>10</v>
      </c>
      <c r="W958" s="13">
        <f>SUMIFS('Fielding Data'!G:G, 'Fielding Data'!$A:$A, $A958)</f>
        <v>0</v>
      </c>
      <c r="X958" s="13">
        <f>SUMIFS('Fielding Data'!H:H, 'Fielding Data'!$A:$A, $A958)</f>
        <v>0</v>
      </c>
    </row>
    <row r="959" spans="1:24" x14ac:dyDescent="0.3">
      <c r="A959" s="13" t="str">
        <f t="shared" si="29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 t="shared" si="28"/>
        <v>CF</v>
      </c>
      <c r="Q959" s="13">
        <f>IFERROR(VLOOKUP($A959, 'Fielding Data'!$A$1:$H$12056, 5, 0), 0)</f>
        <v>0</v>
      </c>
      <c r="R959" s="13">
        <f>IFERROR(VLOOKUP($A959, 'Fielding Data'!$A$1:$H$12056, 6, 0), 0)</f>
        <v>0</v>
      </c>
      <c r="S959" s="13">
        <f>IFERROR(VLOOKUP($A959, 'Fielding Data'!$A$1:$H$12056, 7, 0), 0)</f>
        <v>0</v>
      </c>
      <c r="T959" s="13">
        <f>IFERROR(VLOOKUP($A959, 'Fielding Data'!$A$1:$H$12056, 8, 0), 0)</f>
        <v>0</v>
      </c>
      <c r="U959" s="13">
        <f>SUMIFS('Fielding Data'!E:E, 'Fielding Data'!$A:$A, $A959)</f>
        <v>64</v>
      </c>
      <c r="V959" s="13">
        <f>SUMIFS('Fielding Data'!F:F, 'Fielding Data'!$A:$A, $A959)</f>
        <v>0</v>
      </c>
      <c r="W959" s="13">
        <f>SUMIFS('Fielding Data'!G:G, 'Fielding Data'!$A:$A, $A959)</f>
        <v>1</v>
      </c>
      <c r="X959" s="13">
        <f>SUMIFS('Fielding Data'!H:H, 'Fielding Data'!$A:$A, $A959)</f>
        <v>0</v>
      </c>
    </row>
    <row r="960" spans="1:24" x14ac:dyDescent="0.3">
      <c r="A960" s="13" t="str">
        <f t="shared" si="29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 t="shared" si="28"/>
        <v>2B</v>
      </c>
      <c r="Q960" s="13">
        <f>IFERROR(VLOOKUP($A960, 'Fielding Data'!$A$1:$H$12056, 5, 0), 0)</f>
        <v>59</v>
      </c>
      <c r="R960" s="13">
        <f>IFERROR(VLOOKUP($A960, 'Fielding Data'!$A$1:$H$12056, 6, 0), 0)</f>
        <v>90</v>
      </c>
      <c r="S960" s="13">
        <f>IFERROR(VLOOKUP($A960, 'Fielding Data'!$A$1:$H$12056, 7, 0), 0)</f>
        <v>7</v>
      </c>
      <c r="T960" s="13">
        <f>IFERROR(VLOOKUP($A960, 'Fielding Data'!$A$1:$H$12056, 8, 0), 0)</f>
        <v>24</v>
      </c>
      <c r="U960" s="13">
        <f>SUMIFS('Fielding Data'!E:E, 'Fielding Data'!$A:$A, $A960)</f>
        <v>66</v>
      </c>
      <c r="V960" s="13">
        <f>SUMIFS('Fielding Data'!F:F, 'Fielding Data'!$A:$A, $A960)</f>
        <v>97</v>
      </c>
      <c r="W960" s="13">
        <f>SUMIFS('Fielding Data'!G:G, 'Fielding Data'!$A:$A, $A960)</f>
        <v>8</v>
      </c>
      <c r="X960" s="13">
        <f>SUMIFS('Fielding Data'!H:H, 'Fielding Data'!$A:$A, $A960)</f>
        <v>25</v>
      </c>
    </row>
    <row r="961" spans="1:24" x14ac:dyDescent="0.3">
      <c r="A961" s="13" t="str">
        <f t="shared" si="29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 t="shared" si="28"/>
        <v>P</v>
      </c>
      <c r="Q961" s="13">
        <f>IFERROR(VLOOKUP($A961, 'Fielding Data'!$A$1:$H$12056, 5, 0), 0)</f>
        <v>0</v>
      </c>
      <c r="R961" s="13">
        <f>IFERROR(VLOOKUP($A961, 'Fielding Data'!$A$1:$H$12056, 6, 0), 0)</f>
        <v>0</v>
      </c>
      <c r="S961" s="13">
        <f>IFERROR(VLOOKUP($A961, 'Fielding Data'!$A$1:$H$12056, 7, 0), 0)</f>
        <v>0</v>
      </c>
      <c r="T961" s="13">
        <f>IFERROR(VLOOKUP($A961, 'Fielding Data'!$A$1:$H$12056, 8, 0), 0)</f>
        <v>0</v>
      </c>
      <c r="U961" s="13">
        <f>SUMIFS('Fielding Data'!E:E, 'Fielding Data'!$A:$A, $A961)</f>
        <v>0</v>
      </c>
      <c r="V961" s="13">
        <f>SUMIFS('Fielding Data'!F:F, 'Fielding Data'!$A:$A, $A961)</f>
        <v>0</v>
      </c>
      <c r="W961" s="13">
        <f>SUMIFS('Fielding Data'!G:G, 'Fielding Data'!$A:$A, $A961)</f>
        <v>0</v>
      </c>
      <c r="X961" s="13">
        <f>SUMIFS('Fielding Data'!H:H, 'Fielding Data'!$A:$A, $A961)</f>
        <v>0</v>
      </c>
    </row>
    <row r="962" spans="1:24" x14ac:dyDescent="0.3">
      <c r="A962" s="13" t="str">
        <f t="shared" si="29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 t="shared" ref="P962:P1025" si="30">IFERROR(VLOOKUP($A962, Fielding, 4, 0), "Other")</f>
        <v>P</v>
      </c>
      <c r="Q962" s="13">
        <f>IFERROR(VLOOKUP($A962, 'Fielding Data'!$A$1:$H$12056, 5, 0), 0)</f>
        <v>0</v>
      </c>
      <c r="R962" s="13">
        <f>IFERROR(VLOOKUP($A962, 'Fielding Data'!$A$1:$H$12056, 6, 0), 0)</f>
        <v>4</v>
      </c>
      <c r="S962" s="13">
        <f>IFERROR(VLOOKUP($A962, 'Fielding Data'!$A$1:$H$12056, 7, 0), 0)</f>
        <v>1</v>
      </c>
      <c r="T962" s="13">
        <f>IFERROR(VLOOKUP($A962, 'Fielding Data'!$A$1:$H$12056, 8, 0), 0)</f>
        <v>0</v>
      </c>
      <c r="U962" s="13">
        <f>SUMIFS('Fielding Data'!E:E, 'Fielding Data'!$A:$A, $A962)</f>
        <v>0</v>
      </c>
      <c r="V962" s="13">
        <f>SUMIFS('Fielding Data'!F:F, 'Fielding Data'!$A:$A, $A962)</f>
        <v>4</v>
      </c>
      <c r="W962" s="13">
        <f>SUMIFS('Fielding Data'!G:G, 'Fielding Data'!$A:$A, $A962)</f>
        <v>1</v>
      </c>
      <c r="X962" s="13">
        <f>SUMIFS('Fielding Data'!H:H, 'Fielding Data'!$A:$A, $A962)</f>
        <v>0</v>
      </c>
    </row>
    <row r="963" spans="1:24" x14ac:dyDescent="0.3">
      <c r="A963" s="13" t="str">
        <f t="shared" ref="A963:A1026" si="31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 t="shared" si="30"/>
        <v>P</v>
      </c>
      <c r="Q963" s="13">
        <f>IFERROR(VLOOKUP($A963, 'Fielding Data'!$A$1:$H$12056, 5, 0), 0)</f>
        <v>11</v>
      </c>
      <c r="R963" s="13">
        <f>IFERROR(VLOOKUP($A963, 'Fielding Data'!$A$1:$H$12056, 6, 0), 0)</f>
        <v>12</v>
      </c>
      <c r="S963" s="13">
        <f>IFERROR(VLOOKUP($A963, 'Fielding Data'!$A$1:$H$12056, 7, 0), 0)</f>
        <v>2</v>
      </c>
      <c r="T963" s="13">
        <f>IFERROR(VLOOKUP($A963, 'Fielding Data'!$A$1:$H$12056, 8, 0), 0)</f>
        <v>0</v>
      </c>
      <c r="U963" s="13">
        <f>SUMIFS('Fielding Data'!E:E, 'Fielding Data'!$A:$A, $A963)</f>
        <v>11</v>
      </c>
      <c r="V963" s="13">
        <f>SUMIFS('Fielding Data'!F:F, 'Fielding Data'!$A:$A, $A963)</f>
        <v>12</v>
      </c>
      <c r="W963" s="13">
        <f>SUMIFS('Fielding Data'!G:G, 'Fielding Data'!$A:$A, $A963)</f>
        <v>2</v>
      </c>
      <c r="X963" s="13">
        <f>SUMIFS('Fielding Data'!H:H, 'Fielding Data'!$A:$A, $A963)</f>
        <v>0</v>
      </c>
    </row>
    <row r="964" spans="1:24" x14ac:dyDescent="0.3">
      <c r="A964" s="13" t="str">
        <f t="shared" si="31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 t="shared" si="30"/>
        <v>P</v>
      </c>
      <c r="Q964" s="13">
        <f>IFERROR(VLOOKUP($A964, 'Fielding Data'!$A$1:$H$12056, 5, 0), 0)</f>
        <v>0</v>
      </c>
      <c r="R964" s="13">
        <f>IFERROR(VLOOKUP($A964, 'Fielding Data'!$A$1:$H$12056, 6, 0), 0)</f>
        <v>0</v>
      </c>
      <c r="S964" s="13">
        <f>IFERROR(VLOOKUP($A964, 'Fielding Data'!$A$1:$H$12056, 7, 0), 0)</f>
        <v>0</v>
      </c>
      <c r="T964" s="13">
        <f>IFERROR(VLOOKUP($A964, 'Fielding Data'!$A$1:$H$12056, 8, 0), 0)</f>
        <v>0</v>
      </c>
      <c r="U964" s="13">
        <f>SUMIFS('Fielding Data'!E:E, 'Fielding Data'!$A:$A, $A964)</f>
        <v>0</v>
      </c>
      <c r="V964" s="13">
        <f>SUMIFS('Fielding Data'!F:F, 'Fielding Data'!$A:$A, $A964)</f>
        <v>0</v>
      </c>
      <c r="W964" s="13">
        <f>SUMIFS('Fielding Data'!G:G, 'Fielding Data'!$A:$A, $A964)</f>
        <v>0</v>
      </c>
      <c r="X964" s="13">
        <f>SUMIFS('Fielding Data'!H:H, 'Fielding Data'!$A:$A, $A964)</f>
        <v>0</v>
      </c>
    </row>
    <row r="965" spans="1:24" x14ac:dyDescent="0.3">
      <c r="A965" s="13" t="str">
        <f t="shared" si="31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 t="shared" si="30"/>
        <v>P</v>
      </c>
      <c r="Q965" s="13">
        <f>IFERROR(VLOOKUP($A965, 'Fielding Data'!$A$1:$H$12056, 5, 0), 0)</f>
        <v>1</v>
      </c>
      <c r="R965" s="13">
        <f>IFERROR(VLOOKUP($A965, 'Fielding Data'!$A$1:$H$12056, 6, 0), 0)</f>
        <v>5</v>
      </c>
      <c r="S965" s="13">
        <f>IFERROR(VLOOKUP($A965, 'Fielding Data'!$A$1:$H$12056, 7, 0), 0)</f>
        <v>0</v>
      </c>
      <c r="T965" s="13">
        <f>IFERROR(VLOOKUP($A965, 'Fielding Data'!$A$1:$H$12056, 8, 0), 0)</f>
        <v>0</v>
      </c>
      <c r="U965" s="13">
        <f>SUMIFS('Fielding Data'!E:E, 'Fielding Data'!$A:$A, $A965)</f>
        <v>1</v>
      </c>
      <c r="V965" s="13">
        <f>SUMIFS('Fielding Data'!F:F, 'Fielding Data'!$A:$A, $A965)</f>
        <v>5</v>
      </c>
      <c r="W965" s="13">
        <f>SUMIFS('Fielding Data'!G:G, 'Fielding Data'!$A:$A, $A965)</f>
        <v>0</v>
      </c>
      <c r="X965" s="13">
        <f>SUMIFS('Fielding Data'!H:H, 'Fielding Data'!$A:$A, $A965)</f>
        <v>0</v>
      </c>
    </row>
    <row r="966" spans="1:24" x14ac:dyDescent="0.3">
      <c r="A966" s="13" t="str">
        <f t="shared" si="31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 t="shared" si="30"/>
        <v>P</v>
      </c>
      <c r="Q966" s="13">
        <f>IFERROR(VLOOKUP($A966, 'Fielding Data'!$A$1:$H$12056, 5, 0), 0)</f>
        <v>1</v>
      </c>
      <c r="R966" s="13">
        <f>IFERROR(VLOOKUP($A966, 'Fielding Data'!$A$1:$H$12056, 6, 0), 0)</f>
        <v>8</v>
      </c>
      <c r="S966" s="13">
        <f>IFERROR(VLOOKUP($A966, 'Fielding Data'!$A$1:$H$12056, 7, 0), 0)</f>
        <v>0</v>
      </c>
      <c r="T966" s="13">
        <f>IFERROR(VLOOKUP($A966, 'Fielding Data'!$A$1:$H$12056, 8, 0), 0)</f>
        <v>2</v>
      </c>
      <c r="U966" s="13">
        <f>SUMIFS('Fielding Data'!E:E, 'Fielding Data'!$A:$A, $A966)</f>
        <v>1</v>
      </c>
      <c r="V966" s="13">
        <f>SUMIFS('Fielding Data'!F:F, 'Fielding Data'!$A:$A, $A966)</f>
        <v>8</v>
      </c>
      <c r="W966" s="13">
        <f>SUMIFS('Fielding Data'!G:G, 'Fielding Data'!$A:$A, $A966)</f>
        <v>0</v>
      </c>
      <c r="X966" s="13">
        <f>SUMIFS('Fielding Data'!H:H, 'Fielding Data'!$A:$A, $A966)</f>
        <v>2</v>
      </c>
    </row>
    <row r="967" spans="1:24" x14ac:dyDescent="0.3">
      <c r="A967" s="13" t="str">
        <f t="shared" si="31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 t="shared" si="30"/>
        <v>P</v>
      </c>
      <c r="Q967" s="13">
        <f>IFERROR(VLOOKUP($A967, 'Fielding Data'!$A$1:$H$12056, 5, 0), 0)</f>
        <v>1</v>
      </c>
      <c r="R967" s="13">
        <f>IFERROR(VLOOKUP($A967, 'Fielding Data'!$A$1:$H$12056, 6, 0), 0)</f>
        <v>1</v>
      </c>
      <c r="S967" s="13">
        <f>IFERROR(VLOOKUP($A967, 'Fielding Data'!$A$1:$H$12056, 7, 0), 0)</f>
        <v>0</v>
      </c>
      <c r="T967" s="13">
        <f>IFERROR(VLOOKUP($A967, 'Fielding Data'!$A$1:$H$12056, 8, 0), 0)</f>
        <v>0</v>
      </c>
      <c r="U967" s="13">
        <f>SUMIFS('Fielding Data'!E:E, 'Fielding Data'!$A:$A, $A967)</f>
        <v>1</v>
      </c>
      <c r="V967" s="13">
        <f>SUMIFS('Fielding Data'!F:F, 'Fielding Data'!$A:$A, $A967)</f>
        <v>1</v>
      </c>
      <c r="W967" s="13">
        <f>SUMIFS('Fielding Data'!G:G, 'Fielding Data'!$A:$A, $A967)</f>
        <v>0</v>
      </c>
      <c r="X967" s="13">
        <f>SUMIFS('Fielding Data'!H:H, 'Fielding Data'!$A:$A, $A967)</f>
        <v>0</v>
      </c>
    </row>
    <row r="968" spans="1:24" x14ac:dyDescent="0.3">
      <c r="A968" s="13" t="str">
        <f t="shared" si="31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 t="shared" si="30"/>
        <v>LF</v>
      </c>
      <c r="Q968" s="13">
        <f>IFERROR(VLOOKUP($A968, 'Fielding Data'!$A$1:$H$12056, 5, 0), 0)</f>
        <v>0</v>
      </c>
      <c r="R968" s="13">
        <f>IFERROR(VLOOKUP($A968, 'Fielding Data'!$A$1:$H$12056, 6, 0), 0)</f>
        <v>0</v>
      </c>
      <c r="S968" s="13">
        <f>IFERROR(VLOOKUP($A968, 'Fielding Data'!$A$1:$H$12056, 7, 0), 0)</f>
        <v>0</v>
      </c>
      <c r="T968" s="13">
        <f>IFERROR(VLOOKUP($A968, 'Fielding Data'!$A$1:$H$12056, 8, 0), 0)</f>
        <v>0</v>
      </c>
      <c r="U968" s="13">
        <f>SUMIFS('Fielding Data'!E:E, 'Fielding Data'!$A:$A, $A968)</f>
        <v>155</v>
      </c>
      <c r="V968" s="13">
        <f>SUMIFS('Fielding Data'!F:F, 'Fielding Data'!$A:$A, $A968)</f>
        <v>4</v>
      </c>
      <c r="W968" s="13">
        <f>SUMIFS('Fielding Data'!G:G, 'Fielding Data'!$A:$A, $A968)</f>
        <v>3</v>
      </c>
      <c r="X968" s="13">
        <f>SUMIFS('Fielding Data'!H:H, 'Fielding Data'!$A:$A, $A968)</f>
        <v>2</v>
      </c>
    </row>
    <row r="969" spans="1:24" x14ac:dyDescent="0.3">
      <c r="A969" s="13" t="str">
        <f t="shared" si="31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 t="shared" si="30"/>
        <v>P</v>
      </c>
      <c r="Q969" s="13">
        <f>IFERROR(VLOOKUP($A969, 'Fielding Data'!$A$1:$H$12056, 5, 0), 0)</f>
        <v>6</v>
      </c>
      <c r="R969" s="13">
        <f>IFERROR(VLOOKUP($A969, 'Fielding Data'!$A$1:$H$12056, 6, 0), 0)</f>
        <v>6</v>
      </c>
      <c r="S969" s="13">
        <f>IFERROR(VLOOKUP($A969, 'Fielding Data'!$A$1:$H$12056, 7, 0), 0)</f>
        <v>0</v>
      </c>
      <c r="T969" s="13">
        <f>IFERROR(VLOOKUP($A969, 'Fielding Data'!$A$1:$H$12056, 8, 0), 0)</f>
        <v>1</v>
      </c>
      <c r="U969" s="13">
        <f>SUMIFS('Fielding Data'!E:E, 'Fielding Data'!$A:$A, $A969)</f>
        <v>6</v>
      </c>
      <c r="V969" s="13">
        <f>SUMIFS('Fielding Data'!F:F, 'Fielding Data'!$A:$A, $A969)</f>
        <v>6</v>
      </c>
      <c r="W969" s="13">
        <f>SUMIFS('Fielding Data'!G:G, 'Fielding Data'!$A:$A, $A969)</f>
        <v>0</v>
      </c>
      <c r="X969" s="13">
        <f>SUMIFS('Fielding Data'!H:H, 'Fielding Data'!$A:$A, $A969)</f>
        <v>1</v>
      </c>
    </row>
    <row r="970" spans="1:24" x14ac:dyDescent="0.3">
      <c r="A970" s="13" t="str">
        <f t="shared" si="31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 t="shared" si="30"/>
        <v>LF</v>
      </c>
      <c r="Q970" s="13">
        <f>IFERROR(VLOOKUP($A970, 'Fielding Data'!$A$1:$H$12056, 5, 0), 0)</f>
        <v>0</v>
      </c>
      <c r="R970" s="13">
        <f>IFERROR(VLOOKUP($A970, 'Fielding Data'!$A$1:$H$12056, 6, 0), 0)</f>
        <v>0</v>
      </c>
      <c r="S970" s="13">
        <f>IFERROR(VLOOKUP($A970, 'Fielding Data'!$A$1:$H$12056, 7, 0), 0)</f>
        <v>0</v>
      </c>
      <c r="T970" s="13">
        <f>IFERROR(VLOOKUP($A970, 'Fielding Data'!$A$1:$H$12056, 8, 0), 0)</f>
        <v>0</v>
      </c>
      <c r="U970" s="13">
        <f>SUMIFS('Fielding Data'!E:E, 'Fielding Data'!$A:$A, $A970)</f>
        <v>135</v>
      </c>
      <c r="V970" s="13">
        <f>SUMIFS('Fielding Data'!F:F, 'Fielding Data'!$A:$A, $A970)</f>
        <v>3</v>
      </c>
      <c r="W970" s="13">
        <f>SUMIFS('Fielding Data'!G:G, 'Fielding Data'!$A:$A, $A970)</f>
        <v>3</v>
      </c>
      <c r="X970" s="13">
        <f>SUMIFS('Fielding Data'!H:H, 'Fielding Data'!$A:$A, $A970)</f>
        <v>0</v>
      </c>
    </row>
    <row r="971" spans="1:24" x14ac:dyDescent="0.3">
      <c r="A971" s="13" t="str">
        <f t="shared" si="31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 t="shared" si="30"/>
        <v>LF</v>
      </c>
      <c r="Q971" s="13">
        <f>IFERROR(VLOOKUP($A971, 'Fielding Data'!$A$1:$H$12056, 5, 0), 0)</f>
        <v>0</v>
      </c>
      <c r="R971" s="13">
        <f>IFERROR(VLOOKUP($A971, 'Fielding Data'!$A$1:$H$12056, 6, 0), 0)</f>
        <v>0</v>
      </c>
      <c r="S971" s="13">
        <f>IFERROR(VLOOKUP($A971, 'Fielding Data'!$A$1:$H$12056, 7, 0), 0)</f>
        <v>0</v>
      </c>
      <c r="T971" s="13">
        <f>IFERROR(VLOOKUP($A971, 'Fielding Data'!$A$1:$H$12056, 8, 0), 0)</f>
        <v>0</v>
      </c>
      <c r="U971" s="13">
        <f>SUMIFS('Fielding Data'!E:E, 'Fielding Data'!$A:$A, $A971)</f>
        <v>12</v>
      </c>
      <c r="V971" s="13">
        <f>SUMIFS('Fielding Data'!F:F, 'Fielding Data'!$A:$A, $A971)</f>
        <v>0</v>
      </c>
      <c r="W971" s="13">
        <f>SUMIFS('Fielding Data'!G:G, 'Fielding Data'!$A:$A, $A971)</f>
        <v>0</v>
      </c>
      <c r="X971" s="13">
        <f>SUMIFS('Fielding Data'!H:H, 'Fielding Data'!$A:$A, $A971)</f>
        <v>0</v>
      </c>
    </row>
    <row r="972" spans="1:24" x14ac:dyDescent="0.3">
      <c r="A972" s="13" t="str">
        <f t="shared" si="31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 t="shared" si="30"/>
        <v>1B</v>
      </c>
      <c r="Q972" s="13">
        <f>IFERROR(VLOOKUP($A972, 'Fielding Data'!$A$1:$H$12056, 5, 0), 0)</f>
        <v>44</v>
      </c>
      <c r="R972" s="13">
        <f>IFERROR(VLOOKUP($A972, 'Fielding Data'!$A$1:$H$12056, 6, 0), 0)</f>
        <v>2</v>
      </c>
      <c r="S972" s="13">
        <f>IFERROR(VLOOKUP($A972, 'Fielding Data'!$A$1:$H$12056, 7, 0), 0)</f>
        <v>2</v>
      </c>
      <c r="T972" s="13">
        <f>IFERROR(VLOOKUP($A972, 'Fielding Data'!$A$1:$H$12056, 8, 0), 0)</f>
        <v>2</v>
      </c>
      <c r="U972" s="13">
        <f>SUMIFS('Fielding Data'!E:E, 'Fielding Data'!$A:$A, $A972)</f>
        <v>44</v>
      </c>
      <c r="V972" s="13">
        <f>SUMIFS('Fielding Data'!F:F, 'Fielding Data'!$A:$A, $A972)</f>
        <v>2</v>
      </c>
      <c r="W972" s="13">
        <f>SUMIFS('Fielding Data'!G:G, 'Fielding Data'!$A:$A, $A972)</f>
        <v>2</v>
      </c>
      <c r="X972" s="13">
        <f>SUMIFS('Fielding Data'!H:H, 'Fielding Data'!$A:$A, $A972)</f>
        <v>2</v>
      </c>
    </row>
    <row r="973" spans="1:24" x14ac:dyDescent="0.3">
      <c r="A973" s="13" t="str">
        <f t="shared" si="31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 t="shared" si="30"/>
        <v>2B</v>
      </c>
      <c r="Q973" s="13">
        <f>IFERROR(VLOOKUP($A973, 'Fielding Data'!$A$1:$H$12056, 5, 0), 0)</f>
        <v>4</v>
      </c>
      <c r="R973" s="13">
        <f>IFERROR(VLOOKUP($A973, 'Fielding Data'!$A$1:$H$12056, 6, 0), 0)</f>
        <v>5</v>
      </c>
      <c r="S973" s="13">
        <f>IFERROR(VLOOKUP($A973, 'Fielding Data'!$A$1:$H$12056, 7, 0), 0)</f>
        <v>0</v>
      </c>
      <c r="T973" s="13">
        <f>IFERROR(VLOOKUP($A973, 'Fielding Data'!$A$1:$H$12056, 8, 0), 0)</f>
        <v>4</v>
      </c>
      <c r="U973" s="13">
        <f>SUMIFS('Fielding Data'!E:E, 'Fielding Data'!$A:$A, $A973)</f>
        <v>4</v>
      </c>
      <c r="V973" s="13">
        <f>SUMIFS('Fielding Data'!F:F, 'Fielding Data'!$A:$A, $A973)</f>
        <v>5</v>
      </c>
      <c r="W973" s="13">
        <f>SUMIFS('Fielding Data'!G:G, 'Fielding Data'!$A:$A, $A973)</f>
        <v>0</v>
      </c>
      <c r="X973" s="13">
        <f>SUMIFS('Fielding Data'!H:H, 'Fielding Data'!$A:$A, $A973)</f>
        <v>4</v>
      </c>
    </row>
    <row r="974" spans="1:24" x14ac:dyDescent="0.3">
      <c r="A974" s="13" t="str">
        <f t="shared" si="31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 t="shared" si="30"/>
        <v>P</v>
      </c>
      <c r="Q974" s="13">
        <f>IFERROR(VLOOKUP($A974, 'Fielding Data'!$A$1:$H$12056, 5, 0), 0)</f>
        <v>9</v>
      </c>
      <c r="R974" s="13">
        <f>IFERROR(VLOOKUP($A974, 'Fielding Data'!$A$1:$H$12056, 6, 0), 0)</f>
        <v>7</v>
      </c>
      <c r="S974" s="13">
        <f>IFERROR(VLOOKUP($A974, 'Fielding Data'!$A$1:$H$12056, 7, 0), 0)</f>
        <v>0</v>
      </c>
      <c r="T974" s="13">
        <f>IFERROR(VLOOKUP($A974, 'Fielding Data'!$A$1:$H$12056, 8, 0), 0)</f>
        <v>0</v>
      </c>
      <c r="U974" s="13">
        <f>SUMIFS('Fielding Data'!E:E, 'Fielding Data'!$A:$A, $A974)</f>
        <v>9</v>
      </c>
      <c r="V974" s="13">
        <f>SUMIFS('Fielding Data'!F:F, 'Fielding Data'!$A:$A, $A974)</f>
        <v>7</v>
      </c>
      <c r="W974" s="13">
        <f>SUMIFS('Fielding Data'!G:G, 'Fielding Data'!$A:$A, $A974)</f>
        <v>0</v>
      </c>
      <c r="X974" s="13">
        <f>SUMIFS('Fielding Data'!H:H, 'Fielding Data'!$A:$A, $A974)</f>
        <v>0</v>
      </c>
    </row>
    <row r="975" spans="1:24" x14ac:dyDescent="0.3">
      <c r="A975" s="13" t="str">
        <f t="shared" si="31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 t="shared" si="30"/>
        <v>LF</v>
      </c>
      <c r="Q975" s="13">
        <f>IFERROR(VLOOKUP($A975, 'Fielding Data'!$A$1:$H$12056, 5, 0), 0)</f>
        <v>0</v>
      </c>
      <c r="R975" s="13">
        <f>IFERROR(VLOOKUP($A975, 'Fielding Data'!$A$1:$H$12056, 6, 0), 0)</f>
        <v>0</v>
      </c>
      <c r="S975" s="13">
        <f>IFERROR(VLOOKUP($A975, 'Fielding Data'!$A$1:$H$12056, 7, 0), 0)</f>
        <v>0</v>
      </c>
      <c r="T975" s="13">
        <f>IFERROR(VLOOKUP($A975, 'Fielding Data'!$A$1:$H$12056, 8, 0), 0)</f>
        <v>0</v>
      </c>
      <c r="U975" s="13">
        <f>SUMIFS('Fielding Data'!E:E, 'Fielding Data'!$A:$A, $A975)</f>
        <v>204</v>
      </c>
      <c r="V975" s="13">
        <f>SUMIFS('Fielding Data'!F:F, 'Fielding Data'!$A:$A, $A975)</f>
        <v>6</v>
      </c>
      <c r="W975" s="13">
        <f>SUMIFS('Fielding Data'!G:G, 'Fielding Data'!$A:$A, $A975)</f>
        <v>7</v>
      </c>
      <c r="X975" s="13">
        <f>SUMIFS('Fielding Data'!H:H, 'Fielding Data'!$A:$A, $A975)</f>
        <v>0</v>
      </c>
    </row>
    <row r="976" spans="1:24" x14ac:dyDescent="0.3">
      <c r="A976" s="13" t="str">
        <f t="shared" si="31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 t="shared" si="30"/>
        <v>P</v>
      </c>
      <c r="Q976" s="13">
        <f>IFERROR(VLOOKUP($A976, 'Fielding Data'!$A$1:$H$12056, 5, 0), 0)</f>
        <v>9</v>
      </c>
      <c r="R976" s="13">
        <f>IFERROR(VLOOKUP($A976, 'Fielding Data'!$A$1:$H$12056, 6, 0), 0)</f>
        <v>10</v>
      </c>
      <c r="S976" s="13">
        <f>IFERROR(VLOOKUP($A976, 'Fielding Data'!$A$1:$H$12056, 7, 0), 0)</f>
        <v>0</v>
      </c>
      <c r="T976" s="13">
        <f>IFERROR(VLOOKUP($A976, 'Fielding Data'!$A$1:$H$12056, 8, 0), 0)</f>
        <v>1</v>
      </c>
      <c r="U976" s="13">
        <f>SUMIFS('Fielding Data'!E:E, 'Fielding Data'!$A:$A, $A976)</f>
        <v>9</v>
      </c>
      <c r="V976" s="13">
        <f>SUMIFS('Fielding Data'!F:F, 'Fielding Data'!$A:$A, $A976)</f>
        <v>10</v>
      </c>
      <c r="W976" s="13">
        <f>SUMIFS('Fielding Data'!G:G, 'Fielding Data'!$A:$A, $A976)</f>
        <v>0</v>
      </c>
      <c r="X976" s="13">
        <f>SUMIFS('Fielding Data'!H:H, 'Fielding Data'!$A:$A, $A976)</f>
        <v>1</v>
      </c>
    </row>
    <row r="977" spans="1:24" x14ac:dyDescent="0.3">
      <c r="A977" s="13" t="str">
        <f t="shared" si="31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 t="shared" si="30"/>
        <v>P</v>
      </c>
      <c r="Q977" s="13">
        <f>IFERROR(VLOOKUP($A977, 'Fielding Data'!$A$1:$H$12056, 5, 0), 0)</f>
        <v>3</v>
      </c>
      <c r="R977" s="13">
        <f>IFERROR(VLOOKUP($A977, 'Fielding Data'!$A$1:$H$12056, 6, 0), 0)</f>
        <v>0</v>
      </c>
      <c r="S977" s="13">
        <f>IFERROR(VLOOKUP($A977, 'Fielding Data'!$A$1:$H$12056, 7, 0), 0)</f>
        <v>1</v>
      </c>
      <c r="T977" s="13">
        <f>IFERROR(VLOOKUP($A977, 'Fielding Data'!$A$1:$H$12056, 8, 0), 0)</f>
        <v>0</v>
      </c>
      <c r="U977" s="13">
        <f>SUMIFS('Fielding Data'!E:E, 'Fielding Data'!$A:$A, $A977)</f>
        <v>3</v>
      </c>
      <c r="V977" s="13">
        <f>SUMIFS('Fielding Data'!F:F, 'Fielding Data'!$A:$A, $A977)</f>
        <v>0</v>
      </c>
      <c r="W977" s="13">
        <f>SUMIFS('Fielding Data'!G:G, 'Fielding Data'!$A:$A, $A977)</f>
        <v>1</v>
      </c>
      <c r="X977" s="13">
        <f>SUMIFS('Fielding Data'!H:H, 'Fielding Data'!$A:$A, $A977)</f>
        <v>0</v>
      </c>
    </row>
    <row r="978" spans="1:24" x14ac:dyDescent="0.3">
      <c r="A978" s="13" t="str">
        <f t="shared" si="31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 t="shared" si="30"/>
        <v>P</v>
      </c>
      <c r="Q978" s="13">
        <f>IFERROR(VLOOKUP($A978, 'Fielding Data'!$A$1:$H$12056, 5, 0), 0)</f>
        <v>0</v>
      </c>
      <c r="R978" s="13">
        <f>IFERROR(VLOOKUP($A978, 'Fielding Data'!$A$1:$H$12056, 6, 0), 0)</f>
        <v>2</v>
      </c>
      <c r="S978" s="13">
        <f>IFERROR(VLOOKUP($A978, 'Fielding Data'!$A$1:$H$12056, 7, 0), 0)</f>
        <v>0</v>
      </c>
      <c r="T978" s="13">
        <f>IFERROR(VLOOKUP($A978, 'Fielding Data'!$A$1:$H$12056, 8, 0), 0)</f>
        <v>0</v>
      </c>
      <c r="U978" s="13">
        <f>SUMIFS('Fielding Data'!E:E, 'Fielding Data'!$A:$A, $A978)</f>
        <v>0</v>
      </c>
      <c r="V978" s="13">
        <f>SUMIFS('Fielding Data'!F:F, 'Fielding Data'!$A:$A, $A978)</f>
        <v>2</v>
      </c>
      <c r="W978" s="13">
        <f>SUMIFS('Fielding Data'!G:G, 'Fielding Data'!$A:$A, $A978)</f>
        <v>0</v>
      </c>
      <c r="X978" s="13">
        <f>SUMIFS('Fielding Data'!H:H, 'Fielding Data'!$A:$A, $A978)</f>
        <v>0</v>
      </c>
    </row>
    <row r="979" spans="1:24" x14ac:dyDescent="0.3">
      <c r="A979" s="13" t="str">
        <f t="shared" si="31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 t="shared" si="30"/>
        <v>C</v>
      </c>
      <c r="Q979" s="13">
        <f>IFERROR(VLOOKUP($A979, 'Fielding Data'!$A$1:$H$12056, 5, 0), 0)</f>
        <v>762</v>
      </c>
      <c r="R979" s="13">
        <f>IFERROR(VLOOKUP($A979, 'Fielding Data'!$A$1:$H$12056, 6, 0), 0)</f>
        <v>45</v>
      </c>
      <c r="S979" s="13">
        <f>IFERROR(VLOOKUP($A979, 'Fielding Data'!$A$1:$H$12056, 7, 0), 0)</f>
        <v>4</v>
      </c>
      <c r="T979" s="13">
        <f>IFERROR(VLOOKUP($A979, 'Fielding Data'!$A$1:$H$12056, 8, 0), 0)</f>
        <v>7</v>
      </c>
      <c r="U979" s="13">
        <f>SUMIFS('Fielding Data'!E:E, 'Fielding Data'!$A:$A, $A979)</f>
        <v>762</v>
      </c>
      <c r="V979" s="13">
        <f>SUMIFS('Fielding Data'!F:F, 'Fielding Data'!$A:$A, $A979)</f>
        <v>45</v>
      </c>
      <c r="W979" s="13">
        <f>SUMIFS('Fielding Data'!G:G, 'Fielding Data'!$A:$A, $A979)</f>
        <v>4</v>
      </c>
      <c r="X979" s="13">
        <f>SUMIFS('Fielding Data'!H:H, 'Fielding Data'!$A:$A, $A979)</f>
        <v>7</v>
      </c>
    </row>
    <row r="980" spans="1:24" x14ac:dyDescent="0.3">
      <c r="A980" s="13" t="str">
        <f t="shared" si="31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 t="shared" si="30"/>
        <v>CF</v>
      </c>
      <c r="Q980" s="13">
        <f>IFERROR(VLOOKUP($A980, 'Fielding Data'!$A$1:$H$12056, 5, 0), 0)</f>
        <v>0</v>
      </c>
      <c r="R980" s="13">
        <f>IFERROR(VLOOKUP($A980, 'Fielding Data'!$A$1:$H$12056, 6, 0), 0)</f>
        <v>0</v>
      </c>
      <c r="S980" s="13">
        <f>IFERROR(VLOOKUP($A980, 'Fielding Data'!$A$1:$H$12056, 7, 0), 0)</f>
        <v>0</v>
      </c>
      <c r="T980" s="13">
        <f>IFERROR(VLOOKUP($A980, 'Fielding Data'!$A$1:$H$12056, 8, 0), 0)</f>
        <v>0</v>
      </c>
      <c r="U980" s="13">
        <f>SUMIFS('Fielding Data'!E:E, 'Fielding Data'!$A:$A, $A980)</f>
        <v>407</v>
      </c>
      <c r="V980" s="13">
        <f>SUMIFS('Fielding Data'!F:F, 'Fielding Data'!$A:$A, $A980)</f>
        <v>5</v>
      </c>
      <c r="W980" s="13">
        <f>SUMIFS('Fielding Data'!G:G, 'Fielding Data'!$A:$A, $A980)</f>
        <v>4</v>
      </c>
      <c r="X980" s="13">
        <f>SUMIFS('Fielding Data'!H:H, 'Fielding Data'!$A:$A, $A980)</f>
        <v>3</v>
      </c>
    </row>
    <row r="981" spans="1:24" x14ac:dyDescent="0.3">
      <c r="A981" s="13" t="str">
        <f t="shared" si="31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 t="shared" si="30"/>
        <v>CF</v>
      </c>
      <c r="Q981" s="13">
        <f>IFERROR(VLOOKUP($A981, 'Fielding Data'!$A$1:$H$12056, 5, 0), 0)</f>
        <v>0</v>
      </c>
      <c r="R981" s="13">
        <f>IFERROR(VLOOKUP($A981, 'Fielding Data'!$A$1:$H$12056, 6, 0), 0)</f>
        <v>0</v>
      </c>
      <c r="S981" s="13">
        <f>IFERROR(VLOOKUP($A981, 'Fielding Data'!$A$1:$H$12056, 7, 0), 0)</f>
        <v>0</v>
      </c>
      <c r="T981" s="13">
        <f>IFERROR(VLOOKUP($A981, 'Fielding Data'!$A$1:$H$12056, 8, 0), 0)</f>
        <v>0</v>
      </c>
      <c r="U981" s="13">
        <f>SUMIFS('Fielding Data'!E:E, 'Fielding Data'!$A:$A, $A981)</f>
        <v>131</v>
      </c>
      <c r="V981" s="13">
        <f>SUMIFS('Fielding Data'!F:F, 'Fielding Data'!$A:$A, $A981)</f>
        <v>2</v>
      </c>
      <c r="W981" s="13">
        <f>SUMIFS('Fielding Data'!G:G, 'Fielding Data'!$A:$A, $A981)</f>
        <v>5</v>
      </c>
      <c r="X981" s="13">
        <f>SUMIFS('Fielding Data'!H:H, 'Fielding Data'!$A:$A, $A981)</f>
        <v>1</v>
      </c>
    </row>
    <row r="982" spans="1:24" x14ac:dyDescent="0.3">
      <c r="A982" s="13" t="str">
        <f t="shared" si="31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 t="shared" si="30"/>
        <v>P</v>
      </c>
      <c r="Q982" s="13">
        <f>IFERROR(VLOOKUP($A982, 'Fielding Data'!$A$1:$H$12056, 5, 0), 0)</f>
        <v>0</v>
      </c>
      <c r="R982" s="13">
        <f>IFERROR(VLOOKUP($A982, 'Fielding Data'!$A$1:$H$12056, 6, 0), 0)</f>
        <v>0</v>
      </c>
      <c r="S982" s="13">
        <f>IFERROR(VLOOKUP($A982, 'Fielding Data'!$A$1:$H$12056, 7, 0), 0)</f>
        <v>0</v>
      </c>
      <c r="T982" s="13">
        <f>IFERROR(VLOOKUP($A982, 'Fielding Data'!$A$1:$H$12056, 8, 0), 0)</f>
        <v>0</v>
      </c>
      <c r="U982" s="13">
        <f>SUMIFS('Fielding Data'!E:E, 'Fielding Data'!$A:$A, $A982)</f>
        <v>0</v>
      </c>
      <c r="V982" s="13">
        <f>SUMIFS('Fielding Data'!F:F, 'Fielding Data'!$A:$A, $A982)</f>
        <v>0</v>
      </c>
      <c r="W982" s="13">
        <f>SUMIFS('Fielding Data'!G:G, 'Fielding Data'!$A:$A, $A982)</f>
        <v>0</v>
      </c>
      <c r="X982" s="13">
        <f>SUMIFS('Fielding Data'!H:H, 'Fielding Data'!$A:$A, $A982)</f>
        <v>0</v>
      </c>
    </row>
    <row r="983" spans="1:24" x14ac:dyDescent="0.3">
      <c r="A983" s="13" t="str">
        <f t="shared" si="31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 t="shared" si="30"/>
        <v>1B</v>
      </c>
      <c r="Q983" s="13">
        <f>IFERROR(VLOOKUP($A983, 'Fielding Data'!$A$1:$H$12056, 5, 0), 0)</f>
        <v>12</v>
      </c>
      <c r="R983" s="13">
        <f>IFERROR(VLOOKUP($A983, 'Fielding Data'!$A$1:$H$12056, 6, 0), 0)</f>
        <v>1</v>
      </c>
      <c r="S983" s="13">
        <f>IFERROR(VLOOKUP($A983, 'Fielding Data'!$A$1:$H$12056, 7, 0), 0)</f>
        <v>0</v>
      </c>
      <c r="T983" s="13">
        <f>IFERROR(VLOOKUP($A983, 'Fielding Data'!$A$1:$H$12056, 8, 0), 0)</f>
        <v>1</v>
      </c>
      <c r="U983" s="13">
        <f>SUMIFS('Fielding Data'!E:E, 'Fielding Data'!$A:$A, $A983)</f>
        <v>25</v>
      </c>
      <c r="V983" s="13">
        <f>SUMIFS('Fielding Data'!F:F, 'Fielding Data'!$A:$A, $A983)</f>
        <v>1</v>
      </c>
      <c r="W983" s="13">
        <f>SUMIFS('Fielding Data'!G:G, 'Fielding Data'!$A:$A, $A983)</f>
        <v>0</v>
      </c>
      <c r="X983" s="13">
        <f>SUMIFS('Fielding Data'!H:H, 'Fielding Data'!$A:$A, $A983)</f>
        <v>1</v>
      </c>
    </row>
    <row r="984" spans="1:24" x14ac:dyDescent="0.3">
      <c r="A984" s="13" t="str">
        <f t="shared" si="31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 t="shared" si="30"/>
        <v>P</v>
      </c>
      <c r="Q984" s="13">
        <f>IFERROR(VLOOKUP($A984, 'Fielding Data'!$A$1:$H$12056, 5, 0), 0)</f>
        <v>9</v>
      </c>
      <c r="R984" s="13">
        <f>IFERROR(VLOOKUP($A984, 'Fielding Data'!$A$1:$H$12056, 6, 0), 0)</f>
        <v>19</v>
      </c>
      <c r="S984" s="13">
        <f>IFERROR(VLOOKUP($A984, 'Fielding Data'!$A$1:$H$12056, 7, 0), 0)</f>
        <v>4</v>
      </c>
      <c r="T984" s="13">
        <f>IFERROR(VLOOKUP($A984, 'Fielding Data'!$A$1:$H$12056, 8, 0), 0)</f>
        <v>4</v>
      </c>
      <c r="U984" s="13">
        <f>SUMIFS('Fielding Data'!E:E, 'Fielding Data'!$A:$A, $A984)</f>
        <v>9</v>
      </c>
      <c r="V984" s="13">
        <f>SUMIFS('Fielding Data'!F:F, 'Fielding Data'!$A:$A, $A984)</f>
        <v>19</v>
      </c>
      <c r="W984" s="13">
        <f>SUMIFS('Fielding Data'!G:G, 'Fielding Data'!$A:$A, $A984)</f>
        <v>4</v>
      </c>
      <c r="X984" s="13">
        <f>SUMIFS('Fielding Data'!H:H, 'Fielding Data'!$A:$A, $A984)</f>
        <v>4</v>
      </c>
    </row>
    <row r="985" spans="1:24" x14ac:dyDescent="0.3">
      <c r="A985" s="13" t="str">
        <f t="shared" si="31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 t="shared" si="30"/>
        <v>P</v>
      </c>
      <c r="Q985" s="13">
        <f>IFERROR(VLOOKUP($A985, 'Fielding Data'!$A$1:$H$12056, 5, 0), 0)</f>
        <v>0</v>
      </c>
      <c r="R985" s="13">
        <f>IFERROR(VLOOKUP($A985, 'Fielding Data'!$A$1:$H$12056, 6, 0), 0)</f>
        <v>1</v>
      </c>
      <c r="S985" s="13">
        <f>IFERROR(VLOOKUP($A985, 'Fielding Data'!$A$1:$H$12056, 7, 0), 0)</f>
        <v>0</v>
      </c>
      <c r="T985" s="13">
        <f>IFERROR(VLOOKUP($A985, 'Fielding Data'!$A$1:$H$12056, 8, 0), 0)</f>
        <v>0</v>
      </c>
      <c r="U985" s="13">
        <f>SUMIFS('Fielding Data'!E:E, 'Fielding Data'!$A:$A, $A985)</f>
        <v>0</v>
      </c>
      <c r="V985" s="13">
        <f>SUMIFS('Fielding Data'!F:F, 'Fielding Data'!$A:$A, $A985)</f>
        <v>1</v>
      </c>
      <c r="W985" s="13">
        <f>SUMIFS('Fielding Data'!G:G, 'Fielding Data'!$A:$A, $A985)</f>
        <v>0</v>
      </c>
      <c r="X985" s="13">
        <f>SUMIFS('Fielding Data'!H:H, 'Fielding Data'!$A:$A, $A985)</f>
        <v>0</v>
      </c>
    </row>
    <row r="986" spans="1:24" x14ac:dyDescent="0.3">
      <c r="A986" s="13" t="str">
        <f t="shared" si="31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 t="shared" si="30"/>
        <v>OF</v>
      </c>
      <c r="Q986" s="13">
        <f>IFERROR(VLOOKUP($A986, 'Fielding Data'!$A$1:$H$12056, 5, 0), 0)</f>
        <v>219</v>
      </c>
      <c r="R986" s="13">
        <f>IFERROR(VLOOKUP($A986, 'Fielding Data'!$A$1:$H$12056, 6, 0), 0)</f>
        <v>10</v>
      </c>
      <c r="S986" s="13">
        <f>IFERROR(VLOOKUP($A986, 'Fielding Data'!$A$1:$H$12056, 7, 0), 0)</f>
        <v>4</v>
      </c>
      <c r="T986" s="13">
        <f>IFERROR(VLOOKUP($A986, 'Fielding Data'!$A$1:$H$12056, 8, 0), 0)</f>
        <v>1</v>
      </c>
      <c r="U986" s="13">
        <f>SUMIFS('Fielding Data'!E:E, 'Fielding Data'!$A:$A, $A986)</f>
        <v>219</v>
      </c>
      <c r="V986" s="13">
        <f>SUMIFS('Fielding Data'!F:F, 'Fielding Data'!$A:$A, $A986)</f>
        <v>10</v>
      </c>
      <c r="W986" s="13">
        <f>SUMIFS('Fielding Data'!G:G, 'Fielding Data'!$A:$A, $A986)</f>
        <v>4</v>
      </c>
      <c r="X986" s="13">
        <f>SUMIFS('Fielding Data'!H:H, 'Fielding Data'!$A:$A, $A986)</f>
        <v>1</v>
      </c>
    </row>
    <row r="987" spans="1:24" x14ac:dyDescent="0.3">
      <c r="A987" s="13" t="str">
        <f t="shared" si="31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 t="shared" si="30"/>
        <v>P</v>
      </c>
      <c r="Q987" s="13">
        <f>IFERROR(VLOOKUP($A987, 'Fielding Data'!$A$1:$H$12056, 5, 0), 0)</f>
        <v>2</v>
      </c>
      <c r="R987" s="13">
        <f>IFERROR(VLOOKUP($A987, 'Fielding Data'!$A$1:$H$12056, 6, 0), 0)</f>
        <v>10</v>
      </c>
      <c r="S987" s="13">
        <f>IFERROR(VLOOKUP($A987, 'Fielding Data'!$A$1:$H$12056, 7, 0), 0)</f>
        <v>0</v>
      </c>
      <c r="T987" s="13">
        <f>IFERROR(VLOOKUP($A987, 'Fielding Data'!$A$1:$H$12056, 8, 0), 0)</f>
        <v>0</v>
      </c>
      <c r="U987" s="13">
        <f>SUMIFS('Fielding Data'!E:E, 'Fielding Data'!$A:$A, $A987)</f>
        <v>2</v>
      </c>
      <c r="V987" s="13">
        <f>SUMIFS('Fielding Data'!F:F, 'Fielding Data'!$A:$A, $A987)</f>
        <v>10</v>
      </c>
      <c r="W987" s="13">
        <f>SUMIFS('Fielding Data'!G:G, 'Fielding Data'!$A:$A, $A987)</f>
        <v>0</v>
      </c>
      <c r="X987" s="13">
        <f>SUMIFS('Fielding Data'!H:H, 'Fielding Data'!$A:$A, $A987)</f>
        <v>0</v>
      </c>
    </row>
    <row r="988" spans="1:24" x14ac:dyDescent="0.3">
      <c r="A988" s="13" t="str">
        <f t="shared" si="31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 t="shared" si="30"/>
        <v>1B</v>
      </c>
      <c r="Q988" s="13">
        <f>IFERROR(VLOOKUP($A988, 'Fielding Data'!$A$1:$H$12056, 5, 0), 0)</f>
        <v>3</v>
      </c>
      <c r="R988" s="13">
        <f>IFERROR(VLOOKUP($A988, 'Fielding Data'!$A$1:$H$12056, 6, 0), 0)</f>
        <v>1</v>
      </c>
      <c r="S988" s="13">
        <f>IFERROR(VLOOKUP($A988, 'Fielding Data'!$A$1:$H$12056, 7, 0), 0)</f>
        <v>0</v>
      </c>
      <c r="T988" s="13">
        <f>IFERROR(VLOOKUP($A988, 'Fielding Data'!$A$1:$H$12056, 8, 0), 0)</f>
        <v>1</v>
      </c>
      <c r="U988" s="13">
        <f>SUMIFS('Fielding Data'!E:E, 'Fielding Data'!$A:$A, $A988)</f>
        <v>30</v>
      </c>
      <c r="V988" s="13">
        <f>SUMIFS('Fielding Data'!F:F, 'Fielding Data'!$A:$A, $A988)</f>
        <v>2</v>
      </c>
      <c r="W988" s="13">
        <f>SUMIFS('Fielding Data'!G:G, 'Fielding Data'!$A:$A, $A988)</f>
        <v>0</v>
      </c>
      <c r="X988" s="13">
        <f>SUMIFS('Fielding Data'!H:H, 'Fielding Data'!$A:$A, $A988)</f>
        <v>1</v>
      </c>
    </row>
    <row r="989" spans="1:24" x14ac:dyDescent="0.3">
      <c r="A989" s="13" t="str">
        <f t="shared" si="31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 t="shared" si="30"/>
        <v>CF</v>
      </c>
      <c r="Q989" s="13">
        <f>IFERROR(VLOOKUP($A989, 'Fielding Data'!$A$1:$H$12056, 5, 0), 0)</f>
        <v>0</v>
      </c>
      <c r="R989" s="13">
        <f>IFERROR(VLOOKUP($A989, 'Fielding Data'!$A$1:$H$12056, 6, 0), 0)</f>
        <v>0</v>
      </c>
      <c r="S989" s="13">
        <f>IFERROR(VLOOKUP($A989, 'Fielding Data'!$A$1:$H$12056, 7, 0), 0)</f>
        <v>0</v>
      </c>
      <c r="T989" s="13">
        <f>IFERROR(VLOOKUP($A989, 'Fielding Data'!$A$1:$H$12056, 8, 0), 0)</f>
        <v>0</v>
      </c>
      <c r="U989" s="13">
        <f>SUMIFS('Fielding Data'!E:E, 'Fielding Data'!$A:$A, $A989)</f>
        <v>3</v>
      </c>
      <c r="V989" s="13">
        <f>SUMIFS('Fielding Data'!F:F, 'Fielding Data'!$A:$A, $A989)</f>
        <v>0</v>
      </c>
      <c r="W989" s="13">
        <f>SUMIFS('Fielding Data'!G:G, 'Fielding Data'!$A:$A, $A989)</f>
        <v>0</v>
      </c>
      <c r="X989" s="13">
        <f>SUMIFS('Fielding Data'!H:H, 'Fielding Data'!$A:$A, $A989)</f>
        <v>0</v>
      </c>
    </row>
    <row r="990" spans="1:24" x14ac:dyDescent="0.3">
      <c r="A990" s="13" t="str">
        <f t="shared" si="31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 t="shared" si="30"/>
        <v>P</v>
      </c>
      <c r="Q990" s="13">
        <f>IFERROR(VLOOKUP($A990, 'Fielding Data'!$A$1:$H$12056, 5, 0), 0)</f>
        <v>0</v>
      </c>
      <c r="R990" s="13">
        <f>IFERROR(VLOOKUP($A990, 'Fielding Data'!$A$1:$H$12056, 6, 0), 0)</f>
        <v>0</v>
      </c>
      <c r="S990" s="13">
        <f>IFERROR(VLOOKUP($A990, 'Fielding Data'!$A$1:$H$12056, 7, 0), 0)</f>
        <v>0</v>
      </c>
      <c r="T990" s="13">
        <f>IFERROR(VLOOKUP($A990, 'Fielding Data'!$A$1:$H$12056, 8, 0), 0)</f>
        <v>0</v>
      </c>
      <c r="U990" s="13">
        <f>SUMIFS('Fielding Data'!E:E, 'Fielding Data'!$A:$A, $A990)</f>
        <v>0</v>
      </c>
      <c r="V990" s="13">
        <f>SUMIFS('Fielding Data'!F:F, 'Fielding Data'!$A:$A, $A990)</f>
        <v>0</v>
      </c>
      <c r="W990" s="13">
        <f>SUMIFS('Fielding Data'!G:G, 'Fielding Data'!$A:$A, $A990)</f>
        <v>0</v>
      </c>
      <c r="X990" s="13">
        <f>SUMIFS('Fielding Data'!H:H, 'Fielding Data'!$A:$A, $A990)</f>
        <v>0</v>
      </c>
    </row>
    <row r="991" spans="1:24" x14ac:dyDescent="0.3">
      <c r="A991" s="13" t="str">
        <f t="shared" si="31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 t="shared" si="30"/>
        <v>P</v>
      </c>
      <c r="Q991" s="13">
        <f>IFERROR(VLOOKUP($A991, 'Fielding Data'!$A$1:$H$12056, 5, 0), 0)</f>
        <v>1</v>
      </c>
      <c r="R991" s="13">
        <f>IFERROR(VLOOKUP($A991, 'Fielding Data'!$A$1:$H$12056, 6, 0), 0)</f>
        <v>0</v>
      </c>
      <c r="S991" s="13">
        <f>IFERROR(VLOOKUP($A991, 'Fielding Data'!$A$1:$H$12056, 7, 0), 0)</f>
        <v>0</v>
      </c>
      <c r="T991" s="13">
        <f>IFERROR(VLOOKUP($A991, 'Fielding Data'!$A$1:$H$12056, 8, 0), 0)</f>
        <v>0</v>
      </c>
      <c r="U991" s="13">
        <f>SUMIFS('Fielding Data'!E:E, 'Fielding Data'!$A:$A, $A991)</f>
        <v>1</v>
      </c>
      <c r="V991" s="13">
        <f>SUMIFS('Fielding Data'!F:F, 'Fielding Data'!$A:$A, $A991)</f>
        <v>0</v>
      </c>
      <c r="W991" s="13">
        <f>SUMIFS('Fielding Data'!G:G, 'Fielding Data'!$A:$A, $A991)</f>
        <v>0</v>
      </c>
      <c r="X991" s="13">
        <f>SUMIFS('Fielding Data'!H:H, 'Fielding Data'!$A:$A, $A991)</f>
        <v>0</v>
      </c>
    </row>
    <row r="992" spans="1:24" x14ac:dyDescent="0.3">
      <c r="A992" s="13" t="str">
        <f t="shared" si="31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 t="shared" si="30"/>
        <v>1B</v>
      </c>
      <c r="Q992" s="13">
        <f>IFERROR(VLOOKUP($A992, 'Fielding Data'!$A$1:$H$12056, 5, 0), 0)</f>
        <v>2</v>
      </c>
      <c r="R992" s="13">
        <f>IFERROR(VLOOKUP($A992, 'Fielding Data'!$A$1:$H$12056, 6, 0), 0)</f>
        <v>0</v>
      </c>
      <c r="S992" s="13">
        <f>IFERROR(VLOOKUP($A992, 'Fielding Data'!$A$1:$H$12056, 7, 0), 0)</f>
        <v>0</v>
      </c>
      <c r="T992" s="13">
        <f>IFERROR(VLOOKUP($A992, 'Fielding Data'!$A$1:$H$12056, 8, 0), 0)</f>
        <v>0</v>
      </c>
      <c r="U992" s="13">
        <f>SUMIFS('Fielding Data'!E:E, 'Fielding Data'!$A:$A, $A992)</f>
        <v>3</v>
      </c>
      <c r="V992" s="13">
        <f>SUMIFS('Fielding Data'!F:F, 'Fielding Data'!$A:$A, $A992)</f>
        <v>0</v>
      </c>
      <c r="W992" s="13">
        <f>SUMIFS('Fielding Data'!G:G, 'Fielding Data'!$A:$A, $A992)</f>
        <v>0</v>
      </c>
      <c r="X992" s="13">
        <f>SUMIFS('Fielding Data'!H:H, 'Fielding Data'!$A:$A, $A992)</f>
        <v>0</v>
      </c>
    </row>
    <row r="993" spans="1:24" x14ac:dyDescent="0.3">
      <c r="A993" s="13" t="str">
        <f t="shared" si="31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 t="shared" si="30"/>
        <v>3B</v>
      </c>
      <c r="Q993" s="13">
        <f>IFERROR(VLOOKUP($A993, 'Fielding Data'!$A$1:$H$12056, 5, 0), 0)</f>
        <v>59</v>
      </c>
      <c r="R993" s="13">
        <f>IFERROR(VLOOKUP($A993, 'Fielding Data'!$A$1:$H$12056, 6, 0), 0)</f>
        <v>212</v>
      </c>
      <c r="S993" s="13">
        <f>IFERROR(VLOOKUP($A993, 'Fielding Data'!$A$1:$H$12056, 7, 0), 0)</f>
        <v>10</v>
      </c>
      <c r="T993" s="13">
        <f>IFERROR(VLOOKUP($A993, 'Fielding Data'!$A$1:$H$12056, 8, 0), 0)</f>
        <v>17</v>
      </c>
      <c r="U993" s="13">
        <f>SUMIFS('Fielding Data'!E:E, 'Fielding Data'!$A:$A, $A993)</f>
        <v>59</v>
      </c>
      <c r="V993" s="13">
        <f>SUMIFS('Fielding Data'!F:F, 'Fielding Data'!$A:$A, $A993)</f>
        <v>212</v>
      </c>
      <c r="W993" s="13">
        <f>SUMIFS('Fielding Data'!G:G, 'Fielding Data'!$A:$A, $A993)</f>
        <v>10</v>
      </c>
      <c r="X993" s="13">
        <f>SUMIFS('Fielding Data'!H:H, 'Fielding Data'!$A:$A, $A993)</f>
        <v>17</v>
      </c>
    </row>
    <row r="994" spans="1:24" x14ac:dyDescent="0.3">
      <c r="A994" s="13" t="str">
        <f t="shared" si="31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 t="shared" si="30"/>
        <v>P</v>
      </c>
      <c r="Q994" s="13">
        <f>IFERROR(VLOOKUP($A994, 'Fielding Data'!$A$1:$H$12056, 5, 0), 0)</f>
        <v>1</v>
      </c>
      <c r="R994" s="13">
        <f>IFERROR(VLOOKUP($A994, 'Fielding Data'!$A$1:$H$12056, 6, 0), 0)</f>
        <v>3</v>
      </c>
      <c r="S994" s="13">
        <f>IFERROR(VLOOKUP($A994, 'Fielding Data'!$A$1:$H$12056, 7, 0), 0)</f>
        <v>1</v>
      </c>
      <c r="T994" s="13">
        <f>IFERROR(VLOOKUP($A994, 'Fielding Data'!$A$1:$H$12056, 8, 0), 0)</f>
        <v>1</v>
      </c>
      <c r="U994" s="13">
        <f>SUMIFS('Fielding Data'!E:E, 'Fielding Data'!$A:$A, $A994)</f>
        <v>1</v>
      </c>
      <c r="V994" s="13">
        <f>SUMIFS('Fielding Data'!F:F, 'Fielding Data'!$A:$A, $A994)</f>
        <v>3</v>
      </c>
      <c r="W994" s="13">
        <f>SUMIFS('Fielding Data'!G:G, 'Fielding Data'!$A:$A, $A994)</f>
        <v>1</v>
      </c>
      <c r="X994" s="13">
        <f>SUMIFS('Fielding Data'!H:H, 'Fielding Data'!$A:$A, $A994)</f>
        <v>1</v>
      </c>
    </row>
    <row r="995" spans="1:24" x14ac:dyDescent="0.3">
      <c r="A995" s="13" t="str">
        <f t="shared" si="31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 t="shared" si="30"/>
        <v>P</v>
      </c>
      <c r="Q995" s="13">
        <f>IFERROR(VLOOKUP($A995, 'Fielding Data'!$A$1:$H$12056, 5, 0), 0)</f>
        <v>0</v>
      </c>
      <c r="R995" s="13">
        <f>IFERROR(VLOOKUP($A995, 'Fielding Data'!$A$1:$H$12056, 6, 0), 0)</f>
        <v>0</v>
      </c>
      <c r="S995" s="13">
        <f>IFERROR(VLOOKUP($A995, 'Fielding Data'!$A$1:$H$12056, 7, 0), 0)</f>
        <v>0</v>
      </c>
      <c r="T995" s="13">
        <f>IFERROR(VLOOKUP($A995, 'Fielding Data'!$A$1:$H$12056, 8, 0), 0)</f>
        <v>0</v>
      </c>
      <c r="U995" s="13">
        <f>SUMIFS('Fielding Data'!E:E, 'Fielding Data'!$A:$A, $A995)</f>
        <v>0</v>
      </c>
      <c r="V995" s="13">
        <f>SUMIFS('Fielding Data'!F:F, 'Fielding Data'!$A:$A, $A995)</f>
        <v>0</v>
      </c>
      <c r="W995" s="13">
        <f>SUMIFS('Fielding Data'!G:G, 'Fielding Data'!$A:$A, $A995)</f>
        <v>0</v>
      </c>
      <c r="X995" s="13">
        <f>SUMIFS('Fielding Data'!H:H, 'Fielding Data'!$A:$A, $A995)</f>
        <v>0</v>
      </c>
    </row>
    <row r="996" spans="1:24" x14ac:dyDescent="0.3">
      <c r="A996" s="13" t="str">
        <f t="shared" si="31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 t="shared" si="30"/>
        <v>P</v>
      </c>
      <c r="Q996" s="13">
        <f>IFERROR(VLOOKUP($A996, 'Fielding Data'!$A$1:$H$12056, 5, 0), 0)</f>
        <v>2</v>
      </c>
      <c r="R996" s="13">
        <f>IFERROR(VLOOKUP($A996, 'Fielding Data'!$A$1:$H$12056, 6, 0), 0)</f>
        <v>6</v>
      </c>
      <c r="S996" s="13">
        <f>IFERROR(VLOOKUP($A996, 'Fielding Data'!$A$1:$H$12056, 7, 0), 0)</f>
        <v>0</v>
      </c>
      <c r="T996" s="13">
        <f>IFERROR(VLOOKUP($A996, 'Fielding Data'!$A$1:$H$12056, 8, 0), 0)</f>
        <v>1</v>
      </c>
      <c r="U996" s="13">
        <f>SUMIFS('Fielding Data'!E:E, 'Fielding Data'!$A:$A, $A996)</f>
        <v>2</v>
      </c>
      <c r="V996" s="13">
        <f>SUMIFS('Fielding Data'!F:F, 'Fielding Data'!$A:$A, $A996)</f>
        <v>6</v>
      </c>
      <c r="W996" s="13">
        <f>SUMIFS('Fielding Data'!G:G, 'Fielding Data'!$A:$A, $A996)</f>
        <v>0</v>
      </c>
      <c r="X996" s="13">
        <f>SUMIFS('Fielding Data'!H:H, 'Fielding Data'!$A:$A, $A996)</f>
        <v>1</v>
      </c>
    </row>
    <row r="997" spans="1:24" x14ac:dyDescent="0.3">
      <c r="A997" s="13" t="str">
        <f t="shared" si="31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 t="shared" si="30"/>
        <v>C</v>
      </c>
      <c r="Q997" s="13">
        <f>IFERROR(VLOOKUP($A997, 'Fielding Data'!$A$1:$H$12056, 5, 0), 0)</f>
        <v>12</v>
      </c>
      <c r="R997" s="13">
        <f>IFERROR(VLOOKUP($A997, 'Fielding Data'!$A$1:$H$12056, 6, 0), 0)</f>
        <v>1</v>
      </c>
      <c r="S997" s="13">
        <f>IFERROR(VLOOKUP($A997, 'Fielding Data'!$A$1:$H$12056, 7, 0), 0)</f>
        <v>0</v>
      </c>
      <c r="T997" s="13">
        <f>IFERROR(VLOOKUP($A997, 'Fielding Data'!$A$1:$H$12056, 8, 0), 0)</f>
        <v>0</v>
      </c>
      <c r="U997" s="13">
        <f>SUMIFS('Fielding Data'!E:E, 'Fielding Data'!$A:$A, $A997)</f>
        <v>12</v>
      </c>
      <c r="V997" s="13">
        <f>SUMIFS('Fielding Data'!F:F, 'Fielding Data'!$A:$A, $A997)</f>
        <v>1</v>
      </c>
      <c r="W997" s="13">
        <f>SUMIFS('Fielding Data'!G:G, 'Fielding Data'!$A:$A, $A997)</f>
        <v>0</v>
      </c>
      <c r="X997" s="13">
        <f>SUMIFS('Fielding Data'!H:H, 'Fielding Data'!$A:$A, $A997)</f>
        <v>0</v>
      </c>
    </row>
    <row r="998" spans="1:24" x14ac:dyDescent="0.3">
      <c r="A998" s="13" t="str">
        <f t="shared" si="31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 t="shared" si="30"/>
        <v>P</v>
      </c>
      <c r="Q998" s="13">
        <f>IFERROR(VLOOKUP($A998, 'Fielding Data'!$A$1:$H$12056, 5, 0), 0)</f>
        <v>4</v>
      </c>
      <c r="R998" s="13">
        <f>IFERROR(VLOOKUP($A998, 'Fielding Data'!$A$1:$H$12056, 6, 0), 0)</f>
        <v>3</v>
      </c>
      <c r="S998" s="13">
        <f>IFERROR(VLOOKUP($A998, 'Fielding Data'!$A$1:$H$12056, 7, 0), 0)</f>
        <v>1</v>
      </c>
      <c r="T998" s="13">
        <f>IFERROR(VLOOKUP($A998, 'Fielding Data'!$A$1:$H$12056, 8, 0), 0)</f>
        <v>0</v>
      </c>
      <c r="U998" s="13">
        <f>SUMIFS('Fielding Data'!E:E, 'Fielding Data'!$A:$A, $A998)</f>
        <v>4</v>
      </c>
      <c r="V998" s="13">
        <f>SUMIFS('Fielding Data'!F:F, 'Fielding Data'!$A:$A, $A998)</f>
        <v>3</v>
      </c>
      <c r="W998" s="13">
        <f>SUMIFS('Fielding Data'!G:G, 'Fielding Data'!$A:$A, $A998)</f>
        <v>1</v>
      </c>
      <c r="X998" s="13">
        <f>SUMIFS('Fielding Data'!H:H, 'Fielding Data'!$A:$A, $A998)</f>
        <v>0</v>
      </c>
    </row>
    <row r="999" spans="1:24" x14ac:dyDescent="0.3">
      <c r="A999" s="13" t="str">
        <f t="shared" si="31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 t="shared" si="30"/>
        <v>P</v>
      </c>
      <c r="Q999" s="13">
        <f>IFERROR(VLOOKUP($A999, 'Fielding Data'!$A$1:$H$12056, 5, 0), 0)</f>
        <v>2</v>
      </c>
      <c r="R999" s="13">
        <f>IFERROR(VLOOKUP($A999, 'Fielding Data'!$A$1:$H$12056, 6, 0), 0)</f>
        <v>4</v>
      </c>
      <c r="S999" s="13">
        <f>IFERROR(VLOOKUP($A999, 'Fielding Data'!$A$1:$H$12056, 7, 0), 0)</f>
        <v>0</v>
      </c>
      <c r="T999" s="13">
        <f>IFERROR(VLOOKUP($A999, 'Fielding Data'!$A$1:$H$12056, 8, 0), 0)</f>
        <v>1</v>
      </c>
      <c r="U999" s="13">
        <f>SUMIFS('Fielding Data'!E:E, 'Fielding Data'!$A:$A, $A999)</f>
        <v>2</v>
      </c>
      <c r="V999" s="13">
        <f>SUMIFS('Fielding Data'!F:F, 'Fielding Data'!$A:$A, $A999)</f>
        <v>4</v>
      </c>
      <c r="W999" s="13">
        <f>SUMIFS('Fielding Data'!G:G, 'Fielding Data'!$A:$A, $A999)</f>
        <v>0</v>
      </c>
      <c r="X999" s="13">
        <f>SUMIFS('Fielding Data'!H:H, 'Fielding Data'!$A:$A, $A999)</f>
        <v>1</v>
      </c>
    </row>
    <row r="1000" spans="1:24" x14ac:dyDescent="0.3">
      <c r="A1000" s="13" t="str">
        <f t="shared" si="31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 t="shared" si="30"/>
        <v>P</v>
      </c>
      <c r="Q1000" s="13">
        <f>IFERROR(VLOOKUP($A1000, 'Fielding Data'!$A$1:$H$12056, 5, 0), 0)</f>
        <v>0</v>
      </c>
      <c r="R1000" s="13">
        <f>IFERROR(VLOOKUP($A1000, 'Fielding Data'!$A$1:$H$12056, 6, 0), 0)</f>
        <v>0</v>
      </c>
      <c r="S1000" s="13">
        <f>IFERROR(VLOOKUP($A1000, 'Fielding Data'!$A$1:$H$12056, 7, 0), 0)</f>
        <v>0</v>
      </c>
      <c r="T1000" s="13">
        <f>IFERROR(VLOOKUP($A1000, 'Fielding Data'!$A$1:$H$12056, 8, 0), 0)</f>
        <v>0</v>
      </c>
      <c r="U1000" s="13">
        <f>SUMIFS('Fielding Data'!E:E, 'Fielding Data'!$A:$A, $A1000)</f>
        <v>0</v>
      </c>
      <c r="V1000" s="13">
        <f>SUMIFS('Fielding Data'!F:F, 'Fielding Data'!$A:$A, $A1000)</f>
        <v>0</v>
      </c>
      <c r="W1000" s="13">
        <f>SUMIFS('Fielding Data'!G:G, 'Fielding Data'!$A:$A, $A1000)</f>
        <v>0</v>
      </c>
      <c r="X1000" s="13">
        <f>SUMIFS('Fielding Data'!H:H, 'Fielding Data'!$A:$A, $A1000)</f>
        <v>0</v>
      </c>
    </row>
    <row r="1001" spans="1:24" x14ac:dyDescent="0.3">
      <c r="A1001" s="13" t="str">
        <f t="shared" si="31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 t="shared" si="30"/>
        <v>P</v>
      </c>
      <c r="Q1001" s="13">
        <f>IFERROR(VLOOKUP($A1001, 'Fielding Data'!$A$1:$H$12056, 5, 0), 0)</f>
        <v>0</v>
      </c>
      <c r="R1001" s="13">
        <f>IFERROR(VLOOKUP($A1001, 'Fielding Data'!$A$1:$H$12056, 6, 0), 0)</f>
        <v>1</v>
      </c>
      <c r="S1001" s="13">
        <f>IFERROR(VLOOKUP($A1001, 'Fielding Data'!$A$1:$H$12056, 7, 0), 0)</f>
        <v>0</v>
      </c>
      <c r="T1001" s="13">
        <f>IFERROR(VLOOKUP($A1001, 'Fielding Data'!$A$1:$H$12056, 8, 0), 0)</f>
        <v>0</v>
      </c>
      <c r="U1001" s="13">
        <f>SUMIFS('Fielding Data'!E:E, 'Fielding Data'!$A:$A, $A1001)</f>
        <v>0</v>
      </c>
      <c r="V1001" s="13">
        <f>SUMIFS('Fielding Data'!F:F, 'Fielding Data'!$A:$A, $A1001)</f>
        <v>1</v>
      </c>
      <c r="W1001" s="13">
        <f>SUMIFS('Fielding Data'!G:G, 'Fielding Data'!$A:$A, $A1001)</f>
        <v>0</v>
      </c>
      <c r="X1001" s="13">
        <f>SUMIFS('Fielding Data'!H:H, 'Fielding Data'!$A:$A, $A1001)</f>
        <v>0</v>
      </c>
    </row>
    <row r="1002" spans="1:24" x14ac:dyDescent="0.3">
      <c r="A1002" s="13" t="str">
        <f t="shared" si="31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 t="shared" si="30"/>
        <v>CF</v>
      </c>
      <c r="Q1002" s="13">
        <f>IFERROR(VLOOKUP($A1002, 'Fielding Data'!$A$1:$H$12056, 5, 0), 0)</f>
        <v>0</v>
      </c>
      <c r="R1002" s="13">
        <f>IFERROR(VLOOKUP($A1002, 'Fielding Data'!$A$1:$H$12056, 6, 0), 0)</f>
        <v>0</v>
      </c>
      <c r="S1002" s="13">
        <f>IFERROR(VLOOKUP($A1002, 'Fielding Data'!$A$1:$H$12056, 7, 0), 0)</f>
        <v>0</v>
      </c>
      <c r="T1002" s="13">
        <f>IFERROR(VLOOKUP($A1002, 'Fielding Data'!$A$1:$H$12056, 8, 0), 0)</f>
        <v>0</v>
      </c>
      <c r="U1002" s="13">
        <f>SUMIFS('Fielding Data'!E:E, 'Fielding Data'!$A:$A, $A1002)</f>
        <v>380</v>
      </c>
      <c r="V1002" s="13">
        <f>SUMIFS('Fielding Data'!F:F, 'Fielding Data'!$A:$A, $A1002)</f>
        <v>7</v>
      </c>
      <c r="W1002" s="13">
        <f>SUMIFS('Fielding Data'!G:G, 'Fielding Data'!$A:$A, $A1002)</f>
        <v>5</v>
      </c>
      <c r="X1002" s="13">
        <f>SUMIFS('Fielding Data'!H:H, 'Fielding Data'!$A:$A, $A1002)</f>
        <v>2</v>
      </c>
    </row>
    <row r="1003" spans="1:24" x14ac:dyDescent="0.3">
      <c r="A1003" s="13" t="str">
        <f t="shared" si="31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 t="shared" si="30"/>
        <v>CF</v>
      </c>
      <c r="Q1003" s="13">
        <f>IFERROR(VLOOKUP($A1003, 'Fielding Data'!$A$1:$H$12056, 5, 0), 0)</f>
        <v>0</v>
      </c>
      <c r="R1003" s="13">
        <f>IFERROR(VLOOKUP($A1003, 'Fielding Data'!$A$1:$H$12056, 6, 0), 0)</f>
        <v>0</v>
      </c>
      <c r="S1003" s="13">
        <f>IFERROR(VLOOKUP($A1003, 'Fielding Data'!$A$1:$H$12056, 7, 0), 0)</f>
        <v>0</v>
      </c>
      <c r="T1003" s="13">
        <f>IFERROR(VLOOKUP($A1003, 'Fielding Data'!$A$1:$H$12056, 8, 0), 0)</f>
        <v>0</v>
      </c>
      <c r="U1003" s="13">
        <f>SUMIFS('Fielding Data'!E:E, 'Fielding Data'!$A:$A, $A1003)</f>
        <v>14</v>
      </c>
      <c r="V1003" s="13">
        <f>SUMIFS('Fielding Data'!F:F, 'Fielding Data'!$A:$A, $A1003)</f>
        <v>0</v>
      </c>
      <c r="W1003" s="13">
        <f>SUMIFS('Fielding Data'!G:G, 'Fielding Data'!$A:$A, $A1003)</f>
        <v>0</v>
      </c>
      <c r="X1003" s="13">
        <f>SUMIFS('Fielding Data'!H:H, 'Fielding Data'!$A:$A, $A1003)</f>
        <v>0</v>
      </c>
    </row>
    <row r="1004" spans="1:24" x14ac:dyDescent="0.3">
      <c r="A1004" s="13" t="str">
        <f t="shared" si="31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 t="shared" si="30"/>
        <v>OF</v>
      </c>
      <c r="Q1004" s="13">
        <f>IFERROR(VLOOKUP($A1004, 'Fielding Data'!$A$1:$H$12056, 5, 0), 0)</f>
        <v>354</v>
      </c>
      <c r="R1004" s="13">
        <f>IFERROR(VLOOKUP($A1004, 'Fielding Data'!$A$1:$H$12056, 6, 0), 0)</f>
        <v>7</v>
      </c>
      <c r="S1004" s="13">
        <f>IFERROR(VLOOKUP($A1004, 'Fielding Data'!$A$1:$H$12056, 7, 0), 0)</f>
        <v>4</v>
      </c>
      <c r="T1004" s="13">
        <f>IFERROR(VLOOKUP($A1004, 'Fielding Data'!$A$1:$H$12056, 8, 0), 0)</f>
        <v>1</v>
      </c>
      <c r="U1004" s="13">
        <f>SUMIFS('Fielding Data'!E:E, 'Fielding Data'!$A:$A, $A1004)</f>
        <v>354</v>
      </c>
      <c r="V1004" s="13">
        <f>SUMIFS('Fielding Data'!F:F, 'Fielding Data'!$A:$A, $A1004)</f>
        <v>7</v>
      </c>
      <c r="W1004" s="13">
        <f>SUMIFS('Fielding Data'!G:G, 'Fielding Data'!$A:$A, $A1004)</f>
        <v>4</v>
      </c>
      <c r="X1004" s="13">
        <f>SUMIFS('Fielding Data'!H:H, 'Fielding Data'!$A:$A, $A1004)</f>
        <v>1</v>
      </c>
    </row>
    <row r="1005" spans="1:24" x14ac:dyDescent="0.3">
      <c r="A1005" s="13" t="str">
        <f t="shared" si="31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 t="shared" si="30"/>
        <v>C</v>
      </c>
      <c r="Q1005" s="13">
        <f>IFERROR(VLOOKUP($A1005, 'Fielding Data'!$A$1:$H$12056, 5, 0), 0)</f>
        <v>825</v>
      </c>
      <c r="R1005" s="13">
        <f>IFERROR(VLOOKUP($A1005, 'Fielding Data'!$A$1:$H$12056, 6, 0), 0)</f>
        <v>35</v>
      </c>
      <c r="S1005" s="13">
        <f>IFERROR(VLOOKUP($A1005, 'Fielding Data'!$A$1:$H$12056, 7, 0), 0)</f>
        <v>8</v>
      </c>
      <c r="T1005" s="13">
        <f>IFERROR(VLOOKUP($A1005, 'Fielding Data'!$A$1:$H$12056, 8, 0), 0)</f>
        <v>5</v>
      </c>
      <c r="U1005" s="13">
        <f>SUMIFS('Fielding Data'!E:E, 'Fielding Data'!$A:$A, $A1005)</f>
        <v>825</v>
      </c>
      <c r="V1005" s="13">
        <f>SUMIFS('Fielding Data'!F:F, 'Fielding Data'!$A:$A, $A1005)</f>
        <v>35</v>
      </c>
      <c r="W1005" s="13">
        <f>SUMIFS('Fielding Data'!G:G, 'Fielding Data'!$A:$A, $A1005)</f>
        <v>8</v>
      </c>
      <c r="X1005" s="13">
        <f>SUMIFS('Fielding Data'!H:H, 'Fielding Data'!$A:$A, $A1005)</f>
        <v>5</v>
      </c>
    </row>
    <row r="1006" spans="1:24" x14ac:dyDescent="0.3">
      <c r="A1006" s="13" t="str">
        <f t="shared" si="31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 t="shared" si="30"/>
        <v>P</v>
      </c>
      <c r="Q1006" s="13">
        <f>IFERROR(VLOOKUP($A1006, 'Fielding Data'!$A$1:$H$12056, 5, 0), 0)</f>
        <v>1</v>
      </c>
      <c r="R1006" s="13">
        <f>IFERROR(VLOOKUP($A1006, 'Fielding Data'!$A$1:$H$12056, 6, 0), 0)</f>
        <v>6</v>
      </c>
      <c r="S1006" s="13">
        <f>IFERROR(VLOOKUP($A1006, 'Fielding Data'!$A$1:$H$12056, 7, 0), 0)</f>
        <v>0</v>
      </c>
      <c r="T1006" s="13">
        <f>IFERROR(VLOOKUP($A1006, 'Fielding Data'!$A$1:$H$12056, 8, 0), 0)</f>
        <v>0</v>
      </c>
      <c r="U1006" s="13">
        <f>SUMIFS('Fielding Data'!E:E, 'Fielding Data'!$A:$A, $A1006)</f>
        <v>1</v>
      </c>
      <c r="V1006" s="13">
        <f>SUMIFS('Fielding Data'!F:F, 'Fielding Data'!$A:$A, $A1006)</f>
        <v>6</v>
      </c>
      <c r="W1006" s="13">
        <f>SUMIFS('Fielding Data'!G:G, 'Fielding Data'!$A:$A, $A1006)</f>
        <v>0</v>
      </c>
      <c r="X1006" s="13">
        <f>SUMIFS('Fielding Data'!H:H, 'Fielding Data'!$A:$A, $A1006)</f>
        <v>0</v>
      </c>
    </row>
    <row r="1007" spans="1:24" x14ac:dyDescent="0.3">
      <c r="A1007" s="13" t="str">
        <f t="shared" si="31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 t="shared" si="30"/>
        <v>CF</v>
      </c>
      <c r="Q1007" s="13">
        <f>IFERROR(VLOOKUP($A1007, 'Fielding Data'!$A$1:$H$12056, 5, 0), 0)</f>
        <v>0</v>
      </c>
      <c r="R1007" s="13">
        <f>IFERROR(VLOOKUP($A1007, 'Fielding Data'!$A$1:$H$12056, 6, 0), 0)</f>
        <v>0</v>
      </c>
      <c r="S1007" s="13">
        <f>IFERROR(VLOOKUP($A1007, 'Fielding Data'!$A$1:$H$12056, 7, 0), 0)</f>
        <v>0</v>
      </c>
      <c r="T1007" s="13">
        <f>IFERROR(VLOOKUP($A1007, 'Fielding Data'!$A$1:$H$12056, 8, 0), 0)</f>
        <v>0</v>
      </c>
      <c r="U1007" s="13">
        <f>SUMIFS('Fielding Data'!E:E, 'Fielding Data'!$A:$A, $A1007)</f>
        <v>149</v>
      </c>
      <c r="V1007" s="13">
        <f>SUMIFS('Fielding Data'!F:F, 'Fielding Data'!$A:$A, $A1007)</f>
        <v>4</v>
      </c>
      <c r="W1007" s="13">
        <f>SUMIFS('Fielding Data'!G:G, 'Fielding Data'!$A:$A, $A1007)</f>
        <v>0</v>
      </c>
      <c r="X1007" s="13">
        <f>SUMIFS('Fielding Data'!H:H, 'Fielding Data'!$A:$A, $A1007)</f>
        <v>1</v>
      </c>
    </row>
    <row r="1008" spans="1:24" x14ac:dyDescent="0.3">
      <c r="A1008" s="13" t="str">
        <f t="shared" si="31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 t="shared" si="30"/>
        <v>1B</v>
      </c>
      <c r="Q1008" s="13">
        <f>IFERROR(VLOOKUP($A1008, 'Fielding Data'!$A$1:$H$12056, 5, 0), 0)</f>
        <v>19</v>
      </c>
      <c r="R1008" s="13">
        <f>IFERROR(VLOOKUP($A1008, 'Fielding Data'!$A$1:$H$12056, 6, 0), 0)</f>
        <v>2</v>
      </c>
      <c r="S1008" s="13">
        <f>IFERROR(VLOOKUP($A1008, 'Fielding Data'!$A$1:$H$12056, 7, 0), 0)</f>
        <v>0</v>
      </c>
      <c r="T1008" s="13">
        <f>IFERROR(VLOOKUP($A1008, 'Fielding Data'!$A$1:$H$12056, 8, 0), 0)</f>
        <v>2</v>
      </c>
      <c r="U1008" s="13">
        <f>SUMIFS('Fielding Data'!E:E, 'Fielding Data'!$A:$A, $A1008)</f>
        <v>284</v>
      </c>
      <c r="V1008" s="13">
        <f>SUMIFS('Fielding Data'!F:F, 'Fielding Data'!$A:$A, $A1008)</f>
        <v>12</v>
      </c>
      <c r="W1008" s="13">
        <f>SUMIFS('Fielding Data'!G:G, 'Fielding Data'!$A:$A, $A1008)</f>
        <v>4</v>
      </c>
      <c r="X1008" s="13">
        <f>SUMIFS('Fielding Data'!H:H, 'Fielding Data'!$A:$A, $A1008)</f>
        <v>3</v>
      </c>
    </row>
    <row r="1009" spans="1:24" x14ac:dyDescent="0.3">
      <c r="A1009" s="13" t="str">
        <f t="shared" si="31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 t="shared" si="30"/>
        <v>CF</v>
      </c>
      <c r="Q1009" s="13">
        <f>IFERROR(VLOOKUP($A1009, 'Fielding Data'!$A$1:$H$12056, 5, 0), 0)</f>
        <v>0</v>
      </c>
      <c r="R1009" s="13">
        <f>IFERROR(VLOOKUP($A1009, 'Fielding Data'!$A$1:$H$12056, 6, 0), 0)</f>
        <v>0</v>
      </c>
      <c r="S1009" s="13">
        <f>IFERROR(VLOOKUP($A1009, 'Fielding Data'!$A$1:$H$12056, 7, 0), 0)</f>
        <v>0</v>
      </c>
      <c r="T1009" s="13">
        <f>IFERROR(VLOOKUP($A1009, 'Fielding Data'!$A$1:$H$12056, 8, 0), 0)</f>
        <v>0</v>
      </c>
      <c r="U1009" s="13">
        <f>SUMIFS('Fielding Data'!E:E, 'Fielding Data'!$A:$A, $A1009)</f>
        <v>211</v>
      </c>
      <c r="V1009" s="13">
        <f>SUMIFS('Fielding Data'!F:F, 'Fielding Data'!$A:$A, $A1009)</f>
        <v>5</v>
      </c>
      <c r="W1009" s="13">
        <f>SUMIFS('Fielding Data'!G:G, 'Fielding Data'!$A:$A, $A1009)</f>
        <v>1</v>
      </c>
      <c r="X1009" s="13">
        <f>SUMIFS('Fielding Data'!H:H, 'Fielding Data'!$A:$A, $A1009)</f>
        <v>1</v>
      </c>
    </row>
    <row r="1010" spans="1:24" x14ac:dyDescent="0.3">
      <c r="A1010" s="13" t="str">
        <f t="shared" si="31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 t="shared" si="30"/>
        <v>P</v>
      </c>
      <c r="Q1010" s="13">
        <f>IFERROR(VLOOKUP($A1010, 'Fielding Data'!$A$1:$H$12056, 5, 0), 0)</f>
        <v>5</v>
      </c>
      <c r="R1010" s="13">
        <f>IFERROR(VLOOKUP($A1010, 'Fielding Data'!$A$1:$H$12056, 6, 0), 0)</f>
        <v>15</v>
      </c>
      <c r="S1010" s="13">
        <f>IFERROR(VLOOKUP($A1010, 'Fielding Data'!$A$1:$H$12056, 7, 0), 0)</f>
        <v>1</v>
      </c>
      <c r="T1010" s="13">
        <f>IFERROR(VLOOKUP($A1010, 'Fielding Data'!$A$1:$H$12056, 8, 0), 0)</f>
        <v>0</v>
      </c>
      <c r="U1010" s="13">
        <f>SUMIFS('Fielding Data'!E:E, 'Fielding Data'!$A:$A, $A1010)</f>
        <v>5</v>
      </c>
      <c r="V1010" s="13">
        <f>SUMIFS('Fielding Data'!F:F, 'Fielding Data'!$A:$A, $A1010)</f>
        <v>15</v>
      </c>
      <c r="W1010" s="13">
        <f>SUMIFS('Fielding Data'!G:G, 'Fielding Data'!$A:$A, $A1010)</f>
        <v>1</v>
      </c>
      <c r="X1010" s="13">
        <f>SUMIFS('Fielding Data'!H:H, 'Fielding Data'!$A:$A, $A1010)</f>
        <v>0</v>
      </c>
    </row>
    <row r="1011" spans="1:24" x14ac:dyDescent="0.3">
      <c r="A1011" s="13" t="str">
        <f t="shared" si="31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 t="shared" si="30"/>
        <v>P</v>
      </c>
      <c r="Q1011" s="13">
        <f>IFERROR(VLOOKUP($A1011, 'Fielding Data'!$A$1:$H$12056, 5, 0), 0)</f>
        <v>11</v>
      </c>
      <c r="R1011" s="13">
        <f>IFERROR(VLOOKUP($A1011, 'Fielding Data'!$A$1:$H$12056, 6, 0), 0)</f>
        <v>19</v>
      </c>
      <c r="S1011" s="13">
        <f>IFERROR(VLOOKUP($A1011, 'Fielding Data'!$A$1:$H$12056, 7, 0), 0)</f>
        <v>1</v>
      </c>
      <c r="T1011" s="13">
        <f>IFERROR(VLOOKUP($A1011, 'Fielding Data'!$A$1:$H$12056, 8, 0), 0)</f>
        <v>4</v>
      </c>
      <c r="U1011" s="13">
        <f>SUMIFS('Fielding Data'!E:E, 'Fielding Data'!$A:$A, $A1011)</f>
        <v>11</v>
      </c>
      <c r="V1011" s="13">
        <f>SUMIFS('Fielding Data'!F:F, 'Fielding Data'!$A:$A, $A1011)</f>
        <v>19</v>
      </c>
      <c r="W1011" s="13">
        <f>SUMIFS('Fielding Data'!G:G, 'Fielding Data'!$A:$A, $A1011)</f>
        <v>1</v>
      </c>
      <c r="X1011" s="13">
        <f>SUMIFS('Fielding Data'!H:H, 'Fielding Data'!$A:$A, $A1011)</f>
        <v>4</v>
      </c>
    </row>
    <row r="1012" spans="1:24" x14ac:dyDescent="0.3">
      <c r="A1012" s="13" t="str">
        <f t="shared" si="31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 t="shared" si="30"/>
        <v>P</v>
      </c>
      <c r="Q1012" s="13">
        <f>IFERROR(VLOOKUP($A1012, 'Fielding Data'!$A$1:$H$12056, 5, 0), 0)</f>
        <v>2</v>
      </c>
      <c r="R1012" s="13">
        <f>IFERROR(VLOOKUP($A1012, 'Fielding Data'!$A$1:$H$12056, 6, 0), 0)</f>
        <v>5</v>
      </c>
      <c r="S1012" s="13">
        <f>IFERROR(VLOOKUP($A1012, 'Fielding Data'!$A$1:$H$12056, 7, 0), 0)</f>
        <v>0</v>
      </c>
      <c r="T1012" s="13">
        <f>IFERROR(VLOOKUP($A1012, 'Fielding Data'!$A$1:$H$12056, 8, 0), 0)</f>
        <v>0</v>
      </c>
      <c r="U1012" s="13">
        <f>SUMIFS('Fielding Data'!E:E, 'Fielding Data'!$A:$A, $A1012)</f>
        <v>2</v>
      </c>
      <c r="V1012" s="13">
        <f>SUMIFS('Fielding Data'!F:F, 'Fielding Data'!$A:$A, $A1012)</f>
        <v>5</v>
      </c>
      <c r="W1012" s="13">
        <f>SUMIFS('Fielding Data'!G:G, 'Fielding Data'!$A:$A, $A1012)</f>
        <v>0</v>
      </c>
      <c r="X1012" s="13">
        <f>SUMIFS('Fielding Data'!H:H, 'Fielding Data'!$A:$A, $A1012)</f>
        <v>0</v>
      </c>
    </row>
    <row r="1013" spans="1:24" x14ac:dyDescent="0.3">
      <c r="A1013" s="13" t="str">
        <f t="shared" si="31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 t="shared" si="30"/>
        <v>P</v>
      </c>
      <c r="Q1013" s="13">
        <f>IFERROR(VLOOKUP($A1013, 'Fielding Data'!$A$1:$H$12056, 5, 0), 0)</f>
        <v>0</v>
      </c>
      <c r="R1013" s="13">
        <f>IFERROR(VLOOKUP($A1013, 'Fielding Data'!$A$1:$H$12056, 6, 0), 0)</f>
        <v>0</v>
      </c>
      <c r="S1013" s="13">
        <f>IFERROR(VLOOKUP($A1013, 'Fielding Data'!$A$1:$H$12056, 7, 0), 0)</f>
        <v>0</v>
      </c>
      <c r="T1013" s="13">
        <f>IFERROR(VLOOKUP($A1013, 'Fielding Data'!$A$1:$H$12056, 8, 0), 0)</f>
        <v>0</v>
      </c>
      <c r="U1013" s="13">
        <f>SUMIFS('Fielding Data'!E:E, 'Fielding Data'!$A:$A, $A1013)</f>
        <v>0</v>
      </c>
      <c r="V1013" s="13">
        <f>SUMIFS('Fielding Data'!F:F, 'Fielding Data'!$A:$A, $A1013)</f>
        <v>0</v>
      </c>
      <c r="W1013" s="13">
        <f>SUMIFS('Fielding Data'!G:G, 'Fielding Data'!$A:$A, $A1013)</f>
        <v>0</v>
      </c>
      <c r="X1013" s="13">
        <f>SUMIFS('Fielding Data'!H:H, 'Fielding Data'!$A:$A, $A1013)</f>
        <v>0</v>
      </c>
    </row>
    <row r="1014" spans="1:24" x14ac:dyDescent="0.3">
      <c r="A1014" s="13" t="str">
        <f t="shared" si="31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 t="shared" si="30"/>
        <v>1B</v>
      </c>
      <c r="Q1014" s="13">
        <f>IFERROR(VLOOKUP($A1014, 'Fielding Data'!$A$1:$H$12056, 5, 0), 0)</f>
        <v>67</v>
      </c>
      <c r="R1014" s="13">
        <f>IFERROR(VLOOKUP($A1014, 'Fielding Data'!$A$1:$H$12056, 6, 0), 0)</f>
        <v>5</v>
      </c>
      <c r="S1014" s="13">
        <f>IFERROR(VLOOKUP($A1014, 'Fielding Data'!$A$1:$H$12056, 7, 0), 0)</f>
        <v>0</v>
      </c>
      <c r="T1014" s="13">
        <f>IFERROR(VLOOKUP($A1014, 'Fielding Data'!$A$1:$H$12056, 8, 0), 0)</f>
        <v>6</v>
      </c>
      <c r="U1014" s="13">
        <f>SUMIFS('Fielding Data'!E:E, 'Fielding Data'!$A:$A, $A1014)</f>
        <v>69</v>
      </c>
      <c r="V1014" s="13">
        <f>SUMIFS('Fielding Data'!F:F, 'Fielding Data'!$A:$A, $A1014)</f>
        <v>6</v>
      </c>
      <c r="W1014" s="13">
        <f>SUMIFS('Fielding Data'!G:G, 'Fielding Data'!$A:$A, $A1014)</f>
        <v>0</v>
      </c>
      <c r="X1014" s="13">
        <f>SUMIFS('Fielding Data'!H:H, 'Fielding Data'!$A:$A, $A1014)</f>
        <v>7</v>
      </c>
    </row>
    <row r="1015" spans="1:24" x14ac:dyDescent="0.3">
      <c r="A1015" s="13" t="str">
        <f t="shared" si="31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 t="shared" si="30"/>
        <v>C</v>
      </c>
      <c r="Q1015" s="13">
        <f>IFERROR(VLOOKUP($A1015, 'Fielding Data'!$A$1:$H$12056, 5, 0), 0)</f>
        <v>222</v>
      </c>
      <c r="R1015" s="13">
        <f>IFERROR(VLOOKUP($A1015, 'Fielding Data'!$A$1:$H$12056, 6, 0), 0)</f>
        <v>17</v>
      </c>
      <c r="S1015" s="13">
        <f>IFERROR(VLOOKUP($A1015, 'Fielding Data'!$A$1:$H$12056, 7, 0), 0)</f>
        <v>3</v>
      </c>
      <c r="T1015" s="13">
        <f>IFERROR(VLOOKUP($A1015, 'Fielding Data'!$A$1:$H$12056, 8, 0), 0)</f>
        <v>1</v>
      </c>
      <c r="U1015" s="13">
        <f>SUMIFS('Fielding Data'!E:E, 'Fielding Data'!$A:$A, $A1015)</f>
        <v>222</v>
      </c>
      <c r="V1015" s="13">
        <f>SUMIFS('Fielding Data'!F:F, 'Fielding Data'!$A:$A, $A1015)</f>
        <v>17</v>
      </c>
      <c r="W1015" s="13">
        <f>SUMIFS('Fielding Data'!G:G, 'Fielding Data'!$A:$A, $A1015)</f>
        <v>3</v>
      </c>
      <c r="X1015" s="13">
        <f>SUMIFS('Fielding Data'!H:H, 'Fielding Data'!$A:$A, $A1015)</f>
        <v>1</v>
      </c>
    </row>
    <row r="1016" spans="1:24" x14ac:dyDescent="0.3">
      <c r="A1016" s="13" t="str">
        <f t="shared" si="31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 t="shared" si="30"/>
        <v>CF</v>
      </c>
      <c r="Q1016" s="13">
        <f>IFERROR(VLOOKUP($A1016, 'Fielding Data'!$A$1:$H$12056, 5, 0), 0)</f>
        <v>0</v>
      </c>
      <c r="R1016" s="13">
        <f>IFERROR(VLOOKUP($A1016, 'Fielding Data'!$A$1:$H$12056, 6, 0), 0)</f>
        <v>0</v>
      </c>
      <c r="S1016" s="13">
        <f>IFERROR(VLOOKUP($A1016, 'Fielding Data'!$A$1:$H$12056, 7, 0), 0)</f>
        <v>0</v>
      </c>
      <c r="T1016" s="13">
        <f>IFERROR(VLOOKUP($A1016, 'Fielding Data'!$A$1:$H$12056, 8, 0), 0)</f>
        <v>0</v>
      </c>
      <c r="U1016" s="13">
        <f>SUMIFS('Fielding Data'!E:E, 'Fielding Data'!$A:$A, $A1016)</f>
        <v>17</v>
      </c>
      <c r="V1016" s="13">
        <f>SUMIFS('Fielding Data'!F:F, 'Fielding Data'!$A:$A, $A1016)</f>
        <v>1</v>
      </c>
      <c r="W1016" s="13">
        <f>SUMIFS('Fielding Data'!G:G, 'Fielding Data'!$A:$A, $A1016)</f>
        <v>0</v>
      </c>
      <c r="X1016" s="13">
        <f>SUMIFS('Fielding Data'!H:H, 'Fielding Data'!$A:$A, $A1016)</f>
        <v>1</v>
      </c>
    </row>
    <row r="1017" spans="1:24" x14ac:dyDescent="0.3">
      <c r="A1017" s="13" t="str">
        <f t="shared" si="31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 t="shared" si="30"/>
        <v>C</v>
      </c>
      <c r="Q1017" s="13">
        <f>IFERROR(VLOOKUP($A1017, 'Fielding Data'!$A$1:$H$12056, 5, 0), 0)</f>
        <v>171</v>
      </c>
      <c r="R1017" s="13">
        <f>IFERROR(VLOOKUP($A1017, 'Fielding Data'!$A$1:$H$12056, 6, 0), 0)</f>
        <v>9</v>
      </c>
      <c r="S1017" s="13">
        <f>IFERROR(VLOOKUP($A1017, 'Fielding Data'!$A$1:$H$12056, 7, 0), 0)</f>
        <v>2</v>
      </c>
      <c r="T1017" s="13">
        <f>IFERROR(VLOOKUP($A1017, 'Fielding Data'!$A$1:$H$12056, 8, 0), 0)</f>
        <v>2</v>
      </c>
      <c r="U1017" s="13">
        <f>SUMIFS('Fielding Data'!E:E, 'Fielding Data'!$A:$A, $A1017)</f>
        <v>171</v>
      </c>
      <c r="V1017" s="13">
        <f>SUMIFS('Fielding Data'!F:F, 'Fielding Data'!$A:$A, $A1017)</f>
        <v>9</v>
      </c>
      <c r="W1017" s="13">
        <f>SUMIFS('Fielding Data'!G:G, 'Fielding Data'!$A:$A, $A1017)</f>
        <v>2</v>
      </c>
      <c r="X1017" s="13">
        <f>SUMIFS('Fielding Data'!H:H, 'Fielding Data'!$A:$A, $A1017)</f>
        <v>2</v>
      </c>
    </row>
    <row r="1018" spans="1:24" x14ac:dyDescent="0.3">
      <c r="A1018" s="13" t="str">
        <f t="shared" si="31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 t="shared" si="30"/>
        <v>1B</v>
      </c>
      <c r="Q1018" s="13">
        <f>IFERROR(VLOOKUP($A1018, 'Fielding Data'!$A$1:$H$12056, 5, 0), 0)</f>
        <v>5</v>
      </c>
      <c r="R1018" s="13">
        <f>IFERROR(VLOOKUP($A1018, 'Fielding Data'!$A$1:$H$12056, 6, 0), 0)</f>
        <v>0</v>
      </c>
      <c r="S1018" s="13">
        <f>IFERROR(VLOOKUP($A1018, 'Fielding Data'!$A$1:$H$12056, 7, 0), 0)</f>
        <v>0</v>
      </c>
      <c r="T1018" s="13">
        <f>IFERROR(VLOOKUP($A1018, 'Fielding Data'!$A$1:$H$12056, 8, 0), 0)</f>
        <v>0</v>
      </c>
      <c r="U1018" s="13">
        <f>SUMIFS('Fielding Data'!E:E, 'Fielding Data'!$A:$A, $A1018)</f>
        <v>49</v>
      </c>
      <c r="V1018" s="13">
        <f>SUMIFS('Fielding Data'!F:F, 'Fielding Data'!$A:$A, $A1018)</f>
        <v>82</v>
      </c>
      <c r="W1018" s="13">
        <f>SUMIFS('Fielding Data'!G:G, 'Fielding Data'!$A:$A, $A1018)</f>
        <v>10</v>
      </c>
      <c r="X1018" s="13">
        <f>SUMIFS('Fielding Data'!H:H, 'Fielding Data'!$A:$A, $A1018)</f>
        <v>6</v>
      </c>
    </row>
    <row r="1019" spans="1:24" x14ac:dyDescent="0.3">
      <c r="A1019" s="13" t="str">
        <f t="shared" si="31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 t="shared" si="30"/>
        <v>1B</v>
      </c>
      <c r="Q1019" s="13">
        <f>IFERROR(VLOOKUP($A1019, 'Fielding Data'!$A$1:$H$12056, 5, 0), 0)</f>
        <v>1227</v>
      </c>
      <c r="R1019" s="13">
        <f>IFERROR(VLOOKUP($A1019, 'Fielding Data'!$A$1:$H$12056, 6, 0), 0)</f>
        <v>80</v>
      </c>
      <c r="S1019" s="13">
        <f>IFERROR(VLOOKUP($A1019, 'Fielding Data'!$A$1:$H$12056, 7, 0), 0)</f>
        <v>3</v>
      </c>
      <c r="T1019" s="13">
        <f>IFERROR(VLOOKUP($A1019, 'Fielding Data'!$A$1:$H$12056, 8, 0), 0)</f>
        <v>137</v>
      </c>
      <c r="U1019" s="13">
        <f>SUMIFS('Fielding Data'!E:E, 'Fielding Data'!$A:$A, $A1019)</f>
        <v>1227</v>
      </c>
      <c r="V1019" s="13">
        <f>SUMIFS('Fielding Data'!F:F, 'Fielding Data'!$A:$A, $A1019)</f>
        <v>80</v>
      </c>
      <c r="W1019" s="13">
        <f>SUMIFS('Fielding Data'!G:G, 'Fielding Data'!$A:$A, $A1019)</f>
        <v>3</v>
      </c>
      <c r="X1019" s="13">
        <f>SUMIFS('Fielding Data'!H:H, 'Fielding Data'!$A:$A, $A1019)</f>
        <v>137</v>
      </c>
    </row>
    <row r="1020" spans="1:24" x14ac:dyDescent="0.3">
      <c r="A1020" s="13" t="str">
        <f t="shared" si="31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 t="shared" si="30"/>
        <v>2B</v>
      </c>
      <c r="Q1020" s="13">
        <f>IFERROR(VLOOKUP($A1020, 'Fielding Data'!$A$1:$H$12056, 5, 0), 0)</f>
        <v>79</v>
      </c>
      <c r="R1020" s="13">
        <f>IFERROR(VLOOKUP($A1020, 'Fielding Data'!$A$1:$H$12056, 6, 0), 0)</f>
        <v>126</v>
      </c>
      <c r="S1020" s="13">
        <f>IFERROR(VLOOKUP($A1020, 'Fielding Data'!$A$1:$H$12056, 7, 0), 0)</f>
        <v>6</v>
      </c>
      <c r="T1020" s="13">
        <f>IFERROR(VLOOKUP($A1020, 'Fielding Data'!$A$1:$H$12056, 8, 0), 0)</f>
        <v>31</v>
      </c>
      <c r="U1020" s="13">
        <f>SUMIFS('Fielding Data'!E:E, 'Fielding Data'!$A:$A, $A1020)</f>
        <v>112</v>
      </c>
      <c r="V1020" s="13">
        <f>SUMIFS('Fielding Data'!F:F, 'Fielding Data'!$A:$A, $A1020)</f>
        <v>201</v>
      </c>
      <c r="W1020" s="13">
        <f>SUMIFS('Fielding Data'!G:G, 'Fielding Data'!$A:$A, $A1020)</f>
        <v>8</v>
      </c>
      <c r="X1020" s="13">
        <f>SUMIFS('Fielding Data'!H:H, 'Fielding Data'!$A:$A, $A1020)</f>
        <v>46</v>
      </c>
    </row>
    <row r="1021" spans="1:24" x14ac:dyDescent="0.3">
      <c r="A1021" s="13" t="str">
        <f t="shared" si="31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 t="shared" si="30"/>
        <v>P</v>
      </c>
      <c r="Q1021" s="13">
        <f>IFERROR(VLOOKUP($A1021, 'Fielding Data'!$A$1:$H$12056, 5, 0), 0)</f>
        <v>2</v>
      </c>
      <c r="R1021" s="13">
        <f>IFERROR(VLOOKUP($A1021, 'Fielding Data'!$A$1:$H$12056, 6, 0), 0)</f>
        <v>5</v>
      </c>
      <c r="S1021" s="13">
        <f>IFERROR(VLOOKUP($A1021, 'Fielding Data'!$A$1:$H$12056, 7, 0), 0)</f>
        <v>2</v>
      </c>
      <c r="T1021" s="13">
        <f>IFERROR(VLOOKUP($A1021, 'Fielding Data'!$A$1:$H$12056, 8, 0), 0)</f>
        <v>0</v>
      </c>
      <c r="U1021" s="13">
        <f>SUMIFS('Fielding Data'!E:E, 'Fielding Data'!$A:$A, $A1021)</f>
        <v>2</v>
      </c>
      <c r="V1021" s="13">
        <f>SUMIFS('Fielding Data'!F:F, 'Fielding Data'!$A:$A, $A1021)</f>
        <v>5</v>
      </c>
      <c r="W1021" s="13">
        <f>SUMIFS('Fielding Data'!G:G, 'Fielding Data'!$A:$A, $A1021)</f>
        <v>2</v>
      </c>
      <c r="X1021" s="13">
        <f>SUMIFS('Fielding Data'!H:H, 'Fielding Data'!$A:$A, $A1021)</f>
        <v>0</v>
      </c>
    </row>
    <row r="1022" spans="1:24" x14ac:dyDescent="0.3">
      <c r="A1022" s="13" t="str">
        <f t="shared" si="31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 t="shared" si="30"/>
        <v>3B</v>
      </c>
      <c r="Q1022" s="13">
        <f>IFERROR(VLOOKUP($A1022, 'Fielding Data'!$A$1:$H$12056, 5, 0), 0)</f>
        <v>0</v>
      </c>
      <c r="R1022" s="13">
        <f>IFERROR(VLOOKUP($A1022, 'Fielding Data'!$A$1:$H$12056, 6, 0), 0)</f>
        <v>0</v>
      </c>
      <c r="S1022" s="13">
        <f>IFERROR(VLOOKUP($A1022, 'Fielding Data'!$A$1:$H$12056, 7, 0), 0)</f>
        <v>1</v>
      </c>
      <c r="T1022" s="13">
        <f>IFERROR(VLOOKUP($A1022, 'Fielding Data'!$A$1:$H$12056, 8, 0), 0)</f>
        <v>0</v>
      </c>
      <c r="U1022" s="13">
        <f>SUMIFS('Fielding Data'!E:E, 'Fielding Data'!$A:$A, $A1022)</f>
        <v>34</v>
      </c>
      <c r="V1022" s="13">
        <f>SUMIFS('Fielding Data'!F:F, 'Fielding Data'!$A:$A, $A1022)</f>
        <v>2</v>
      </c>
      <c r="W1022" s="13">
        <f>SUMIFS('Fielding Data'!G:G, 'Fielding Data'!$A:$A, $A1022)</f>
        <v>3</v>
      </c>
      <c r="X1022" s="13">
        <f>SUMIFS('Fielding Data'!H:H, 'Fielding Data'!$A:$A, $A1022)</f>
        <v>1</v>
      </c>
    </row>
    <row r="1023" spans="1:24" x14ac:dyDescent="0.3">
      <c r="A1023" s="13" t="str">
        <f t="shared" si="31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 t="shared" si="30"/>
        <v>P</v>
      </c>
      <c r="Q1023" s="13">
        <f>IFERROR(VLOOKUP($A1023, 'Fielding Data'!$A$1:$H$12056, 5, 0), 0)</f>
        <v>1</v>
      </c>
      <c r="R1023" s="13">
        <f>IFERROR(VLOOKUP($A1023, 'Fielding Data'!$A$1:$H$12056, 6, 0), 0)</f>
        <v>0</v>
      </c>
      <c r="S1023" s="13">
        <f>IFERROR(VLOOKUP($A1023, 'Fielding Data'!$A$1:$H$12056, 7, 0), 0)</f>
        <v>0</v>
      </c>
      <c r="T1023" s="13">
        <f>IFERROR(VLOOKUP($A1023, 'Fielding Data'!$A$1:$H$12056, 8, 0), 0)</f>
        <v>0</v>
      </c>
      <c r="U1023" s="13">
        <f>SUMIFS('Fielding Data'!E:E, 'Fielding Data'!$A:$A, $A1023)</f>
        <v>1</v>
      </c>
      <c r="V1023" s="13">
        <f>SUMIFS('Fielding Data'!F:F, 'Fielding Data'!$A:$A, $A1023)</f>
        <v>0</v>
      </c>
      <c r="W1023" s="13">
        <f>SUMIFS('Fielding Data'!G:G, 'Fielding Data'!$A:$A, $A1023)</f>
        <v>0</v>
      </c>
      <c r="X1023" s="13">
        <f>SUMIFS('Fielding Data'!H:H, 'Fielding Data'!$A:$A, $A1023)</f>
        <v>0</v>
      </c>
    </row>
    <row r="1024" spans="1:24" x14ac:dyDescent="0.3">
      <c r="A1024" s="13" t="str">
        <f t="shared" si="31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 t="shared" si="30"/>
        <v>P</v>
      </c>
      <c r="Q1024" s="13">
        <f>IFERROR(VLOOKUP($A1024, 'Fielding Data'!$A$1:$H$12056, 5, 0), 0)</f>
        <v>0</v>
      </c>
      <c r="R1024" s="13">
        <f>IFERROR(VLOOKUP($A1024, 'Fielding Data'!$A$1:$H$12056, 6, 0), 0)</f>
        <v>0</v>
      </c>
      <c r="S1024" s="13">
        <f>IFERROR(VLOOKUP($A1024, 'Fielding Data'!$A$1:$H$12056, 7, 0), 0)</f>
        <v>0</v>
      </c>
      <c r="T1024" s="13">
        <f>IFERROR(VLOOKUP($A1024, 'Fielding Data'!$A$1:$H$12056, 8, 0), 0)</f>
        <v>0</v>
      </c>
      <c r="U1024" s="13">
        <f>SUMIFS('Fielding Data'!E:E, 'Fielding Data'!$A:$A, $A1024)</f>
        <v>0</v>
      </c>
      <c r="V1024" s="13">
        <f>SUMIFS('Fielding Data'!F:F, 'Fielding Data'!$A:$A, $A1024)</f>
        <v>0</v>
      </c>
      <c r="W1024" s="13">
        <f>SUMIFS('Fielding Data'!G:G, 'Fielding Data'!$A:$A, $A1024)</f>
        <v>0</v>
      </c>
      <c r="X1024" s="13">
        <f>SUMIFS('Fielding Data'!H:H, 'Fielding Data'!$A:$A, $A1024)</f>
        <v>0</v>
      </c>
    </row>
    <row r="1025" spans="1:24" x14ac:dyDescent="0.3">
      <c r="A1025" s="13" t="str">
        <f t="shared" si="31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 t="shared" si="30"/>
        <v>C</v>
      </c>
      <c r="Q1025" s="13">
        <f>IFERROR(VLOOKUP($A1025, 'Fielding Data'!$A$1:$H$12056, 5, 0), 0)</f>
        <v>341</v>
      </c>
      <c r="R1025" s="13">
        <f>IFERROR(VLOOKUP($A1025, 'Fielding Data'!$A$1:$H$12056, 6, 0), 0)</f>
        <v>29</v>
      </c>
      <c r="S1025" s="13">
        <f>IFERROR(VLOOKUP($A1025, 'Fielding Data'!$A$1:$H$12056, 7, 0), 0)</f>
        <v>3</v>
      </c>
      <c r="T1025" s="13">
        <f>IFERROR(VLOOKUP($A1025, 'Fielding Data'!$A$1:$H$12056, 8, 0), 0)</f>
        <v>2</v>
      </c>
      <c r="U1025" s="13">
        <f>SUMIFS('Fielding Data'!E:E, 'Fielding Data'!$A:$A, $A1025)</f>
        <v>341</v>
      </c>
      <c r="V1025" s="13">
        <f>SUMIFS('Fielding Data'!F:F, 'Fielding Data'!$A:$A, $A1025)</f>
        <v>29</v>
      </c>
      <c r="W1025" s="13">
        <f>SUMIFS('Fielding Data'!G:G, 'Fielding Data'!$A:$A, $A1025)</f>
        <v>3</v>
      </c>
      <c r="X1025" s="13">
        <f>SUMIFS('Fielding Data'!H:H, 'Fielding Data'!$A:$A, $A1025)</f>
        <v>2</v>
      </c>
    </row>
    <row r="1026" spans="1:24" x14ac:dyDescent="0.3">
      <c r="A1026" s="13" t="str">
        <f t="shared" si="31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 t="shared" ref="P1026:P1089" si="32">IFERROR(VLOOKUP($A1026, Fielding, 4, 0), "Other")</f>
        <v>P</v>
      </c>
      <c r="Q1026" s="13">
        <f>IFERROR(VLOOKUP($A1026, 'Fielding Data'!$A$1:$H$12056, 5, 0), 0)</f>
        <v>2</v>
      </c>
      <c r="R1026" s="13">
        <f>IFERROR(VLOOKUP($A1026, 'Fielding Data'!$A$1:$H$12056, 6, 0), 0)</f>
        <v>11</v>
      </c>
      <c r="S1026" s="13">
        <f>IFERROR(VLOOKUP($A1026, 'Fielding Data'!$A$1:$H$12056, 7, 0), 0)</f>
        <v>0</v>
      </c>
      <c r="T1026" s="13">
        <f>IFERROR(VLOOKUP($A1026, 'Fielding Data'!$A$1:$H$12056, 8, 0), 0)</f>
        <v>0</v>
      </c>
      <c r="U1026" s="13">
        <f>SUMIFS('Fielding Data'!E:E, 'Fielding Data'!$A:$A, $A1026)</f>
        <v>2</v>
      </c>
      <c r="V1026" s="13">
        <f>SUMIFS('Fielding Data'!F:F, 'Fielding Data'!$A:$A, $A1026)</f>
        <v>11</v>
      </c>
      <c r="W1026" s="13">
        <f>SUMIFS('Fielding Data'!G:G, 'Fielding Data'!$A:$A, $A1026)</f>
        <v>0</v>
      </c>
      <c r="X1026" s="13">
        <f>SUMIFS('Fielding Data'!H:H, 'Fielding Data'!$A:$A, $A1026)</f>
        <v>0</v>
      </c>
    </row>
    <row r="1027" spans="1:24" x14ac:dyDescent="0.3">
      <c r="A1027" s="13" t="str">
        <f t="shared" ref="A1027:A1090" si="33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 t="shared" si="32"/>
        <v>P</v>
      </c>
      <c r="Q1027" s="13">
        <f>IFERROR(VLOOKUP($A1027, 'Fielding Data'!$A$1:$H$12056, 5, 0), 0)</f>
        <v>0</v>
      </c>
      <c r="R1027" s="13">
        <f>IFERROR(VLOOKUP($A1027, 'Fielding Data'!$A$1:$H$12056, 6, 0), 0)</f>
        <v>2</v>
      </c>
      <c r="S1027" s="13">
        <f>IFERROR(VLOOKUP($A1027, 'Fielding Data'!$A$1:$H$12056, 7, 0), 0)</f>
        <v>0</v>
      </c>
      <c r="T1027" s="13">
        <f>IFERROR(VLOOKUP($A1027, 'Fielding Data'!$A$1:$H$12056, 8, 0), 0)</f>
        <v>0</v>
      </c>
      <c r="U1027" s="13">
        <f>SUMIFS('Fielding Data'!E:E, 'Fielding Data'!$A:$A, $A1027)</f>
        <v>0</v>
      </c>
      <c r="V1027" s="13">
        <f>SUMIFS('Fielding Data'!F:F, 'Fielding Data'!$A:$A, $A1027)</f>
        <v>2</v>
      </c>
      <c r="W1027" s="13">
        <f>SUMIFS('Fielding Data'!G:G, 'Fielding Data'!$A:$A, $A1027)</f>
        <v>0</v>
      </c>
      <c r="X1027" s="13">
        <f>SUMIFS('Fielding Data'!H:H, 'Fielding Data'!$A:$A, $A1027)</f>
        <v>0</v>
      </c>
    </row>
    <row r="1028" spans="1:24" x14ac:dyDescent="0.3">
      <c r="A1028" s="13" t="str">
        <f t="shared" si="33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 t="shared" si="32"/>
        <v>Other</v>
      </c>
      <c r="Q1028" s="13">
        <f>IFERROR(VLOOKUP($A1028, 'Fielding Data'!$A$1:$H$12056, 5, 0), 0)</f>
        <v>0</v>
      </c>
      <c r="R1028" s="13">
        <f>IFERROR(VLOOKUP($A1028, 'Fielding Data'!$A$1:$H$12056, 6, 0), 0)</f>
        <v>0</v>
      </c>
      <c r="S1028" s="13">
        <f>IFERROR(VLOOKUP($A1028, 'Fielding Data'!$A$1:$H$12056, 7, 0), 0)</f>
        <v>0</v>
      </c>
      <c r="T1028" s="13">
        <f>IFERROR(VLOOKUP($A1028, 'Fielding Data'!$A$1:$H$12056, 8, 0), 0)</f>
        <v>0</v>
      </c>
      <c r="U1028" s="13">
        <f>SUMIFS('Fielding Data'!E:E, 'Fielding Data'!$A:$A, $A1028)</f>
        <v>0</v>
      </c>
      <c r="V1028" s="13">
        <f>SUMIFS('Fielding Data'!F:F, 'Fielding Data'!$A:$A, $A1028)</f>
        <v>0</v>
      </c>
      <c r="W1028" s="13">
        <f>SUMIFS('Fielding Data'!G:G, 'Fielding Data'!$A:$A, $A1028)</f>
        <v>0</v>
      </c>
      <c r="X1028" s="13">
        <f>SUMIFS('Fielding Data'!H:H, 'Fielding Data'!$A:$A, $A1028)</f>
        <v>0</v>
      </c>
    </row>
    <row r="1029" spans="1:24" x14ac:dyDescent="0.3">
      <c r="A1029" s="13" t="str">
        <f t="shared" si="33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 t="shared" si="32"/>
        <v>P</v>
      </c>
      <c r="Q1029" s="13">
        <f>IFERROR(VLOOKUP($A1029, 'Fielding Data'!$A$1:$H$12056, 5, 0), 0)</f>
        <v>1</v>
      </c>
      <c r="R1029" s="13">
        <f>IFERROR(VLOOKUP($A1029, 'Fielding Data'!$A$1:$H$12056, 6, 0), 0)</f>
        <v>1</v>
      </c>
      <c r="S1029" s="13">
        <f>IFERROR(VLOOKUP($A1029, 'Fielding Data'!$A$1:$H$12056, 7, 0), 0)</f>
        <v>0</v>
      </c>
      <c r="T1029" s="13">
        <f>IFERROR(VLOOKUP($A1029, 'Fielding Data'!$A$1:$H$12056, 8, 0), 0)</f>
        <v>0</v>
      </c>
      <c r="U1029" s="13">
        <f>SUMIFS('Fielding Data'!E:E, 'Fielding Data'!$A:$A, $A1029)</f>
        <v>1</v>
      </c>
      <c r="V1029" s="13">
        <f>SUMIFS('Fielding Data'!F:F, 'Fielding Data'!$A:$A, $A1029)</f>
        <v>1</v>
      </c>
      <c r="W1029" s="13">
        <f>SUMIFS('Fielding Data'!G:G, 'Fielding Data'!$A:$A, $A1029)</f>
        <v>0</v>
      </c>
      <c r="X1029" s="13">
        <f>SUMIFS('Fielding Data'!H:H, 'Fielding Data'!$A:$A, $A1029)</f>
        <v>0</v>
      </c>
    </row>
    <row r="1030" spans="1:24" x14ac:dyDescent="0.3">
      <c r="A1030" s="13" t="str">
        <f t="shared" si="33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 t="shared" si="32"/>
        <v>P</v>
      </c>
      <c r="Q1030" s="13">
        <f>IFERROR(VLOOKUP($A1030, 'Fielding Data'!$A$1:$H$12056, 5, 0), 0)</f>
        <v>2</v>
      </c>
      <c r="R1030" s="13">
        <f>IFERROR(VLOOKUP($A1030, 'Fielding Data'!$A$1:$H$12056, 6, 0), 0)</f>
        <v>1</v>
      </c>
      <c r="S1030" s="13">
        <f>IFERROR(VLOOKUP($A1030, 'Fielding Data'!$A$1:$H$12056, 7, 0), 0)</f>
        <v>1</v>
      </c>
      <c r="T1030" s="13">
        <f>IFERROR(VLOOKUP($A1030, 'Fielding Data'!$A$1:$H$12056, 8, 0), 0)</f>
        <v>0</v>
      </c>
      <c r="U1030" s="13">
        <f>SUMIFS('Fielding Data'!E:E, 'Fielding Data'!$A:$A, $A1030)</f>
        <v>2</v>
      </c>
      <c r="V1030" s="13">
        <f>SUMIFS('Fielding Data'!F:F, 'Fielding Data'!$A:$A, $A1030)</f>
        <v>1</v>
      </c>
      <c r="W1030" s="13">
        <f>SUMIFS('Fielding Data'!G:G, 'Fielding Data'!$A:$A, $A1030)</f>
        <v>1</v>
      </c>
      <c r="X1030" s="13">
        <f>SUMIFS('Fielding Data'!H:H, 'Fielding Data'!$A:$A, $A1030)</f>
        <v>0</v>
      </c>
    </row>
    <row r="1031" spans="1:24" x14ac:dyDescent="0.3">
      <c r="A1031" s="13" t="str">
        <f t="shared" si="33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 t="shared" si="32"/>
        <v>P</v>
      </c>
      <c r="Q1031" s="13">
        <f>IFERROR(VLOOKUP($A1031, 'Fielding Data'!$A$1:$H$12056, 5, 0), 0)</f>
        <v>0</v>
      </c>
      <c r="R1031" s="13">
        <f>IFERROR(VLOOKUP($A1031, 'Fielding Data'!$A$1:$H$12056, 6, 0), 0)</f>
        <v>6</v>
      </c>
      <c r="S1031" s="13">
        <f>IFERROR(VLOOKUP($A1031, 'Fielding Data'!$A$1:$H$12056, 7, 0), 0)</f>
        <v>0</v>
      </c>
      <c r="T1031" s="13">
        <f>IFERROR(VLOOKUP($A1031, 'Fielding Data'!$A$1:$H$12056, 8, 0), 0)</f>
        <v>0</v>
      </c>
      <c r="U1031" s="13">
        <f>SUMIFS('Fielding Data'!E:E, 'Fielding Data'!$A:$A, $A1031)</f>
        <v>0</v>
      </c>
      <c r="V1031" s="13">
        <f>SUMIFS('Fielding Data'!F:F, 'Fielding Data'!$A:$A, $A1031)</f>
        <v>6</v>
      </c>
      <c r="W1031" s="13">
        <f>SUMIFS('Fielding Data'!G:G, 'Fielding Data'!$A:$A, $A1031)</f>
        <v>0</v>
      </c>
      <c r="X1031" s="13">
        <f>SUMIFS('Fielding Data'!H:H, 'Fielding Data'!$A:$A, $A1031)</f>
        <v>0</v>
      </c>
    </row>
    <row r="1032" spans="1:24" x14ac:dyDescent="0.3">
      <c r="A1032" s="13" t="str">
        <f t="shared" si="33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 t="shared" si="32"/>
        <v>P</v>
      </c>
      <c r="Q1032" s="13">
        <f>IFERROR(VLOOKUP($A1032, 'Fielding Data'!$A$1:$H$12056, 5, 0), 0)</f>
        <v>0</v>
      </c>
      <c r="R1032" s="13">
        <f>IFERROR(VLOOKUP($A1032, 'Fielding Data'!$A$1:$H$12056, 6, 0), 0)</f>
        <v>3</v>
      </c>
      <c r="S1032" s="13">
        <f>IFERROR(VLOOKUP($A1032, 'Fielding Data'!$A$1:$H$12056, 7, 0), 0)</f>
        <v>1</v>
      </c>
      <c r="T1032" s="13">
        <f>IFERROR(VLOOKUP($A1032, 'Fielding Data'!$A$1:$H$12056, 8, 0), 0)</f>
        <v>0</v>
      </c>
      <c r="U1032" s="13">
        <f>SUMIFS('Fielding Data'!E:E, 'Fielding Data'!$A:$A, $A1032)</f>
        <v>0</v>
      </c>
      <c r="V1032" s="13">
        <f>SUMIFS('Fielding Data'!F:F, 'Fielding Data'!$A:$A, $A1032)</f>
        <v>3</v>
      </c>
      <c r="W1032" s="13">
        <f>SUMIFS('Fielding Data'!G:G, 'Fielding Data'!$A:$A, $A1032)</f>
        <v>1</v>
      </c>
      <c r="X1032" s="13">
        <f>SUMIFS('Fielding Data'!H:H, 'Fielding Data'!$A:$A, $A1032)</f>
        <v>0</v>
      </c>
    </row>
    <row r="1033" spans="1:24" x14ac:dyDescent="0.3">
      <c r="A1033" s="13" t="str">
        <f t="shared" si="33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 t="shared" si="32"/>
        <v>P</v>
      </c>
      <c r="Q1033" s="13">
        <f>IFERROR(VLOOKUP($A1033, 'Fielding Data'!$A$1:$H$12056, 5, 0), 0)</f>
        <v>7</v>
      </c>
      <c r="R1033" s="13">
        <f>IFERROR(VLOOKUP($A1033, 'Fielding Data'!$A$1:$H$12056, 6, 0), 0)</f>
        <v>6</v>
      </c>
      <c r="S1033" s="13">
        <f>IFERROR(VLOOKUP($A1033, 'Fielding Data'!$A$1:$H$12056, 7, 0), 0)</f>
        <v>1</v>
      </c>
      <c r="T1033" s="13">
        <f>IFERROR(VLOOKUP($A1033, 'Fielding Data'!$A$1:$H$12056, 8, 0), 0)</f>
        <v>1</v>
      </c>
      <c r="U1033" s="13">
        <f>SUMIFS('Fielding Data'!E:E, 'Fielding Data'!$A:$A, $A1033)</f>
        <v>7</v>
      </c>
      <c r="V1033" s="13">
        <f>SUMIFS('Fielding Data'!F:F, 'Fielding Data'!$A:$A, $A1033)</f>
        <v>6</v>
      </c>
      <c r="W1033" s="13">
        <f>SUMIFS('Fielding Data'!G:G, 'Fielding Data'!$A:$A, $A1033)</f>
        <v>1</v>
      </c>
      <c r="X1033" s="13">
        <f>SUMIFS('Fielding Data'!H:H, 'Fielding Data'!$A:$A, $A1033)</f>
        <v>1</v>
      </c>
    </row>
    <row r="1034" spans="1:24" x14ac:dyDescent="0.3">
      <c r="A1034" s="13" t="str">
        <f t="shared" si="33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 t="shared" si="32"/>
        <v>P</v>
      </c>
      <c r="Q1034" s="13">
        <f>IFERROR(VLOOKUP($A1034, 'Fielding Data'!$A$1:$H$12056, 5, 0), 0)</f>
        <v>1</v>
      </c>
      <c r="R1034" s="13">
        <f>IFERROR(VLOOKUP($A1034, 'Fielding Data'!$A$1:$H$12056, 6, 0), 0)</f>
        <v>0</v>
      </c>
      <c r="S1034" s="13">
        <f>IFERROR(VLOOKUP($A1034, 'Fielding Data'!$A$1:$H$12056, 7, 0), 0)</f>
        <v>0</v>
      </c>
      <c r="T1034" s="13">
        <f>IFERROR(VLOOKUP($A1034, 'Fielding Data'!$A$1:$H$12056, 8, 0), 0)</f>
        <v>0</v>
      </c>
      <c r="U1034" s="13">
        <f>SUMIFS('Fielding Data'!E:E, 'Fielding Data'!$A:$A, $A1034)</f>
        <v>1</v>
      </c>
      <c r="V1034" s="13">
        <f>SUMIFS('Fielding Data'!F:F, 'Fielding Data'!$A:$A, $A1034)</f>
        <v>0</v>
      </c>
      <c r="W1034" s="13">
        <f>SUMIFS('Fielding Data'!G:G, 'Fielding Data'!$A:$A, $A1034)</f>
        <v>0</v>
      </c>
      <c r="X1034" s="13">
        <f>SUMIFS('Fielding Data'!H:H, 'Fielding Data'!$A:$A, $A1034)</f>
        <v>0</v>
      </c>
    </row>
    <row r="1035" spans="1:24" x14ac:dyDescent="0.3">
      <c r="A1035" s="13" t="str">
        <f t="shared" si="33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 t="shared" si="32"/>
        <v>1B</v>
      </c>
      <c r="Q1035" s="13">
        <f>IFERROR(VLOOKUP($A1035, 'Fielding Data'!$A$1:$H$12056, 5, 0), 0)</f>
        <v>5</v>
      </c>
      <c r="R1035" s="13">
        <f>IFERROR(VLOOKUP($A1035, 'Fielding Data'!$A$1:$H$12056, 6, 0), 0)</f>
        <v>0</v>
      </c>
      <c r="S1035" s="13">
        <f>IFERROR(VLOOKUP($A1035, 'Fielding Data'!$A$1:$H$12056, 7, 0), 0)</f>
        <v>0</v>
      </c>
      <c r="T1035" s="13">
        <f>IFERROR(VLOOKUP($A1035, 'Fielding Data'!$A$1:$H$12056, 8, 0), 0)</f>
        <v>0</v>
      </c>
      <c r="U1035" s="13">
        <f>SUMIFS('Fielding Data'!E:E, 'Fielding Data'!$A:$A, $A1035)</f>
        <v>36</v>
      </c>
      <c r="V1035" s="13">
        <f>SUMIFS('Fielding Data'!F:F, 'Fielding Data'!$A:$A, $A1035)</f>
        <v>64</v>
      </c>
      <c r="W1035" s="13">
        <f>SUMIFS('Fielding Data'!G:G, 'Fielding Data'!$A:$A, $A1035)</f>
        <v>2</v>
      </c>
      <c r="X1035" s="13">
        <f>SUMIFS('Fielding Data'!H:H, 'Fielding Data'!$A:$A, $A1035)</f>
        <v>9</v>
      </c>
    </row>
    <row r="1036" spans="1:24" x14ac:dyDescent="0.3">
      <c r="A1036" s="13" t="str">
        <f t="shared" si="33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 t="shared" si="32"/>
        <v>2B</v>
      </c>
      <c r="Q1036" s="13">
        <f>IFERROR(VLOOKUP($A1036, 'Fielding Data'!$A$1:$H$12056, 5, 0), 0)</f>
        <v>5</v>
      </c>
      <c r="R1036" s="13">
        <f>IFERROR(VLOOKUP($A1036, 'Fielding Data'!$A$1:$H$12056, 6, 0), 0)</f>
        <v>4</v>
      </c>
      <c r="S1036" s="13">
        <f>IFERROR(VLOOKUP($A1036, 'Fielding Data'!$A$1:$H$12056, 7, 0), 0)</f>
        <v>1</v>
      </c>
      <c r="T1036" s="13">
        <f>IFERROR(VLOOKUP($A1036, 'Fielding Data'!$A$1:$H$12056, 8, 0), 0)</f>
        <v>2</v>
      </c>
      <c r="U1036" s="13">
        <f>SUMIFS('Fielding Data'!E:E, 'Fielding Data'!$A:$A, $A1036)</f>
        <v>18</v>
      </c>
      <c r="V1036" s="13">
        <f>SUMIFS('Fielding Data'!F:F, 'Fielding Data'!$A:$A, $A1036)</f>
        <v>20</v>
      </c>
      <c r="W1036" s="13">
        <f>SUMIFS('Fielding Data'!G:G, 'Fielding Data'!$A:$A, $A1036)</f>
        <v>1</v>
      </c>
      <c r="X1036" s="13">
        <f>SUMIFS('Fielding Data'!H:H, 'Fielding Data'!$A:$A, $A1036)</f>
        <v>6</v>
      </c>
    </row>
    <row r="1037" spans="1:24" x14ac:dyDescent="0.3">
      <c r="A1037" s="13" t="str">
        <f t="shared" si="33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 t="shared" si="32"/>
        <v>P</v>
      </c>
      <c r="Q1037" s="13">
        <f>IFERROR(VLOOKUP($A1037, 'Fielding Data'!$A$1:$H$12056, 5, 0), 0)</f>
        <v>4</v>
      </c>
      <c r="R1037" s="13">
        <f>IFERROR(VLOOKUP($A1037, 'Fielding Data'!$A$1:$H$12056, 6, 0), 0)</f>
        <v>9</v>
      </c>
      <c r="S1037" s="13">
        <f>IFERROR(VLOOKUP($A1037, 'Fielding Data'!$A$1:$H$12056, 7, 0), 0)</f>
        <v>0</v>
      </c>
      <c r="T1037" s="13">
        <f>IFERROR(VLOOKUP($A1037, 'Fielding Data'!$A$1:$H$12056, 8, 0), 0)</f>
        <v>3</v>
      </c>
      <c r="U1037" s="13">
        <f>SUMIFS('Fielding Data'!E:E, 'Fielding Data'!$A:$A, $A1037)</f>
        <v>4</v>
      </c>
      <c r="V1037" s="13">
        <f>SUMIFS('Fielding Data'!F:F, 'Fielding Data'!$A:$A, $A1037)</f>
        <v>9</v>
      </c>
      <c r="W1037" s="13">
        <f>SUMIFS('Fielding Data'!G:G, 'Fielding Data'!$A:$A, $A1037)</f>
        <v>0</v>
      </c>
      <c r="X1037" s="13">
        <f>SUMIFS('Fielding Data'!H:H, 'Fielding Data'!$A:$A, $A1037)</f>
        <v>3</v>
      </c>
    </row>
    <row r="1038" spans="1:24" x14ac:dyDescent="0.3">
      <c r="A1038" s="13" t="str">
        <f t="shared" si="33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 t="shared" si="32"/>
        <v>CF</v>
      </c>
      <c r="Q1038" s="13">
        <f>IFERROR(VLOOKUP($A1038, 'Fielding Data'!$A$1:$H$12056, 5, 0), 0)</f>
        <v>0</v>
      </c>
      <c r="R1038" s="13">
        <f>IFERROR(VLOOKUP($A1038, 'Fielding Data'!$A$1:$H$12056, 6, 0), 0)</f>
        <v>0</v>
      </c>
      <c r="S1038" s="13">
        <f>IFERROR(VLOOKUP($A1038, 'Fielding Data'!$A$1:$H$12056, 7, 0), 0)</f>
        <v>0</v>
      </c>
      <c r="T1038" s="13">
        <f>IFERROR(VLOOKUP($A1038, 'Fielding Data'!$A$1:$H$12056, 8, 0), 0)</f>
        <v>0</v>
      </c>
      <c r="U1038" s="13">
        <f>SUMIFS('Fielding Data'!E:E, 'Fielding Data'!$A:$A, $A1038)</f>
        <v>314</v>
      </c>
      <c r="V1038" s="13">
        <f>SUMIFS('Fielding Data'!F:F, 'Fielding Data'!$A:$A, $A1038)</f>
        <v>7</v>
      </c>
      <c r="W1038" s="13">
        <f>SUMIFS('Fielding Data'!G:G, 'Fielding Data'!$A:$A, $A1038)</f>
        <v>1</v>
      </c>
      <c r="X1038" s="13">
        <f>SUMIFS('Fielding Data'!H:H, 'Fielding Data'!$A:$A, $A1038)</f>
        <v>2</v>
      </c>
    </row>
    <row r="1039" spans="1:24" x14ac:dyDescent="0.3">
      <c r="A1039" s="13" t="str">
        <f t="shared" si="33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 t="shared" si="32"/>
        <v>P</v>
      </c>
      <c r="Q1039" s="13">
        <f>IFERROR(VLOOKUP($A1039, 'Fielding Data'!$A$1:$H$12056, 5, 0), 0)</f>
        <v>1</v>
      </c>
      <c r="R1039" s="13">
        <f>IFERROR(VLOOKUP($A1039, 'Fielding Data'!$A$1:$H$12056, 6, 0), 0)</f>
        <v>1</v>
      </c>
      <c r="S1039" s="13">
        <f>IFERROR(VLOOKUP($A1039, 'Fielding Data'!$A$1:$H$12056, 7, 0), 0)</f>
        <v>1</v>
      </c>
      <c r="T1039" s="13">
        <f>IFERROR(VLOOKUP($A1039, 'Fielding Data'!$A$1:$H$12056, 8, 0), 0)</f>
        <v>0</v>
      </c>
      <c r="U1039" s="13">
        <f>SUMIFS('Fielding Data'!E:E, 'Fielding Data'!$A:$A, $A1039)</f>
        <v>1</v>
      </c>
      <c r="V1039" s="13">
        <f>SUMIFS('Fielding Data'!F:F, 'Fielding Data'!$A:$A, $A1039)</f>
        <v>1</v>
      </c>
      <c r="W1039" s="13">
        <f>SUMIFS('Fielding Data'!G:G, 'Fielding Data'!$A:$A, $A1039)</f>
        <v>1</v>
      </c>
      <c r="X1039" s="13">
        <f>SUMIFS('Fielding Data'!H:H, 'Fielding Data'!$A:$A, $A1039)</f>
        <v>0</v>
      </c>
    </row>
    <row r="1040" spans="1:24" x14ac:dyDescent="0.3">
      <c r="A1040" s="13" t="str">
        <f t="shared" si="33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 t="shared" si="32"/>
        <v>C</v>
      </c>
      <c r="Q1040" s="13">
        <f>IFERROR(VLOOKUP($A1040, 'Fielding Data'!$A$1:$H$12056, 5, 0), 0)</f>
        <v>681</v>
      </c>
      <c r="R1040" s="13">
        <f>IFERROR(VLOOKUP($A1040, 'Fielding Data'!$A$1:$H$12056, 6, 0), 0)</f>
        <v>45</v>
      </c>
      <c r="S1040" s="13">
        <f>IFERROR(VLOOKUP($A1040, 'Fielding Data'!$A$1:$H$12056, 7, 0), 0)</f>
        <v>3</v>
      </c>
      <c r="T1040" s="13">
        <f>IFERROR(VLOOKUP($A1040, 'Fielding Data'!$A$1:$H$12056, 8, 0), 0)</f>
        <v>5</v>
      </c>
      <c r="U1040" s="13">
        <f>SUMIFS('Fielding Data'!E:E, 'Fielding Data'!$A:$A, $A1040)</f>
        <v>681</v>
      </c>
      <c r="V1040" s="13">
        <f>SUMIFS('Fielding Data'!F:F, 'Fielding Data'!$A:$A, $A1040)</f>
        <v>45</v>
      </c>
      <c r="W1040" s="13">
        <f>SUMIFS('Fielding Data'!G:G, 'Fielding Data'!$A:$A, $A1040)</f>
        <v>3</v>
      </c>
      <c r="X1040" s="13">
        <f>SUMIFS('Fielding Data'!H:H, 'Fielding Data'!$A:$A, $A1040)</f>
        <v>5</v>
      </c>
    </row>
    <row r="1041" spans="1:24" x14ac:dyDescent="0.3">
      <c r="A1041" s="13" t="str">
        <f t="shared" si="33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 t="shared" si="32"/>
        <v>C</v>
      </c>
      <c r="Q1041" s="13">
        <f>IFERROR(VLOOKUP($A1041, 'Fielding Data'!$A$1:$H$12056, 5, 0), 0)</f>
        <v>92</v>
      </c>
      <c r="R1041" s="13">
        <f>IFERROR(VLOOKUP($A1041, 'Fielding Data'!$A$1:$H$12056, 6, 0), 0)</f>
        <v>7</v>
      </c>
      <c r="S1041" s="13">
        <f>IFERROR(VLOOKUP($A1041, 'Fielding Data'!$A$1:$H$12056, 7, 0), 0)</f>
        <v>1</v>
      </c>
      <c r="T1041" s="13">
        <f>IFERROR(VLOOKUP($A1041, 'Fielding Data'!$A$1:$H$12056, 8, 0), 0)</f>
        <v>0</v>
      </c>
      <c r="U1041" s="13">
        <f>SUMIFS('Fielding Data'!E:E, 'Fielding Data'!$A:$A, $A1041)</f>
        <v>92</v>
      </c>
      <c r="V1041" s="13">
        <f>SUMIFS('Fielding Data'!F:F, 'Fielding Data'!$A:$A, $A1041)</f>
        <v>7</v>
      </c>
      <c r="W1041" s="13">
        <f>SUMIFS('Fielding Data'!G:G, 'Fielding Data'!$A:$A, $A1041)</f>
        <v>1</v>
      </c>
      <c r="X1041" s="13">
        <f>SUMIFS('Fielding Data'!H:H, 'Fielding Data'!$A:$A, $A1041)</f>
        <v>0</v>
      </c>
    </row>
    <row r="1042" spans="1:24" x14ac:dyDescent="0.3">
      <c r="A1042" s="13" t="str">
        <f t="shared" si="33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 t="shared" si="32"/>
        <v>C</v>
      </c>
      <c r="Q1042" s="13">
        <f>IFERROR(VLOOKUP($A1042, 'Fielding Data'!$A$1:$H$12056, 5, 0), 0)</f>
        <v>512</v>
      </c>
      <c r="R1042" s="13">
        <f>IFERROR(VLOOKUP($A1042, 'Fielding Data'!$A$1:$H$12056, 6, 0), 0)</f>
        <v>21</v>
      </c>
      <c r="S1042" s="13">
        <f>IFERROR(VLOOKUP($A1042, 'Fielding Data'!$A$1:$H$12056, 7, 0), 0)</f>
        <v>3</v>
      </c>
      <c r="T1042" s="13">
        <f>IFERROR(VLOOKUP($A1042, 'Fielding Data'!$A$1:$H$12056, 8, 0), 0)</f>
        <v>1</v>
      </c>
      <c r="U1042" s="13">
        <f>SUMIFS('Fielding Data'!E:E, 'Fielding Data'!$A:$A, $A1042)</f>
        <v>512</v>
      </c>
      <c r="V1042" s="13">
        <f>SUMIFS('Fielding Data'!F:F, 'Fielding Data'!$A:$A, $A1042)</f>
        <v>21</v>
      </c>
      <c r="W1042" s="13">
        <f>SUMIFS('Fielding Data'!G:G, 'Fielding Data'!$A:$A, $A1042)</f>
        <v>3</v>
      </c>
      <c r="X1042" s="13">
        <f>SUMIFS('Fielding Data'!H:H, 'Fielding Data'!$A:$A, $A1042)</f>
        <v>1</v>
      </c>
    </row>
    <row r="1043" spans="1:24" x14ac:dyDescent="0.3">
      <c r="A1043" s="13" t="str">
        <f t="shared" si="33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 t="shared" si="32"/>
        <v>P</v>
      </c>
      <c r="Q1043" s="13">
        <f>IFERROR(VLOOKUP($A1043, 'Fielding Data'!$A$1:$H$12056, 5, 0), 0)</f>
        <v>1</v>
      </c>
      <c r="R1043" s="13">
        <f>IFERROR(VLOOKUP($A1043, 'Fielding Data'!$A$1:$H$12056, 6, 0), 0)</f>
        <v>6</v>
      </c>
      <c r="S1043" s="13">
        <f>IFERROR(VLOOKUP($A1043, 'Fielding Data'!$A$1:$H$12056, 7, 0), 0)</f>
        <v>0</v>
      </c>
      <c r="T1043" s="13">
        <f>IFERROR(VLOOKUP($A1043, 'Fielding Data'!$A$1:$H$12056, 8, 0), 0)</f>
        <v>0</v>
      </c>
      <c r="U1043" s="13">
        <f>SUMIFS('Fielding Data'!E:E, 'Fielding Data'!$A:$A, $A1043)</f>
        <v>1</v>
      </c>
      <c r="V1043" s="13">
        <f>SUMIFS('Fielding Data'!F:F, 'Fielding Data'!$A:$A, $A1043)</f>
        <v>6</v>
      </c>
      <c r="W1043" s="13">
        <f>SUMIFS('Fielding Data'!G:G, 'Fielding Data'!$A:$A, $A1043)</f>
        <v>0</v>
      </c>
      <c r="X1043" s="13">
        <f>SUMIFS('Fielding Data'!H:H, 'Fielding Data'!$A:$A, $A1043)</f>
        <v>0</v>
      </c>
    </row>
    <row r="1044" spans="1:24" x14ac:dyDescent="0.3">
      <c r="A1044" s="13" t="str">
        <f t="shared" si="33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 t="shared" si="32"/>
        <v>1B</v>
      </c>
      <c r="Q1044" s="13">
        <f>IFERROR(VLOOKUP($A1044, 'Fielding Data'!$A$1:$H$12056, 5, 0), 0)</f>
        <v>38</v>
      </c>
      <c r="R1044" s="13">
        <f>IFERROR(VLOOKUP($A1044, 'Fielding Data'!$A$1:$H$12056, 6, 0), 0)</f>
        <v>4</v>
      </c>
      <c r="S1044" s="13">
        <f>IFERROR(VLOOKUP($A1044, 'Fielding Data'!$A$1:$H$12056, 7, 0), 0)</f>
        <v>0</v>
      </c>
      <c r="T1044" s="13">
        <f>IFERROR(VLOOKUP($A1044, 'Fielding Data'!$A$1:$H$12056, 8, 0), 0)</f>
        <v>5</v>
      </c>
      <c r="U1044" s="13">
        <f>SUMIFS('Fielding Data'!E:E, 'Fielding Data'!$A:$A, $A1044)</f>
        <v>39</v>
      </c>
      <c r="V1044" s="13">
        <f>SUMIFS('Fielding Data'!F:F, 'Fielding Data'!$A:$A, $A1044)</f>
        <v>5</v>
      </c>
      <c r="W1044" s="13">
        <f>SUMIFS('Fielding Data'!G:G, 'Fielding Data'!$A:$A, $A1044)</f>
        <v>1</v>
      </c>
      <c r="X1044" s="13">
        <f>SUMIFS('Fielding Data'!H:H, 'Fielding Data'!$A:$A, $A1044)</f>
        <v>5</v>
      </c>
    </row>
    <row r="1045" spans="1:24" x14ac:dyDescent="0.3">
      <c r="A1045" s="13" t="str">
        <f t="shared" si="33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 t="shared" si="32"/>
        <v>1B</v>
      </c>
      <c r="Q1045" s="13">
        <f>IFERROR(VLOOKUP($A1045, 'Fielding Data'!$A$1:$H$12056, 5, 0), 0)</f>
        <v>65</v>
      </c>
      <c r="R1045" s="13">
        <f>IFERROR(VLOOKUP($A1045, 'Fielding Data'!$A$1:$H$12056, 6, 0), 0)</f>
        <v>2</v>
      </c>
      <c r="S1045" s="13">
        <f>IFERROR(VLOOKUP($A1045, 'Fielding Data'!$A$1:$H$12056, 7, 0), 0)</f>
        <v>1</v>
      </c>
      <c r="T1045" s="13">
        <f>IFERROR(VLOOKUP($A1045, 'Fielding Data'!$A$1:$H$12056, 8, 0), 0)</f>
        <v>8</v>
      </c>
      <c r="U1045" s="13">
        <f>SUMIFS('Fielding Data'!E:E, 'Fielding Data'!$A:$A, $A1045)</f>
        <v>100</v>
      </c>
      <c r="V1045" s="13">
        <f>SUMIFS('Fielding Data'!F:F, 'Fielding Data'!$A:$A, $A1045)</f>
        <v>39</v>
      </c>
      <c r="W1045" s="13">
        <f>SUMIFS('Fielding Data'!G:G, 'Fielding Data'!$A:$A, $A1045)</f>
        <v>7</v>
      </c>
      <c r="X1045" s="13">
        <f>SUMIFS('Fielding Data'!H:H, 'Fielding Data'!$A:$A, $A1045)</f>
        <v>10</v>
      </c>
    </row>
    <row r="1046" spans="1:24" x14ac:dyDescent="0.3">
      <c r="A1046" s="13" t="str">
        <f t="shared" si="33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 t="shared" si="32"/>
        <v>SS</v>
      </c>
      <c r="Q1046" s="13">
        <f>IFERROR(VLOOKUP($A1046, 'Fielding Data'!$A$1:$H$12056, 5, 0), 0)</f>
        <v>211</v>
      </c>
      <c r="R1046" s="13">
        <f>IFERROR(VLOOKUP($A1046, 'Fielding Data'!$A$1:$H$12056, 6, 0), 0)</f>
        <v>388</v>
      </c>
      <c r="S1046" s="13">
        <f>IFERROR(VLOOKUP($A1046, 'Fielding Data'!$A$1:$H$12056, 7, 0), 0)</f>
        <v>10</v>
      </c>
      <c r="T1046" s="13">
        <f>IFERROR(VLOOKUP($A1046, 'Fielding Data'!$A$1:$H$12056, 8, 0), 0)</f>
        <v>103</v>
      </c>
      <c r="U1046" s="13">
        <f>SUMIFS('Fielding Data'!E:E, 'Fielding Data'!$A:$A, $A1046)</f>
        <v>211</v>
      </c>
      <c r="V1046" s="13">
        <f>SUMIFS('Fielding Data'!F:F, 'Fielding Data'!$A:$A, $A1046)</f>
        <v>388</v>
      </c>
      <c r="W1046" s="13">
        <f>SUMIFS('Fielding Data'!G:G, 'Fielding Data'!$A:$A, $A1046)</f>
        <v>10</v>
      </c>
      <c r="X1046" s="13">
        <f>SUMIFS('Fielding Data'!H:H, 'Fielding Data'!$A:$A, $A1046)</f>
        <v>103</v>
      </c>
    </row>
    <row r="1047" spans="1:24" x14ac:dyDescent="0.3">
      <c r="A1047" s="13" t="str">
        <f t="shared" si="33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 t="shared" si="32"/>
        <v>P</v>
      </c>
      <c r="Q1047" s="13">
        <f>IFERROR(VLOOKUP($A1047, 'Fielding Data'!$A$1:$H$12056, 5, 0), 0)</f>
        <v>2</v>
      </c>
      <c r="R1047" s="13">
        <f>IFERROR(VLOOKUP($A1047, 'Fielding Data'!$A$1:$H$12056, 6, 0), 0)</f>
        <v>3</v>
      </c>
      <c r="S1047" s="13">
        <f>IFERROR(VLOOKUP($A1047, 'Fielding Data'!$A$1:$H$12056, 7, 0), 0)</f>
        <v>0</v>
      </c>
      <c r="T1047" s="13">
        <f>IFERROR(VLOOKUP($A1047, 'Fielding Data'!$A$1:$H$12056, 8, 0), 0)</f>
        <v>0</v>
      </c>
      <c r="U1047" s="13">
        <f>SUMIFS('Fielding Data'!E:E, 'Fielding Data'!$A:$A, $A1047)</f>
        <v>2</v>
      </c>
      <c r="V1047" s="13">
        <f>SUMIFS('Fielding Data'!F:F, 'Fielding Data'!$A:$A, $A1047)</f>
        <v>3</v>
      </c>
      <c r="W1047" s="13">
        <f>SUMIFS('Fielding Data'!G:G, 'Fielding Data'!$A:$A, $A1047)</f>
        <v>0</v>
      </c>
      <c r="X1047" s="13">
        <f>SUMIFS('Fielding Data'!H:H, 'Fielding Data'!$A:$A, $A1047)</f>
        <v>0</v>
      </c>
    </row>
    <row r="1048" spans="1:24" x14ac:dyDescent="0.3">
      <c r="A1048" s="13" t="str">
        <f t="shared" si="33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 t="shared" si="32"/>
        <v>2B</v>
      </c>
      <c r="Q1048" s="13">
        <f>IFERROR(VLOOKUP($A1048, 'Fielding Data'!$A$1:$H$12056, 5, 0), 0)</f>
        <v>312</v>
      </c>
      <c r="R1048" s="13">
        <f>IFERROR(VLOOKUP($A1048, 'Fielding Data'!$A$1:$H$12056, 6, 0), 0)</f>
        <v>415</v>
      </c>
      <c r="S1048" s="13">
        <f>IFERROR(VLOOKUP($A1048, 'Fielding Data'!$A$1:$H$12056, 7, 0), 0)</f>
        <v>18</v>
      </c>
      <c r="T1048" s="13">
        <f>IFERROR(VLOOKUP($A1048, 'Fielding Data'!$A$1:$H$12056, 8, 0), 0)</f>
        <v>84</v>
      </c>
      <c r="U1048" s="13">
        <f>SUMIFS('Fielding Data'!E:E, 'Fielding Data'!$A:$A, $A1048)</f>
        <v>312</v>
      </c>
      <c r="V1048" s="13">
        <f>SUMIFS('Fielding Data'!F:F, 'Fielding Data'!$A:$A, $A1048)</f>
        <v>415</v>
      </c>
      <c r="W1048" s="13">
        <f>SUMIFS('Fielding Data'!G:G, 'Fielding Data'!$A:$A, $A1048)</f>
        <v>18</v>
      </c>
      <c r="X1048" s="13">
        <f>SUMIFS('Fielding Data'!H:H, 'Fielding Data'!$A:$A, $A1048)</f>
        <v>84</v>
      </c>
    </row>
    <row r="1049" spans="1:24" x14ac:dyDescent="0.3">
      <c r="A1049" s="13" t="str">
        <f t="shared" si="33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 t="shared" si="32"/>
        <v>CF</v>
      </c>
      <c r="Q1049" s="13">
        <f>IFERROR(VLOOKUP($A1049, 'Fielding Data'!$A$1:$H$12056, 5, 0), 0)</f>
        <v>0</v>
      </c>
      <c r="R1049" s="13">
        <f>IFERROR(VLOOKUP($A1049, 'Fielding Data'!$A$1:$H$12056, 6, 0), 0)</f>
        <v>0</v>
      </c>
      <c r="S1049" s="13">
        <f>IFERROR(VLOOKUP($A1049, 'Fielding Data'!$A$1:$H$12056, 7, 0), 0)</f>
        <v>0</v>
      </c>
      <c r="T1049" s="13">
        <f>IFERROR(VLOOKUP($A1049, 'Fielding Data'!$A$1:$H$12056, 8, 0), 0)</f>
        <v>0</v>
      </c>
      <c r="U1049" s="13">
        <f>SUMIFS('Fielding Data'!E:E, 'Fielding Data'!$A:$A, $A1049)</f>
        <v>397</v>
      </c>
      <c r="V1049" s="13">
        <f>SUMIFS('Fielding Data'!F:F, 'Fielding Data'!$A:$A, $A1049)</f>
        <v>3</v>
      </c>
      <c r="W1049" s="13">
        <f>SUMIFS('Fielding Data'!G:G, 'Fielding Data'!$A:$A, $A1049)</f>
        <v>5</v>
      </c>
      <c r="X1049" s="13">
        <f>SUMIFS('Fielding Data'!H:H, 'Fielding Data'!$A:$A, $A1049)</f>
        <v>0</v>
      </c>
    </row>
    <row r="1050" spans="1:24" x14ac:dyDescent="0.3">
      <c r="A1050" s="13" t="str">
        <f t="shared" si="33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 t="shared" si="32"/>
        <v>OF</v>
      </c>
      <c r="Q1050" s="13">
        <f>IFERROR(VLOOKUP($A1050, 'Fielding Data'!$A$1:$H$12056, 5, 0), 0)</f>
        <v>265</v>
      </c>
      <c r="R1050" s="13">
        <f>IFERROR(VLOOKUP($A1050, 'Fielding Data'!$A$1:$H$12056, 6, 0), 0)</f>
        <v>1</v>
      </c>
      <c r="S1050" s="13">
        <f>IFERROR(VLOOKUP($A1050, 'Fielding Data'!$A$1:$H$12056, 7, 0), 0)</f>
        <v>4</v>
      </c>
      <c r="T1050" s="13">
        <f>IFERROR(VLOOKUP($A1050, 'Fielding Data'!$A$1:$H$12056, 8, 0), 0)</f>
        <v>0</v>
      </c>
      <c r="U1050" s="13">
        <f>SUMIFS('Fielding Data'!E:E, 'Fielding Data'!$A:$A, $A1050)</f>
        <v>265</v>
      </c>
      <c r="V1050" s="13">
        <f>SUMIFS('Fielding Data'!F:F, 'Fielding Data'!$A:$A, $A1050)</f>
        <v>1</v>
      </c>
      <c r="W1050" s="13">
        <f>SUMIFS('Fielding Data'!G:G, 'Fielding Data'!$A:$A, $A1050)</f>
        <v>4</v>
      </c>
      <c r="X1050" s="13">
        <f>SUMIFS('Fielding Data'!H:H, 'Fielding Data'!$A:$A, $A1050)</f>
        <v>0</v>
      </c>
    </row>
    <row r="1051" spans="1:24" x14ac:dyDescent="0.3">
      <c r="A1051" s="13" t="str">
        <f t="shared" si="33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 t="shared" si="32"/>
        <v>2B</v>
      </c>
      <c r="Q1051" s="13">
        <f>IFERROR(VLOOKUP($A1051, 'Fielding Data'!$A$1:$H$12056, 5, 0), 0)</f>
        <v>44</v>
      </c>
      <c r="R1051" s="13">
        <f>IFERROR(VLOOKUP($A1051, 'Fielding Data'!$A$1:$H$12056, 6, 0), 0)</f>
        <v>54</v>
      </c>
      <c r="S1051" s="13">
        <f>IFERROR(VLOOKUP($A1051, 'Fielding Data'!$A$1:$H$12056, 7, 0), 0)</f>
        <v>0</v>
      </c>
      <c r="T1051" s="13">
        <f>IFERROR(VLOOKUP($A1051, 'Fielding Data'!$A$1:$H$12056, 8, 0), 0)</f>
        <v>12</v>
      </c>
      <c r="U1051" s="13">
        <f>SUMIFS('Fielding Data'!E:E, 'Fielding Data'!$A:$A, $A1051)</f>
        <v>198</v>
      </c>
      <c r="V1051" s="13">
        <f>SUMIFS('Fielding Data'!F:F, 'Fielding Data'!$A:$A, $A1051)</f>
        <v>333</v>
      </c>
      <c r="W1051" s="13">
        <f>SUMIFS('Fielding Data'!G:G, 'Fielding Data'!$A:$A, $A1051)</f>
        <v>9</v>
      </c>
      <c r="X1051" s="13">
        <f>SUMIFS('Fielding Data'!H:H, 'Fielding Data'!$A:$A, $A1051)</f>
        <v>52</v>
      </c>
    </row>
    <row r="1052" spans="1:24" x14ac:dyDescent="0.3">
      <c r="A1052" s="13" t="str">
        <f t="shared" si="33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 t="shared" si="32"/>
        <v>2B</v>
      </c>
      <c r="Q1052" s="13">
        <f>IFERROR(VLOOKUP($A1052, 'Fielding Data'!$A$1:$H$12056, 5, 0), 0)</f>
        <v>228</v>
      </c>
      <c r="R1052" s="13">
        <f>IFERROR(VLOOKUP($A1052, 'Fielding Data'!$A$1:$H$12056, 6, 0), 0)</f>
        <v>347</v>
      </c>
      <c r="S1052" s="13">
        <f>IFERROR(VLOOKUP($A1052, 'Fielding Data'!$A$1:$H$12056, 7, 0), 0)</f>
        <v>11</v>
      </c>
      <c r="T1052" s="13">
        <f>IFERROR(VLOOKUP($A1052, 'Fielding Data'!$A$1:$H$12056, 8, 0), 0)</f>
        <v>86</v>
      </c>
      <c r="U1052" s="13">
        <f>SUMIFS('Fielding Data'!E:E, 'Fielding Data'!$A:$A, $A1052)</f>
        <v>228</v>
      </c>
      <c r="V1052" s="13">
        <f>SUMIFS('Fielding Data'!F:F, 'Fielding Data'!$A:$A, $A1052)</f>
        <v>347</v>
      </c>
      <c r="W1052" s="13">
        <f>SUMIFS('Fielding Data'!G:G, 'Fielding Data'!$A:$A, $A1052)</f>
        <v>11</v>
      </c>
      <c r="X1052" s="13">
        <f>SUMIFS('Fielding Data'!H:H, 'Fielding Data'!$A:$A, $A1052)</f>
        <v>86</v>
      </c>
    </row>
    <row r="1053" spans="1:24" x14ac:dyDescent="0.3">
      <c r="A1053" s="13" t="str">
        <f t="shared" si="33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 t="shared" si="32"/>
        <v>2B</v>
      </c>
      <c r="Q1053" s="13">
        <f>IFERROR(VLOOKUP($A1053, 'Fielding Data'!$A$1:$H$12056, 5, 0), 0)</f>
        <v>19</v>
      </c>
      <c r="R1053" s="13">
        <f>IFERROR(VLOOKUP($A1053, 'Fielding Data'!$A$1:$H$12056, 6, 0), 0)</f>
        <v>24</v>
      </c>
      <c r="S1053" s="13">
        <f>IFERROR(VLOOKUP($A1053, 'Fielding Data'!$A$1:$H$12056, 7, 0), 0)</f>
        <v>0</v>
      </c>
      <c r="T1053" s="13">
        <f>IFERROR(VLOOKUP($A1053, 'Fielding Data'!$A$1:$H$12056, 8, 0), 0)</f>
        <v>7</v>
      </c>
      <c r="U1053" s="13">
        <f>SUMIFS('Fielding Data'!E:E, 'Fielding Data'!$A:$A, $A1053)</f>
        <v>19</v>
      </c>
      <c r="V1053" s="13">
        <f>SUMIFS('Fielding Data'!F:F, 'Fielding Data'!$A:$A, $A1053)</f>
        <v>26</v>
      </c>
      <c r="W1053" s="13">
        <f>SUMIFS('Fielding Data'!G:G, 'Fielding Data'!$A:$A, $A1053)</f>
        <v>0</v>
      </c>
      <c r="X1053" s="13">
        <f>SUMIFS('Fielding Data'!H:H, 'Fielding Data'!$A:$A, $A1053)</f>
        <v>8</v>
      </c>
    </row>
    <row r="1054" spans="1:24" x14ac:dyDescent="0.3">
      <c r="A1054" s="13" t="str">
        <f t="shared" si="33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 t="shared" si="32"/>
        <v>2B</v>
      </c>
      <c r="Q1054" s="13">
        <f>IFERROR(VLOOKUP($A1054, 'Fielding Data'!$A$1:$H$12056, 5, 0), 0)</f>
        <v>127</v>
      </c>
      <c r="R1054" s="13">
        <f>IFERROR(VLOOKUP($A1054, 'Fielding Data'!$A$1:$H$12056, 6, 0), 0)</f>
        <v>232</v>
      </c>
      <c r="S1054" s="13">
        <f>IFERROR(VLOOKUP($A1054, 'Fielding Data'!$A$1:$H$12056, 7, 0), 0)</f>
        <v>4</v>
      </c>
      <c r="T1054" s="13">
        <f>IFERROR(VLOOKUP($A1054, 'Fielding Data'!$A$1:$H$12056, 8, 0), 0)</f>
        <v>59</v>
      </c>
      <c r="U1054" s="13">
        <f>SUMIFS('Fielding Data'!E:E, 'Fielding Data'!$A:$A, $A1054)</f>
        <v>138</v>
      </c>
      <c r="V1054" s="13">
        <f>SUMIFS('Fielding Data'!F:F, 'Fielding Data'!$A:$A, $A1054)</f>
        <v>261</v>
      </c>
      <c r="W1054" s="13">
        <f>SUMIFS('Fielding Data'!G:G, 'Fielding Data'!$A:$A, $A1054)</f>
        <v>10</v>
      </c>
      <c r="X1054" s="13">
        <f>SUMIFS('Fielding Data'!H:H, 'Fielding Data'!$A:$A, $A1054)</f>
        <v>64</v>
      </c>
    </row>
    <row r="1055" spans="1:24" x14ac:dyDescent="0.3">
      <c r="A1055" s="13" t="str">
        <f t="shared" si="33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 t="shared" si="32"/>
        <v>P</v>
      </c>
      <c r="Q1055" s="13">
        <f>IFERROR(VLOOKUP($A1055, 'Fielding Data'!$A$1:$H$12056, 5, 0), 0)</f>
        <v>5</v>
      </c>
      <c r="R1055" s="13">
        <f>IFERROR(VLOOKUP($A1055, 'Fielding Data'!$A$1:$H$12056, 6, 0), 0)</f>
        <v>1</v>
      </c>
      <c r="S1055" s="13">
        <f>IFERROR(VLOOKUP($A1055, 'Fielding Data'!$A$1:$H$12056, 7, 0), 0)</f>
        <v>0</v>
      </c>
      <c r="T1055" s="13">
        <f>IFERROR(VLOOKUP($A1055, 'Fielding Data'!$A$1:$H$12056, 8, 0), 0)</f>
        <v>1</v>
      </c>
      <c r="U1055" s="13">
        <f>SUMIFS('Fielding Data'!E:E, 'Fielding Data'!$A:$A, $A1055)</f>
        <v>5</v>
      </c>
      <c r="V1055" s="13">
        <f>SUMIFS('Fielding Data'!F:F, 'Fielding Data'!$A:$A, $A1055)</f>
        <v>1</v>
      </c>
      <c r="W1055" s="13">
        <f>SUMIFS('Fielding Data'!G:G, 'Fielding Data'!$A:$A, $A1055)</f>
        <v>0</v>
      </c>
      <c r="X1055" s="13">
        <f>SUMIFS('Fielding Data'!H:H, 'Fielding Data'!$A:$A, $A1055)</f>
        <v>1</v>
      </c>
    </row>
    <row r="1056" spans="1:24" x14ac:dyDescent="0.3">
      <c r="A1056" s="13" t="str">
        <f t="shared" si="33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 t="shared" si="32"/>
        <v>P</v>
      </c>
      <c r="Q1056" s="13">
        <f>IFERROR(VLOOKUP($A1056, 'Fielding Data'!$A$1:$H$12056, 5, 0), 0)</f>
        <v>1</v>
      </c>
      <c r="R1056" s="13">
        <f>IFERROR(VLOOKUP($A1056, 'Fielding Data'!$A$1:$H$12056, 6, 0), 0)</f>
        <v>1</v>
      </c>
      <c r="S1056" s="13">
        <f>IFERROR(VLOOKUP($A1056, 'Fielding Data'!$A$1:$H$12056, 7, 0), 0)</f>
        <v>0</v>
      </c>
      <c r="T1056" s="13">
        <f>IFERROR(VLOOKUP($A1056, 'Fielding Data'!$A$1:$H$12056, 8, 0), 0)</f>
        <v>0</v>
      </c>
      <c r="U1056" s="13">
        <f>SUMIFS('Fielding Data'!E:E, 'Fielding Data'!$A:$A, $A1056)</f>
        <v>1</v>
      </c>
      <c r="V1056" s="13">
        <f>SUMIFS('Fielding Data'!F:F, 'Fielding Data'!$A:$A, $A1056)</f>
        <v>1</v>
      </c>
      <c r="W1056" s="13">
        <f>SUMIFS('Fielding Data'!G:G, 'Fielding Data'!$A:$A, $A1056)</f>
        <v>0</v>
      </c>
      <c r="X1056" s="13">
        <f>SUMIFS('Fielding Data'!H:H, 'Fielding Data'!$A:$A, $A1056)</f>
        <v>0</v>
      </c>
    </row>
    <row r="1057" spans="1:24" x14ac:dyDescent="0.3">
      <c r="A1057" s="13" t="str">
        <f t="shared" si="33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 t="shared" si="32"/>
        <v>P</v>
      </c>
      <c r="Q1057" s="13">
        <f>IFERROR(VLOOKUP($A1057, 'Fielding Data'!$A$1:$H$12056, 5, 0), 0)</f>
        <v>3</v>
      </c>
      <c r="R1057" s="13">
        <f>IFERROR(VLOOKUP($A1057, 'Fielding Data'!$A$1:$H$12056, 6, 0), 0)</f>
        <v>8</v>
      </c>
      <c r="S1057" s="13">
        <f>IFERROR(VLOOKUP($A1057, 'Fielding Data'!$A$1:$H$12056, 7, 0), 0)</f>
        <v>0</v>
      </c>
      <c r="T1057" s="13">
        <f>IFERROR(VLOOKUP($A1057, 'Fielding Data'!$A$1:$H$12056, 8, 0), 0)</f>
        <v>0</v>
      </c>
      <c r="U1057" s="13">
        <f>SUMIFS('Fielding Data'!E:E, 'Fielding Data'!$A:$A, $A1057)</f>
        <v>3</v>
      </c>
      <c r="V1057" s="13">
        <f>SUMIFS('Fielding Data'!F:F, 'Fielding Data'!$A:$A, $A1057)</f>
        <v>8</v>
      </c>
      <c r="W1057" s="13">
        <f>SUMIFS('Fielding Data'!G:G, 'Fielding Data'!$A:$A, $A1057)</f>
        <v>0</v>
      </c>
      <c r="X1057" s="13">
        <f>SUMIFS('Fielding Data'!H:H, 'Fielding Data'!$A:$A, $A1057)</f>
        <v>0</v>
      </c>
    </row>
    <row r="1058" spans="1:24" x14ac:dyDescent="0.3">
      <c r="A1058" s="13" t="str">
        <f t="shared" si="33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 t="shared" si="32"/>
        <v>2B</v>
      </c>
      <c r="Q1058" s="13">
        <f>IFERROR(VLOOKUP($A1058, 'Fielding Data'!$A$1:$H$12056, 5, 0), 0)</f>
        <v>57</v>
      </c>
      <c r="R1058" s="13">
        <f>IFERROR(VLOOKUP($A1058, 'Fielding Data'!$A$1:$H$12056, 6, 0), 0)</f>
        <v>91</v>
      </c>
      <c r="S1058" s="13">
        <f>IFERROR(VLOOKUP($A1058, 'Fielding Data'!$A$1:$H$12056, 7, 0), 0)</f>
        <v>1</v>
      </c>
      <c r="T1058" s="13">
        <f>IFERROR(VLOOKUP($A1058, 'Fielding Data'!$A$1:$H$12056, 8, 0), 0)</f>
        <v>20</v>
      </c>
      <c r="U1058" s="13">
        <f>SUMIFS('Fielding Data'!E:E, 'Fielding Data'!$A:$A, $A1058)</f>
        <v>143</v>
      </c>
      <c r="V1058" s="13">
        <f>SUMIFS('Fielding Data'!F:F, 'Fielding Data'!$A:$A, $A1058)</f>
        <v>251</v>
      </c>
      <c r="W1058" s="13">
        <f>SUMIFS('Fielding Data'!G:G, 'Fielding Data'!$A:$A, $A1058)</f>
        <v>3</v>
      </c>
      <c r="X1058" s="13">
        <f>SUMIFS('Fielding Data'!H:H, 'Fielding Data'!$A:$A, $A1058)</f>
        <v>55</v>
      </c>
    </row>
    <row r="1059" spans="1:24" x14ac:dyDescent="0.3">
      <c r="A1059" s="13" t="str">
        <f t="shared" si="33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 t="shared" si="32"/>
        <v>3B</v>
      </c>
      <c r="Q1059" s="13">
        <f>IFERROR(VLOOKUP($A1059, 'Fielding Data'!$A$1:$H$12056, 5, 0), 0)</f>
        <v>46</v>
      </c>
      <c r="R1059" s="13">
        <f>IFERROR(VLOOKUP($A1059, 'Fielding Data'!$A$1:$H$12056, 6, 0), 0)</f>
        <v>171</v>
      </c>
      <c r="S1059" s="13">
        <f>IFERROR(VLOOKUP($A1059, 'Fielding Data'!$A$1:$H$12056, 7, 0), 0)</f>
        <v>6</v>
      </c>
      <c r="T1059" s="13">
        <f>IFERROR(VLOOKUP($A1059, 'Fielding Data'!$A$1:$H$12056, 8, 0), 0)</f>
        <v>14</v>
      </c>
      <c r="U1059" s="13">
        <f>SUMIFS('Fielding Data'!E:E, 'Fielding Data'!$A:$A, $A1059)</f>
        <v>46</v>
      </c>
      <c r="V1059" s="13">
        <f>SUMIFS('Fielding Data'!F:F, 'Fielding Data'!$A:$A, $A1059)</f>
        <v>171</v>
      </c>
      <c r="W1059" s="13">
        <f>SUMIFS('Fielding Data'!G:G, 'Fielding Data'!$A:$A, $A1059)</f>
        <v>6</v>
      </c>
      <c r="X1059" s="13">
        <f>SUMIFS('Fielding Data'!H:H, 'Fielding Data'!$A:$A, $A1059)</f>
        <v>14</v>
      </c>
    </row>
    <row r="1060" spans="1:24" x14ac:dyDescent="0.3">
      <c r="A1060" s="13" t="str">
        <f t="shared" si="33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 t="shared" si="32"/>
        <v>P</v>
      </c>
      <c r="Q1060" s="13">
        <f>IFERROR(VLOOKUP($A1060, 'Fielding Data'!$A$1:$H$12056, 5, 0), 0)</f>
        <v>4</v>
      </c>
      <c r="R1060" s="13">
        <f>IFERROR(VLOOKUP($A1060, 'Fielding Data'!$A$1:$H$12056, 6, 0), 0)</f>
        <v>4</v>
      </c>
      <c r="S1060" s="13">
        <f>IFERROR(VLOOKUP($A1060, 'Fielding Data'!$A$1:$H$12056, 7, 0), 0)</f>
        <v>0</v>
      </c>
      <c r="T1060" s="13">
        <f>IFERROR(VLOOKUP($A1060, 'Fielding Data'!$A$1:$H$12056, 8, 0), 0)</f>
        <v>2</v>
      </c>
      <c r="U1060" s="13">
        <f>SUMIFS('Fielding Data'!E:E, 'Fielding Data'!$A:$A, $A1060)</f>
        <v>4</v>
      </c>
      <c r="V1060" s="13">
        <f>SUMIFS('Fielding Data'!F:F, 'Fielding Data'!$A:$A, $A1060)</f>
        <v>4</v>
      </c>
      <c r="W1060" s="13">
        <f>SUMIFS('Fielding Data'!G:G, 'Fielding Data'!$A:$A, $A1060)</f>
        <v>0</v>
      </c>
      <c r="X1060" s="13">
        <f>SUMIFS('Fielding Data'!H:H, 'Fielding Data'!$A:$A, $A1060)</f>
        <v>2</v>
      </c>
    </row>
    <row r="1061" spans="1:24" x14ac:dyDescent="0.3">
      <c r="A1061" s="13" t="str">
        <f t="shared" si="33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 t="shared" si="32"/>
        <v>CF</v>
      </c>
      <c r="Q1061" s="13">
        <f>IFERROR(VLOOKUP($A1061, 'Fielding Data'!$A$1:$H$12056, 5, 0), 0)</f>
        <v>0</v>
      </c>
      <c r="R1061" s="13">
        <f>IFERROR(VLOOKUP($A1061, 'Fielding Data'!$A$1:$H$12056, 6, 0), 0)</f>
        <v>0</v>
      </c>
      <c r="S1061" s="13">
        <f>IFERROR(VLOOKUP($A1061, 'Fielding Data'!$A$1:$H$12056, 7, 0), 0)</f>
        <v>0</v>
      </c>
      <c r="T1061" s="13">
        <f>IFERROR(VLOOKUP($A1061, 'Fielding Data'!$A$1:$H$12056, 8, 0), 0)</f>
        <v>0</v>
      </c>
      <c r="U1061" s="13">
        <f>SUMIFS('Fielding Data'!E:E, 'Fielding Data'!$A:$A, $A1061)</f>
        <v>16</v>
      </c>
      <c r="V1061" s="13">
        <f>SUMIFS('Fielding Data'!F:F, 'Fielding Data'!$A:$A, $A1061)</f>
        <v>0</v>
      </c>
      <c r="W1061" s="13">
        <f>SUMIFS('Fielding Data'!G:G, 'Fielding Data'!$A:$A, $A1061)</f>
        <v>0</v>
      </c>
      <c r="X1061" s="13">
        <f>SUMIFS('Fielding Data'!H:H, 'Fielding Data'!$A:$A, $A1061)</f>
        <v>0</v>
      </c>
    </row>
    <row r="1062" spans="1:24" x14ac:dyDescent="0.3">
      <c r="A1062" s="13" t="str">
        <f t="shared" si="33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 t="shared" si="32"/>
        <v>P</v>
      </c>
      <c r="Q1062" s="13">
        <f>IFERROR(VLOOKUP($A1062, 'Fielding Data'!$A$1:$H$12056, 5, 0), 0)</f>
        <v>1</v>
      </c>
      <c r="R1062" s="13">
        <f>IFERROR(VLOOKUP($A1062, 'Fielding Data'!$A$1:$H$12056, 6, 0), 0)</f>
        <v>1</v>
      </c>
      <c r="S1062" s="13">
        <f>IFERROR(VLOOKUP($A1062, 'Fielding Data'!$A$1:$H$12056, 7, 0), 0)</f>
        <v>0</v>
      </c>
      <c r="T1062" s="13">
        <f>IFERROR(VLOOKUP($A1062, 'Fielding Data'!$A$1:$H$12056, 8, 0), 0)</f>
        <v>0</v>
      </c>
      <c r="U1062" s="13">
        <f>SUMIFS('Fielding Data'!E:E, 'Fielding Data'!$A:$A, $A1062)</f>
        <v>1</v>
      </c>
      <c r="V1062" s="13">
        <f>SUMIFS('Fielding Data'!F:F, 'Fielding Data'!$A:$A, $A1062)</f>
        <v>1</v>
      </c>
      <c r="W1062" s="13">
        <f>SUMIFS('Fielding Data'!G:G, 'Fielding Data'!$A:$A, $A1062)</f>
        <v>0</v>
      </c>
      <c r="X1062" s="13">
        <f>SUMIFS('Fielding Data'!H:H, 'Fielding Data'!$A:$A, $A1062)</f>
        <v>0</v>
      </c>
    </row>
    <row r="1063" spans="1:24" x14ac:dyDescent="0.3">
      <c r="A1063" s="13" t="str">
        <f t="shared" si="33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 t="shared" si="32"/>
        <v>P</v>
      </c>
      <c r="Q1063" s="13">
        <f>IFERROR(VLOOKUP($A1063, 'Fielding Data'!$A$1:$H$12056, 5, 0), 0)</f>
        <v>9</v>
      </c>
      <c r="R1063" s="13">
        <f>IFERROR(VLOOKUP($A1063, 'Fielding Data'!$A$1:$H$12056, 6, 0), 0)</f>
        <v>17</v>
      </c>
      <c r="S1063" s="13">
        <f>IFERROR(VLOOKUP($A1063, 'Fielding Data'!$A$1:$H$12056, 7, 0), 0)</f>
        <v>0</v>
      </c>
      <c r="T1063" s="13">
        <f>IFERROR(VLOOKUP($A1063, 'Fielding Data'!$A$1:$H$12056, 8, 0), 0)</f>
        <v>0</v>
      </c>
      <c r="U1063" s="13">
        <f>SUMIFS('Fielding Data'!E:E, 'Fielding Data'!$A:$A, $A1063)</f>
        <v>9</v>
      </c>
      <c r="V1063" s="13">
        <f>SUMIFS('Fielding Data'!F:F, 'Fielding Data'!$A:$A, $A1063)</f>
        <v>17</v>
      </c>
      <c r="W1063" s="13">
        <f>SUMIFS('Fielding Data'!G:G, 'Fielding Data'!$A:$A, $A1063)</f>
        <v>0</v>
      </c>
      <c r="X1063" s="13">
        <f>SUMIFS('Fielding Data'!H:H, 'Fielding Data'!$A:$A, $A1063)</f>
        <v>0</v>
      </c>
    </row>
    <row r="1064" spans="1:24" x14ac:dyDescent="0.3">
      <c r="A1064" s="13" t="str">
        <f t="shared" si="33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 t="shared" si="32"/>
        <v>C</v>
      </c>
      <c r="Q1064" s="13">
        <f>IFERROR(VLOOKUP($A1064, 'Fielding Data'!$A$1:$H$12056, 5, 0), 0)</f>
        <v>242</v>
      </c>
      <c r="R1064" s="13">
        <f>IFERROR(VLOOKUP($A1064, 'Fielding Data'!$A$1:$H$12056, 6, 0), 0)</f>
        <v>13</v>
      </c>
      <c r="S1064" s="13">
        <f>IFERROR(VLOOKUP($A1064, 'Fielding Data'!$A$1:$H$12056, 7, 0), 0)</f>
        <v>0</v>
      </c>
      <c r="T1064" s="13">
        <f>IFERROR(VLOOKUP($A1064, 'Fielding Data'!$A$1:$H$12056, 8, 0), 0)</f>
        <v>2</v>
      </c>
      <c r="U1064" s="13">
        <f>SUMIFS('Fielding Data'!E:E, 'Fielding Data'!$A:$A, $A1064)</f>
        <v>242</v>
      </c>
      <c r="V1064" s="13">
        <f>SUMIFS('Fielding Data'!F:F, 'Fielding Data'!$A:$A, $A1064)</f>
        <v>13</v>
      </c>
      <c r="W1064" s="13">
        <f>SUMIFS('Fielding Data'!G:G, 'Fielding Data'!$A:$A, $A1064)</f>
        <v>0</v>
      </c>
      <c r="X1064" s="13">
        <f>SUMIFS('Fielding Data'!H:H, 'Fielding Data'!$A:$A, $A1064)</f>
        <v>2</v>
      </c>
    </row>
    <row r="1065" spans="1:24" x14ac:dyDescent="0.3">
      <c r="A1065" s="13" t="str">
        <f t="shared" si="33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 t="shared" si="32"/>
        <v>P</v>
      </c>
      <c r="Q1065" s="13">
        <f>IFERROR(VLOOKUP($A1065, 'Fielding Data'!$A$1:$H$12056, 5, 0), 0)</f>
        <v>0</v>
      </c>
      <c r="R1065" s="13">
        <f>IFERROR(VLOOKUP($A1065, 'Fielding Data'!$A$1:$H$12056, 6, 0), 0)</f>
        <v>1</v>
      </c>
      <c r="S1065" s="13">
        <f>IFERROR(VLOOKUP($A1065, 'Fielding Data'!$A$1:$H$12056, 7, 0), 0)</f>
        <v>0</v>
      </c>
      <c r="T1065" s="13">
        <f>IFERROR(VLOOKUP($A1065, 'Fielding Data'!$A$1:$H$12056, 8, 0), 0)</f>
        <v>0</v>
      </c>
      <c r="U1065" s="13">
        <f>SUMIFS('Fielding Data'!E:E, 'Fielding Data'!$A:$A, $A1065)</f>
        <v>0</v>
      </c>
      <c r="V1065" s="13">
        <f>SUMIFS('Fielding Data'!F:F, 'Fielding Data'!$A:$A, $A1065)</f>
        <v>1</v>
      </c>
      <c r="W1065" s="13">
        <f>SUMIFS('Fielding Data'!G:G, 'Fielding Data'!$A:$A, $A1065)</f>
        <v>0</v>
      </c>
      <c r="X1065" s="13">
        <f>SUMIFS('Fielding Data'!H:H, 'Fielding Data'!$A:$A, $A1065)</f>
        <v>0</v>
      </c>
    </row>
    <row r="1066" spans="1:24" x14ac:dyDescent="0.3">
      <c r="A1066" s="13" t="str">
        <f t="shared" si="33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 t="shared" si="32"/>
        <v>P</v>
      </c>
      <c r="Q1066" s="13">
        <f>IFERROR(VLOOKUP($A1066, 'Fielding Data'!$A$1:$H$12056, 5, 0), 0)</f>
        <v>5</v>
      </c>
      <c r="R1066" s="13">
        <f>IFERROR(VLOOKUP($A1066, 'Fielding Data'!$A$1:$H$12056, 6, 0), 0)</f>
        <v>2</v>
      </c>
      <c r="S1066" s="13">
        <f>IFERROR(VLOOKUP($A1066, 'Fielding Data'!$A$1:$H$12056, 7, 0), 0)</f>
        <v>1</v>
      </c>
      <c r="T1066" s="13">
        <f>IFERROR(VLOOKUP($A1066, 'Fielding Data'!$A$1:$H$12056, 8, 0), 0)</f>
        <v>0</v>
      </c>
      <c r="U1066" s="13">
        <f>SUMIFS('Fielding Data'!E:E, 'Fielding Data'!$A:$A, $A1066)</f>
        <v>5</v>
      </c>
      <c r="V1066" s="13">
        <f>SUMIFS('Fielding Data'!F:F, 'Fielding Data'!$A:$A, $A1066)</f>
        <v>2</v>
      </c>
      <c r="W1066" s="13">
        <f>SUMIFS('Fielding Data'!G:G, 'Fielding Data'!$A:$A, $A1066)</f>
        <v>1</v>
      </c>
      <c r="X1066" s="13">
        <f>SUMIFS('Fielding Data'!H:H, 'Fielding Data'!$A:$A, $A1066)</f>
        <v>0</v>
      </c>
    </row>
    <row r="1067" spans="1:24" x14ac:dyDescent="0.3">
      <c r="A1067" s="13" t="str">
        <f t="shared" si="33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 t="shared" si="32"/>
        <v>P</v>
      </c>
      <c r="Q1067" s="13">
        <f>IFERROR(VLOOKUP($A1067, 'Fielding Data'!$A$1:$H$12056, 5, 0), 0)</f>
        <v>14</v>
      </c>
      <c r="R1067" s="13">
        <f>IFERROR(VLOOKUP($A1067, 'Fielding Data'!$A$1:$H$12056, 6, 0), 0)</f>
        <v>23</v>
      </c>
      <c r="S1067" s="13">
        <f>IFERROR(VLOOKUP($A1067, 'Fielding Data'!$A$1:$H$12056, 7, 0), 0)</f>
        <v>0</v>
      </c>
      <c r="T1067" s="13">
        <f>IFERROR(VLOOKUP($A1067, 'Fielding Data'!$A$1:$H$12056, 8, 0), 0)</f>
        <v>2</v>
      </c>
      <c r="U1067" s="13">
        <f>SUMIFS('Fielding Data'!E:E, 'Fielding Data'!$A:$A, $A1067)</f>
        <v>14</v>
      </c>
      <c r="V1067" s="13">
        <f>SUMIFS('Fielding Data'!F:F, 'Fielding Data'!$A:$A, $A1067)</f>
        <v>23</v>
      </c>
      <c r="W1067" s="13">
        <f>SUMIFS('Fielding Data'!G:G, 'Fielding Data'!$A:$A, $A1067)</f>
        <v>0</v>
      </c>
      <c r="X1067" s="13">
        <f>SUMIFS('Fielding Data'!H:H, 'Fielding Data'!$A:$A, $A1067)</f>
        <v>2</v>
      </c>
    </row>
    <row r="1068" spans="1:24" x14ac:dyDescent="0.3">
      <c r="A1068" s="13" t="str">
        <f t="shared" si="33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 t="shared" si="32"/>
        <v>2B</v>
      </c>
      <c r="Q1068" s="13">
        <f>IFERROR(VLOOKUP($A1068, 'Fielding Data'!$A$1:$H$12056, 5, 0), 0)</f>
        <v>3</v>
      </c>
      <c r="R1068" s="13">
        <f>IFERROR(VLOOKUP($A1068, 'Fielding Data'!$A$1:$H$12056, 6, 0), 0)</f>
        <v>4</v>
      </c>
      <c r="S1068" s="13">
        <f>IFERROR(VLOOKUP($A1068, 'Fielding Data'!$A$1:$H$12056, 7, 0), 0)</f>
        <v>0</v>
      </c>
      <c r="T1068" s="13">
        <f>IFERROR(VLOOKUP($A1068, 'Fielding Data'!$A$1:$H$12056, 8, 0), 0)</f>
        <v>0</v>
      </c>
      <c r="U1068" s="13">
        <f>SUMIFS('Fielding Data'!E:E, 'Fielding Data'!$A:$A, $A1068)</f>
        <v>28</v>
      </c>
      <c r="V1068" s="13">
        <f>SUMIFS('Fielding Data'!F:F, 'Fielding Data'!$A:$A, $A1068)</f>
        <v>4</v>
      </c>
      <c r="W1068" s="13">
        <f>SUMIFS('Fielding Data'!G:G, 'Fielding Data'!$A:$A, $A1068)</f>
        <v>1</v>
      </c>
      <c r="X1068" s="13">
        <f>SUMIFS('Fielding Data'!H:H, 'Fielding Data'!$A:$A, $A1068)</f>
        <v>0</v>
      </c>
    </row>
    <row r="1069" spans="1:24" x14ac:dyDescent="0.3">
      <c r="A1069" s="13" t="str">
        <f t="shared" si="33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 t="shared" si="32"/>
        <v>1B</v>
      </c>
      <c r="Q1069" s="13">
        <f>IFERROR(VLOOKUP($A1069, 'Fielding Data'!$A$1:$H$12056, 5, 0), 0)</f>
        <v>1</v>
      </c>
      <c r="R1069" s="13">
        <f>IFERROR(VLOOKUP($A1069, 'Fielding Data'!$A$1:$H$12056, 6, 0), 0)</f>
        <v>0</v>
      </c>
      <c r="S1069" s="13">
        <f>IFERROR(VLOOKUP($A1069, 'Fielding Data'!$A$1:$H$12056, 7, 0), 0)</f>
        <v>0</v>
      </c>
      <c r="T1069" s="13">
        <f>IFERROR(VLOOKUP($A1069, 'Fielding Data'!$A$1:$H$12056, 8, 0), 0)</f>
        <v>0</v>
      </c>
      <c r="U1069" s="13">
        <f>SUMIFS('Fielding Data'!E:E, 'Fielding Data'!$A:$A, $A1069)</f>
        <v>242</v>
      </c>
      <c r="V1069" s="13">
        <f>SUMIFS('Fielding Data'!F:F, 'Fielding Data'!$A:$A, $A1069)</f>
        <v>1</v>
      </c>
      <c r="W1069" s="13">
        <f>SUMIFS('Fielding Data'!G:G, 'Fielding Data'!$A:$A, $A1069)</f>
        <v>4</v>
      </c>
      <c r="X1069" s="13">
        <f>SUMIFS('Fielding Data'!H:H, 'Fielding Data'!$A:$A, $A1069)</f>
        <v>1</v>
      </c>
    </row>
    <row r="1070" spans="1:24" x14ac:dyDescent="0.3">
      <c r="A1070" s="13" t="str">
        <f t="shared" si="33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 t="shared" si="32"/>
        <v>P</v>
      </c>
      <c r="Q1070" s="13">
        <f>IFERROR(VLOOKUP($A1070, 'Fielding Data'!$A$1:$H$12056, 5, 0), 0)</f>
        <v>2</v>
      </c>
      <c r="R1070" s="13">
        <f>IFERROR(VLOOKUP($A1070, 'Fielding Data'!$A$1:$H$12056, 6, 0), 0)</f>
        <v>15</v>
      </c>
      <c r="S1070" s="13">
        <f>IFERROR(VLOOKUP($A1070, 'Fielding Data'!$A$1:$H$12056, 7, 0), 0)</f>
        <v>2</v>
      </c>
      <c r="T1070" s="13">
        <f>IFERROR(VLOOKUP($A1070, 'Fielding Data'!$A$1:$H$12056, 8, 0), 0)</f>
        <v>0</v>
      </c>
      <c r="U1070" s="13">
        <f>SUMIFS('Fielding Data'!E:E, 'Fielding Data'!$A:$A, $A1070)</f>
        <v>2</v>
      </c>
      <c r="V1070" s="13">
        <f>SUMIFS('Fielding Data'!F:F, 'Fielding Data'!$A:$A, $A1070)</f>
        <v>15</v>
      </c>
      <c r="W1070" s="13">
        <f>SUMIFS('Fielding Data'!G:G, 'Fielding Data'!$A:$A, $A1070)</f>
        <v>2</v>
      </c>
      <c r="X1070" s="13">
        <f>SUMIFS('Fielding Data'!H:H, 'Fielding Data'!$A:$A, $A1070)</f>
        <v>0</v>
      </c>
    </row>
    <row r="1071" spans="1:24" x14ac:dyDescent="0.3">
      <c r="A1071" s="13" t="str">
        <f t="shared" si="33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 t="shared" si="32"/>
        <v>P</v>
      </c>
      <c r="Q1071" s="13">
        <f>IFERROR(VLOOKUP($A1071, 'Fielding Data'!$A$1:$H$12056, 5, 0), 0)</f>
        <v>5</v>
      </c>
      <c r="R1071" s="13">
        <f>IFERROR(VLOOKUP($A1071, 'Fielding Data'!$A$1:$H$12056, 6, 0), 0)</f>
        <v>4</v>
      </c>
      <c r="S1071" s="13">
        <f>IFERROR(VLOOKUP($A1071, 'Fielding Data'!$A$1:$H$12056, 7, 0), 0)</f>
        <v>1</v>
      </c>
      <c r="T1071" s="13">
        <f>IFERROR(VLOOKUP($A1071, 'Fielding Data'!$A$1:$H$12056, 8, 0), 0)</f>
        <v>0</v>
      </c>
      <c r="U1071" s="13">
        <f>SUMIFS('Fielding Data'!E:E, 'Fielding Data'!$A:$A, $A1071)</f>
        <v>5</v>
      </c>
      <c r="V1071" s="13">
        <f>SUMIFS('Fielding Data'!F:F, 'Fielding Data'!$A:$A, $A1071)</f>
        <v>4</v>
      </c>
      <c r="W1071" s="13">
        <f>SUMIFS('Fielding Data'!G:G, 'Fielding Data'!$A:$A, $A1071)</f>
        <v>1</v>
      </c>
      <c r="X1071" s="13">
        <f>SUMIFS('Fielding Data'!H:H, 'Fielding Data'!$A:$A, $A1071)</f>
        <v>0</v>
      </c>
    </row>
    <row r="1072" spans="1:24" x14ac:dyDescent="0.3">
      <c r="A1072" s="13" t="str">
        <f t="shared" si="33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 t="shared" si="32"/>
        <v>P</v>
      </c>
      <c r="Q1072" s="13">
        <f>IFERROR(VLOOKUP($A1072, 'Fielding Data'!$A$1:$H$12056, 5, 0), 0)</f>
        <v>15</v>
      </c>
      <c r="R1072" s="13">
        <f>IFERROR(VLOOKUP($A1072, 'Fielding Data'!$A$1:$H$12056, 6, 0), 0)</f>
        <v>34</v>
      </c>
      <c r="S1072" s="13">
        <f>IFERROR(VLOOKUP($A1072, 'Fielding Data'!$A$1:$H$12056, 7, 0), 0)</f>
        <v>2</v>
      </c>
      <c r="T1072" s="13">
        <f>IFERROR(VLOOKUP($A1072, 'Fielding Data'!$A$1:$H$12056, 8, 0), 0)</f>
        <v>3</v>
      </c>
      <c r="U1072" s="13">
        <f>SUMIFS('Fielding Data'!E:E, 'Fielding Data'!$A:$A, $A1072)</f>
        <v>15</v>
      </c>
      <c r="V1072" s="13">
        <f>SUMIFS('Fielding Data'!F:F, 'Fielding Data'!$A:$A, $A1072)</f>
        <v>34</v>
      </c>
      <c r="W1072" s="13">
        <f>SUMIFS('Fielding Data'!G:G, 'Fielding Data'!$A:$A, $A1072)</f>
        <v>2</v>
      </c>
      <c r="X1072" s="13">
        <f>SUMIFS('Fielding Data'!H:H, 'Fielding Data'!$A:$A, $A1072)</f>
        <v>3</v>
      </c>
    </row>
    <row r="1073" spans="1:24" x14ac:dyDescent="0.3">
      <c r="A1073" s="13" t="str">
        <f t="shared" si="33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 t="shared" si="32"/>
        <v>1B</v>
      </c>
      <c r="Q1073" s="13">
        <f>IFERROR(VLOOKUP($A1073, 'Fielding Data'!$A$1:$H$12056, 5, 0), 0)</f>
        <v>30</v>
      </c>
      <c r="R1073" s="13">
        <f>IFERROR(VLOOKUP($A1073, 'Fielding Data'!$A$1:$H$12056, 6, 0), 0)</f>
        <v>0</v>
      </c>
      <c r="S1073" s="13">
        <f>IFERROR(VLOOKUP($A1073, 'Fielding Data'!$A$1:$H$12056, 7, 0), 0)</f>
        <v>0</v>
      </c>
      <c r="T1073" s="13">
        <f>IFERROR(VLOOKUP($A1073, 'Fielding Data'!$A$1:$H$12056, 8, 0), 0)</f>
        <v>2</v>
      </c>
      <c r="U1073" s="13">
        <f>SUMIFS('Fielding Data'!E:E, 'Fielding Data'!$A:$A, $A1073)</f>
        <v>38</v>
      </c>
      <c r="V1073" s="13">
        <f>SUMIFS('Fielding Data'!F:F, 'Fielding Data'!$A:$A, $A1073)</f>
        <v>27</v>
      </c>
      <c r="W1073" s="13">
        <f>SUMIFS('Fielding Data'!G:G, 'Fielding Data'!$A:$A, $A1073)</f>
        <v>4</v>
      </c>
      <c r="X1073" s="13">
        <f>SUMIFS('Fielding Data'!H:H, 'Fielding Data'!$A:$A, $A1073)</f>
        <v>7</v>
      </c>
    </row>
    <row r="1074" spans="1:24" x14ac:dyDescent="0.3">
      <c r="A1074" s="13" t="str">
        <f t="shared" si="33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 t="shared" si="32"/>
        <v>CF</v>
      </c>
      <c r="Q1074" s="13">
        <f>IFERROR(VLOOKUP($A1074, 'Fielding Data'!$A$1:$H$12056, 5, 0), 0)</f>
        <v>0</v>
      </c>
      <c r="R1074" s="13">
        <f>IFERROR(VLOOKUP($A1074, 'Fielding Data'!$A$1:$H$12056, 6, 0), 0)</f>
        <v>0</v>
      </c>
      <c r="S1074" s="13">
        <f>IFERROR(VLOOKUP($A1074, 'Fielding Data'!$A$1:$H$12056, 7, 0), 0)</f>
        <v>0</v>
      </c>
      <c r="T1074" s="13">
        <f>IFERROR(VLOOKUP($A1074, 'Fielding Data'!$A$1:$H$12056, 8, 0), 0)</f>
        <v>0</v>
      </c>
      <c r="U1074" s="13">
        <f>SUMIFS('Fielding Data'!E:E, 'Fielding Data'!$A:$A, $A1074)</f>
        <v>360</v>
      </c>
      <c r="V1074" s="13">
        <f>SUMIFS('Fielding Data'!F:F, 'Fielding Data'!$A:$A, $A1074)</f>
        <v>11</v>
      </c>
      <c r="W1074" s="13">
        <f>SUMIFS('Fielding Data'!G:G, 'Fielding Data'!$A:$A, $A1074)</f>
        <v>2</v>
      </c>
      <c r="X1074" s="13">
        <f>SUMIFS('Fielding Data'!H:H, 'Fielding Data'!$A:$A, $A1074)</f>
        <v>4</v>
      </c>
    </row>
    <row r="1075" spans="1:24" x14ac:dyDescent="0.3">
      <c r="A1075" s="13" t="str">
        <f t="shared" si="33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 t="shared" si="32"/>
        <v>P</v>
      </c>
      <c r="Q1075" s="13">
        <f>IFERROR(VLOOKUP($A1075, 'Fielding Data'!$A$1:$H$12056, 5, 0), 0)</f>
        <v>3</v>
      </c>
      <c r="R1075" s="13">
        <f>IFERROR(VLOOKUP($A1075, 'Fielding Data'!$A$1:$H$12056, 6, 0), 0)</f>
        <v>3</v>
      </c>
      <c r="S1075" s="13">
        <f>IFERROR(VLOOKUP($A1075, 'Fielding Data'!$A$1:$H$12056, 7, 0), 0)</f>
        <v>0</v>
      </c>
      <c r="T1075" s="13">
        <f>IFERROR(VLOOKUP($A1075, 'Fielding Data'!$A$1:$H$12056, 8, 0), 0)</f>
        <v>1</v>
      </c>
      <c r="U1075" s="13">
        <f>SUMIFS('Fielding Data'!E:E, 'Fielding Data'!$A:$A, $A1075)</f>
        <v>3</v>
      </c>
      <c r="V1075" s="13">
        <f>SUMIFS('Fielding Data'!F:F, 'Fielding Data'!$A:$A, $A1075)</f>
        <v>3</v>
      </c>
      <c r="W1075" s="13">
        <f>SUMIFS('Fielding Data'!G:G, 'Fielding Data'!$A:$A, $A1075)</f>
        <v>0</v>
      </c>
      <c r="X1075" s="13">
        <f>SUMIFS('Fielding Data'!H:H, 'Fielding Data'!$A:$A, $A1075)</f>
        <v>1</v>
      </c>
    </row>
    <row r="1076" spans="1:24" x14ac:dyDescent="0.3">
      <c r="A1076" s="13" t="str">
        <f t="shared" si="33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 t="shared" si="32"/>
        <v>P</v>
      </c>
      <c r="Q1076" s="13">
        <f>IFERROR(VLOOKUP($A1076, 'Fielding Data'!$A$1:$H$12056, 5, 0), 0)</f>
        <v>1</v>
      </c>
      <c r="R1076" s="13">
        <f>IFERROR(VLOOKUP($A1076, 'Fielding Data'!$A$1:$H$12056, 6, 0), 0)</f>
        <v>0</v>
      </c>
      <c r="S1076" s="13">
        <f>IFERROR(VLOOKUP($A1076, 'Fielding Data'!$A$1:$H$12056, 7, 0), 0)</f>
        <v>1</v>
      </c>
      <c r="T1076" s="13">
        <f>IFERROR(VLOOKUP($A1076, 'Fielding Data'!$A$1:$H$12056, 8, 0), 0)</f>
        <v>0</v>
      </c>
      <c r="U1076" s="13">
        <f>SUMIFS('Fielding Data'!E:E, 'Fielding Data'!$A:$A, $A1076)</f>
        <v>1</v>
      </c>
      <c r="V1076" s="13">
        <f>SUMIFS('Fielding Data'!F:F, 'Fielding Data'!$A:$A, $A1076)</f>
        <v>0</v>
      </c>
      <c r="W1076" s="13">
        <f>SUMIFS('Fielding Data'!G:G, 'Fielding Data'!$A:$A, $A1076)</f>
        <v>1</v>
      </c>
      <c r="X1076" s="13">
        <f>SUMIFS('Fielding Data'!H:H, 'Fielding Data'!$A:$A, $A1076)</f>
        <v>0</v>
      </c>
    </row>
    <row r="1077" spans="1:24" x14ac:dyDescent="0.3">
      <c r="A1077" s="13" t="str">
        <f t="shared" si="33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 t="shared" si="32"/>
        <v>P</v>
      </c>
      <c r="Q1077" s="13">
        <f>IFERROR(VLOOKUP($A1077, 'Fielding Data'!$A$1:$H$12056, 5, 0), 0)</f>
        <v>0</v>
      </c>
      <c r="R1077" s="13">
        <f>IFERROR(VLOOKUP($A1077, 'Fielding Data'!$A$1:$H$12056, 6, 0), 0)</f>
        <v>0</v>
      </c>
      <c r="S1077" s="13">
        <f>IFERROR(VLOOKUP($A1077, 'Fielding Data'!$A$1:$H$12056, 7, 0), 0)</f>
        <v>0</v>
      </c>
      <c r="T1077" s="13">
        <f>IFERROR(VLOOKUP($A1077, 'Fielding Data'!$A$1:$H$12056, 8, 0), 0)</f>
        <v>0</v>
      </c>
      <c r="U1077" s="13">
        <f>SUMIFS('Fielding Data'!E:E, 'Fielding Data'!$A:$A, $A1077)</f>
        <v>0</v>
      </c>
      <c r="V1077" s="13">
        <f>SUMIFS('Fielding Data'!F:F, 'Fielding Data'!$A:$A, $A1077)</f>
        <v>0</v>
      </c>
      <c r="W1077" s="13">
        <f>SUMIFS('Fielding Data'!G:G, 'Fielding Data'!$A:$A, $A1077)</f>
        <v>0</v>
      </c>
      <c r="X1077" s="13">
        <f>SUMIFS('Fielding Data'!H:H, 'Fielding Data'!$A:$A, $A1077)</f>
        <v>0</v>
      </c>
    </row>
    <row r="1078" spans="1:24" x14ac:dyDescent="0.3">
      <c r="A1078" s="13" t="str">
        <f t="shared" si="33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 t="shared" si="32"/>
        <v>2B</v>
      </c>
      <c r="Q1078" s="13">
        <f>IFERROR(VLOOKUP($A1078, 'Fielding Data'!$A$1:$H$12056, 5, 0), 0)</f>
        <v>22</v>
      </c>
      <c r="R1078" s="13">
        <f>IFERROR(VLOOKUP($A1078, 'Fielding Data'!$A$1:$H$12056, 6, 0), 0)</f>
        <v>41</v>
      </c>
      <c r="S1078" s="13">
        <f>IFERROR(VLOOKUP($A1078, 'Fielding Data'!$A$1:$H$12056, 7, 0), 0)</f>
        <v>0</v>
      </c>
      <c r="T1078" s="13">
        <f>IFERROR(VLOOKUP($A1078, 'Fielding Data'!$A$1:$H$12056, 8, 0), 0)</f>
        <v>9</v>
      </c>
      <c r="U1078" s="13">
        <f>SUMIFS('Fielding Data'!E:E, 'Fielding Data'!$A:$A, $A1078)</f>
        <v>66</v>
      </c>
      <c r="V1078" s="13">
        <f>SUMIFS('Fielding Data'!F:F, 'Fielding Data'!$A:$A, $A1078)</f>
        <v>166</v>
      </c>
      <c r="W1078" s="13">
        <f>SUMIFS('Fielding Data'!G:G, 'Fielding Data'!$A:$A, $A1078)</f>
        <v>3</v>
      </c>
      <c r="X1078" s="13">
        <f>SUMIFS('Fielding Data'!H:H, 'Fielding Data'!$A:$A, $A1078)</f>
        <v>30</v>
      </c>
    </row>
    <row r="1079" spans="1:24" x14ac:dyDescent="0.3">
      <c r="A1079" s="13" t="str">
        <f t="shared" si="33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 t="shared" si="32"/>
        <v>P</v>
      </c>
      <c r="Q1079" s="13">
        <f>IFERROR(VLOOKUP($A1079, 'Fielding Data'!$A$1:$H$12056, 5, 0), 0)</f>
        <v>0</v>
      </c>
      <c r="R1079" s="13">
        <f>IFERROR(VLOOKUP($A1079, 'Fielding Data'!$A$1:$H$12056, 6, 0), 0)</f>
        <v>12</v>
      </c>
      <c r="S1079" s="13">
        <f>IFERROR(VLOOKUP($A1079, 'Fielding Data'!$A$1:$H$12056, 7, 0), 0)</f>
        <v>0</v>
      </c>
      <c r="T1079" s="13">
        <f>IFERROR(VLOOKUP($A1079, 'Fielding Data'!$A$1:$H$12056, 8, 0), 0)</f>
        <v>0</v>
      </c>
      <c r="U1079" s="13">
        <f>SUMIFS('Fielding Data'!E:E, 'Fielding Data'!$A:$A, $A1079)</f>
        <v>0</v>
      </c>
      <c r="V1079" s="13">
        <f>SUMIFS('Fielding Data'!F:F, 'Fielding Data'!$A:$A, $A1079)</f>
        <v>12</v>
      </c>
      <c r="W1079" s="13">
        <f>SUMIFS('Fielding Data'!G:G, 'Fielding Data'!$A:$A, $A1079)</f>
        <v>0</v>
      </c>
      <c r="X1079" s="13">
        <f>SUMIFS('Fielding Data'!H:H, 'Fielding Data'!$A:$A, $A1079)</f>
        <v>0</v>
      </c>
    </row>
    <row r="1080" spans="1:24" x14ac:dyDescent="0.3">
      <c r="A1080" s="13" t="str">
        <f t="shared" si="33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 t="shared" si="32"/>
        <v>P</v>
      </c>
      <c r="Q1080" s="13">
        <f>IFERROR(VLOOKUP($A1080, 'Fielding Data'!$A$1:$H$12056, 5, 0), 0)</f>
        <v>5</v>
      </c>
      <c r="R1080" s="13">
        <f>IFERROR(VLOOKUP($A1080, 'Fielding Data'!$A$1:$H$12056, 6, 0), 0)</f>
        <v>27</v>
      </c>
      <c r="S1080" s="13">
        <f>IFERROR(VLOOKUP($A1080, 'Fielding Data'!$A$1:$H$12056, 7, 0), 0)</f>
        <v>0</v>
      </c>
      <c r="T1080" s="13">
        <f>IFERROR(VLOOKUP($A1080, 'Fielding Data'!$A$1:$H$12056, 8, 0), 0)</f>
        <v>1</v>
      </c>
      <c r="U1080" s="13">
        <f>SUMIFS('Fielding Data'!E:E, 'Fielding Data'!$A:$A, $A1080)</f>
        <v>5</v>
      </c>
      <c r="V1080" s="13">
        <f>SUMIFS('Fielding Data'!F:F, 'Fielding Data'!$A:$A, $A1080)</f>
        <v>27</v>
      </c>
      <c r="W1080" s="13">
        <f>SUMIFS('Fielding Data'!G:G, 'Fielding Data'!$A:$A, $A1080)</f>
        <v>0</v>
      </c>
      <c r="X1080" s="13">
        <f>SUMIFS('Fielding Data'!H:H, 'Fielding Data'!$A:$A, $A1080)</f>
        <v>1</v>
      </c>
    </row>
    <row r="1081" spans="1:24" x14ac:dyDescent="0.3">
      <c r="A1081" s="13" t="str">
        <f t="shared" si="33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 t="shared" si="32"/>
        <v>1B</v>
      </c>
      <c r="Q1081" s="13">
        <f>IFERROR(VLOOKUP($A1081, 'Fielding Data'!$A$1:$H$12056, 5, 0), 0)</f>
        <v>1132</v>
      </c>
      <c r="R1081" s="13">
        <f>IFERROR(VLOOKUP($A1081, 'Fielding Data'!$A$1:$H$12056, 6, 0), 0)</f>
        <v>128</v>
      </c>
      <c r="S1081" s="13">
        <f>IFERROR(VLOOKUP($A1081, 'Fielding Data'!$A$1:$H$12056, 7, 0), 0)</f>
        <v>5</v>
      </c>
      <c r="T1081" s="13">
        <f>IFERROR(VLOOKUP($A1081, 'Fielding Data'!$A$1:$H$12056, 8, 0), 0)</f>
        <v>101</v>
      </c>
      <c r="U1081" s="13">
        <f>SUMIFS('Fielding Data'!E:E, 'Fielding Data'!$A:$A, $A1081)</f>
        <v>1132</v>
      </c>
      <c r="V1081" s="13">
        <f>SUMIFS('Fielding Data'!F:F, 'Fielding Data'!$A:$A, $A1081)</f>
        <v>128</v>
      </c>
      <c r="W1081" s="13">
        <f>SUMIFS('Fielding Data'!G:G, 'Fielding Data'!$A:$A, $A1081)</f>
        <v>5</v>
      </c>
      <c r="X1081" s="13">
        <f>SUMIFS('Fielding Data'!H:H, 'Fielding Data'!$A:$A, $A1081)</f>
        <v>101</v>
      </c>
    </row>
    <row r="1082" spans="1:24" x14ac:dyDescent="0.3">
      <c r="A1082" s="13" t="str">
        <f t="shared" si="33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 t="shared" si="32"/>
        <v>P</v>
      </c>
      <c r="Q1082" s="13">
        <f>IFERROR(VLOOKUP($A1082, 'Fielding Data'!$A$1:$H$12056, 5, 0), 0)</f>
        <v>3</v>
      </c>
      <c r="R1082" s="13">
        <f>IFERROR(VLOOKUP($A1082, 'Fielding Data'!$A$1:$H$12056, 6, 0), 0)</f>
        <v>7</v>
      </c>
      <c r="S1082" s="13">
        <f>IFERROR(VLOOKUP($A1082, 'Fielding Data'!$A$1:$H$12056, 7, 0), 0)</f>
        <v>1</v>
      </c>
      <c r="T1082" s="13">
        <f>IFERROR(VLOOKUP($A1082, 'Fielding Data'!$A$1:$H$12056, 8, 0), 0)</f>
        <v>0</v>
      </c>
      <c r="U1082" s="13">
        <f>SUMIFS('Fielding Data'!E:E, 'Fielding Data'!$A:$A, $A1082)</f>
        <v>3</v>
      </c>
      <c r="V1082" s="13">
        <f>SUMIFS('Fielding Data'!F:F, 'Fielding Data'!$A:$A, $A1082)</f>
        <v>7</v>
      </c>
      <c r="W1082" s="13">
        <f>SUMIFS('Fielding Data'!G:G, 'Fielding Data'!$A:$A, $A1082)</f>
        <v>1</v>
      </c>
      <c r="X1082" s="13">
        <f>SUMIFS('Fielding Data'!H:H, 'Fielding Data'!$A:$A, $A1082)</f>
        <v>0</v>
      </c>
    </row>
    <row r="1083" spans="1:24" x14ac:dyDescent="0.3">
      <c r="A1083" s="13" t="str">
        <f t="shared" si="33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 t="shared" si="32"/>
        <v>P</v>
      </c>
      <c r="Q1083" s="13">
        <f>IFERROR(VLOOKUP($A1083, 'Fielding Data'!$A$1:$H$12056, 5, 0), 0)</f>
        <v>21</v>
      </c>
      <c r="R1083" s="13">
        <f>IFERROR(VLOOKUP($A1083, 'Fielding Data'!$A$1:$H$12056, 6, 0), 0)</f>
        <v>36</v>
      </c>
      <c r="S1083" s="13">
        <f>IFERROR(VLOOKUP($A1083, 'Fielding Data'!$A$1:$H$12056, 7, 0), 0)</f>
        <v>1</v>
      </c>
      <c r="T1083" s="13">
        <f>IFERROR(VLOOKUP($A1083, 'Fielding Data'!$A$1:$H$12056, 8, 0), 0)</f>
        <v>5</v>
      </c>
      <c r="U1083" s="13">
        <f>SUMIFS('Fielding Data'!E:E, 'Fielding Data'!$A:$A, $A1083)</f>
        <v>21</v>
      </c>
      <c r="V1083" s="13">
        <f>SUMIFS('Fielding Data'!F:F, 'Fielding Data'!$A:$A, $A1083)</f>
        <v>36</v>
      </c>
      <c r="W1083" s="13">
        <f>SUMIFS('Fielding Data'!G:G, 'Fielding Data'!$A:$A, $A1083)</f>
        <v>1</v>
      </c>
      <c r="X1083" s="13">
        <f>SUMIFS('Fielding Data'!H:H, 'Fielding Data'!$A:$A, $A1083)</f>
        <v>5</v>
      </c>
    </row>
    <row r="1084" spans="1:24" x14ac:dyDescent="0.3">
      <c r="A1084" s="13" t="str">
        <f t="shared" si="33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 t="shared" si="32"/>
        <v>P</v>
      </c>
      <c r="Q1084" s="13">
        <f>IFERROR(VLOOKUP($A1084, 'Fielding Data'!$A$1:$H$12056, 5, 0), 0)</f>
        <v>9</v>
      </c>
      <c r="R1084" s="13">
        <f>IFERROR(VLOOKUP($A1084, 'Fielding Data'!$A$1:$H$12056, 6, 0), 0)</f>
        <v>15</v>
      </c>
      <c r="S1084" s="13">
        <f>IFERROR(VLOOKUP($A1084, 'Fielding Data'!$A$1:$H$12056, 7, 0), 0)</f>
        <v>2</v>
      </c>
      <c r="T1084" s="13">
        <f>IFERROR(VLOOKUP($A1084, 'Fielding Data'!$A$1:$H$12056, 8, 0), 0)</f>
        <v>0</v>
      </c>
      <c r="U1084" s="13">
        <f>SUMIFS('Fielding Data'!E:E, 'Fielding Data'!$A:$A, $A1084)</f>
        <v>9</v>
      </c>
      <c r="V1084" s="13">
        <f>SUMIFS('Fielding Data'!F:F, 'Fielding Data'!$A:$A, $A1084)</f>
        <v>15</v>
      </c>
      <c r="W1084" s="13">
        <f>SUMIFS('Fielding Data'!G:G, 'Fielding Data'!$A:$A, $A1084)</f>
        <v>2</v>
      </c>
      <c r="X1084" s="13">
        <f>SUMIFS('Fielding Data'!H:H, 'Fielding Data'!$A:$A, $A1084)</f>
        <v>0</v>
      </c>
    </row>
    <row r="1085" spans="1:24" x14ac:dyDescent="0.3">
      <c r="A1085" s="13" t="str">
        <f t="shared" si="33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 t="shared" si="32"/>
        <v>P</v>
      </c>
      <c r="Q1085" s="13">
        <f>IFERROR(VLOOKUP($A1085, 'Fielding Data'!$A$1:$H$12056, 5, 0), 0)</f>
        <v>2</v>
      </c>
      <c r="R1085" s="13">
        <f>IFERROR(VLOOKUP($A1085, 'Fielding Data'!$A$1:$H$12056, 6, 0), 0)</f>
        <v>4</v>
      </c>
      <c r="S1085" s="13">
        <f>IFERROR(VLOOKUP($A1085, 'Fielding Data'!$A$1:$H$12056, 7, 0), 0)</f>
        <v>0</v>
      </c>
      <c r="T1085" s="13">
        <f>IFERROR(VLOOKUP($A1085, 'Fielding Data'!$A$1:$H$12056, 8, 0), 0)</f>
        <v>0</v>
      </c>
      <c r="U1085" s="13">
        <f>SUMIFS('Fielding Data'!E:E, 'Fielding Data'!$A:$A, $A1085)</f>
        <v>2</v>
      </c>
      <c r="V1085" s="13">
        <f>SUMIFS('Fielding Data'!F:F, 'Fielding Data'!$A:$A, $A1085)</f>
        <v>4</v>
      </c>
      <c r="W1085" s="13">
        <f>SUMIFS('Fielding Data'!G:G, 'Fielding Data'!$A:$A, $A1085)</f>
        <v>0</v>
      </c>
      <c r="X1085" s="13">
        <f>SUMIFS('Fielding Data'!H:H, 'Fielding Data'!$A:$A, $A1085)</f>
        <v>0</v>
      </c>
    </row>
    <row r="1086" spans="1:24" x14ac:dyDescent="0.3">
      <c r="A1086" s="13" t="str">
        <f t="shared" si="33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 t="shared" si="32"/>
        <v>2B</v>
      </c>
      <c r="Q1086" s="13">
        <f>IFERROR(VLOOKUP($A1086, 'Fielding Data'!$A$1:$H$12056, 5, 0), 0)</f>
        <v>222</v>
      </c>
      <c r="R1086" s="13">
        <f>IFERROR(VLOOKUP($A1086, 'Fielding Data'!$A$1:$H$12056, 6, 0), 0)</f>
        <v>234</v>
      </c>
      <c r="S1086" s="13">
        <f>IFERROR(VLOOKUP($A1086, 'Fielding Data'!$A$1:$H$12056, 7, 0), 0)</f>
        <v>7</v>
      </c>
      <c r="T1086" s="13">
        <f>IFERROR(VLOOKUP($A1086, 'Fielding Data'!$A$1:$H$12056, 8, 0), 0)</f>
        <v>62</v>
      </c>
      <c r="U1086" s="13">
        <f>SUMIFS('Fielding Data'!E:E, 'Fielding Data'!$A:$A, $A1086)</f>
        <v>226</v>
      </c>
      <c r="V1086" s="13">
        <f>SUMIFS('Fielding Data'!F:F, 'Fielding Data'!$A:$A, $A1086)</f>
        <v>244</v>
      </c>
      <c r="W1086" s="13">
        <f>SUMIFS('Fielding Data'!G:G, 'Fielding Data'!$A:$A, $A1086)</f>
        <v>8</v>
      </c>
      <c r="X1086" s="13">
        <f>SUMIFS('Fielding Data'!H:H, 'Fielding Data'!$A:$A, $A1086)</f>
        <v>62</v>
      </c>
    </row>
    <row r="1087" spans="1:24" x14ac:dyDescent="0.3">
      <c r="A1087" s="13" t="str">
        <f t="shared" si="33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 t="shared" si="32"/>
        <v>P</v>
      </c>
      <c r="Q1087" s="13">
        <f>IFERROR(VLOOKUP($A1087, 'Fielding Data'!$A$1:$H$12056, 5, 0), 0)</f>
        <v>2</v>
      </c>
      <c r="R1087" s="13">
        <f>IFERROR(VLOOKUP($A1087, 'Fielding Data'!$A$1:$H$12056, 6, 0), 0)</f>
        <v>6</v>
      </c>
      <c r="S1087" s="13">
        <f>IFERROR(VLOOKUP($A1087, 'Fielding Data'!$A$1:$H$12056, 7, 0), 0)</f>
        <v>1</v>
      </c>
      <c r="T1087" s="13">
        <f>IFERROR(VLOOKUP($A1087, 'Fielding Data'!$A$1:$H$12056, 8, 0), 0)</f>
        <v>0</v>
      </c>
      <c r="U1087" s="13">
        <f>SUMIFS('Fielding Data'!E:E, 'Fielding Data'!$A:$A, $A1087)</f>
        <v>2</v>
      </c>
      <c r="V1087" s="13">
        <f>SUMIFS('Fielding Data'!F:F, 'Fielding Data'!$A:$A, $A1087)</f>
        <v>6</v>
      </c>
      <c r="W1087" s="13">
        <f>SUMIFS('Fielding Data'!G:G, 'Fielding Data'!$A:$A, $A1087)</f>
        <v>1</v>
      </c>
      <c r="X1087" s="13">
        <f>SUMIFS('Fielding Data'!H:H, 'Fielding Data'!$A:$A, $A1087)</f>
        <v>0</v>
      </c>
    </row>
    <row r="1088" spans="1:24" x14ac:dyDescent="0.3">
      <c r="A1088" s="13" t="str">
        <f t="shared" si="33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 t="shared" si="32"/>
        <v>1B</v>
      </c>
      <c r="Q1088" s="13">
        <f>IFERROR(VLOOKUP($A1088, 'Fielding Data'!$A$1:$H$12056, 5, 0), 0)</f>
        <v>327</v>
      </c>
      <c r="R1088" s="13">
        <f>IFERROR(VLOOKUP($A1088, 'Fielding Data'!$A$1:$H$12056, 6, 0), 0)</f>
        <v>32</v>
      </c>
      <c r="S1088" s="13">
        <f>IFERROR(VLOOKUP($A1088, 'Fielding Data'!$A$1:$H$12056, 7, 0), 0)</f>
        <v>3</v>
      </c>
      <c r="T1088" s="13">
        <f>IFERROR(VLOOKUP($A1088, 'Fielding Data'!$A$1:$H$12056, 8, 0), 0)</f>
        <v>31</v>
      </c>
      <c r="U1088" s="13">
        <f>SUMIFS('Fielding Data'!E:E, 'Fielding Data'!$A:$A, $A1088)</f>
        <v>327</v>
      </c>
      <c r="V1088" s="13">
        <f>SUMIFS('Fielding Data'!F:F, 'Fielding Data'!$A:$A, $A1088)</f>
        <v>32</v>
      </c>
      <c r="W1088" s="13">
        <f>SUMIFS('Fielding Data'!G:G, 'Fielding Data'!$A:$A, $A1088)</f>
        <v>3</v>
      </c>
      <c r="X1088" s="13">
        <f>SUMIFS('Fielding Data'!H:H, 'Fielding Data'!$A:$A, $A1088)</f>
        <v>31</v>
      </c>
    </row>
    <row r="1089" spans="1:24" x14ac:dyDescent="0.3">
      <c r="A1089" s="13" t="str">
        <f t="shared" si="33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 t="shared" si="32"/>
        <v>P</v>
      </c>
      <c r="Q1089" s="13">
        <f>IFERROR(VLOOKUP($A1089, 'Fielding Data'!$A$1:$H$12056, 5, 0), 0)</f>
        <v>2</v>
      </c>
      <c r="R1089" s="13">
        <f>IFERROR(VLOOKUP($A1089, 'Fielding Data'!$A$1:$H$12056, 6, 0), 0)</f>
        <v>1</v>
      </c>
      <c r="S1089" s="13">
        <f>IFERROR(VLOOKUP($A1089, 'Fielding Data'!$A$1:$H$12056, 7, 0), 0)</f>
        <v>0</v>
      </c>
      <c r="T1089" s="13">
        <f>IFERROR(VLOOKUP($A1089, 'Fielding Data'!$A$1:$H$12056, 8, 0), 0)</f>
        <v>1</v>
      </c>
      <c r="U1089" s="13">
        <f>SUMIFS('Fielding Data'!E:E, 'Fielding Data'!$A:$A, $A1089)</f>
        <v>2</v>
      </c>
      <c r="V1089" s="13">
        <f>SUMIFS('Fielding Data'!F:F, 'Fielding Data'!$A:$A, $A1089)</f>
        <v>1</v>
      </c>
      <c r="W1089" s="13">
        <f>SUMIFS('Fielding Data'!G:G, 'Fielding Data'!$A:$A, $A1089)</f>
        <v>0</v>
      </c>
      <c r="X1089" s="13">
        <f>SUMIFS('Fielding Data'!H:H, 'Fielding Data'!$A:$A, $A1089)</f>
        <v>1</v>
      </c>
    </row>
    <row r="1090" spans="1:24" x14ac:dyDescent="0.3">
      <c r="A1090" s="13" t="str">
        <f t="shared" si="33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 t="shared" ref="P1090:P1153" si="34">IFERROR(VLOOKUP($A1090, Fielding, 4, 0), "Other")</f>
        <v>LF</v>
      </c>
      <c r="Q1090" s="13">
        <f>IFERROR(VLOOKUP($A1090, 'Fielding Data'!$A$1:$H$12056, 5, 0), 0)</f>
        <v>0</v>
      </c>
      <c r="R1090" s="13">
        <f>IFERROR(VLOOKUP($A1090, 'Fielding Data'!$A$1:$H$12056, 6, 0), 0)</f>
        <v>0</v>
      </c>
      <c r="S1090" s="13">
        <f>IFERROR(VLOOKUP($A1090, 'Fielding Data'!$A$1:$H$12056, 7, 0), 0)</f>
        <v>0</v>
      </c>
      <c r="T1090" s="13">
        <f>IFERROR(VLOOKUP($A1090, 'Fielding Data'!$A$1:$H$12056, 8, 0), 0)</f>
        <v>0</v>
      </c>
      <c r="U1090" s="13">
        <f>SUMIFS('Fielding Data'!E:E, 'Fielding Data'!$A:$A, $A1090)</f>
        <v>6</v>
      </c>
      <c r="V1090" s="13">
        <f>SUMIFS('Fielding Data'!F:F, 'Fielding Data'!$A:$A, $A1090)</f>
        <v>0</v>
      </c>
      <c r="W1090" s="13">
        <f>SUMIFS('Fielding Data'!G:G, 'Fielding Data'!$A:$A, $A1090)</f>
        <v>0</v>
      </c>
      <c r="X1090" s="13">
        <f>SUMIFS('Fielding Data'!H:H, 'Fielding Data'!$A:$A, $A1090)</f>
        <v>0</v>
      </c>
    </row>
    <row r="1091" spans="1:24" x14ac:dyDescent="0.3">
      <c r="A1091" s="13" t="str">
        <f t="shared" ref="A1091:A1154" si="35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 t="shared" si="34"/>
        <v>P</v>
      </c>
      <c r="Q1091" s="13">
        <f>IFERROR(VLOOKUP($A1091, 'Fielding Data'!$A$1:$H$12056, 5, 0), 0)</f>
        <v>0</v>
      </c>
      <c r="R1091" s="13">
        <f>IFERROR(VLOOKUP($A1091, 'Fielding Data'!$A$1:$H$12056, 6, 0), 0)</f>
        <v>9</v>
      </c>
      <c r="S1091" s="13">
        <f>IFERROR(VLOOKUP($A1091, 'Fielding Data'!$A$1:$H$12056, 7, 0), 0)</f>
        <v>1</v>
      </c>
      <c r="T1091" s="13">
        <f>IFERROR(VLOOKUP($A1091, 'Fielding Data'!$A$1:$H$12056, 8, 0), 0)</f>
        <v>0</v>
      </c>
      <c r="U1091" s="13">
        <f>SUMIFS('Fielding Data'!E:E, 'Fielding Data'!$A:$A, $A1091)</f>
        <v>0</v>
      </c>
      <c r="V1091" s="13">
        <f>SUMIFS('Fielding Data'!F:F, 'Fielding Data'!$A:$A, $A1091)</f>
        <v>9</v>
      </c>
      <c r="W1091" s="13">
        <f>SUMIFS('Fielding Data'!G:G, 'Fielding Data'!$A:$A, $A1091)</f>
        <v>1</v>
      </c>
      <c r="X1091" s="13">
        <f>SUMIFS('Fielding Data'!H:H, 'Fielding Data'!$A:$A, $A1091)</f>
        <v>0</v>
      </c>
    </row>
    <row r="1092" spans="1:24" x14ac:dyDescent="0.3">
      <c r="A1092" s="13" t="str">
        <f t="shared" si="35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 t="shared" si="34"/>
        <v>P</v>
      </c>
      <c r="Q1092" s="13">
        <f>IFERROR(VLOOKUP($A1092, 'Fielding Data'!$A$1:$H$12056, 5, 0), 0)</f>
        <v>10</v>
      </c>
      <c r="R1092" s="13">
        <f>IFERROR(VLOOKUP($A1092, 'Fielding Data'!$A$1:$H$12056, 6, 0), 0)</f>
        <v>18</v>
      </c>
      <c r="S1092" s="13">
        <f>IFERROR(VLOOKUP($A1092, 'Fielding Data'!$A$1:$H$12056, 7, 0), 0)</f>
        <v>0</v>
      </c>
      <c r="T1092" s="13">
        <f>IFERROR(VLOOKUP($A1092, 'Fielding Data'!$A$1:$H$12056, 8, 0), 0)</f>
        <v>0</v>
      </c>
      <c r="U1092" s="13">
        <f>SUMIFS('Fielding Data'!E:E, 'Fielding Data'!$A:$A, $A1092)</f>
        <v>10</v>
      </c>
      <c r="V1092" s="13">
        <f>SUMIFS('Fielding Data'!F:F, 'Fielding Data'!$A:$A, $A1092)</f>
        <v>18</v>
      </c>
      <c r="W1092" s="13">
        <f>SUMIFS('Fielding Data'!G:G, 'Fielding Data'!$A:$A, $A1092)</f>
        <v>0</v>
      </c>
      <c r="X1092" s="13">
        <f>SUMIFS('Fielding Data'!H:H, 'Fielding Data'!$A:$A, $A1092)</f>
        <v>0</v>
      </c>
    </row>
    <row r="1093" spans="1:24" x14ac:dyDescent="0.3">
      <c r="A1093" s="13" t="str">
        <f t="shared" si="35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 t="shared" si="34"/>
        <v>P</v>
      </c>
      <c r="Q1093" s="13">
        <f>IFERROR(VLOOKUP($A1093, 'Fielding Data'!$A$1:$H$12056, 5, 0), 0)</f>
        <v>7</v>
      </c>
      <c r="R1093" s="13">
        <f>IFERROR(VLOOKUP($A1093, 'Fielding Data'!$A$1:$H$12056, 6, 0), 0)</f>
        <v>13</v>
      </c>
      <c r="S1093" s="13">
        <f>IFERROR(VLOOKUP($A1093, 'Fielding Data'!$A$1:$H$12056, 7, 0), 0)</f>
        <v>1</v>
      </c>
      <c r="T1093" s="13">
        <f>IFERROR(VLOOKUP($A1093, 'Fielding Data'!$A$1:$H$12056, 8, 0), 0)</f>
        <v>4</v>
      </c>
      <c r="U1093" s="13">
        <f>SUMIFS('Fielding Data'!E:E, 'Fielding Data'!$A:$A, $A1093)</f>
        <v>7</v>
      </c>
      <c r="V1093" s="13">
        <f>SUMIFS('Fielding Data'!F:F, 'Fielding Data'!$A:$A, $A1093)</f>
        <v>13</v>
      </c>
      <c r="W1093" s="13">
        <f>SUMIFS('Fielding Data'!G:G, 'Fielding Data'!$A:$A, $A1093)</f>
        <v>1</v>
      </c>
      <c r="X1093" s="13">
        <f>SUMIFS('Fielding Data'!H:H, 'Fielding Data'!$A:$A, $A1093)</f>
        <v>4</v>
      </c>
    </row>
    <row r="1094" spans="1:24" x14ac:dyDescent="0.3">
      <c r="A1094" s="13" t="str">
        <f t="shared" si="35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 t="shared" si="34"/>
        <v>2B</v>
      </c>
      <c r="Q1094" s="13">
        <f>IFERROR(VLOOKUP($A1094, 'Fielding Data'!$A$1:$H$12056, 5, 0), 0)</f>
        <v>332</v>
      </c>
      <c r="R1094" s="13">
        <f>IFERROR(VLOOKUP($A1094, 'Fielding Data'!$A$1:$H$12056, 6, 0), 0)</f>
        <v>389</v>
      </c>
      <c r="S1094" s="13">
        <f>IFERROR(VLOOKUP($A1094, 'Fielding Data'!$A$1:$H$12056, 7, 0), 0)</f>
        <v>15</v>
      </c>
      <c r="T1094" s="13">
        <f>IFERROR(VLOOKUP($A1094, 'Fielding Data'!$A$1:$H$12056, 8, 0), 0)</f>
        <v>102</v>
      </c>
      <c r="U1094" s="13">
        <f>SUMIFS('Fielding Data'!E:E, 'Fielding Data'!$A:$A, $A1094)</f>
        <v>332</v>
      </c>
      <c r="V1094" s="13">
        <f>SUMIFS('Fielding Data'!F:F, 'Fielding Data'!$A:$A, $A1094)</f>
        <v>389</v>
      </c>
      <c r="W1094" s="13">
        <f>SUMIFS('Fielding Data'!G:G, 'Fielding Data'!$A:$A, $A1094)</f>
        <v>15</v>
      </c>
      <c r="X1094" s="13">
        <f>SUMIFS('Fielding Data'!H:H, 'Fielding Data'!$A:$A, $A1094)</f>
        <v>102</v>
      </c>
    </row>
    <row r="1095" spans="1:24" x14ac:dyDescent="0.3">
      <c r="A1095" s="13" t="str">
        <f t="shared" si="35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 t="shared" si="34"/>
        <v>P</v>
      </c>
      <c r="Q1095" s="13">
        <f>IFERROR(VLOOKUP($A1095, 'Fielding Data'!$A$1:$H$12056, 5, 0), 0)</f>
        <v>4</v>
      </c>
      <c r="R1095" s="13">
        <f>IFERROR(VLOOKUP($A1095, 'Fielding Data'!$A$1:$H$12056, 6, 0), 0)</f>
        <v>2</v>
      </c>
      <c r="S1095" s="13">
        <f>IFERROR(VLOOKUP($A1095, 'Fielding Data'!$A$1:$H$12056, 7, 0), 0)</f>
        <v>3</v>
      </c>
      <c r="T1095" s="13">
        <f>IFERROR(VLOOKUP($A1095, 'Fielding Data'!$A$1:$H$12056, 8, 0), 0)</f>
        <v>1</v>
      </c>
      <c r="U1095" s="13">
        <f>SUMIFS('Fielding Data'!E:E, 'Fielding Data'!$A:$A, $A1095)</f>
        <v>4</v>
      </c>
      <c r="V1095" s="13">
        <f>SUMIFS('Fielding Data'!F:F, 'Fielding Data'!$A:$A, $A1095)</f>
        <v>2</v>
      </c>
      <c r="W1095" s="13">
        <f>SUMIFS('Fielding Data'!G:G, 'Fielding Data'!$A:$A, $A1095)</f>
        <v>3</v>
      </c>
      <c r="X1095" s="13">
        <f>SUMIFS('Fielding Data'!H:H, 'Fielding Data'!$A:$A, $A1095)</f>
        <v>1</v>
      </c>
    </row>
    <row r="1096" spans="1:24" x14ac:dyDescent="0.3">
      <c r="A1096" s="13" t="str">
        <f t="shared" si="35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 t="shared" si="34"/>
        <v>P</v>
      </c>
      <c r="Q1096" s="13">
        <f>IFERROR(VLOOKUP($A1096, 'Fielding Data'!$A$1:$H$12056, 5, 0), 0)</f>
        <v>1</v>
      </c>
      <c r="R1096" s="13">
        <f>IFERROR(VLOOKUP($A1096, 'Fielding Data'!$A$1:$H$12056, 6, 0), 0)</f>
        <v>2</v>
      </c>
      <c r="S1096" s="13">
        <f>IFERROR(VLOOKUP($A1096, 'Fielding Data'!$A$1:$H$12056, 7, 0), 0)</f>
        <v>0</v>
      </c>
      <c r="T1096" s="13">
        <f>IFERROR(VLOOKUP($A1096, 'Fielding Data'!$A$1:$H$12056, 8, 0), 0)</f>
        <v>0</v>
      </c>
      <c r="U1096" s="13">
        <f>SUMIFS('Fielding Data'!E:E, 'Fielding Data'!$A:$A, $A1096)</f>
        <v>1</v>
      </c>
      <c r="V1096" s="13">
        <f>SUMIFS('Fielding Data'!F:F, 'Fielding Data'!$A:$A, $A1096)</f>
        <v>2</v>
      </c>
      <c r="W1096" s="13">
        <f>SUMIFS('Fielding Data'!G:G, 'Fielding Data'!$A:$A, $A1096)</f>
        <v>0</v>
      </c>
      <c r="X1096" s="13">
        <f>SUMIFS('Fielding Data'!H:H, 'Fielding Data'!$A:$A, $A1096)</f>
        <v>0</v>
      </c>
    </row>
    <row r="1097" spans="1:24" x14ac:dyDescent="0.3">
      <c r="A1097" s="13" t="str">
        <f t="shared" si="35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 t="shared" si="34"/>
        <v>CF</v>
      </c>
      <c r="Q1097" s="13">
        <f>IFERROR(VLOOKUP($A1097, 'Fielding Data'!$A$1:$H$12056, 5, 0), 0)</f>
        <v>0</v>
      </c>
      <c r="R1097" s="13">
        <f>IFERROR(VLOOKUP($A1097, 'Fielding Data'!$A$1:$H$12056, 6, 0), 0)</f>
        <v>0</v>
      </c>
      <c r="S1097" s="13">
        <f>IFERROR(VLOOKUP($A1097, 'Fielding Data'!$A$1:$H$12056, 7, 0), 0)</f>
        <v>0</v>
      </c>
      <c r="T1097" s="13">
        <f>IFERROR(VLOOKUP($A1097, 'Fielding Data'!$A$1:$H$12056, 8, 0), 0)</f>
        <v>0</v>
      </c>
      <c r="U1097" s="13">
        <f>SUMIFS('Fielding Data'!E:E, 'Fielding Data'!$A:$A, $A1097)</f>
        <v>35</v>
      </c>
      <c r="V1097" s="13">
        <f>SUMIFS('Fielding Data'!F:F, 'Fielding Data'!$A:$A, $A1097)</f>
        <v>4</v>
      </c>
      <c r="W1097" s="13">
        <f>SUMIFS('Fielding Data'!G:G, 'Fielding Data'!$A:$A, $A1097)</f>
        <v>0</v>
      </c>
      <c r="X1097" s="13">
        <f>SUMIFS('Fielding Data'!H:H, 'Fielding Data'!$A:$A, $A1097)</f>
        <v>0</v>
      </c>
    </row>
    <row r="1098" spans="1:24" x14ac:dyDescent="0.3">
      <c r="A1098" s="13" t="str">
        <f t="shared" si="35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 t="shared" si="34"/>
        <v>P</v>
      </c>
      <c r="Q1098" s="13">
        <f>IFERROR(VLOOKUP($A1098, 'Fielding Data'!$A$1:$H$12056, 5, 0), 0)</f>
        <v>18</v>
      </c>
      <c r="R1098" s="13">
        <f>IFERROR(VLOOKUP($A1098, 'Fielding Data'!$A$1:$H$12056, 6, 0), 0)</f>
        <v>25</v>
      </c>
      <c r="S1098" s="13">
        <f>IFERROR(VLOOKUP($A1098, 'Fielding Data'!$A$1:$H$12056, 7, 0), 0)</f>
        <v>5</v>
      </c>
      <c r="T1098" s="13">
        <f>IFERROR(VLOOKUP($A1098, 'Fielding Data'!$A$1:$H$12056, 8, 0), 0)</f>
        <v>1</v>
      </c>
      <c r="U1098" s="13">
        <f>SUMIFS('Fielding Data'!E:E, 'Fielding Data'!$A:$A, $A1098)</f>
        <v>18</v>
      </c>
      <c r="V1098" s="13">
        <f>SUMIFS('Fielding Data'!F:F, 'Fielding Data'!$A:$A, $A1098)</f>
        <v>25</v>
      </c>
      <c r="W1098" s="13">
        <f>SUMIFS('Fielding Data'!G:G, 'Fielding Data'!$A:$A, $A1098)</f>
        <v>5</v>
      </c>
      <c r="X1098" s="13">
        <f>SUMIFS('Fielding Data'!H:H, 'Fielding Data'!$A:$A, $A1098)</f>
        <v>1</v>
      </c>
    </row>
    <row r="1099" spans="1:24" x14ac:dyDescent="0.3">
      <c r="A1099" s="13" t="str">
        <f t="shared" si="35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 t="shared" si="34"/>
        <v>CF</v>
      </c>
      <c r="Q1099" s="13">
        <f>IFERROR(VLOOKUP($A1099, 'Fielding Data'!$A$1:$H$12056, 5, 0), 0)</f>
        <v>0</v>
      </c>
      <c r="R1099" s="13">
        <f>IFERROR(VLOOKUP($A1099, 'Fielding Data'!$A$1:$H$12056, 6, 0), 0)</f>
        <v>0</v>
      </c>
      <c r="S1099" s="13">
        <f>IFERROR(VLOOKUP($A1099, 'Fielding Data'!$A$1:$H$12056, 7, 0), 0)</f>
        <v>0</v>
      </c>
      <c r="T1099" s="13">
        <f>IFERROR(VLOOKUP($A1099, 'Fielding Data'!$A$1:$H$12056, 8, 0), 0)</f>
        <v>0</v>
      </c>
      <c r="U1099" s="13">
        <f>SUMIFS('Fielding Data'!E:E, 'Fielding Data'!$A:$A, $A1099)</f>
        <v>354</v>
      </c>
      <c r="V1099" s="13">
        <f>SUMIFS('Fielding Data'!F:F, 'Fielding Data'!$A:$A, $A1099)</f>
        <v>5</v>
      </c>
      <c r="W1099" s="13">
        <f>SUMIFS('Fielding Data'!G:G, 'Fielding Data'!$A:$A, $A1099)</f>
        <v>0</v>
      </c>
      <c r="X1099" s="13">
        <f>SUMIFS('Fielding Data'!H:H, 'Fielding Data'!$A:$A, $A1099)</f>
        <v>2</v>
      </c>
    </row>
    <row r="1100" spans="1:24" x14ac:dyDescent="0.3">
      <c r="A1100" s="13" t="str">
        <f t="shared" si="35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 t="shared" si="34"/>
        <v>CF</v>
      </c>
      <c r="Q1100" s="13">
        <f>IFERROR(VLOOKUP($A1100, 'Fielding Data'!$A$1:$H$12056, 5, 0), 0)</f>
        <v>0</v>
      </c>
      <c r="R1100" s="13">
        <f>IFERROR(VLOOKUP($A1100, 'Fielding Data'!$A$1:$H$12056, 6, 0), 0)</f>
        <v>0</v>
      </c>
      <c r="S1100" s="13">
        <f>IFERROR(VLOOKUP($A1100, 'Fielding Data'!$A$1:$H$12056, 7, 0), 0)</f>
        <v>0</v>
      </c>
      <c r="T1100" s="13">
        <f>IFERROR(VLOOKUP($A1100, 'Fielding Data'!$A$1:$H$12056, 8, 0), 0)</f>
        <v>0</v>
      </c>
      <c r="U1100" s="13">
        <f>SUMIFS('Fielding Data'!E:E, 'Fielding Data'!$A:$A, $A1100)</f>
        <v>293</v>
      </c>
      <c r="V1100" s="13">
        <f>SUMIFS('Fielding Data'!F:F, 'Fielding Data'!$A:$A, $A1100)</f>
        <v>8</v>
      </c>
      <c r="W1100" s="13">
        <f>SUMIFS('Fielding Data'!G:G, 'Fielding Data'!$A:$A, $A1100)</f>
        <v>4</v>
      </c>
      <c r="X1100" s="13">
        <f>SUMIFS('Fielding Data'!H:H, 'Fielding Data'!$A:$A, $A1100)</f>
        <v>2</v>
      </c>
    </row>
    <row r="1101" spans="1:24" x14ac:dyDescent="0.3">
      <c r="A1101" s="13" t="str">
        <f t="shared" si="35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 t="shared" si="34"/>
        <v>P</v>
      </c>
      <c r="Q1101" s="13">
        <f>IFERROR(VLOOKUP($A1101, 'Fielding Data'!$A$1:$H$12056, 5, 0), 0)</f>
        <v>0</v>
      </c>
      <c r="R1101" s="13">
        <f>IFERROR(VLOOKUP($A1101, 'Fielding Data'!$A$1:$H$12056, 6, 0), 0)</f>
        <v>1</v>
      </c>
      <c r="S1101" s="13">
        <f>IFERROR(VLOOKUP($A1101, 'Fielding Data'!$A$1:$H$12056, 7, 0), 0)</f>
        <v>1</v>
      </c>
      <c r="T1101" s="13">
        <f>IFERROR(VLOOKUP($A1101, 'Fielding Data'!$A$1:$H$12056, 8, 0), 0)</f>
        <v>1</v>
      </c>
      <c r="U1101" s="13">
        <f>SUMIFS('Fielding Data'!E:E, 'Fielding Data'!$A:$A, $A1101)</f>
        <v>0</v>
      </c>
      <c r="V1101" s="13">
        <f>SUMIFS('Fielding Data'!F:F, 'Fielding Data'!$A:$A, $A1101)</f>
        <v>1</v>
      </c>
      <c r="W1101" s="13">
        <f>SUMIFS('Fielding Data'!G:G, 'Fielding Data'!$A:$A, $A1101)</f>
        <v>1</v>
      </c>
      <c r="X1101" s="13">
        <f>SUMIFS('Fielding Data'!H:H, 'Fielding Data'!$A:$A, $A1101)</f>
        <v>1</v>
      </c>
    </row>
    <row r="1102" spans="1:24" x14ac:dyDescent="0.3">
      <c r="A1102" s="13" t="str">
        <f t="shared" si="35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 t="shared" si="34"/>
        <v>P</v>
      </c>
      <c r="Q1102" s="13">
        <f>IFERROR(VLOOKUP($A1102, 'Fielding Data'!$A$1:$H$12056, 5, 0), 0)</f>
        <v>1</v>
      </c>
      <c r="R1102" s="13">
        <f>IFERROR(VLOOKUP($A1102, 'Fielding Data'!$A$1:$H$12056, 6, 0), 0)</f>
        <v>8</v>
      </c>
      <c r="S1102" s="13">
        <f>IFERROR(VLOOKUP($A1102, 'Fielding Data'!$A$1:$H$12056, 7, 0), 0)</f>
        <v>0</v>
      </c>
      <c r="T1102" s="13">
        <f>IFERROR(VLOOKUP($A1102, 'Fielding Data'!$A$1:$H$12056, 8, 0), 0)</f>
        <v>1</v>
      </c>
      <c r="U1102" s="13">
        <f>SUMIFS('Fielding Data'!E:E, 'Fielding Data'!$A:$A, $A1102)</f>
        <v>1</v>
      </c>
      <c r="V1102" s="13">
        <f>SUMIFS('Fielding Data'!F:F, 'Fielding Data'!$A:$A, $A1102)</f>
        <v>8</v>
      </c>
      <c r="W1102" s="13">
        <f>SUMIFS('Fielding Data'!G:G, 'Fielding Data'!$A:$A, $A1102)</f>
        <v>0</v>
      </c>
      <c r="X1102" s="13">
        <f>SUMIFS('Fielding Data'!H:H, 'Fielding Data'!$A:$A, $A1102)</f>
        <v>1</v>
      </c>
    </row>
    <row r="1103" spans="1:24" x14ac:dyDescent="0.3">
      <c r="A1103" s="13" t="str">
        <f t="shared" si="35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 t="shared" si="34"/>
        <v>C</v>
      </c>
      <c r="Q1103" s="13">
        <f>IFERROR(VLOOKUP($A1103, 'Fielding Data'!$A$1:$H$12056, 5, 0), 0)</f>
        <v>334</v>
      </c>
      <c r="R1103" s="13">
        <f>IFERROR(VLOOKUP($A1103, 'Fielding Data'!$A$1:$H$12056, 6, 0), 0)</f>
        <v>26</v>
      </c>
      <c r="S1103" s="13">
        <f>IFERROR(VLOOKUP($A1103, 'Fielding Data'!$A$1:$H$12056, 7, 0), 0)</f>
        <v>2</v>
      </c>
      <c r="T1103" s="13">
        <f>IFERROR(VLOOKUP($A1103, 'Fielding Data'!$A$1:$H$12056, 8, 0), 0)</f>
        <v>3</v>
      </c>
      <c r="U1103" s="13">
        <f>SUMIFS('Fielding Data'!E:E, 'Fielding Data'!$A:$A, $A1103)</f>
        <v>334</v>
      </c>
      <c r="V1103" s="13">
        <f>SUMIFS('Fielding Data'!F:F, 'Fielding Data'!$A:$A, $A1103)</f>
        <v>26</v>
      </c>
      <c r="W1103" s="13">
        <f>SUMIFS('Fielding Data'!G:G, 'Fielding Data'!$A:$A, $A1103)</f>
        <v>2</v>
      </c>
      <c r="X1103" s="13">
        <f>SUMIFS('Fielding Data'!H:H, 'Fielding Data'!$A:$A, $A1103)</f>
        <v>3</v>
      </c>
    </row>
    <row r="1104" spans="1:24" x14ac:dyDescent="0.3">
      <c r="A1104" s="13" t="str">
        <f t="shared" si="35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 t="shared" si="34"/>
        <v>P</v>
      </c>
      <c r="Q1104" s="13">
        <f>IFERROR(VLOOKUP($A1104, 'Fielding Data'!$A$1:$H$12056, 5, 0), 0)</f>
        <v>2</v>
      </c>
      <c r="R1104" s="13">
        <f>IFERROR(VLOOKUP($A1104, 'Fielding Data'!$A$1:$H$12056, 6, 0), 0)</f>
        <v>4</v>
      </c>
      <c r="S1104" s="13">
        <f>IFERROR(VLOOKUP($A1104, 'Fielding Data'!$A$1:$H$12056, 7, 0), 0)</f>
        <v>0</v>
      </c>
      <c r="T1104" s="13">
        <f>IFERROR(VLOOKUP($A1104, 'Fielding Data'!$A$1:$H$12056, 8, 0), 0)</f>
        <v>0</v>
      </c>
      <c r="U1104" s="13">
        <f>SUMIFS('Fielding Data'!E:E, 'Fielding Data'!$A:$A, $A1104)</f>
        <v>2</v>
      </c>
      <c r="V1104" s="13">
        <f>SUMIFS('Fielding Data'!F:F, 'Fielding Data'!$A:$A, $A1104)</f>
        <v>4</v>
      </c>
      <c r="W1104" s="13">
        <f>SUMIFS('Fielding Data'!G:G, 'Fielding Data'!$A:$A, $A1104)</f>
        <v>0</v>
      </c>
      <c r="X1104" s="13">
        <f>SUMIFS('Fielding Data'!H:H, 'Fielding Data'!$A:$A, $A1104)</f>
        <v>0</v>
      </c>
    </row>
    <row r="1105" spans="1:24" x14ac:dyDescent="0.3">
      <c r="A1105" s="13" t="str">
        <f t="shared" si="35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 t="shared" si="34"/>
        <v>C</v>
      </c>
      <c r="Q1105" s="13">
        <f>IFERROR(VLOOKUP($A1105, 'Fielding Data'!$A$1:$H$12056, 5, 0), 0)</f>
        <v>775</v>
      </c>
      <c r="R1105" s="13">
        <f>IFERROR(VLOOKUP($A1105, 'Fielding Data'!$A$1:$H$12056, 6, 0), 0)</f>
        <v>51</v>
      </c>
      <c r="S1105" s="13">
        <f>IFERROR(VLOOKUP($A1105, 'Fielding Data'!$A$1:$H$12056, 7, 0), 0)</f>
        <v>5</v>
      </c>
      <c r="T1105" s="13">
        <f>IFERROR(VLOOKUP($A1105, 'Fielding Data'!$A$1:$H$12056, 8, 0), 0)</f>
        <v>10</v>
      </c>
      <c r="U1105" s="13">
        <f>SUMIFS('Fielding Data'!E:E, 'Fielding Data'!$A:$A, $A1105)</f>
        <v>775</v>
      </c>
      <c r="V1105" s="13">
        <f>SUMIFS('Fielding Data'!F:F, 'Fielding Data'!$A:$A, $A1105)</f>
        <v>51</v>
      </c>
      <c r="W1105" s="13">
        <f>SUMIFS('Fielding Data'!G:G, 'Fielding Data'!$A:$A, $A1105)</f>
        <v>5</v>
      </c>
      <c r="X1105" s="13">
        <f>SUMIFS('Fielding Data'!H:H, 'Fielding Data'!$A:$A, $A1105)</f>
        <v>10</v>
      </c>
    </row>
    <row r="1106" spans="1:24" x14ac:dyDescent="0.3">
      <c r="A1106" s="13" t="str">
        <f t="shared" si="35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 t="shared" si="34"/>
        <v>1B</v>
      </c>
      <c r="Q1106" s="13">
        <f>IFERROR(VLOOKUP($A1106, 'Fielding Data'!$A$1:$H$12056, 5, 0), 0)</f>
        <v>748</v>
      </c>
      <c r="R1106" s="13">
        <f>IFERROR(VLOOKUP($A1106, 'Fielding Data'!$A$1:$H$12056, 6, 0), 0)</f>
        <v>73</v>
      </c>
      <c r="S1106" s="13">
        <f>IFERROR(VLOOKUP($A1106, 'Fielding Data'!$A$1:$H$12056, 7, 0), 0)</f>
        <v>10</v>
      </c>
      <c r="T1106" s="13">
        <f>IFERROR(VLOOKUP($A1106, 'Fielding Data'!$A$1:$H$12056, 8, 0), 0)</f>
        <v>75</v>
      </c>
      <c r="U1106" s="13">
        <f>SUMIFS('Fielding Data'!E:E, 'Fielding Data'!$A:$A, $A1106)</f>
        <v>827</v>
      </c>
      <c r="V1106" s="13">
        <f>SUMIFS('Fielding Data'!F:F, 'Fielding Data'!$A:$A, $A1106)</f>
        <v>203</v>
      </c>
      <c r="W1106" s="13">
        <f>SUMIFS('Fielding Data'!G:G, 'Fielding Data'!$A:$A, $A1106)</f>
        <v>21</v>
      </c>
      <c r="X1106" s="13">
        <f>SUMIFS('Fielding Data'!H:H, 'Fielding Data'!$A:$A, $A1106)</f>
        <v>91</v>
      </c>
    </row>
    <row r="1107" spans="1:24" x14ac:dyDescent="0.3">
      <c r="A1107" s="13" t="str">
        <f t="shared" si="35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 t="shared" si="34"/>
        <v>LF</v>
      </c>
      <c r="Q1107" s="13">
        <f>IFERROR(VLOOKUP($A1107, 'Fielding Data'!$A$1:$H$12056, 5, 0), 0)</f>
        <v>0</v>
      </c>
      <c r="R1107" s="13">
        <f>IFERROR(VLOOKUP($A1107, 'Fielding Data'!$A$1:$H$12056, 6, 0), 0)</f>
        <v>0</v>
      </c>
      <c r="S1107" s="13">
        <f>IFERROR(VLOOKUP($A1107, 'Fielding Data'!$A$1:$H$12056, 7, 0), 0)</f>
        <v>0</v>
      </c>
      <c r="T1107" s="13">
        <f>IFERROR(VLOOKUP($A1107, 'Fielding Data'!$A$1:$H$12056, 8, 0), 0)</f>
        <v>0</v>
      </c>
      <c r="U1107" s="13">
        <f>SUMIFS('Fielding Data'!E:E, 'Fielding Data'!$A:$A, $A1107)</f>
        <v>164</v>
      </c>
      <c r="V1107" s="13">
        <f>SUMIFS('Fielding Data'!F:F, 'Fielding Data'!$A:$A, $A1107)</f>
        <v>7</v>
      </c>
      <c r="W1107" s="13">
        <f>SUMIFS('Fielding Data'!G:G, 'Fielding Data'!$A:$A, $A1107)</f>
        <v>1</v>
      </c>
      <c r="X1107" s="13">
        <f>SUMIFS('Fielding Data'!H:H, 'Fielding Data'!$A:$A, $A1107)</f>
        <v>2</v>
      </c>
    </row>
    <row r="1108" spans="1:24" x14ac:dyDescent="0.3">
      <c r="A1108" s="13" t="str">
        <f t="shared" si="35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 t="shared" si="34"/>
        <v>P</v>
      </c>
      <c r="Q1108" s="13">
        <f>IFERROR(VLOOKUP($A1108, 'Fielding Data'!$A$1:$H$12056, 5, 0), 0)</f>
        <v>1</v>
      </c>
      <c r="R1108" s="13">
        <f>IFERROR(VLOOKUP($A1108, 'Fielding Data'!$A$1:$H$12056, 6, 0), 0)</f>
        <v>2</v>
      </c>
      <c r="S1108" s="13">
        <f>IFERROR(VLOOKUP($A1108, 'Fielding Data'!$A$1:$H$12056, 7, 0), 0)</f>
        <v>0</v>
      </c>
      <c r="T1108" s="13">
        <f>IFERROR(VLOOKUP($A1108, 'Fielding Data'!$A$1:$H$12056, 8, 0), 0)</f>
        <v>0</v>
      </c>
      <c r="U1108" s="13">
        <f>SUMIFS('Fielding Data'!E:E, 'Fielding Data'!$A:$A, $A1108)</f>
        <v>1</v>
      </c>
      <c r="V1108" s="13">
        <f>SUMIFS('Fielding Data'!F:F, 'Fielding Data'!$A:$A, $A1108)</f>
        <v>2</v>
      </c>
      <c r="W1108" s="13">
        <f>SUMIFS('Fielding Data'!G:G, 'Fielding Data'!$A:$A, $A1108)</f>
        <v>0</v>
      </c>
      <c r="X1108" s="13">
        <f>SUMIFS('Fielding Data'!H:H, 'Fielding Data'!$A:$A, $A1108)</f>
        <v>0</v>
      </c>
    </row>
    <row r="1109" spans="1:24" x14ac:dyDescent="0.3">
      <c r="A1109" s="13" t="str">
        <f t="shared" si="35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 t="shared" si="34"/>
        <v>CF</v>
      </c>
      <c r="Q1109" s="13">
        <f>IFERROR(VLOOKUP($A1109, 'Fielding Data'!$A$1:$H$12056, 5, 0), 0)</f>
        <v>0</v>
      </c>
      <c r="R1109" s="13">
        <f>IFERROR(VLOOKUP($A1109, 'Fielding Data'!$A$1:$H$12056, 6, 0), 0)</f>
        <v>0</v>
      </c>
      <c r="S1109" s="13">
        <f>IFERROR(VLOOKUP($A1109, 'Fielding Data'!$A$1:$H$12056, 7, 0), 0)</f>
        <v>0</v>
      </c>
      <c r="T1109" s="13">
        <f>IFERROR(VLOOKUP($A1109, 'Fielding Data'!$A$1:$H$12056, 8, 0), 0)</f>
        <v>0</v>
      </c>
      <c r="U1109" s="13">
        <f>SUMIFS('Fielding Data'!E:E, 'Fielding Data'!$A:$A, $A1109)</f>
        <v>109</v>
      </c>
      <c r="V1109" s="13">
        <f>SUMIFS('Fielding Data'!F:F, 'Fielding Data'!$A:$A, $A1109)</f>
        <v>5</v>
      </c>
      <c r="W1109" s="13">
        <f>SUMIFS('Fielding Data'!G:G, 'Fielding Data'!$A:$A, $A1109)</f>
        <v>1</v>
      </c>
      <c r="X1109" s="13">
        <f>SUMIFS('Fielding Data'!H:H, 'Fielding Data'!$A:$A, $A1109)</f>
        <v>0</v>
      </c>
    </row>
    <row r="1110" spans="1:24" x14ac:dyDescent="0.3">
      <c r="A1110" s="13" t="str">
        <f t="shared" si="35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 t="shared" si="34"/>
        <v>1B</v>
      </c>
      <c r="Q1110" s="13">
        <f>IFERROR(VLOOKUP($A1110, 'Fielding Data'!$A$1:$H$12056, 5, 0), 0)</f>
        <v>4</v>
      </c>
      <c r="R1110" s="13">
        <f>IFERROR(VLOOKUP($A1110, 'Fielding Data'!$A$1:$H$12056, 6, 0), 0)</f>
        <v>0</v>
      </c>
      <c r="S1110" s="13">
        <f>IFERROR(VLOOKUP($A1110, 'Fielding Data'!$A$1:$H$12056, 7, 0), 0)</f>
        <v>0</v>
      </c>
      <c r="T1110" s="13">
        <f>IFERROR(VLOOKUP($A1110, 'Fielding Data'!$A$1:$H$12056, 8, 0), 0)</f>
        <v>0</v>
      </c>
      <c r="U1110" s="13">
        <f>SUMIFS('Fielding Data'!E:E, 'Fielding Data'!$A:$A, $A1110)</f>
        <v>221</v>
      </c>
      <c r="V1110" s="13">
        <f>SUMIFS('Fielding Data'!F:F, 'Fielding Data'!$A:$A, $A1110)</f>
        <v>12</v>
      </c>
      <c r="W1110" s="13">
        <f>SUMIFS('Fielding Data'!G:G, 'Fielding Data'!$A:$A, $A1110)</f>
        <v>1</v>
      </c>
      <c r="X1110" s="13">
        <f>SUMIFS('Fielding Data'!H:H, 'Fielding Data'!$A:$A, $A1110)</f>
        <v>2</v>
      </c>
    </row>
    <row r="1111" spans="1:24" x14ac:dyDescent="0.3">
      <c r="A1111" s="13" t="str">
        <f t="shared" si="35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 t="shared" si="34"/>
        <v>P</v>
      </c>
      <c r="Q1111" s="13">
        <f>IFERROR(VLOOKUP($A1111, 'Fielding Data'!$A$1:$H$12056, 5, 0), 0)</f>
        <v>3</v>
      </c>
      <c r="R1111" s="13">
        <f>IFERROR(VLOOKUP($A1111, 'Fielding Data'!$A$1:$H$12056, 6, 0), 0)</f>
        <v>2</v>
      </c>
      <c r="S1111" s="13">
        <f>IFERROR(VLOOKUP($A1111, 'Fielding Data'!$A$1:$H$12056, 7, 0), 0)</f>
        <v>0</v>
      </c>
      <c r="T1111" s="13">
        <f>IFERROR(VLOOKUP($A1111, 'Fielding Data'!$A$1:$H$12056, 8, 0), 0)</f>
        <v>0</v>
      </c>
      <c r="U1111" s="13">
        <f>SUMIFS('Fielding Data'!E:E, 'Fielding Data'!$A:$A, $A1111)</f>
        <v>3</v>
      </c>
      <c r="V1111" s="13">
        <f>SUMIFS('Fielding Data'!F:F, 'Fielding Data'!$A:$A, $A1111)</f>
        <v>2</v>
      </c>
      <c r="W1111" s="13">
        <f>SUMIFS('Fielding Data'!G:G, 'Fielding Data'!$A:$A, $A1111)</f>
        <v>0</v>
      </c>
      <c r="X1111" s="13">
        <f>SUMIFS('Fielding Data'!H:H, 'Fielding Data'!$A:$A, $A1111)</f>
        <v>0</v>
      </c>
    </row>
    <row r="1112" spans="1:24" x14ac:dyDescent="0.3">
      <c r="A1112" s="13" t="str">
        <f t="shared" si="35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 t="shared" si="34"/>
        <v>P</v>
      </c>
      <c r="Q1112" s="13">
        <f>IFERROR(VLOOKUP($A1112, 'Fielding Data'!$A$1:$H$12056, 5, 0), 0)</f>
        <v>8</v>
      </c>
      <c r="R1112" s="13">
        <f>IFERROR(VLOOKUP($A1112, 'Fielding Data'!$A$1:$H$12056, 6, 0), 0)</f>
        <v>25</v>
      </c>
      <c r="S1112" s="13">
        <f>IFERROR(VLOOKUP($A1112, 'Fielding Data'!$A$1:$H$12056, 7, 0), 0)</f>
        <v>2</v>
      </c>
      <c r="T1112" s="13">
        <f>IFERROR(VLOOKUP($A1112, 'Fielding Data'!$A$1:$H$12056, 8, 0), 0)</f>
        <v>0</v>
      </c>
      <c r="U1112" s="13">
        <f>SUMIFS('Fielding Data'!E:E, 'Fielding Data'!$A:$A, $A1112)</f>
        <v>8</v>
      </c>
      <c r="V1112" s="13">
        <f>SUMIFS('Fielding Data'!F:F, 'Fielding Data'!$A:$A, $A1112)</f>
        <v>25</v>
      </c>
      <c r="W1112" s="13">
        <f>SUMIFS('Fielding Data'!G:G, 'Fielding Data'!$A:$A, $A1112)</f>
        <v>2</v>
      </c>
      <c r="X1112" s="13">
        <f>SUMIFS('Fielding Data'!H:H, 'Fielding Data'!$A:$A, $A1112)</f>
        <v>0</v>
      </c>
    </row>
    <row r="1113" spans="1:24" x14ac:dyDescent="0.3">
      <c r="A1113" s="13" t="str">
        <f t="shared" si="35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 t="shared" si="34"/>
        <v>SS</v>
      </c>
      <c r="Q1113" s="13">
        <f>IFERROR(VLOOKUP($A1113, 'Fielding Data'!$A$1:$H$12056, 5, 0), 0)</f>
        <v>88</v>
      </c>
      <c r="R1113" s="13">
        <f>IFERROR(VLOOKUP($A1113, 'Fielding Data'!$A$1:$H$12056, 6, 0), 0)</f>
        <v>191</v>
      </c>
      <c r="S1113" s="13">
        <f>IFERROR(VLOOKUP($A1113, 'Fielding Data'!$A$1:$H$12056, 7, 0), 0)</f>
        <v>8</v>
      </c>
      <c r="T1113" s="13">
        <f>IFERROR(VLOOKUP($A1113, 'Fielding Data'!$A$1:$H$12056, 8, 0), 0)</f>
        <v>36</v>
      </c>
      <c r="U1113" s="13">
        <f>SUMIFS('Fielding Data'!E:E, 'Fielding Data'!$A:$A, $A1113)</f>
        <v>88</v>
      </c>
      <c r="V1113" s="13">
        <f>SUMIFS('Fielding Data'!F:F, 'Fielding Data'!$A:$A, $A1113)</f>
        <v>191</v>
      </c>
      <c r="W1113" s="13">
        <f>SUMIFS('Fielding Data'!G:G, 'Fielding Data'!$A:$A, $A1113)</f>
        <v>8</v>
      </c>
      <c r="X1113" s="13">
        <f>SUMIFS('Fielding Data'!H:H, 'Fielding Data'!$A:$A, $A1113)</f>
        <v>36</v>
      </c>
    </row>
    <row r="1114" spans="1:24" x14ac:dyDescent="0.3">
      <c r="A1114" s="13" t="str">
        <f t="shared" si="35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 t="shared" si="34"/>
        <v>1B</v>
      </c>
      <c r="Q1114" s="13">
        <f>IFERROR(VLOOKUP($A1114, 'Fielding Data'!$A$1:$H$12056, 5, 0), 0)</f>
        <v>30</v>
      </c>
      <c r="R1114" s="13">
        <f>IFERROR(VLOOKUP($A1114, 'Fielding Data'!$A$1:$H$12056, 6, 0), 0)</f>
        <v>2</v>
      </c>
      <c r="S1114" s="13">
        <f>IFERROR(VLOOKUP($A1114, 'Fielding Data'!$A$1:$H$12056, 7, 0), 0)</f>
        <v>1</v>
      </c>
      <c r="T1114" s="13">
        <f>IFERROR(VLOOKUP($A1114, 'Fielding Data'!$A$1:$H$12056, 8, 0), 0)</f>
        <v>4</v>
      </c>
      <c r="U1114" s="13">
        <f>SUMIFS('Fielding Data'!E:E, 'Fielding Data'!$A:$A, $A1114)</f>
        <v>162</v>
      </c>
      <c r="V1114" s="13">
        <f>SUMIFS('Fielding Data'!F:F, 'Fielding Data'!$A:$A, $A1114)</f>
        <v>319</v>
      </c>
      <c r="W1114" s="13">
        <f>SUMIFS('Fielding Data'!G:G, 'Fielding Data'!$A:$A, $A1114)</f>
        <v>22</v>
      </c>
      <c r="X1114" s="13">
        <f>SUMIFS('Fielding Data'!H:H, 'Fielding Data'!$A:$A, $A1114)</f>
        <v>62</v>
      </c>
    </row>
    <row r="1115" spans="1:24" x14ac:dyDescent="0.3">
      <c r="A1115" s="13" t="str">
        <f t="shared" si="35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 t="shared" si="34"/>
        <v>CF</v>
      </c>
      <c r="Q1115" s="13">
        <f>IFERROR(VLOOKUP($A1115, 'Fielding Data'!$A$1:$H$12056, 5, 0), 0)</f>
        <v>0</v>
      </c>
      <c r="R1115" s="13">
        <f>IFERROR(VLOOKUP($A1115, 'Fielding Data'!$A$1:$H$12056, 6, 0), 0)</f>
        <v>0</v>
      </c>
      <c r="S1115" s="13">
        <f>IFERROR(VLOOKUP($A1115, 'Fielding Data'!$A$1:$H$12056, 7, 0), 0)</f>
        <v>0</v>
      </c>
      <c r="T1115" s="13">
        <f>IFERROR(VLOOKUP($A1115, 'Fielding Data'!$A$1:$H$12056, 8, 0), 0)</f>
        <v>0</v>
      </c>
      <c r="U1115" s="13">
        <f>SUMIFS('Fielding Data'!E:E, 'Fielding Data'!$A:$A, $A1115)</f>
        <v>60</v>
      </c>
      <c r="V1115" s="13">
        <f>SUMIFS('Fielding Data'!F:F, 'Fielding Data'!$A:$A, $A1115)</f>
        <v>3</v>
      </c>
      <c r="W1115" s="13">
        <f>SUMIFS('Fielding Data'!G:G, 'Fielding Data'!$A:$A, $A1115)</f>
        <v>0</v>
      </c>
      <c r="X1115" s="13">
        <f>SUMIFS('Fielding Data'!H:H, 'Fielding Data'!$A:$A, $A1115)</f>
        <v>1</v>
      </c>
    </row>
    <row r="1116" spans="1:24" x14ac:dyDescent="0.3">
      <c r="A1116" s="13" t="str">
        <f t="shared" si="35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 t="shared" si="34"/>
        <v>P</v>
      </c>
      <c r="Q1116" s="13">
        <f>IFERROR(VLOOKUP($A1116, 'Fielding Data'!$A$1:$H$12056, 5, 0), 0)</f>
        <v>13</v>
      </c>
      <c r="R1116" s="13">
        <f>IFERROR(VLOOKUP($A1116, 'Fielding Data'!$A$1:$H$12056, 6, 0), 0)</f>
        <v>40</v>
      </c>
      <c r="S1116" s="13">
        <f>IFERROR(VLOOKUP($A1116, 'Fielding Data'!$A$1:$H$12056, 7, 0), 0)</f>
        <v>0</v>
      </c>
      <c r="T1116" s="13">
        <f>IFERROR(VLOOKUP($A1116, 'Fielding Data'!$A$1:$H$12056, 8, 0), 0)</f>
        <v>4</v>
      </c>
      <c r="U1116" s="13">
        <f>SUMIFS('Fielding Data'!E:E, 'Fielding Data'!$A:$A, $A1116)</f>
        <v>13</v>
      </c>
      <c r="V1116" s="13">
        <f>SUMIFS('Fielding Data'!F:F, 'Fielding Data'!$A:$A, $A1116)</f>
        <v>40</v>
      </c>
      <c r="W1116" s="13">
        <f>SUMIFS('Fielding Data'!G:G, 'Fielding Data'!$A:$A, $A1116)</f>
        <v>0</v>
      </c>
      <c r="X1116" s="13">
        <f>SUMIFS('Fielding Data'!H:H, 'Fielding Data'!$A:$A, $A1116)</f>
        <v>4</v>
      </c>
    </row>
    <row r="1117" spans="1:24" x14ac:dyDescent="0.3">
      <c r="A1117" s="13" t="str">
        <f t="shared" si="35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 t="shared" si="34"/>
        <v>P</v>
      </c>
      <c r="Q1117" s="13">
        <f>IFERROR(VLOOKUP($A1117, 'Fielding Data'!$A$1:$H$12056, 5, 0), 0)</f>
        <v>0</v>
      </c>
      <c r="R1117" s="13">
        <f>IFERROR(VLOOKUP($A1117, 'Fielding Data'!$A$1:$H$12056, 6, 0), 0)</f>
        <v>4</v>
      </c>
      <c r="S1117" s="13">
        <f>IFERROR(VLOOKUP($A1117, 'Fielding Data'!$A$1:$H$12056, 7, 0), 0)</f>
        <v>0</v>
      </c>
      <c r="T1117" s="13">
        <f>IFERROR(VLOOKUP($A1117, 'Fielding Data'!$A$1:$H$12056, 8, 0), 0)</f>
        <v>0</v>
      </c>
      <c r="U1117" s="13">
        <f>SUMIFS('Fielding Data'!E:E, 'Fielding Data'!$A:$A, $A1117)</f>
        <v>0</v>
      </c>
      <c r="V1117" s="13">
        <f>SUMIFS('Fielding Data'!F:F, 'Fielding Data'!$A:$A, $A1117)</f>
        <v>4</v>
      </c>
      <c r="W1117" s="13">
        <f>SUMIFS('Fielding Data'!G:G, 'Fielding Data'!$A:$A, $A1117)</f>
        <v>0</v>
      </c>
      <c r="X1117" s="13">
        <f>SUMIFS('Fielding Data'!H:H, 'Fielding Data'!$A:$A, $A1117)</f>
        <v>0</v>
      </c>
    </row>
    <row r="1118" spans="1:24" x14ac:dyDescent="0.3">
      <c r="A1118" s="13" t="str">
        <f t="shared" si="35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 t="shared" si="34"/>
        <v>P</v>
      </c>
      <c r="Q1118" s="13">
        <f>IFERROR(VLOOKUP($A1118, 'Fielding Data'!$A$1:$H$12056, 5, 0), 0)</f>
        <v>5</v>
      </c>
      <c r="R1118" s="13">
        <f>IFERROR(VLOOKUP($A1118, 'Fielding Data'!$A$1:$H$12056, 6, 0), 0)</f>
        <v>6</v>
      </c>
      <c r="S1118" s="13">
        <f>IFERROR(VLOOKUP($A1118, 'Fielding Data'!$A$1:$H$12056, 7, 0), 0)</f>
        <v>0</v>
      </c>
      <c r="T1118" s="13">
        <f>IFERROR(VLOOKUP($A1118, 'Fielding Data'!$A$1:$H$12056, 8, 0), 0)</f>
        <v>0</v>
      </c>
      <c r="U1118" s="13">
        <f>SUMIFS('Fielding Data'!E:E, 'Fielding Data'!$A:$A, $A1118)</f>
        <v>5</v>
      </c>
      <c r="V1118" s="13">
        <f>SUMIFS('Fielding Data'!F:F, 'Fielding Data'!$A:$A, $A1118)</f>
        <v>6</v>
      </c>
      <c r="W1118" s="13">
        <f>SUMIFS('Fielding Data'!G:G, 'Fielding Data'!$A:$A, $A1118)</f>
        <v>0</v>
      </c>
      <c r="X1118" s="13">
        <f>SUMIFS('Fielding Data'!H:H, 'Fielding Data'!$A:$A, $A1118)</f>
        <v>0</v>
      </c>
    </row>
    <row r="1119" spans="1:24" x14ac:dyDescent="0.3">
      <c r="A1119" s="13" t="str">
        <f t="shared" si="35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 t="shared" si="34"/>
        <v>1B</v>
      </c>
      <c r="Q1119" s="13">
        <f>IFERROR(VLOOKUP($A1119, 'Fielding Data'!$A$1:$H$12056, 5, 0), 0)</f>
        <v>11</v>
      </c>
      <c r="R1119" s="13">
        <f>IFERROR(VLOOKUP($A1119, 'Fielding Data'!$A$1:$H$12056, 6, 0), 0)</f>
        <v>0</v>
      </c>
      <c r="S1119" s="13">
        <f>IFERROR(VLOOKUP($A1119, 'Fielding Data'!$A$1:$H$12056, 7, 0), 0)</f>
        <v>0</v>
      </c>
      <c r="T1119" s="13">
        <f>IFERROR(VLOOKUP($A1119, 'Fielding Data'!$A$1:$H$12056, 8, 0), 0)</f>
        <v>1</v>
      </c>
      <c r="U1119" s="13">
        <f>SUMIFS('Fielding Data'!E:E, 'Fielding Data'!$A:$A, $A1119)</f>
        <v>66</v>
      </c>
      <c r="V1119" s="13">
        <f>SUMIFS('Fielding Data'!F:F, 'Fielding Data'!$A:$A, $A1119)</f>
        <v>132</v>
      </c>
      <c r="W1119" s="13">
        <f>SUMIFS('Fielding Data'!G:G, 'Fielding Data'!$A:$A, $A1119)</f>
        <v>10</v>
      </c>
      <c r="X1119" s="13">
        <f>SUMIFS('Fielding Data'!H:H, 'Fielding Data'!$A:$A, $A1119)</f>
        <v>14</v>
      </c>
    </row>
    <row r="1120" spans="1:24" x14ac:dyDescent="0.3">
      <c r="A1120" s="13" t="str">
        <f t="shared" si="35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 t="shared" si="34"/>
        <v>P</v>
      </c>
      <c r="Q1120" s="13">
        <f>IFERROR(VLOOKUP($A1120, 'Fielding Data'!$A$1:$H$12056, 5, 0), 0)</f>
        <v>1</v>
      </c>
      <c r="R1120" s="13">
        <f>IFERROR(VLOOKUP($A1120, 'Fielding Data'!$A$1:$H$12056, 6, 0), 0)</f>
        <v>1</v>
      </c>
      <c r="S1120" s="13">
        <f>IFERROR(VLOOKUP($A1120, 'Fielding Data'!$A$1:$H$12056, 7, 0), 0)</f>
        <v>0</v>
      </c>
      <c r="T1120" s="13">
        <f>IFERROR(VLOOKUP($A1120, 'Fielding Data'!$A$1:$H$12056, 8, 0), 0)</f>
        <v>0</v>
      </c>
      <c r="U1120" s="13">
        <f>SUMIFS('Fielding Data'!E:E, 'Fielding Data'!$A:$A, $A1120)</f>
        <v>1</v>
      </c>
      <c r="V1120" s="13">
        <f>SUMIFS('Fielding Data'!F:F, 'Fielding Data'!$A:$A, $A1120)</f>
        <v>1</v>
      </c>
      <c r="W1120" s="13">
        <f>SUMIFS('Fielding Data'!G:G, 'Fielding Data'!$A:$A, $A1120)</f>
        <v>0</v>
      </c>
      <c r="X1120" s="13">
        <f>SUMIFS('Fielding Data'!H:H, 'Fielding Data'!$A:$A, $A1120)</f>
        <v>0</v>
      </c>
    </row>
    <row r="1121" spans="1:24" x14ac:dyDescent="0.3">
      <c r="A1121" s="13" t="str">
        <f t="shared" si="35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 t="shared" si="34"/>
        <v>P</v>
      </c>
      <c r="Q1121" s="13">
        <f>IFERROR(VLOOKUP($A1121, 'Fielding Data'!$A$1:$H$12056, 5, 0), 0)</f>
        <v>2</v>
      </c>
      <c r="R1121" s="13">
        <f>IFERROR(VLOOKUP($A1121, 'Fielding Data'!$A$1:$H$12056, 6, 0), 0)</f>
        <v>8</v>
      </c>
      <c r="S1121" s="13">
        <f>IFERROR(VLOOKUP($A1121, 'Fielding Data'!$A$1:$H$12056, 7, 0), 0)</f>
        <v>3</v>
      </c>
      <c r="T1121" s="13">
        <f>IFERROR(VLOOKUP($A1121, 'Fielding Data'!$A$1:$H$12056, 8, 0), 0)</f>
        <v>1</v>
      </c>
      <c r="U1121" s="13">
        <f>SUMIFS('Fielding Data'!E:E, 'Fielding Data'!$A:$A, $A1121)</f>
        <v>2</v>
      </c>
      <c r="V1121" s="13">
        <f>SUMIFS('Fielding Data'!F:F, 'Fielding Data'!$A:$A, $A1121)</f>
        <v>8</v>
      </c>
      <c r="W1121" s="13">
        <f>SUMIFS('Fielding Data'!G:G, 'Fielding Data'!$A:$A, $A1121)</f>
        <v>3</v>
      </c>
      <c r="X1121" s="13">
        <f>SUMIFS('Fielding Data'!H:H, 'Fielding Data'!$A:$A, $A1121)</f>
        <v>1</v>
      </c>
    </row>
    <row r="1122" spans="1:24" x14ac:dyDescent="0.3">
      <c r="A1122" s="13" t="str">
        <f t="shared" si="35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 t="shared" si="34"/>
        <v>SS</v>
      </c>
      <c r="Q1122" s="13">
        <f>IFERROR(VLOOKUP($A1122, 'Fielding Data'!$A$1:$H$12056, 5, 0), 0)</f>
        <v>5</v>
      </c>
      <c r="R1122" s="13">
        <f>IFERROR(VLOOKUP($A1122, 'Fielding Data'!$A$1:$H$12056, 6, 0), 0)</f>
        <v>10</v>
      </c>
      <c r="S1122" s="13">
        <f>IFERROR(VLOOKUP($A1122, 'Fielding Data'!$A$1:$H$12056, 7, 0), 0)</f>
        <v>1</v>
      </c>
      <c r="T1122" s="13">
        <f>IFERROR(VLOOKUP($A1122, 'Fielding Data'!$A$1:$H$12056, 8, 0), 0)</f>
        <v>1</v>
      </c>
      <c r="U1122" s="13">
        <f>SUMIFS('Fielding Data'!E:E, 'Fielding Data'!$A:$A, $A1122)</f>
        <v>5</v>
      </c>
      <c r="V1122" s="13">
        <f>SUMIFS('Fielding Data'!F:F, 'Fielding Data'!$A:$A, $A1122)</f>
        <v>10</v>
      </c>
      <c r="W1122" s="13">
        <f>SUMIFS('Fielding Data'!G:G, 'Fielding Data'!$A:$A, $A1122)</f>
        <v>1</v>
      </c>
      <c r="X1122" s="13">
        <f>SUMIFS('Fielding Data'!H:H, 'Fielding Data'!$A:$A, $A1122)</f>
        <v>1</v>
      </c>
    </row>
    <row r="1123" spans="1:24" x14ac:dyDescent="0.3">
      <c r="A1123" s="13" t="str">
        <f t="shared" si="35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 t="shared" si="34"/>
        <v>P</v>
      </c>
      <c r="Q1123" s="13">
        <f>IFERROR(VLOOKUP($A1123, 'Fielding Data'!$A$1:$H$12056, 5, 0), 0)</f>
        <v>0</v>
      </c>
      <c r="R1123" s="13">
        <f>IFERROR(VLOOKUP($A1123, 'Fielding Data'!$A$1:$H$12056, 6, 0), 0)</f>
        <v>4</v>
      </c>
      <c r="S1123" s="13">
        <f>IFERROR(VLOOKUP($A1123, 'Fielding Data'!$A$1:$H$12056, 7, 0), 0)</f>
        <v>0</v>
      </c>
      <c r="T1123" s="13">
        <f>IFERROR(VLOOKUP($A1123, 'Fielding Data'!$A$1:$H$12056, 8, 0), 0)</f>
        <v>0</v>
      </c>
      <c r="U1123" s="13">
        <f>SUMIFS('Fielding Data'!E:E, 'Fielding Data'!$A:$A, $A1123)</f>
        <v>0</v>
      </c>
      <c r="V1123" s="13">
        <f>SUMIFS('Fielding Data'!F:F, 'Fielding Data'!$A:$A, $A1123)</f>
        <v>4</v>
      </c>
      <c r="W1123" s="13">
        <f>SUMIFS('Fielding Data'!G:G, 'Fielding Data'!$A:$A, $A1123)</f>
        <v>0</v>
      </c>
      <c r="X1123" s="13">
        <f>SUMIFS('Fielding Data'!H:H, 'Fielding Data'!$A:$A, $A1123)</f>
        <v>0</v>
      </c>
    </row>
    <row r="1124" spans="1:24" x14ac:dyDescent="0.3">
      <c r="A1124" s="13" t="str">
        <f t="shared" si="35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 t="shared" si="34"/>
        <v>2B</v>
      </c>
      <c r="Q1124" s="13">
        <f>IFERROR(VLOOKUP($A1124, 'Fielding Data'!$A$1:$H$12056, 5, 0), 0)</f>
        <v>14</v>
      </c>
      <c r="R1124" s="13">
        <f>IFERROR(VLOOKUP($A1124, 'Fielding Data'!$A$1:$H$12056, 6, 0), 0)</f>
        <v>31</v>
      </c>
      <c r="S1124" s="13">
        <f>IFERROR(VLOOKUP($A1124, 'Fielding Data'!$A$1:$H$12056, 7, 0), 0)</f>
        <v>0</v>
      </c>
      <c r="T1124" s="13">
        <f>IFERROR(VLOOKUP($A1124, 'Fielding Data'!$A$1:$H$12056, 8, 0), 0)</f>
        <v>9</v>
      </c>
      <c r="U1124" s="13">
        <f>SUMIFS('Fielding Data'!E:E, 'Fielding Data'!$A:$A, $A1124)</f>
        <v>55</v>
      </c>
      <c r="V1124" s="13">
        <f>SUMIFS('Fielding Data'!F:F, 'Fielding Data'!$A:$A, $A1124)</f>
        <v>89</v>
      </c>
      <c r="W1124" s="13">
        <f>SUMIFS('Fielding Data'!G:G, 'Fielding Data'!$A:$A, $A1124)</f>
        <v>0</v>
      </c>
      <c r="X1124" s="13">
        <f>SUMIFS('Fielding Data'!H:H, 'Fielding Data'!$A:$A, $A1124)</f>
        <v>23</v>
      </c>
    </row>
    <row r="1125" spans="1:24" x14ac:dyDescent="0.3">
      <c r="A1125" s="13" t="str">
        <f t="shared" si="35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 t="shared" si="34"/>
        <v>3B</v>
      </c>
      <c r="Q1125" s="13">
        <f>IFERROR(VLOOKUP($A1125, 'Fielding Data'!$A$1:$H$12056, 5, 0), 0)</f>
        <v>110</v>
      </c>
      <c r="R1125" s="13">
        <f>IFERROR(VLOOKUP($A1125, 'Fielding Data'!$A$1:$H$12056, 6, 0), 0)</f>
        <v>321</v>
      </c>
      <c r="S1125" s="13">
        <f>IFERROR(VLOOKUP($A1125, 'Fielding Data'!$A$1:$H$12056, 7, 0), 0)</f>
        <v>20</v>
      </c>
      <c r="T1125" s="13">
        <f>IFERROR(VLOOKUP($A1125, 'Fielding Data'!$A$1:$H$12056, 8, 0), 0)</f>
        <v>34</v>
      </c>
      <c r="U1125" s="13">
        <f>SUMIFS('Fielding Data'!E:E, 'Fielding Data'!$A:$A, $A1125)</f>
        <v>110</v>
      </c>
      <c r="V1125" s="13">
        <f>SUMIFS('Fielding Data'!F:F, 'Fielding Data'!$A:$A, $A1125)</f>
        <v>321</v>
      </c>
      <c r="W1125" s="13">
        <f>SUMIFS('Fielding Data'!G:G, 'Fielding Data'!$A:$A, $A1125)</f>
        <v>20</v>
      </c>
      <c r="X1125" s="13">
        <f>SUMIFS('Fielding Data'!H:H, 'Fielding Data'!$A:$A, $A1125)</f>
        <v>34</v>
      </c>
    </row>
    <row r="1126" spans="1:24" x14ac:dyDescent="0.3">
      <c r="A1126" s="13" t="str">
        <f t="shared" si="35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 t="shared" si="34"/>
        <v>P</v>
      </c>
      <c r="Q1126" s="13">
        <f>IFERROR(VLOOKUP($A1126, 'Fielding Data'!$A$1:$H$12056, 5, 0), 0)</f>
        <v>4</v>
      </c>
      <c r="R1126" s="13">
        <f>IFERROR(VLOOKUP($A1126, 'Fielding Data'!$A$1:$H$12056, 6, 0), 0)</f>
        <v>3</v>
      </c>
      <c r="S1126" s="13">
        <f>IFERROR(VLOOKUP($A1126, 'Fielding Data'!$A$1:$H$12056, 7, 0), 0)</f>
        <v>0</v>
      </c>
      <c r="T1126" s="13">
        <f>IFERROR(VLOOKUP($A1126, 'Fielding Data'!$A$1:$H$12056, 8, 0), 0)</f>
        <v>0</v>
      </c>
      <c r="U1126" s="13">
        <f>SUMIFS('Fielding Data'!E:E, 'Fielding Data'!$A:$A, $A1126)</f>
        <v>4</v>
      </c>
      <c r="V1126" s="13">
        <f>SUMIFS('Fielding Data'!F:F, 'Fielding Data'!$A:$A, $A1126)</f>
        <v>3</v>
      </c>
      <c r="W1126" s="13">
        <f>SUMIFS('Fielding Data'!G:G, 'Fielding Data'!$A:$A, $A1126)</f>
        <v>0</v>
      </c>
      <c r="X1126" s="13">
        <f>SUMIFS('Fielding Data'!H:H, 'Fielding Data'!$A:$A, $A1126)</f>
        <v>0</v>
      </c>
    </row>
    <row r="1127" spans="1:24" x14ac:dyDescent="0.3">
      <c r="A1127" s="13" t="str">
        <f t="shared" si="35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 t="shared" si="34"/>
        <v>P</v>
      </c>
      <c r="Q1127" s="13">
        <f>IFERROR(VLOOKUP($A1127, 'Fielding Data'!$A$1:$H$12056, 5, 0), 0)</f>
        <v>4</v>
      </c>
      <c r="R1127" s="13">
        <f>IFERROR(VLOOKUP($A1127, 'Fielding Data'!$A$1:$H$12056, 6, 0), 0)</f>
        <v>5</v>
      </c>
      <c r="S1127" s="13">
        <f>IFERROR(VLOOKUP($A1127, 'Fielding Data'!$A$1:$H$12056, 7, 0), 0)</f>
        <v>0</v>
      </c>
      <c r="T1127" s="13">
        <f>IFERROR(VLOOKUP($A1127, 'Fielding Data'!$A$1:$H$12056, 8, 0), 0)</f>
        <v>0</v>
      </c>
      <c r="U1127" s="13">
        <f>SUMIFS('Fielding Data'!E:E, 'Fielding Data'!$A:$A, $A1127)</f>
        <v>4</v>
      </c>
      <c r="V1127" s="13">
        <f>SUMIFS('Fielding Data'!F:F, 'Fielding Data'!$A:$A, $A1127)</f>
        <v>5</v>
      </c>
      <c r="W1127" s="13">
        <f>SUMIFS('Fielding Data'!G:G, 'Fielding Data'!$A:$A, $A1127)</f>
        <v>0</v>
      </c>
      <c r="X1127" s="13">
        <f>SUMIFS('Fielding Data'!H:H, 'Fielding Data'!$A:$A, $A1127)</f>
        <v>0</v>
      </c>
    </row>
    <row r="1128" spans="1:24" x14ac:dyDescent="0.3">
      <c r="A1128" s="13" t="str">
        <f t="shared" si="35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 t="shared" si="34"/>
        <v>1B</v>
      </c>
      <c r="Q1128" s="13">
        <f>IFERROR(VLOOKUP($A1128, 'Fielding Data'!$A$1:$H$12056, 5, 0), 0)</f>
        <v>809</v>
      </c>
      <c r="R1128" s="13">
        <f>IFERROR(VLOOKUP($A1128, 'Fielding Data'!$A$1:$H$12056, 6, 0), 0)</f>
        <v>72</v>
      </c>
      <c r="S1128" s="13">
        <f>IFERROR(VLOOKUP($A1128, 'Fielding Data'!$A$1:$H$12056, 7, 0), 0)</f>
        <v>3</v>
      </c>
      <c r="T1128" s="13">
        <f>IFERROR(VLOOKUP($A1128, 'Fielding Data'!$A$1:$H$12056, 8, 0), 0)</f>
        <v>66</v>
      </c>
      <c r="U1128" s="13">
        <f>SUMIFS('Fielding Data'!E:E, 'Fielding Data'!$A:$A, $A1128)</f>
        <v>812</v>
      </c>
      <c r="V1128" s="13">
        <f>SUMIFS('Fielding Data'!F:F, 'Fielding Data'!$A:$A, $A1128)</f>
        <v>77</v>
      </c>
      <c r="W1128" s="13">
        <f>SUMIFS('Fielding Data'!G:G, 'Fielding Data'!$A:$A, $A1128)</f>
        <v>3</v>
      </c>
      <c r="X1128" s="13">
        <f>SUMIFS('Fielding Data'!H:H, 'Fielding Data'!$A:$A, $A1128)</f>
        <v>66</v>
      </c>
    </row>
    <row r="1129" spans="1:24" x14ac:dyDescent="0.3">
      <c r="A1129" s="13" t="str">
        <f t="shared" si="35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 t="shared" si="34"/>
        <v>P</v>
      </c>
      <c r="Q1129" s="13">
        <f>IFERROR(VLOOKUP($A1129, 'Fielding Data'!$A$1:$H$12056, 5, 0), 0)</f>
        <v>2</v>
      </c>
      <c r="R1129" s="13">
        <f>IFERROR(VLOOKUP($A1129, 'Fielding Data'!$A$1:$H$12056, 6, 0), 0)</f>
        <v>1</v>
      </c>
      <c r="S1129" s="13">
        <f>IFERROR(VLOOKUP($A1129, 'Fielding Data'!$A$1:$H$12056, 7, 0), 0)</f>
        <v>0</v>
      </c>
      <c r="T1129" s="13">
        <f>IFERROR(VLOOKUP($A1129, 'Fielding Data'!$A$1:$H$12056, 8, 0), 0)</f>
        <v>0</v>
      </c>
      <c r="U1129" s="13">
        <f>SUMIFS('Fielding Data'!E:E, 'Fielding Data'!$A:$A, $A1129)</f>
        <v>2</v>
      </c>
      <c r="V1129" s="13">
        <f>SUMIFS('Fielding Data'!F:F, 'Fielding Data'!$A:$A, $A1129)</f>
        <v>1</v>
      </c>
      <c r="W1129" s="13">
        <f>SUMIFS('Fielding Data'!G:G, 'Fielding Data'!$A:$A, $A1129)</f>
        <v>0</v>
      </c>
      <c r="X1129" s="13">
        <f>SUMIFS('Fielding Data'!H:H, 'Fielding Data'!$A:$A, $A1129)</f>
        <v>0</v>
      </c>
    </row>
    <row r="1130" spans="1:24" x14ac:dyDescent="0.3">
      <c r="A1130" s="13" t="str">
        <f t="shared" si="35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 t="shared" si="34"/>
        <v>CF</v>
      </c>
      <c r="Q1130" s="13">
        <f>IFERROR(VLOOKUP($A1130, 'Fielding Data'!$A$1:$H$12056, 5, 0), 0)</f>
        <v>0</v>
      </c>
      <c r="R1130" s="13">
        <f>IFERROR(VLOOKUP($A1130, 'Fielding Data'!$A$1:$H$12056, 6, 0), 0)</f>
        <v>0</v>
      </c>
      <c r="S1130" s="13">
        <f>IFERROR(VLOOKUP($A1130, 'Fielding Data'!$A$1:$H$12056, 7, 0), 0)</f>
        <v>0</v>
      </c>
      <c r="T1130" s="13">
        <f>IFERROR(VLOOKUP($A1130, 'Fielding Data'!$A$1:$H$12056, 8, 0), 0)</f>
        <v>0</v>
      </c>
      <c r="U1130" s="13">
        <f>SUMIFS('Fielding Data'!E:E, 'Fielding Data'!$A:$A, $A1130)</f>
        <v>418</v>
      </c>
      <c r="V1130" s="13">
        <f>SUMIFS('Fielding Data'!F:F, 'Fielding Data'!$A:$A, $A1130)</f>
        <v>10</v>
      </c>
      <c r="W1130" s="13">
        <f>SUMIFS('Fielding Data'!G:G, 'Fielding Data'!$A:$A, $A1130)</f>
        <v>7</v>
      </c>
      <c r="X1130" s="13">
        <f>SUMIFS('Fielding Data'!H:H, 'Fielding Data'!$A:$A, $A1130)</f>
        <v>6</v>
      </c>
    </row>
    <row r="1131" spans="1:24" x14ac:dyDescent="0.3">
      <c r="A1131" s="13" t="str">
        <f t="shared" si="35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 t="shared" si="34"/>
        <v>LF</v>
      </c>
      <c r="Q1131" s="13">
        <f>IFERROR(VLOOKUP($A1131, 'Fielding Data'!$A$1:$H$12056, 5, 0), 0)</f>
        <v>0</v>
      </c>
      <c r="R1131" s="13">
        <f>IFERROR(VLOOKUP($A1131, 'Fielding Data'!$A$1:$H$12056, 6, 0), 0)</f>
        <v>0</v>
      </c>
      <c r="S1131" s="13">
        <f>IFERROR(VLOOKUP($A1131, 'Fielding Data'!$A$1:$H$12056, 7, 0), 0)</f>
        <v>0</v>
      </c>
      <c r="T1131" s="13">
        <f>IFERROR(VLOOKUP($A1131, 'Fielding Data'!$A$1:$H$12056, 8, 0), 0)</f>
        <v>0</v>
      </c>
      <c r="U1131" s="13">
        <f>SUMIFS('Fielding Data'!E:E, 'Fielding Data'!$A:$A, $A1131)</f>
        <v>239</v>
      </c>
      <c r="V1131" s="13">
        <f>SUMIFS('Fielding Data'!F:F, 'Fielding Data'!$A:$A, $A1131)</f>
        <v>12</v>
      </c>
      <c r="W1131" s="13">
        <f>SUMIFS('Fielding Data'!G:G, 'Fielding Data'!$A:$A, $A1131)</f>
        <v>4</v>
      </c>
      <c r="X1131" s="13">
        <f>SUMIFS('Fielding Data'!H:H, 'Fielding Data'!$A:$A, $A1131)</f>
        <v>2</v>
      </c>
    </row>
    <row r="1132" spans="1:24" x14ac:dyDescent="0.3">
      <c r="A1132" s="13" t="str">
        <f t="shared" si="35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 t="shared" si="34"/>
        <v>2B</v>
      </c>
      <c r="Q1132" s="13">
        <f>IFERROR(VLOOKUP($A1132, 'Fielding Data'!$A$1:$H$12056, 5, 0), 0)</f>
        <v>5</v>
      </c>
      <c r="R1132" s="13">
        <f>IFERROR(VLOOKUP($A1132, 'Fielding Data'!$A$1:$H$12056, 6, 0), 0)</f>
        <v>11</v>
      </c>
      <c r="S1132" s="13">
        <f>IFERROR(VLOOKUP($A1132, 'Fielding Data'!$A$1:$H$12056, 7, 0), 0)</f>
        <v>0</v>
      </c>
      <c r="T1132" s="13">
        <f>IFERROR(VLOOKUP($A1132, 'Fielding Data'!$A$1:$H$12056, 8, 0), 0)</f>
        <v>2</v>
      </c>
      <c r="U1132" s="13">
        <f>SUMIFS('Fielding Data'!E:E, 'Fielding Data'!$A:$A, $A1132)</f>
        <v>40</v>
      </c>
      <c r="V1132" s="13">
        <f>SUMIFS('Fielding Data'!F:F, 'Fielding Data'!$A:$A, $A1132)</f>
        <v>23</v>
      </c>
      <c r="W1132" s="13">
        <f>SUMIFS('Fielding Data'!G:G, 'Fielding Data'!$A:$A, $A1132)</f>
        <v>4</v>
      </c>
      <c r="X1132" s="13">
        <f>SUMIFS('Fielding Data'!H:H, 'Fielding Data'!$A:$A, $A1132)</f>
        <v>3</v>
      </c>
    </row>
    <row r="1133" spans="1:24" x14ac:dyDescent="0.3">
      <c r="A1133" s="13" t="str">
        <f t="shared" si="35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 t="shared" si="34"/>
        <v>2B</v>
      </c>
      <c r="Q1133" s="13">
        <f>IFERROR(VLOOKUP($A1133, 'Fielding Data'!$A$1:$H$12056, 5, 0), 0)</f>
        <v>44</v>
      </c>
      <c r="R1133" s="13">
        <f>IFERROR(VLOOKUP($A1133, 'Fielding Data'!$A$1:$H$12056, 6, 0), 0)</f>
        <v>94</v>
      </c>
      <c r="S1133" s="13">
        <f>IFERROR(VLOOKUP($A1133, 'Fielding Data'!$A$1:$H$12056, 7, 0), 0)</f>
        <v>6</v>
      </c>
      <c r="T1133" s="13">
        <f>IFERROR(VLOOKUP($A1133, 'Fielding Data'!$A$1:$H$12056, 8, 0), 0)</f>
        <v>23</v>
      </c>
      <c r="U1133" s="13">
        <f>SUMIFS('Fielding Data'!E:E, 'Fielding Data'!$A:$A, $A1133)</f>
        <v>55</v>
      </c>
      <c r="V1133" s="13">
        <f>SUMIFS('Fielding Data'!F:F, 'Fielding Data'!$A:$A, $A1133)</f>
        <v>94</v>
      </c>
      <c r="W1133" s="13">
        <f>SUMIFS('Fielding Data'!G:G, 'Fielding Data'!$A:$A, $A1133)</f>
        <v>7</v>
      </c>
      <c r="X1133" s="13">
        <f>SUMIFS('Fielding Data'!H:H, 'Fielding Data'!$A:$A, $A1133)</f>
        <v>23</v>
      </c>
    </row>
    <row r="1134" spans="1:24" x14ac:dyDescent="0.3">
      <c r="A1134" s="13" t="str">
        <f t="shared" si="35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 t="shared" si="34"/>
        <v>3B</v>
      </c>
      <c r="Q1134" s="13">
        <f>IFERROR(VLOOKUP($A1134, 'Fielding Data'!$A$1:$H$12056, 5, 0), 0)</f>
        <v>95</v>
      </c>
      <c r="R1134" s="13">
        <f>IFERROR(VLOOKUP($A1134, 'Fielding Data'!$A$1:$H$12056, 6, 0), 0)</f>
        <v>265</v>
      </c>
      <c r="S1134" s="13">
        <f>IFERROR(VLOOKUP($A1134, 'Fielding Data'!$A$1:$H$12056, 7, 0), 0)</f>
        <v>19</v>
      </c>
      <c r="T1134" s="13">
        <f>IFERROR(VLOOKUP($A1134, 'Fielding Data'!$A$1:$H$12056, 8, 0), 0)</f>
        <v>26</v>
      </c>
      <c r="U1134" s="13">
        <f>SUMIFS('Fielding Data'!E:E, 'Fielding Data'!$A:$A, $A1134)</f>
        <v>95</v>
      </c>
      <c r="V1134" s="13">
        <f>SUMIFS('Fielding Data'!F:F, 'Fielding Data'!$A:$A, $A1134)</f>
        <v>265</v>
      </c>
      <c r="W1134" s="13">
        <f>SUMIFS('Fielding Data'!G:G, 'Fielding Data'!$A:$A, $A1134)</f>
        <v>19</v>
      </c>
      <c r="X1134" s="13">
        <f>SUMIFS('Fielding Data'!H:H, 'Fielding Data'!$A:$A, $A1134)</f>
        <v>26</v>
      </c>
    </row>
    <row r="1135" spans="1:24" x14ac:dyDescent="0.3">
      <c r="A1135" s="13" t="str">
        <f t="shared" si="35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 t="shared" si="34"/>
        <v>P</v>
      </c>
      <c r="Q1135" s="13">
        <f>IFERROR(VLOOKUP($A1135, 'Fielding Data'!$A$1:$H$12056, 5, 0), 0)</f>
        <v>0</v>
      </c>
      <c r="R1135" s="13">
        <f>IFERROR(VLOOKUP($A1135, 'Fielding Data'!$A$1:$H$12056, 6, 0), 0)</f>
        <v>0</v>
      </c>
      <c r="S1135" s="13">
        <f>IFERROR(VLOOKUP($A1135, 'Fielding Data'!$A$1:$H$12056, 7, 0), 0)</f>
        <v>0</v>
      </c>
      <c r="T1135" s="13">
        <f>IFERROR(VLOOKUP($A1135, 'Fielding Data'!$A$1:$H$12056, 8, 0), 0)</f>
        <v>0</v>
      </c>
      <c r="U1135" s="13">
        <f>SUMIFS('Fielding Data'!E:E, 'Fielding Data'!$A:$A, $A1135)</f>
        <v>0</v>
      </c>
      <c r="V1135" s="13">
        <f>SUMIFS('Fielding Data'!F:F, 'Fielding Data'!$A:$A, $A1135)</f>
        <v>0</v>
      </c>
      <c r="W1135" s="13">
        <f>SUMIFS('Fielding Data'!G:G, 'Fielding Data'!$A:$A, $A1135)</f>
        <v>0</v>
      </c>
      <c r="X1135" s="13">
        <f>SUMIFS('Fielding Data'!H:H, 'Fielding Data'!$A:$A, $A1135)</f>
        <v>0</v>
      </c>
    </row>
    <row r="1136" spans="1:24" x14ac:dyDescent="0.3">
      <c r="A1136" s="13" t="str">
        <f t="shared" si="35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 t="shared" si="34"/>
        <v>P</v>
      </c>
      <c r="Q1136" s="13">
        <f>IFERROR(VLOOKUP($A1136, 'Fielding Data'!$A$1:$H$12056, 5, 0), 0)</f>
        <v>10</v>
      </c>
      <c r="R1136" s="13">
        <f>IFERROR(VLOOKUP($A1136, 'Fielding Data'!$A$1:$H$12056, 6, 0), 0)</f>
        <v>19</v>
      </c>
      <c r="S1136" s="13">
        <f>IFERROR(VLOOKUP($A1136, 'Fielding Data'!$A$1:$H$12056, 7, 0), 0)</f>
        <v>3</v>
      </c>
      <c r="T1136" s="13">
        <f>IFERROR(VLOOKUP($A1136, 'Fielding Data'!$A$1:$H$12056, 8, 0), 0)</f>
        <v>1</v>
      </c>
      <c r="U1136" s="13">
        <f>SUMIFS('Fielding Data'!E:E, 'Fielding Data'!$A:$A, $A1136)</f>
        <v>10</v>
      </c>
      <c r="V1136" s="13">
        <f>SUMIFS('Fielding Data'!F:F, 'Fielding Data'!$A:$A, $A1136)</f>
        <v>19</v>
      </c>
      <c r="W1136" s="13">
        <f>SUMIFS('Fielding Data'!G:G, 'Fielding Data'!$A:$A, $A1136)</f>
        <v>3</v>
      </c>
      <c r="X1136" s="13">
        <f>SUMIFS('Fielding Data'!H:H, 'Fielding Data'!$A:$A, $A1136)</f>
        <v>1</v>
      </c>
    </row>
    <row r="1137" spans="1:24" x14ac:dyDescent="0.3">
      <c r="A1137" s="13" t="str">
        <f t="shared" si="35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 t="shared" si="34"/>
        <v>C</v>
      </c>
      <c r="Q1137" s="13">
        <f>IFERROR(VLOOKUP($A1137, 'Fielding Data'!$A$1:$H$12056, 5, 0), 0)</f>
        <v>221</v>
      </c>
      <c r="R1137" s="13">
        <f>IFERROR(VLOOKUP($A1137, 'Fielding Data'!$A$1:$H$12056, 6, 0), 0)</f>
        <v>13</v>
      </c>
      <c r="S1137" s="13">
        <f>IFERROR(VLOOKUP($A1137, 'Fielding Data'!$A$1:$H$12056, 7, 0), 0)</f>
        <v>2</v>
      </c>
      <c r="T1137" s="13">
        <f>IFERROR(VLOOKUP($A1137, 'Fielding Data'!$A$1:$H$12056, 8, 0), 0)</f>
        <v>4</v>
      </c>
      <c r="U1137" s="13">
        <f>SUMIFS('Fielding Data'!E:E, 'Fielding Data'!$A:$A, $A1137)</f>
        <v>221</v>
      </c>
      <c r="V1137" s="13">
        <f>SUMIFS('Fielding Data'!F:F, 'Fielding Data'!$A:$A, $A1137)</f>
        <v>13</v>
      </c>
      <c r="W1137" s="13">
        <f>SUMIFS('Fielding Data'!G:G, 'Fielding Data'!$A:$A, $A1137)</f>
        <v>2</v>
      </c>
      <c r="X1137" s="13">
        <f>SUMIFS('Fielding Data'!H:H, 'Fielding Data'!$A:$A, $A1137)</f>
        <v>4</v>
      </c>
    </row>
    <row r="1138" spans="1:24" x14ac:dyDescent="0.3">
      <c r="A1138" s="13" t="str">
        <f t="shared" si="35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 t="shared" si="34"/>
        <v>2B</v>
      </c>
      <c r="Q1138" s="13">
        <f>IFERROR(VLOOKUP($A1138, 'Fielding Data'!$A$1:$H$12056, 5, 0), 0)</f>
        <v>9</v>
      </c>
      <c r="R1138" s="13">
        <f>IFERROR(VLOOKUP($A1138, 'Fielding Data'!$A$1:$H$12056, 6, 0), 0)</f>
        <v>18</v>
      </c>
      <c r="S1138" s="13">
        <f>IFERROR(VLOOKUP($A1138, 'Fielding Data'!$A$1:$H$12056, 7, 0), 0)</f>
        <v>2</v>
      </c>
      <c r="T1138" s="13">
        <f>IFERROR(VLOOKUP($A1138, 'Fielding Data'!$A$1:$H$12056, 8, 0), 0)</f>
        <v>2</v>
      </c>
      <c r="U1138" s="13">
        <f>SUMIFS('Fielding Data'!E:E, 'Fielding Data'!$A:$A, $A1138)</f>
        <v>12</v>
      </c>
      <c r="V1138" s="13">
        <f>SUMIFS('Fielding Data'!F:F, 'Fielding Data'!$A:$A, $A1138)</f>
        <v>27</v>
      </c>
      <c r="W1138" s="13">
        <f>SUMIFS('Fielding Data'!G:G, 'Fielding Data'!$A:$A, $A1138)</f>
        <v>2</v>
      </c>
      <c r="X1138" s="13">
        <f>SUMIFS('Fielding Data'!H:H, 'Fielding Data'!$A:$A, $A1138)</f>
        <v>4</v>
      </c>
    </row>
    <row r="1139" spans="1:24" x14ac:dyDescent="0.3">
      <c r="A1139" s="13" t="str">
        <f t="shared" si="35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 t="shared" si="34"/>
        <v>P</v>
      </c>
      <c r="Q1139" s="13">
        <f>IFERROR(VLOOKUP($A1139, 'Fielding Data'!$A$1:$H$12056, 5, 0), 0)</f>
        <v>2</v>
      </c>
      <c r="R1139" s="13">
        <f>IFERROR(VLOOKUP($A1139, 'Fielding Data'!$A$1:$H$12056, 6, 0), 0)</f>
        <v>13</v>
      </c>
      <c r="S1139" s="13">
        <f>IFERROR(VLOOKUP($A1139, 'Fielding Data'!$A$1:$H$12056, 7, 0), 0)</f>
        <v>1</v>
      </c>
      <c r="T1139" s="13">
        <f>IFERROR(VLOOKUP($A1139, 'Fielding Data'!$A$1:$H$12056, 8, 0), 0)</f>
        <v>2</v>
      </c>
      <c r="U1139" s="13">
        <f>SUMIFS('Fielding Data'!E:E, 'Fielding Data'!$A:$A, $A1139)</f>
        <v>2</v>
      </c>
      <c r="V1139" s="13">
        <f>SUMIFS('Fielding Data'!F:F, 'Fielding Data'!$A:$A, $A1139)</f>
        <v>13</v>
      </c>
      <c r="W1139" s="13">
        <f>SUMIFS('Fielding Data'!G:G, 'Fielding Data'!$A:$A, $A1139)</f>
        <v>1</v>
      </c>
      <c r="X1139" s="13">
        <f>SUMIFS('Fielding Data'!H:H, 'Fielding Data'!$A:$A, $A1139)</f>
        <v>2</v>
      </c>
    </row>
    <row r="1140" spans="1:24" x14ac:dyDescent="0.3">
      <c r="A1140" s="13" t="str">
        <f t="shared" si="35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 t="shared" si="34"/>
        <v>P</v>
      </c>
      <c r="Q1140" s="13">
        <f>IFERROR(VLOOKUP($A1140, 'Fielding Data'!$A$1:$H$12056, 5, 0), 0)</f>
        <v>1</v>
      </c>
      <c r="R1140" s="13">
        <f>IFERROR(VLOOKUP($A1140, 'Fielding Data'!$A$1:$H$12056, 6, 0), 0)</f>
        <v>2</v>
      </c>
      <c r="S1140" s="13">
        <f>IFERROR(VLOOKUP($A1140, 'Fielding Data'!$A$1:$H$12056, 7, 0), 0)</f>
        <v>2</v>
      </c>
      <c r="T1140" s="13">
        <f>IFERROR(VLOOKUP($A1140, 'Fielding Data'!$A$1:$H$12056, 8, 0), 0)</f>
        <v>0</v>
      </c>
      <c r="U1140" s="13">
        <f>SUMIFS('Fielding Data'!E:E, 'Fielding Data'!$A:$A, $A1140)</f>
        <v>1</v>
      </c>
      <c r="V1140" s="13">
        <f>SUMIFS('Fielding Data'!F:F, 'Fielding Data'!$A:$A, $A1140)</f>
        <v>2</v>
      </c>
      <c r="W1140" s="13">
        <f>SUMIFS('Fielding Data'!G:G, 'Fielding Data'!$A:$A, $A1140)</f>
        <v>2</v>
      </c>
      <c r="X1140" s="13">
        <f>SUMIFS('Fielding Data'!H:H, 'Fielding Data'!$A:$A, $A1140)</f>
        <v>0</v>
      </c>
    </row>
    <row r="1141" spans="1:24" x14ac:dyDescent="0.3">
      <c r="A1141" s="13" t="str">
        <f t="shared" si="35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 t="shared" si="34"/>
        <v>3B</v>
      </c>
      <c r="Q1141" s="13">
        <f>IFERROR(VLOOKUP($A1141, 'Fielding Data'!$A$1:$H$12056, 5, 0), 0)</f>
        <v>85</v>
      </c>
      <c r="R1141" s="13">
        <f>IFERROR(VLOOKUP($A1141, 'Fielding Data'!$A$1:$H$12056, 6, 0), 0)</f>
        <v>242</v>
      </c>
      <c r="S1141" s="13">
        <f>IFERROR(VLOOKUP($A1141, 'Fielding Data'!$A$1:$H$12056, 7, 0), 0)</f>
        <v>17</v>
      </c>
      <c r="T1141" s="13">
        <f>IFERROR(VLOOKUP($A1141, 'Fielding Data'!$A$1:$H$12056, 8, 0), 0)</f>
        <v>23</v>
      </c>
      <c r="U1141" s="13">
        <f>SUMIFS('Fielding Data'!E:E, 'Fielding Data'!$A:$A, $A1141)</f>
        <v>85</v>
      </c>
      <c r="V1141" s="13">
        <f>SUMIFS('Fielding Data'!F:F, 'Fielding Data'!$A:$A, $A1141)</f>
        <v>242</v>
      </c>
      <c r="W1141" s="13">
        <f>SUMIFS('Fielding Data'!G:G, 'Fielding Data'!$A:$A, $A1141)</f>
        <v>17</v>
      </c>
      <c r="X1141" s="13">
        <f>SUMIFS('Fielding Data'!H:H, 'Fielding Data'!$A:$A, $A1141)</f>
        <v>23</v>
      </c>
    </row>
    <row r="1142" spans="1:24" x14ac:dyDescent="0.3">
      <c r="A1142" s="13" t="str">
        <f t="shared" si="35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 t="shared" si="34"/>
        <v>P</v>
      </c>
      <c r="Q1142" s="13">
        <f>IFERROR(VLOOKUP($A1142, 'Fielding Data'!$A$1:$H$12056, 5, 0), 0)</f>
        <v>5</v>
      </c>
      <c r="R1142" s="13">
        <f>IFERROR(VLOOKUP($A1142, 'Fielding Data'!$A$1:$H$12056, 6, 0), 0)</f>
        <v>22</v>
      </c>
      <c r="S1142" s="13">
        <f>IFERROR(VLOOKUP($A1142, 'Fielding Data'!$A$1:$H$12056, 7, 0), 0)</f>
        <v>1</v>
      </c>
      <c r="T1142" s="13">
        <f>IFERROR(VLOOKUP($A1142, 'Fielding Data'!$A$1:$H$12056, 8, 0), 0)</f>
        <v>1</v>
      </c>
      <c r="U1142" s="13">
        <f>SUMIFS('Fielding Data'!E:E, 'Fielding Data'!$A:$A, $A1142)</f>
        <v>5</v>
      </c>
      <c r="V1142" s="13">
        <f>SUMIFS('Fielding Data'!F:F, 'Fielding Data'!$A:$A, $A1142)</f>
        <v>22</v>
      </c>
      <c r="W1142" s="13">
        <f>SUMIFS('Fielding Data'!G:G, 'Fielding Data'!$A:$A, $A1142)</f>
        <v>1</v>
      </c>
      <c r="X1142" s="13">
        <f>SUMIFS('Fielding Data'!H:H, 'Fielding Data'!$A:$A, $A1142)</f>
        <v>1</v>
      </c>
    </row>
    <row r="1143" spans="1:24" x14ac:dyDescent="0.3">
      <c r="A1143" s="13" t="str">
        <f t="shared" si="35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 t="shared" si="34"/>
        <v>1B</v>
      </c>
      <c r="Q1143" s="13">
        <f>IFERROR(VLOOKUP($A1143, 'Fielding Data'!$A$1:$H$12056, 5, 0), 0)</f>
        <v>77</v>
      </c>
      <c r="R1143" s="13">
        <f>IFERROR(VLOOKUP($A1143, 'Fielding Data'!$A$1:$H$12056, 6, 0), 0)</f>
        <v>8</v>
      </c>
      <c r="S1143" s="13">
        <f>IFERROR(VLOOKUP($A1143, 'Fielding Data'!$A$1:$H$12056, 7, 0), 0)</f>
        <v>0</v>
      </c>
      <c r="T1143" s="13">
        <f>IFERROR(VLOOKUP($A1143, 'Fielding Data'!$A$1:$H$12056, 8, 0), 0)</f>
        <v>6</v>
      </c>
      <c r="U1143" s="13">
        <f>SUMIFS('Fielding Data'!E:E, 'Fielding Data'!$A:$A, $A1143)</f>
        <v>356</v>
      </c>
      <c r="V1143" s="13">
        <f>SUMIFS('Fielding Data'!F:F, 'Fielding Data'!$A:$A, $A1143)</f>
        <v>130</v>
      </c>
      <c r="W1143" s="13">
        <f>SUMIFS('Fielding Data'!G:G, 'Fielding Data'!$A:$A, $A1143)</f>
        <v>4</v>
      </c>
      <c r="X1143" s="13">
        <f>SUMIFS('Fielding Data'!H:H, 'Fielding Data'!$A:$A, $A1143)</f>
        <v>36</v>
      </c>
    </row>
    <row r="1144" spans="1:24" x14ac:dyDescent="0.3">
      <c r="A1144" s="13" t="str">
        <f t="shared" si="35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 t="shared" si="34"/>
        <v>P</v>
      </c>
      <c r="Q1144" s="13">
        <f>IFERROR(VLOOKUP($A1144, 'Fielding Data'!$A$1:$H$12056, 5, 0), 0)</f>
        <v>0</v>
      </c>
      <c r="R1144" s="13">
        <f>IFERROR(VLOOKUP($A1144, 'Fielding Data'!$A$1:$H$12056, 6, 0), 0)</f>
        <v>6</v>
      </c>
      <c r="S1144" s="13">
        <f>IFERROR(VLOOKUP($A1144, 'Fielding Data'!$A$1:$H$12056, 7, 0), 0)</f>
        <v>0</v>
      </c>
      <c r="T1144" s="13">
        <f>IFERROR(VLOOKUP($A1144, 'Fielding Data'!$A$1:$H$12056, 8, 0), 0)</f>
        <v>0</v>
      </c>
      <c r="U1144" s="13">
        <f>SUMIFS('Fielding Data'!E:E, 'Fielding Data'!$A:$A, $A1144)</f>
        <v>0</v>
      </c>
      <c r="V1144" s="13">
        <f>SUMIFS('Fielding Data'!F:F, 'Fielding Data'!$A:$A, $A1144)</f>
        <v>6</v>
      </c>
      <c r="W1144" s="13">
        <f>SUMIFS('Fielding Data'!G:G, 'Fielding Data'!$A:$A, $A1144)</f>
        <v>0</v>
      </c>
      <c r="X1144" s="13">
        <f>SUMIFS('Fielding Data'!H:H, 'Fielding Data'!$A:$A, $A1144)</f>
        <v>0</v>
      </c>
    </row>
    <row r="1145" spans="1:24" x14ac:dyDescent="0.3">
      <c r="A1145" s="13" t="str">
        <f t="shared" si="35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 t="shared" si="34"/>
        <v>P</v>
      </c>
      <c r="Q1145" s="13">
        <f>IFERROR(VLOOKUP($A1145, 'Fielding Data'!$A$1:$H$12056, 5, 0), 0)</f>
        <v>1</v>
      </c>
      <c r="R1145" s="13">
        <f>IFERROR(VLOOKUP($A1145, 'Fielding Data'!$A$1:$H$12056, 6, 0), 0)</f>
        <v>2</v>
      </c>
      <c r="S1145" s="13">
        <f>IFERROR(VLOOKUP($A1145, 'Fielding Data'!$A$1:$H$12056, 7, 0), 0)</f>
        <v>2</v>
      </c>
      <c r="T1145" s="13">
        <f>IFERROR(VLOOKUP($A1145, 'Fielding Data'!$A$1:$H$12056, 8, 0), 0)</f>
        <v>0</v>
      </c>
      <c r="U1145" s="13">
        <f>SUMIFS('Fielding Data'!E:E, 'Fielding Data'!$A:$A, $A1145)</f>
        <v>1</v>
      </c>
      <c r="V1145" s="13">
        <f>SUMIFS('Fielding Data'!F:F, 'Fielding Data'!$A:$A, $A1145)</f>
        <v>2</v>
      </c>
      <c r="W1145" s="13">
        <f>SUMIFS('Fielding Data'!G:G, 'Fielding Data'!$A:$A, $A1145)</f>
        <v>2</v>
      </c>
      <c r="X1145" s="13">
        <f>SUMIFS('Fielding Data'!H:H, 'Fielding Data'!$A:$A, $A1145)</f>
        <v>0</v>
      </c>
    </row>
    <row r="1146" spans="1:24" x14ac:dyDescent="0.3">
      <c r="A1146" s="13" t="str">
        <f t="shared" si="35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 t="shared" si="34"/>
        <v>LF</v>
      </c>
      <c r="Q1146" s="13">
        <f>IFERROR(VLOOKUP($A1146, 'Fielding Data'!$A$1:$H$12056, 5, 0), 0)</f>
        <v>0</v>
      </c>
      <c r="R1146" s="13">
        <f>IFERROR(VLOOKUP($A1146, 'Fielding Data'!$A$1:$H$12056, 6, 0), 0)</f>
        <v>0</v>
      </c>
      <c r="S1146" s="13">
        <f>IFERROR(VLOOKUP($A1146, 'Fielding Data'!$A$1:$H$12056, 7, 0), 0)</f>
        <v>0</v>
      </c>
      <c r="T1146" s="13">
        <f>IFERROR(VLOOKUP($A1146, 'Fielding Data'!$A$1:$H$12056, 8, 0), 0)</f>
        <v>0</v>
      </c>
      <c r="U1146" s="13">
        <f>SUMIFS('Fielding Data'!E:E, 'Fielding Data'!$A:$A, $A1146)</f>
        <v>29</v>
      </c>
      <c r="V1146" s="13">
        <f>SUMIFS('Fielding Data'!F:F, 'Fielding Data'!$A:$A, $A1146)</f>
        <v>2</v>
      </c>
      <c r="W1146" s="13">
        <f>SUMIFS('Fielding Data'!G:G, 'Fielding Data'!$A:$A, $A1146)</f>
        <v>1</v>
      </c>
      <c r="X1146" s="13">
        <f>SUMIFS('Fielding Data'!H:H, 'Fielding Data'!$A:$A, $A1146)</f>
        <v>0</v>
      </c>
    </row>
    <row r="1147" spans="1:24" x14ac:dyDescent="0.3">
      <c r="A1147" s="13" t="str">
        <f t="shared" si="35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 t="shared" si="34"/>
        <v>P</v>
      </c>
      <c r="Q1147" s="13">
        <f>IFERROR(VLOOKUP($A1147, 'Fielding Data'!$A$1:$H$12056, 5, 0), 0)</f>
        <v>1</v>
      </c>
      <c r="R1147" s="13">
        <f>IFERROR(VLOOKUP($A1147, 'Fielding Data'!$A$1:$H$12056, 6, 0), 0)</f>
        <v>0</v>
      </c>
      <c r="S1147" s="13">
        <f>IFERROR(VLOOKUP($A1147, 'Fielding Data'!$A$1:$H$12056, 7, 0), 0)</f>
        <v>0</v>
      </c>
      <c r="T1147" s="13">
        <f>IFERROR(VLOOKUP($A1147, 'Fielding Data'!$A$1:$H$12056, 8, 0), 0)</f>
        <v>0</v>
      </c>
      <c r="U1147" s="13">
        <f>SUMIFS('Fielding Data'!E:E, 'Fielding Data'!$A:$A, $A1147)</f>
        <v>1</v>
      </c>
      <c r="V1147" s="13">
        <f>SUMIFS('Fielding Data'!F:F, 'Fielding Data'!$A:$A, $A1147)</f>
        <v>0</v>
      </c>
      <c r="W1147" s="13">
        <f>SUMIFS('Fielding Data'!G:G, 'Fielding Data'!$A:$A, $A1147)</f>
        <v>0</v>
      </c>
      <c r="X1147" s="13">
        <f>SUMIFS('Fielding Data'!H:H, 'Fielding Data'!$A:$A, $A1147)</f>
        <v>0</v>
      </c>
    </row>
    <row r="1148" spans="1:24" x14ac:dyDescent="0.3">
      <c r="A1148" s="13" t="str">
        <f t="shared" si="35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 t="shared" si="34"/>
        <v>P</v>
      </c>
      <c r="Q1148" s="13">
        <f>IFERROR(VLOOKUP($A1148, 'Fielding Data'!$A$1:$H$12056, 5, 0), 0)</f>
        <v>1</v>
      </c>
      <c r="R1148" s="13">
        <f>IFERROR(VLOOKUP($A1148, 'Fielding Data'!$A$1:$H$12056, 6, 0), 0)</f>
        <v>5</v>
      </c>
      <c r="S1148" s="13">
        <f>IFERROR(VLOOKUP($A1148, 'Fielding Data'!$A$1:$H$12056, 7, 0), 0)</f>
        <v>0</v>
      </c>
      <c r="T1148" s="13">
        <f>IFERROR(VLOOKUP($A1148, 'Fielding Data'!$A$1:$H$12056, 8, 0), 0)</f>
        <v>1</v>
      </c>
      <c r="U1148" s="13">
        <f>SUMIFS('Fielding Data'!E:E, 'Fielding Data'!$A:$A, $A1148)</f>
        <v>1</v>
      </c>
      <c r="V1148" s="13">
        <f>SUMIFS('Fielding Data'!F:F, 'Fielding Data'!$A:$A, $A1148)</f>
        <v>5</v>
      </c>
      <c r="W1148" s="13">
        <f>SUMIFS('Fielding Data'!G:G, 'Fielding Data'!$A:$A, $A1148)</f>
        <v>0</v>
      </c>
      <c r="X1148" s="13">
        <f>SUMIFS('Fielding Data'!H:H, 'Fielding Data'!$A:$A, $A1148)</f>
        <v>1</v>
      </c>
    </row>
    <row r="1149" spans="1:24" x14ac:dyDescent="0.3">
      <c r="A1149" s="13" t="str">
        <f t="shared" si="35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 t="shared" si="34"/>
        <v>P</v>
      </c>
      <c r="Q1149" s="13">
        <f>IFERROR(VLOOKUP($A1149, 'Fielding Data'!$A$1:$H$12056, 5, 0), 0)</f>
        <v>6</v>
      </c>
      <c r="R1149" s="13">
        <f>IFERROR(VLOOKUP($A1149, 'Fielding Data'!$A$1:$H$12056, 6, 0), 0)</f>
        <v>5</v>
      </c>
      <c r="S1149" s="13">
        <f>IFERROR(VLOOKUP($A1149, 'Fielding Data'!$A$1:$H$12056, 7, 0), 0)</f>
        <v>0</v>
      </c>
      <c r="T1149" s="13">
        <f>IFERROR(VLOOKUP($A1149, 'Fielding Data'!$A$1:$H$12056, 8, 0), 0)</f>
        <v>1</v>
      </c>
      <c r="U1149" s="13">
        <f>SUMIFS('Fielding Data'!E:E, 'Fielding Data'!$A:$A, $A1149)</f>
        <v>6</v>
      </c>
      <c r="V1149" s="13">
        <f>SUMIFS('Fielding Data'!F:F, 'Fielding Data'!$A:$A, $A1149)</f>
        <v>5</v>
      </c>
      <c r="W1149" s="13">
        <f>SUMIFS('Fielding Data'!G:G, 'Fielding Data'!$A:$A, $A1149)</f>
        <v>0</v>
      </c>
      <c r="X1149" s="13">
        <f>SUMIFS('Fielding Data'!H:H, 'Fielding Data'!$A:$A, $A1149)</f>
        <v>1</v>
      </c>
    </row>
    <row r="1150" spans="1:24" x14ac:dyDescent="0.3">
      <c r="A1150" s="13" t="str">
        <f t="shared" si="35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 t="shared" si="34"/>
        <v>1B</v>
      </c>
      <c r="Q1150" s="13">
        <f>IFERROR(VLOOKUP($A1150, 'Fielding Data'!$A$1:$H$12056, 5, 0), 0)</f>
        <v>8</v>
      </c>
      <c r="R1150" s="13">
        <f>IFERROR(VLOOKUP($A1150, 'Fielding Data'!$A$1:$H$12056, 6, 0), 0)</f>
        <v>0</v>
      </c>
      <c r="S1150" s="13">
        <f>IFERROR(VLOOKUP($A1150, 'Fielding Data'!$A$1:$H$12056, 7, 0), 0)</f>
        <v>0</v>
      </c>
      <c r="T1150" s="13">
        <f>IFERROR(VLOOKUP($A1150, 'Fielding Data'!$A$1:$H$12056, 8, 0), 0)</f>
        <v>0</v>
      </c>
      <c r="U1150" s="13">
        <f>SUMIFS('Fielding Data'!E:E, 'Fielding Data'!$A:$A, $A1150)</f>
        <v>152</v>
      </c>
      <c r="V1150" s="13">
        <f>SUMIFS('Fielding Data'!F:F, 'Fielding Data'!$A:$A, $A1150)</f>
        <v>225</v>
      </c>
      <c r="W1150" s="13">
        <f>SUMIFS('Fielding Data'!G:G, 'Fielding Data'!$A:$A, $A1150)</f>
        <v>6</v>
      </c>
      <c r="X1150" s="13">
        <f>SUMIFS('Fielding Data'!H:H, 'Fielding Data'!$A:$A, $A1150)</f>
        <v>49</v>
      </c>
    </row>
    <row r="1151" spans="1:24" x14ac:dyDescent="0.3">
      <c r="A1151" s="13" t="str">
        <f t="shared" si="35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 t="shared" si="34"/>
        <v>P</v>
      </c>
      <c r="Q1151" s="13">
        <f>IFERROR(VLOOKUP($A1151, 'Fielding Data'!$A$1:$H$12056, 5, 0), 0)</f>
        <v>3</v>
      </c>
      <c r="R1151" s="13">
        <f>IFERROR(VLOOKUP($A1151, 'Fielding Data'!$A$1:$H$12056, 6, 0), 0)</f>
        <v>3</v>
      </c>
      <c r="S1151" s="13">
        <f>IFERROR(VLOOKUP($A1151, 'Fielding Data'!$A$1:$H$12056, 7, 0), 0)</f>
        <v>0</v>
      </c>
      <c r="T1151" s="13">
        <f>IFERROR(VLOOKUP($A1151, 'Fielding Data'!$A$1:$H$12056, 8, 0), 0)</f>
        <v>0</v>
      </c>
      <c r="U1151" s="13">
        <f>SUMIFS('Fielding Data'!E:E, 'Fielding Data'!$A:$A, $A1151)</f>
        <v>3</v>
      </c>
      <c r="V1151" s="13">
        <f>SUMIFS('Fielding Data'!F:F, 'Fielding Data'!$A:$A, $A1151)</f>
        <v>3</v>
      </c>
      <c r="W1151" s="13">
        <f>SUMIFS('Fielding Data'!G:G, 'Fielding Data'!$A:$A, $A1151)</f>
        <v>0</v>
      </c>
      <c r="X1151" s="13">
        <f>SUMIFS('Fielding Data'!H:H, 'Fielding Data'!$A:$A, $A1151)</f>
        <v>0</v>
      </c>
    </row>
    <row r="1152" spans="1:24" x14ac:dyDescent="0.3">
      <c r="A1152" s="13" t="str">
        <f t="shared" si="35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 t="shared" si="34"/>
        <v>2B</v>
      </c>
      <c r="Q1152" s="13">
        <f>IFERROR(VLOOKUP($A1152, 'Fielding Data'!$A$1:$H$12056, 5, 0), 0)</f>
        <v>47</v>
      </c>
      <c r="R1152" s="13">
        <f>IFERROR(VLOOKUP($A1152, 'Fielding Data'!$A$1:$H$12056, 6, 0), 0)</f>
        <v>62</v>
      </c>
      <c r="S1152" s="13">
        <f>IFERROR(VLOOKUP($A1152, 'Fielding Data'!$A$1:$H$12056, 7, 0), 0)</f>
        <v>2</v>
      </c>
      <c r="T1152" s="13">
        <f>IFERROR(VLOOKUP($A1152, 'Fielding Data'!$A$1:$H$12056, 8, 0), 0)</f>
        <v>16</v>
      </c>
      <c r="U1152" s="13">
        <f>SUMIFS('Fielding Data'!E:E, 'Fielding Data'!$A:$A, $A1152)</f>
        <v>47</v>
      </c>
      <c r="V1152" s="13">
        <f>SUMIFS('Fielding Data'!F:F, 'Fielding Data'!$A:$A, $A1152)</f>
        <v>62</v>
      </c>
      <c r="W1152" s="13">
        <f>SUMIFS('Fielding Data'!G:G, 'Fielding Data'!$A:$A, $A1152)</f>
        <v>2</v>
      </c>
      <c r="X1152" s="13">
        <f>SUMIFS('Fielding Data'!H:H, 'Fielding Data'!$A:$A, $A1152)</f>
        <v>16</v>
      </c>
    </row>
    <row r="1153" spans="1:24" x14ac:dyDescent="0.3">
      <c r="A1153" s="13" t="str">
        <f t="shared" si="35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 t="shared" si="34"/>
        <v>P</v>
      </c>
      <c r="Q1153" s="13">
        <f>IFERROR(VLOOKUP($A1153, 'Fielding Data'!$A$1:$H$12056, 5, 0), 0)</f>
        <v>7</v>
      </c>
      <c r="R1153" s="13">
        <f>IFERROR(VLOOKUP($A1153, 'Fielding Data'!$A$1:$H$12056, 6, 0), 0)</f>
        <v>8</v>
      </c>
      <c r="S1153" s="13">
        <f>IFERROR(VLOOKUP($A1153, 'Fielding Data'!$A$1:$H$12056, 7, 0), 0)</f>
        <v>0</v>
      </c>
      <c r="T1153" s="13">
        <f>IFERROR(VLOOKUP($A1153, 'Fielding Data'!$A$1:$H$12056, 8, 0), 0)</f>
        <v>0</v>
      </c>
      <c r="U1153" s="13">
        <f>SUMIFS('Fielding Data'!E:E, 'Fielding Data'!$A:$A, $A1153)</f>
        <v>7</v>
      </c>
      <c r="V1153" s="13">
        <f>SUMIFS('Fielding Data'!F:F, 'Fielding Data'!$A:$A, $A1153)</f>
        <v>8</v>
      </c>
      <c r="W1153" s="13">
        <f>SUMIFS('Fielding Data'!G:G, 'Fielding Data'!$A:$A, $A1153)</f>
        <v>0</v>
      </c>
      <c r="X1153" s="13">
        <f>SUMIFS('Fielding Data'!H:H, 'Fielding Data'!$A:$A, $A1153)</f>
        <v>0</v>
      </c>
    </row>
    <row r="1154" spans="1:24" x14ac:dyDescent="0.3">
      <c r="A1154" s="13" t="str">
        <f t="shared" si="35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 t="shared" ref="P1154:P1217" si="36">IFERROR(VLOOKUP($A1154, Fielding, 4, 0), "Other")</f>
        <v>P</v>
      </c>
      <c r="Q1154" s="13">
        <f>IFERROR(VLOOKUP($A1154, 'Fielding Data'!$A$1:$H$12056, 5, 0), 0)</f>
        <v>7</v>
      </c>
      <c r="R1154" s="13">
        <f>IFERROR(VLOOKUP($A1154, 'Fielding Data'!$A$1:$H$12056, 6, 0), 0)</f>
        <v>11</v>
      </c>
      <c r="S1154" s="13">
        <f>IFERROR(VLOOKUP($A1154, 'Fielding Data'!$A$1:$H$12056, 7, 0), 0)</f>
        <v>0</v>
      </c>
      <c r="T1154" s="13">
        <f>IFERROR(VLOOKUP($A1154, 'Fielding Data'!$A$1:$H$12056, 8, 0), 0)</f>
        <v>0</v>
      </c>
      <c r="U1154" s="13">
        <f>SUMIFS('Fielding Data'!E:E, 'Fielding Data'!$A:$A, $A1154)</f>
        <v>7</v>
      </c>
      <c r="V1154" s="13">
        <f>SUMIFS('Fielding Data'!F:F, 'Fielding Data'!$A:$A, $A1154)</f>
        <v>11</v>
      </c>
      <c r="W1154" s="13">
        <f>SUMIFS('Fielding Data'!G:G, 'Fielding Data'!$A:$A, $A1154)</f>
        <v>0</v>
      </c>
      <c r="X1154" s="13">
        <f>SUMIFS('Fielding Data'!H:H, 'Fielding Data'!$A:$A, $A1154)</f>
        <v>0</v>
      </c>
    </row>
    <row r="1155" spans="1:24" x14ac:dyDescent="0.3">
      <c r="A1155" s="13" t="str">
        <f t="shared" ref="A1155:A1218" si="37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 t="shared" si="36"/>
        <v>P</v>
      </c>
      <c r="Q1155" s="13">
        <f>IFERROR(VLOOKUP($A1155, 'Fielding Data'!$A$1:$H$12056, 5, 0), 0)</f>
        <v>1</v>
      </c>
      <c r="R1155" s="13">
        <f>IFERROR(VLOOKUP($A1155, 'Fielding Data'!$A$1:$H$12056, 6, 0), 0)</f>
        <v>8</v>
      </c>
      <c r="S1155" s="13">
        <f>IFERROR(VLOOKUP($A1155, 'Fielding Data'!$A$1:$H$12056, 7, 0), 0)</f>
        <v>1</v>
      </c>
      <c r="T1155" s="13">
        <f>IFERROR(VLOOKUP($A1155, 'Fielding Data'!$A$1:$H$12056, 8, 0), 0)</f>
        <v>0</v>
      </c>
      <c r="U1155" s="13">
        <f>SUMIFS('Fielding Data'!E:E, 'Fielding Data'!$A:$A, $A1155)</f>
        <v>1</v>
      </c>
      <c r="V1155" s="13">
        <f>SUMIFS('Fielding Data'!F:F, 'Fielding Data'!$A:$A, $A1155)</f>
        <v>8</v>
      </c>
      <c r="W1155" s="13">
        <f>SUMIFS('Fielding Data'!G:G, 'Fielding Data'!$A:$A, $A1155)</f>
        <v>1</v>
      </c>
      <c r="X1155" s="13">
        <f>SUMIFS('Fielding Data'!H:H, 'Fielding Data'!$A:$A, $A1155)</f>
        <v>0</v>
      </c>
    </row>
    <row r="1156" spans="1:24" x14ac:dyDescent="0.3">
      <c r="A1156" s="13" t="str">
        <f t="shared" si="37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 t="shared" si="36"/>
        <v>P</v>
      </c>
      <c r="Q1156" s="13">
        <f>IFERROR(VLOOKUP($A1156, 'Fielding Data'!$A$1:$H$12056, 5, 0), 0)</f>
        <v>3</v>
      </c>
      <c r="R1156" s="13">
        <f>IFERROR(VLOOKUP($A1156, 'Fielding Data'!$A$1:$H$12056, 6, 0), 0)</f>
        <v>3</v>
      </c>
      <c r="S1156" s="13">
        <f>IFERROR(VLOOKUP($A1156, 'Fielding Data'!$A$1:$H$12056, 7, 0), 0)</f>
        <v>0</v>
      </c>
      <c r="T1156" s="13">
        <f>IFERROR(VLOOKUP($A1156, 'Fielding Data'!$A$1:$H$12056, 8, 0), 0)</f>
        <v>0</v>
      </c>
      <c r="U1156" s="13">
        <f>SUMIFS('Fielding Data'!E:E, 'Fielding Data'!$A:$A, $A1156)</f>
        <v>3</v>
      </c>
      <c r="V1156" s="13">
        <f>SUMIFS('Fielding Data'!F:F, 'Fielding Data'!$A:$A, $A1156)</f>
        <v>3</v>
      </c>
      <c r="W1156" s="13">
        <f>SUMIFS('Fielding Data'!G:G, 'Fielding Data'!$A:$A, $A1156)</f>
        <v>0</v>
      </c>
      <c r="X1156" s="13">
        <f>SUMIFS('Fielding Data'!H:H, 'Fielding Data'!$A:$A, $A1156)</f>
        <v>0</v>
      </c>
    </row>
    <row r="1157" spans="1:24" x14ac:dyDescent="0.3">
      <c r="A1157" s="13" t="str">
        <f t="shared" si="37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 t="shared" si="36"/>
        <v>C</v>
      </c>
      <c r="Q1157" s="13">
        <f>IFERROR(VLOOKUP($A1157, 'Fielding Data'!$A$1:$H$12056, 5, 0), 0)</f>
        <v>128</v>
      </c>
      <c r="R1157" s="13">
        <f>IFERROR(VLOOKUP($A1157, 'Fielding Data'!$A$1:$H$12056, 6, 0), 0)</f>
        <v>12</v>
      </c>
      <c r="S1157" s="13">
        <f>IFERROR(VLOOKUP($A1157, 'Fielding Data'!$A$1:$H$12056, 7, 0), 0)</f>
        <v>5</v>
      </c>
      <c r="T1157" s="13">
        <f>IFERROR(VLOOKUP($A1157, 'Fielding Data'!$A$1:$H$12056, 8, 0), 0)</f>
        <v>2</v>
      </c>
      <c r="U1157" s="13">
        <f>SUMIFS('Fielding Data'!E:E, 'Fielding Data'!$A:$A, $A1157)</f>
        <v>128</v>
      </c>
      <c r="V1157" s="13">
        <f>SUMIFS('Fielding Data'!F:F, 'Fielding Data'!$A:$A, $A1157)</f>
        <v>12</v>
      </c>
      <c r="W1157" s="13">
        <f>SUMIFS('Fielding Data'!G:G, 'Fielding Data'!$A:$A, $A1157)</f>
        <v>5</v>
      </c>
      <c r="X1157" s="13">
        <f>SUMIFS('Fielding Data'!H:H, 'Fielding Data'!$A:$A, $A1157)</f>
        <v>2</v>
      </c>
    </row>
    <row r="1158" spans="1:24" x14ac:dyDescent="0.3">
      <c r="A1158" s="13" t="str">
        <f t="shared" si="37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 t="shared" si="36"/>
        <v>1B</v>
      </c>
      <c r="Q1158" s="13">
        <f>IFERROR(VLOOKUP($A1158, 'Fielding Data'!$A$1:$H$12056, 5, 0), 0)</f>
        <v>3</v>
      </c>
      <c r="R1158" s="13">
        <f>IFERROR(VLOOKUP($A1158, 'Fielding Data'!$A$1:$H$12056, 6, 0), 0)</f>
        <v>0</v>
      </c>
      <c r="S1158" s="13">
        <f>IFERROR(VLOOKUP($A1158, 'Fielding Data'!$A$1:$H$12056, 7, 0), 0)</f>
        <v>0</v>
      </c>
      <c r="T1158" s="13">
        <f>IFERROR(VLOOKUP($A1158, 'Fielding Data'!$A$1:$H$12056, 8, 0), 0)</f>
        <v>0</v>
      </c>
      <c r="U1158" s="13">
        <f>SUMIFS('Fielding Data'!E:E, 'Fielding Data'!$A:$A, $A1158)</f>
        <v>5</v>
      </c>
      <c r="V1158" s="13">
        <f>SUMIFS('Fielding Data'!F:F, 'Fielding Data'!$A:$A, $A1158)</f>
        <v>0</v>
      </c>
      <c r="W1158" s="13">
        <f>SUMIFS('Fielding Data'!G:G, 'Fielding Data'!$A:$A, $A1158)</f>
        <v>0</v>
      </c>
      <c r="X1158" s="13">
        <f>SUMIFS('Fielding Data'!H:H, 'Fielding Data'!$A:$A, $A1158)</f>
        <v>0</v>
      </c>
    </row>
    <row r="1159" spans="1:24" x14ac:dyDescent="0.3">
      <c r="A1159" s="13" t="str">
        <f t="shared" si="37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 t="shared" si="36"/>
        <v>1B</v>
      </c>
      <c r="Q1159" s="13">
        <f>IFERROR(VLOOKUP($A1159, 'Fielding Data'!$A$1:$H$12056, 5, 0), 0)</f>
        <v>8</v>
      </c>
      <c r="R1159" s="13">
        <f>IFERROR(VLOOKUP($A1159, 'Fielding Data'!$A$1:$H$12056, 6, 0), 0)</f>
        <v>3</v>
      </c>
      <c r="S1159" s="13">
        <f>IFERROR(VLOOKUP($A1159, 'Fielding Data'!$A$1:$H$12056, 7, 0), 0)</f>
        <v>0</v>
      </c>
      <c r="T1159" s="13">
        <f>IFERROR(VLOOKUP($A1159, 'Fielding Data'!$A$1:$H$12056, 8, 0), 0)</f>
        <v>0</v>
      </c>
      <c r="U1159" s="13">
        <f>SUMIFS('Fielding Data'!E:E, 'Fielding Data'!$A:$A, $A1159)</f>
        <v>30</v>
      </c>
      <c r="V1159" s="13">
        <f>SUMIFS('Fielding Data'!F:F, 'Fielding Data'!$A:$A, $A1159)</f>
        <v>4</v>
      </c>
      <c r="W1159" s="13">
        <f>SUMIFS('Fielding Data'!G:G, 'Fielding Data'!$A:$A, $A1159)</f>
        <v>1</v>
      </c>
      <c r="X1159" s="13">
        <f>SUMIFS('Fielding Data'!H:H, 'Fielding Data'!$A:$A, $A1159)</f>
        <v>0</v>
      </c>
    </row>
    <row r="1160" spans="1:24" x14ac:dyDescent="0.3">
      <c r="A1160" s="13" t="str">
        <f t="shared" si="37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 t="shared" si="36"/>
        <v>2B</v>
      </c>
      <c r="Q1160" s="13">
        <f>IFERROR(VLOOKUP($A1160, 'Fielding Data'!$A$1:$H$12056, 5, 0), 0)</f>
        <v>80</v>
      </c>
      <c r="R1160" s="13">
        <f>IFERROR(VLOOKUP($A1160, 'Fielding Data'!$A$1:$H$12056, 6, 0), 0)</f>
        <v>135</v>
      </c>
      <c r="S1160" s="13">
        <f>IFERROR(VLOOKUP($A1160, 'Fielding Data'!$A$1:$H$12056, 7, 0), 0)</f>
        <v>2</v>
      </c>
      <c r="T1160" s="13">
        <f>IFERROR(VLOOKUP($A1160, 'Fielding Data'!$A$1:$H$12056, 8, 0), 0)</f>
        <v>25</v>
      </c>
      <c r="U1160" s="13">
        <f>SUMIFS('Fielding Data'!E:E, 'Fielding Data'!$A:$A, $A1160)</f>
        <v>80</v>
      </c>
      <c r="V1160" s="13">
        <f>SUMIFS('Fielding Data'!F:F, 'Fielding Data'!$A:$A, $A1160)</f>
        <v>135</v>
      </c>
      <c r="W1160" s="13">
        <f>SUMIFS('Fielding Data'!G:G, 'Fielding Data'!$A:$A, $A1160)</f>
        <v>2</v>
      </c>
      <c r="X1160" s="13">
        <f>SUMIFS('Fielding Data'!H:H, 'Fielding Data'!$A:$A, $A1160)</f>
        <v>25</v>
      </c>
    </row>
    <row r="1161" spans="1:24" x14ac:dyDescent="0.3">
      <c r="A1161" s="13" t="str">
        <f t="shared" si="37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 t="shared" si="36"/>
        <v>P</v>
      </c>
      <c r="Q1161" s="13">
        <f>IFERROR(VLOOKUP($A1161, 'Fielding Data'!$A$1:$H$12056, 5, 0), 0)</f>
        <v>5</v>
      </c>
      <c r="R1161" s="13">
        <f>IFERROR(VLOOKUP($A1161, 'Fielding Data'!$A$1:$H$12056, 6, 0), 0)</f>
        <v>13</v>
      </c>
      <c r="S1161" s="13">
        <f>IFERROR(VLOOKUP($A1161, 'Fielding Data'!$A$1:$H$12056, 7, 0), 0)</f>
        <v>1</v>
      </c>
      <c r="T1161" s="13">
        <f>IFERROR(VLOOKUP($A1161, 'Fielding Data'!$A$1:$H$12056, 8, 0), 0)</f>
        <v>1</v>
      </c>
      <c r="U1161" s="13">
        <f>SUMIFS('Fielding Data'!E:E, 'Fielding Data'!$A:$A, $A1161)</f>
        <v>5</v>
      </c>
      <c r="V1161" s="13">
        <f>SUMIFS('Fielding Data'!F:F, 'Fielding Data'!$A:$A, $A1161)</f>
        <v>13</v>
      </c>
      <c r="W1161" s="13">
        <f>SUMIFS('Fielding Data'!G:G, 'Fielding Data'!$A:$A, $A1161)</f>
        <v>1</v>
      </c>
      <c r="X1161" s="13">
        <f>SUMIFS('Fielding Data'!H:H, 'Fielding Data'!$A:$A, $A1161)</f>
        <v>1</v>
      </c>
    </row>
    <row r="1162" spans="1:24" x14ac:dyDescent="0.3">
      <c r="A1162" s="13" t="str">
        <f t="shared" si="37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 t="shared" si="36"/>
        <v>3B</v>
      </c>
      <c r="Q1162" s="13">
        <f>IFERROR(VLOOKUP($A1162, 'Fielding Data'!$A$1:$H$12056, 5, 0), 0)</f>
        <v>55</v>
      </c>
      <c r="R1162" s="13">
        <f>IFERROR(VLOOKUP($A1162, 'Fielding Data'!$A$1:$H$12056, 6, 0), 0)</f>
        <v>145</v>
      </c>
      <c r="S1162" s="13">
        <f>IFERROR(VLOOKUP($A1162, 'Fielding Data'!$A$1:$H$12056, 7, 0), 0)</f>
        <v>14</v>
      </c>
      <c r="T1162" s="13">
        <f>IFERROR(VLOOKUP($A1162, 'Fielding Data'!$A$1:$H$12056, 8, 0), 0)</f>
        <v>15</v>
      </c>
      <c r="U1162" s="13">
        <f>SUMIFS('Fielding Data'!E:E, 'Fielding Data'!$A:$A, $A1162)</f>
        <v>55</v>
      </c>
      <c r="V1162" s="13">
        <f>SUMIFS('Fielding Data'!F:F, 'Fielding Data'!$A:$A, $A1162)</f>
        <v>145</v>
      </c>
      <c r="W1162" s="13">
        <f>SUMIFS('Fielding Data'!G:G, 'Fielding Data'!$A:$A, $A1162)</f>
        <v>14</v>
      </c>
      <c r="X1162" s="13">
        <f>SUMIFS('Fielding Data'!H:H, 'Fielding Data'!$A:$A, $A1162)</f>
        <v>15</v>
      </c>
    </row>
    <row r="1163" spans="1:24" x14ac:dyDescent="0.3">
      <c r="A1163" s="13" t="str">
        <f t="shared" si="37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 t="shared" si="36"/>
        <v>2B</v>
      </c>
      <c r="Q1163" s="13">
        <f>IFERROR(VLOOKUP($A1163, 'Fielding Data'!$A$1:$H$12056, 5, 0), 0)</f>
        <v>21</v>
      </c>
      <c r="R1163" s="13">
        <f>IFERROR(VLOOKUP($A1163, 'Fielding Data'!$A$1:$H$12056, 6, 0), 0)</f>
        <v>33</v>
      </c>
      <c r="S1163" s="13">
        <f>IFERROR(VLOOKUP($A1163, 'Fielding Data'!$A$1:$H$12056, 7, 0), 0)</f>
        <v>2</v>
      </c>
      <c r="T1163" s="13">
        <f>IFERROR(VLOOKUP($A1163, 'Fielding Data'!$A$1:$H$12056, 8, 0), 0)</f>
        <v>8</v>
      </c>
      <c r="U1163" s="13">
        <f>SUMIFS('Fielding Data'!E:E, 'Fielding Data'!$A:$A, $A1163)</f>
        <v>30</v>
      </c>
      <c r="V1163" s="13">
        <f>SUMIFS('Fielding Data'!F:F, 'Fielding Data'!$A:$A, $A1163)</f>
        <v>34</v>
      </c>
      <c r="W1163" s="13">
        <f>SUMIFS('Fielding Data'!G:G, 'Fielding Data'!$A:$A, $A1163)</f>
        <v>2</v>
      </c>
      <c r="X1163" s="13">
        <f>SUMIFS('Fielding Data'!H:H, 'Fielding Data'!$A:$A, $A1163)</f>
        <v>8</v>
      </c>
    </row>
    <row r="1164" spans="1:24" x14ac:dyDescent="0.3">
      <c r="A1164" s="13" t="str">
        <f t="shared" si="37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 t="shared" si="36"/>
        <v>P</v>
      </c>
      <c r="Q1164" s="13">
        <f>IFERROR(VLOOKUP($A1164, 'Fielding Data'!$A$1:$H$12056, 5, 0), 0)</f>
        <v>0</v>
      </c>
      <c r="R1164" s="13">
        <f>IFERROR(VLOOKUP($A1164, 'Fielding Data'!$A$1:$H$12056, 6, 0), 0)</f>
        <v>21</v>
      </c>
      <c r="S1164" s="13">
        <f>IFERROR(VLOOKUP($A1164, 'Fielding Data'!$A$1:$H$12056, 7, 0), 0)</f>
        <v>2</v>
      </c>
      <c r="T1164" s="13">
        <f>IFERROR(VLOOKUP($A1164, 'Fielding Data'!$A$1:$H$12056, 8, 0), 0)</f>
        <v>1</v>
      </c>
      <c r="U1164" s="13">
        <f>SUMIFS('Fielding Data'!E:E, 'Fielding Data'!$A:$A, $A1164)</f>
        <v>0</v>
      </c>
      <c r="V1164" s="13">
        <f>SUMIFS('Fielding Data'!F:F, 'Fielding Data'!$A:$A, $A1164)</f>
        <v>21</v>
      </c>
      <c r="W1164" s="13">
        <f>SUMIFS('Fielding Data'!G:G, 'Fielding Data'!$A:$A, $A1164)</f>
        <v>2</v>
      </c>
      <c r="X1164" s="13">
        <f>SUMIFS('Fielding Data'!H:H, 'Fielding Data'!$A:$A, $A1164)</f>
        <v>1</v>
      </c>
    </row>
    <row r="1165" spans="1:24" x14ac:dyDescent="0.3">
      <c r="A1165" s="13" t="str">
        <f t="shared" si="37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 t="shared" si="36"/>
        <v>1B</v>
      </c>
      <c r="Q1165" s="13">
        <f>IFERROR(VLOOKUP($A1165, 'Fielding Data'!$A$1:$H$12056, 5, 0), 0)</f>
        <v>12</v>
      </c>
      <c r="R1165" s="13">
        <f>IFERROR(VLOOKUP($A1165, 'Fielding Data'!$A$1:$H$12056, 6, 0), 0)</f>
        <v>3</v>
      </c>
      <c r="S1165" s="13">
        <f>IFERROR(VLOOKUP($A1165, 'Fielding Data'!$A$1:$H$12056, 7, 0), 0)</f>
        <v>1</v>
      </c>
      <c r="T1165" s="13">
        <f>IFERROR(VLOOKUP($A1165, 'Fielding Data'!$A$1:$H$12056, 8, 0), 0)</f>
        <v>1</v>
      </c>
      <c r="U1165" s="13">
        <f>SUMIFS('Fielding Data'!E:E, 'Fielding Data'!$A:$A, $A1165)</f>
        <v>12</v>
      </c>
      <c r="V1165" s="13">
        <f>SUMIFS('Fielding Data'!F:F, 'Fielding Data'!$A:$A, $A1165)</f>
        <v>3</v>
      </c>
      <c r="W1165" s="13">
        <f>SUMIFS('Fielding Data'!G:G, 'Fielding Data'!$A:$A, $A1165)</f>
        <v>1</v>
      </c>
      <c r="X1165" s="13">
        <f>SUMIFS('Fielding Data'!H:H, 'Fielding Data'!$A:$A, $A1165)</f>
        <v>1</v>
      </c>
    </row>
    <row r="1166" spans="1:24" x14ac:dyDescent="0.3">
      <c r="A1166" s="13" t="str">
        <f t="shared" si="37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 t="shared" si="36"/>
        <v>2B</v>
      </c>
      <c r="Q1166" s="13">
        <f>IFERROR(VLOOKUP($A1166, 'Fielding Data'!$A$1:$H$12056, 5, 0), 0)</f>
        <v>159</v>
      </c>
      <c r="R1166" s="13">
        <f>IFERROR(VLOOKUP($A1166, 'Fielding Data'!$A$1:$H$12056, 6, 0), 0)</f>
        <v>239</v>
      </c>
      <c r="S1166" s="13">
        <f>IFERROR(VLOOKUP($A1166, 'Fielding Data'!$A$1:$H$12056, 7, 0), 0)</f>
        <v>4</v>
      </c>
      <c r="T1166" s="13">
        <f>IFERROR(VLOOKUP($A1166, 'Fielding Data'!$A$1:$H$12056, 8, 0), 0)</f>
        <v>63</v>
      </c>
      <c r="U1166" s="13">
        <f>SUMIFS('Fielding Data'!E:E, 'Fielding Data'!$A:$A, $A1166)</f>
        <v>207</v>
      </c>
      <c r="V1166" s="13">
        <f>SUMIFS('Fielding Data'!F:F, 'Fielding Data'!$A:$A, $A1166)</f>
        <v>378</v>
      </c>
      <c r="W1166" s="13">
        <f>SUMIFS('Fielding Data'!G:G, 'Fielding Data'!$A:$A, $A1166)</f>
        <v>10</v>
      </c>
      <c r="X1166" s="13">
        <f>SUMIFS('Fielding Data'!H:H, 'Fielding Data'!$A:$A, $A1166)</f>
        <v>86</v>
      </c>
    </row>
    <row r="1167" spans="1:24" x14ac:dyDescent="0.3">
      <c r="A1167" s="13" t="str">
        <f t="shared" si="37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 t="shared" si="36"/>
        <v>SS</v>
      </c>
      <c r="Q1167" s="13">
        <f>IFERROR(VLOOKUP($A1167, 'Fielding Data'!$A$1:$H$12056, 5, 0), 0)</f>
        <v>245</v>
      </c>
      <c r="R1167" s="13">
        <f>IFERROR(VLOOKUP($A1167, 'Fielding Data'!$A$1:$H$12056, 6, 0), 0)</f>
        <v>407</v>
      </c>
      <c r="S1167" s="13">
        <f>IFERROR(VLOOKUP($A1167, 'Fielding Data'!$A$1:$H$12056, 7, 0), 0)</f>
        <v>25</v>
      </c>
      <c r="T1167" s="13">
        <f>IFERROR(VLOOKUP($A1167, 'Fielding Data'!$A$1:$H$12056, 8, 0), 0)</f>
        <v>102</v>
      </c>
      <c r="U1167" s="13">
        <f>SUMIFS('Fielding Data'!E:E, 'Fielding Data'!$A:$A, $A1167)</f>
        <v>245</v>
      </c>
      <c r="V1167" s="13">
        <f>SUMIFS('Fielding Data'!F:F, 'Fielding Data'!$A:$A, $A1167)</f>
        <v>407</v>
      </c>
      <c r="W1167" s="13">
        <f>SUMIFS('Fielding Data'!G:G, 'Fielding Data'!$A:$A, $A1167)</f>
        <v>25</v>
      </c>
      <c r="X1167" s="13">
        <f>SUMIFS('Fielding Data'!H:H, 'Fielding Data'!$A:$A, $A1167)</f>
        <v>102</v>
      </c>
    </row>
    <row r="1168" spans="1:24" x14ac:dyDescent="0.3">
      <c r="A1168" s="13" t="str">
        <f t="shared" si="37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 t="shared" si="36"/>
        <v>CF</v>
      </c>
      <c r="Q1168" s="13">
        <f>IFERROR(VLOOKUP($A1168, 'Fielding Data'!$A$1:$H$12056, 5, 0), 0)</f>
        <v>0</v>
      </c>
      <c r="R1168" s="13">
        <f>IFERROR(VLOOKUP($A1168, 'Fielding Data'!$A$1:$H$12056, 6, 0), 0)</f>
        <v>0</v>
      </c>
      <c r="S1168" s="13">
        <f>IFERROR(VLOOKUP($A1168, 'Fielding Data'!$A$1:$H$12056, 7, 0), 0)</f>
        <v>0</v>
      </c>
      <c r="T1168" s="13">
        <f>IFERROR(VLOOKUP($A1168, 'Fielding Data'!$A$1:$H$12056, 8, 0), 0)</f>
        <v>0</v>
      </c>
      <c r="U1168" s="13">
        <f>SUMIFS('Fielding Data'!E:E, 'Fielding Data'!$A:$A, $A1168)</f>
        <v>62</v>
      </c>
      <c r="V1168" s="13">
        <f>SUMIFS('Fielding Data'!F:F, 'Fielding Data'!$A:$A, $A1168)</f>
        <v>0</v>
      </c>
      <c r="W1168" s="13">
        <f>SUMIFS('Fielding Data'!G:G, 'Fielding Data'!$A:$A, $A1168)</f>
        <v>2</v>
      </c>
      <c r="X1168" s="13">
        <f>SUMIFS('Fielding Data'!H:H, 'Fielding Data'!$A:$A, $A1168)</f>
        <v>0</v>
      </c>
    </row>
    <row r="1169" spans="1:24" x14ac:dyDescent="0.3">
      <c r="A1169" s="13" t="str">
        <f t="shared" si="37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 t="shared" si="36"/>
        <v>CF</v>
      </c>
      <c r="Q1169" s="13">
        <f>IFERROR(VLOOKUP($A1169, 'Fielding Data'!$A$1:$H$12056, 5, 0), 0)</f>
        <v>0</v>
      </c>
      <c r="R1169" s="13">
        <f>IFERROR(VLOOKUP($A1169, 'Fielding Data'!$A$1:$H$12056, 6, 0), 0)</f>
        <v>0</v>
      </c>
      <c r="S1169" s="13">
        <f>IFERROR(VLOOKUP($A1169, 'Fielding Data'!$A$1:$H$12056, 7, 0), 0)</f>
        <v>0</v>
      </c>
      <c r="T1169" s="13">
        <f>IFERROR(VLOOKUP($A1169, 'Fielding Data'!$A$1:$H$12056, 8, 0), 0)</f>
        <v>0</v>
      </c>
      <c r="U1169" s="13">
        <f>SUMIFS('Fielding Data'!E:E, 'Fielding Data'!$A:$A, $A1169)</f>
        <v>245</v>
      </c>
      <c r="V1169" s="13">
        <f>SUMIFS('Fielding Data'!F:F, 'Fielding Data'!$A:$A, $A1169)</f>
        <v>9</v>
      </c>
      <c r="W1169" s="13">
        <f>SUMIFS('Fielding Data'!G:G, 'Fielding Data'!$A:$A, $A1169)</f>
        <v>1</v>
      </c>
      <c r="X1169" s="13">
        <f>SUMIFS('Fielding Data'!H:H, 'Fielding Data'!$A:$A, $A1169)</f>
        <v>0</v>
      </c>
    </row>
    <row r="1170" spans="1:24" x14ac:dyDescent="0.3">
      <c r="A1170" s="13" t="str">
        <f t="shared" si="37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 t="shared" si="36"/>
        <v>C</v>
      </c>
      <c r="Q1170" s="13">
        <f>IFERROR(VLOOKUP($A1170, 'Fielding Data'!$A$1:$H$12056, 5, 0), 0)</f>
        <v>822</v>
      </c>
      <c r="R1170" s="13">
        <f>IFERROR(VLOOKUP($A1170, 'Fielding Data'!$A$1:$H$12056, 6, 0), 0)</f>
        <v>72</v>
      </c>
      <c r="S1170" s="13">
        <f>IFERROR(VLOOKUP($A1170, 'Fielding Data'!$A$1:$H$12056, 7, 0), 0)</f>
        <v>6</v>
      </c>
      <c r="T1170" s="13">
        <f>IFERROR(VLOOKUP($A1170, 'Fielding Data'!$A$1:$H$12056, 8, 0), 0)</f>
        <v>4</v>
      </c>
      <c r="U1170" s="13">
        <f>SUMIFS('Fielding Data'!E:E, 'Fielding Data'!$A:$A, $A1170)</f>
        <v>822</v>
      </c>
      <c r="V1170" s="13">
        <f>SUMIFS('Fielding Data'!F:F, 'Fielding Data'!$A:$A, $A1170)</f>
        <v>72</v>
      </c>
      <c r="W1170" s="13">
        <f>SUMIFS('Fielding Data'!G:G, 'Fielding Data'!$A:$A, $A1170)</f>
        <v>6</v>
      </c>
      <c r="X1170" s="13">
        <f>SUMIFS('Fielding Data'!H:H, 'Fielding Data'!$A:$A, $A1170)</f>
        <v>4</v>
      </c>
    </row>
    <row r="1171" spans="1:24" x14ac:dyDescent="0.3">
      <c r="A1171" s="13" t="str">
        <f t="shared" si="37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 t="shared" si="36"/>
        <v>P</v>
      </c>
      <c r="Q1171" s="13">
        <f>IFERROR(VLOOKUP($A1171, 'Fielding Data'!$A$1:$H$12056, 5, 0), 0)</f>
        <v>10</v>
      </c>
      <c r="R1171" s="13">
        <f>IFERROR(VLOOKUP($A1171, 'Fielding Data'!$A$1:$H$12056, 6, 0), 0)</f>
        <v>1</v>
      </c>
      <c r="S1171" s="13">
        <f>IFERROR(VLOOKUP($A1171, 'Fielding Data'!$A$1:$H$12056, 7, 0), 0)</f>
        <v>0</v>
      </c>
      <c r="T1171" s="13">
        <f>IFERROR(VLOOKUP($A1171, 'Fielding Data'!$A$1:$H$12056, 8, 0), 0)</f>
        <v>0</v>
      </c>
      <c r="U1171" s="13">
        <f>SUMIFS('Fielding Data'!E:E, 'Fielding Data'!$A:$A, $A1171)</f>
        <v>10</v>
      </c>
      <c r="V1171" s="13">
        <f>SUMIFS('Fielding Data'!F:F, 'Fielding Data'!$A:$A, $A1171)</f>
        <v>1</v>
      </c>
      <c r="W1171" s="13">
        <f>SUMIFS('Fielding Data'!G:G, 'Fielding Data'!$A:$A, $A1171)</f>
        <v>0</v>
      </c>
      <c r="X1171" s="13">
        <f>SUMIFS('Fielding Data'!H:H, 'Fielding Data'!$A:$A, $A1171)</f>
        <v>0</v>
      </c>
    </row>
    <row r="1172" spans="1:24" x14ac:dyDescent="0.3">
      <c r="A1172" s="13" t="str">
        <f t="shared" si="37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 t="shared" si="36"/>
        <v>P</v>
      </c>
      <c r="Q1172" s="13">
        <f>IFERROR(VLOOKUP($A1172, 'Fielding Data'!$A$1:$H$12056, 5, 0), 0)</f>
        <v>9</v>
      </c>
      <c r="R1172" s="13">
        <f>IFERROR(VLOOKUP($A1172, 'Fielding Data'!$A$1:$H$12056, 6, 0), 0)</f>
        <v>16</v>
      </c>
      <c r="S1172" s="13">
        <f>IFERROR(VLOOKUP($A1172, 'Fielding Data'!$A$1:$H$12056, 7, 0), 0)</f>
        <v>3</v>
      </c>
      <c r="T1172" s="13">
        <f>IFERROR(VLOOKUP($A1172, 'Fielding Data'!$A$1:$H$12056, 8, 0), 0)</f>
        <v>3</v>
      </c>
      <c r="U1172" s="13">
        <f>SUMIFS('Fielding Data'!E:E, 'Fielding Data'!$A:$A, $A1172)</f>
        <v>9</v>
      </c>
      <c r="V1172" s="13">
        <f>SUMIFS('Fielding Data'!F:F, 'Fielding Data'!$A:$A, $A1172)</f>
        <v>16</v>
      </c>
      <c r="W1172" s="13">
        <f>SUMIFS('Fielding Data'!G:G, 'Fielding Data'!$A:$A, $A1172)</f>
        <v>3</v>
      </c>
      <c r="X1172" s="13">
        <f>SUMIFS('Fielding Data'!H:H, 'Fielding Data'!$A:$A, $A1172)</f>
        <v>3</v>
      </c>
    </row>
    <row r="1173" spans="1:24" x14ac:dyDescent="0.3">
      <c r="A1173" s="13" t="str">
        <f t="shared" si="37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 t="shared" si="36"/>
        <v>P</v>
      </c>
      <c r="Q1173" s="13">
        <f>IFERROR(VLOOKUP($A1173, 'Fielding Data'!$A$1:$H$12056, 5, 0), 0)</f>
        <v>22</v>
      </c>
      <c r="R1173" s="13">
        <f>IFERROR(VLOOKUP($A1173, 'Fielding Data'!$A$1:$H$12056, 6, 0), 0)</f>
        <v>30</v>
      </c>
      <c r="S1173" s="13">
        <f>IFERROR(VLOOKUP($A1173, 'Fielding Data'!$A$1:$H$12056, 7, 0), 0)</f>
        <v>4</v>
      </c>
      <c r="T1173" s="13">
        <f>IFERROR(VLOOKUP($A1173, 'Fielding Data'!$A$1:$H$12056, 8, 0), 0)</f>
        <v>2</v>
      </c>
      <c r="U1173" s="13">
        <f>SUMIFS('Fielding Data'!E:E, 'Fielding Data'!$A:$A, $A1173)</f>
        <v>22</v>
      </c>
      <c r="V1173" s="13">
        <f>SUMIFS('Fielding Data'!F:F, 'Fielding Data'!$A:$A, $A1173)</f>
        <v>30</v>
      </c>
      <c r="W1173" s="13">
        <f>SUMIFS('Fielding Data'!G:G, 'Fielding Data'!$A:$A, $A1173)</f>
        <v>4</v>
      </c>
      <c r="X1173" s="13">
        <f>SUMIFS('Fielding Data'!H:H, 'Fielding Data'!$A:$A, $A1173)</f>
        <v>2</v>
      </c>
    </row>
    <row r="1174" spans="1:24" x14ac:dyDescent="0.3">
      <c r="A1174" s="13" t="str">
        <f t="shared" si="37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 t="shared" si="36"/>
        <v>P</v>
      </c>
      <c r="Q1174" s="13">
        <f>IFERROR(VLOOKUP($A1174, 'Fielding Data'!$A$1:$H$12056, 5, 0), 0)</f>
        <v>0</v>
      </c>
      <c r="R1174" s="13">
        <f>IFERROR(VLOOKUP($A1174, 'Fielding Data'!$A$1:$H$12056, 6, 0), 0)</f>
        <v>0</v>
      </c>
      <c r="S1174" s="13">
        <f>IFERROR(VLOOKUP($A1174, 'Fielding Data'!$A$1:$H$12056, 7, 0), 0)</f>
        <v>0</v>
      </c>
      <c r="T1174" s="13">
        <f>IFERROR(VLOOKUP($A1174, 'Fielding Data'!$A$1:$H$12056, 8, 0), 0)</f>
        <v>0</v>
      </c>
      <c r="U1174" s="13">
        <f>SUMIFS('Fielding Data'!E:E, 'Fielding Data'!$A:$A, $A1174)</f>
        <v>0</v>
      </c>
      <c r="V1174" s="13">
        <f>SUMIFS('Fielding Data'!F:F, 'Fielding Data'!$A:$A, $A1174)</f>
        <v>0</v>
      </c>
      <c r="W1174" s="13">
        <f>SUMIFS('Fielding Data'!G:G, 'Fielding Data'!$A:$A, $A1174)</f>
        <v>0</v>
      </c>
      <c r="X1174" s="13">
        <f>SUMIFS('Fielding Data'!H:H, 'Fielding Data'!$A:$A, $A1174)</f>
        <v>0</v>
      </c>
    </row>
    <row r="1175" spans="1:24" x14ac:dyDescent="0.3">
      <c r="A1175" s="13" t="str">
        <f t="shared" si="37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 t="shared" si="36"/>
        <v>P</v>
      </c>
      <c r="Q1175" s="13">
        <f>IFERROR(VLOOKUP($A1175, 'Fielding Data'!$A$1:$H$12056, 5, 0), 0)</f>
        <v>2</v>
      </c>
      <c r="R1175" s="13">
        <f>IFERROR(VLOOKUP($A1175, 'Fielding Data'!$A$1:$H$12056, 6, 0), 0)</f>
        <v>3</v>
      </c>
      <c r="S1175" s="13">
        <f>IFERROR(VLOOKUP($A1175, 'Fielding Data'!$A$1:$H$12056, 7, 0), 0)</f>
        <v>1</v>
      </c>
      <c r="T1175" s="13">
        <f>IFERROR(VLOOKUP($A1175, 'Fielding Data'!$A$1:$H$12056, 8, 0), 0)</f>
        <v>0</v>
      </c>
      <c r="U1175" s="13">
        <f>SUMIFS('Fielding Data'!E:E, 'Fielding Data'!$A:$A, $A1175)</f>
        <v>2</v>
      </c>
      <c r="V1175" s="13">
        <f>SUMIFS('Fielding Data'!F:F, 'Fielding Data'!$A:$A, $A1175)</f>
        <v>3</v>
      </c>
      <c r="W1175" s="13">
        <f>SUMIFS('Fielding Data'!G:G, 'Fielding Data'!$A:$A, $A1175)</f>
        <v>1</v>
      </c>
      <c r="X1175" s="13">
        <f>SUMIFS('Fielding Data'!H:H, 'Fielding Data'!$A:$A, $A1175)</f>
        <v>0</v>
      </c>
    </row>
    <row r="1176" spans="1:24" x14ac:dyDescent="0.3">
      <c r="A1176" s="13" t="str">
        <f t="shared" si="37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 t="shared" si="36"/>
        <v>P</v>
      </c>
      <c r="Q1176" s="13">
        <f>IFERROR(VLOOKUP($A1176, 'Fielding Data'!$A$1:$H$12056, 5, 0), 0)</f>
        <v>1</v>
      </c>
      <c r="R1176" s="13">
        <f>IFERROR(VLOOKUP($A1176, 'Fielding Data'!$A$1:$H$12056, 6, 0), 0)</f>
        <v>0</v>
      </c>
      <c r="S1176" s="13">
        <f>IFERROR(VLOOKUP($A1176, 'Fielding Data'!$A$1:$H$12056, 7, 0), 0)</f>
        <v>0</v>
      </c>
      <c r="T1176" s="13">
        <f>IFERROR(VLOOKUP($A1176, 'Fielding Data'!$A$1:$H$12056, 8, 0), 0)</f>
        <v>0</v>
      </c>
      <c r="U1176" s="13">
        <f>SUMIFS('Fielding Data'!E:E, 'Fielding Data'!$A:$A, $A1176)</f>
        <v>1</v>
      </c>
      <c r="V1176" s="13">
        <f>SUMIFS('Fielding Data'!F:F, 'Fielding Data'!$A:$A, $A1176)</f>
        <v>0</v>
      </c>
      <c r="W1176" s="13">
        <f>SUMIFS('Fielding Data'!G:G, 'Fielding Data'!$A:$A, $A1176)</f>
        <v>0</v>
      </c>
      <c r="X1176" s="13">
        <f>SUMIFS('Fielding Data'!H:H, 'Fielding Data'!$A:$A, $A1176)</f>
        <v>0</v>
      </c>
    </row>
    <row r="1177" spans="1:24" x14ac:dyDescent="0.3">
      <c r="A1177" s="13" t="str">
        <f t="shared" si="37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 t="shared" si="36"/>
        <v>P</v>
      </c>
      <c r="Q1177" s="13">
        <f>IFERROR(VLOOKUP($A1177, 'Fielding Data'!$A$1:$H$12056, 5, 0), 0)</f>
        <v>0</v>
      </c>
      <c r="R1177" s="13">
        <f>IFERROR(VLOOKUP($A1177, 'Fielding Data'!$A$1:$H$12056, 6, 0), 0)</f>
        <v>1</v>
      </c>
      <c r="S1177" s="13">
        <f>IFERROR(VLOOKUP($A1177, 'Fielding Data'!$A$1:$H$12056, 7, 0), 0)</f>
        <v>0</v>
      </c>
      <c r="T1177" s="13">
        <f>IFERROR(VLOOKUP($A1177, 'Fielding Data'!$A$1:$H$12056, 8, 0), 0)</f>
        <v>0</v>
      </c>
      <c r="U1177" s="13">
        <f>SUMIFS('Fielding Data'!E:E, 'Fielding Data'!$A:$A, $A1177)</f>
        <v>0</v>
      </c>
      <c r="V1177" s="13">
        <f>SUMIFS('Fielding Data'!F:F, 'Fielding Data'!$A:$A, $A1177)</f>
        <v>1</v>
      </c>
      <c r="W1177" s="13">
        <f>SUMIFS('Fielding Data'!G:G, 'Fielding Data'!$A:$A, $A1177)</f>
        <v>0</v>
      </c>
      <c r="X1177" s="13">
        <f>SUMIFS('Fielding Data'!H:H, 'Fielding Data'!$A:$A, $A1177)</f>
        <v>0</v>
      </c>
    </row>
    <row r="1178" spans="1:24" x14ac:dyDescent="0.3">
      <c r="A1178" s="13" t="str">
        <f t="shared" si="37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 t="shared" si="36"/>
        <v>3B</v>
      </c>
      <c r="Q1178" s="13">
        <f>IFERROR(VLOOKUP($A1178, 'Fielding Data'!$A$1:$H$12056, 5, 0), 0)</f>
        <v>0</v>
      </c>
      <c r="R1178" s="13">
        <f>IFERROR(VLOOKUP($A1178, 'Fielding Data'!$A$1:$H$12056, 6, 0), 0)</f>
        <v>1</v>
      </c>
      <c r="S1178" s="13">
        <f>IFERROR(VLOOKUP($A1178, 'Fielding Data'!$A$1:$H$12056, 7, 0), 0)</f>
        <v>1</v>
      </c>
      <c r="T1178" s="13">
        <f>IFERROR(VLOOKUP($A1178, 'Fielding Data'!$A$1:$H$12056, 8, 0), 0)</f>
        <v>0</v>
      </c>
      <c r="U1178" s="13">
        <f>SUMIFS('Fielding Data'!E:E, 'Fielding Data'!$A:$A, $A1178)</f>
        <v>940</v>
      </c>
      <c r="V1178" s="13">
        <f>SUMIFS('Fielding Data'!F:F, 'Fielding Data'!$A:$A, $A1178)</f>
        <v>74</v>
      </c>
      <c r="W1178" s="13">
        <f>SUMIFS('Fielding Data'!G:G, 'Fielding Data'!$A:$A, $A1178)</f>
        <v>6</v>
      </c>
      <c r="X1178" s="13">
        <f>SUMIFS('Fielding Data'!H:H, 'Fielding Data'!$A:$A, $A1178)</f>
        <v>14</v>
      </c>
    </row>
    <row r="1179" spans="1:24" x14ac:dyDescent="0.3">
      <c r="A1179" s="13" t="str">
        <f t="shared" si="37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 t="shared" si="36"/>
        <v>P</v>
      </c>
      <c r="Q1179" s="13">
        <f>IFERROR(VLOOKUP($A1179, 'Fielding Data'!$A$1:$H$12056, 5, 0), 0)</f>
        <v>3</v>
      </c>
      <c r="R1179" s="13">
        <f>IFERROR(VLOOKUP($A1179, 'Fielding Data'!$A$1:$H$12056, 6, 0), 0)</f>
        <v>4</v>
      </c>
      <c r="S1179" s="13">
        <f>IFERROR(VLOOKUP($A1179, 'Fielding Data'!$A$1:$H$12056, 7, 0), 0)</f>
        <v>0</v>
      </c>
      <c r="T1179" s="13">
        <f>IFERROR(VLOOKUP($A1179, 'Fielding Data'!$A$1:$H$12056, 8, 0), 0)</f>
        <v>2</v>
      </c>
      <c r="U1179" s="13">
        <f>SUMIFS('Fielding Data'!E:E, 'Fielding Data'!$A:$A, $A1179)</f>
        <v>3</v>
      </c>
      <c r="V1179" s="13">
        <f>SUMIFS('Fielding Data'!F:F, 'Fielding Data'!$A:$A, $A1179)</f>
        <v>4</v>
      </c>
      <c r="W1179" s="13">
        <f>SUMIFS('Fielding Data'!G:G, 'Fielding Data'!$A:$A, $A1179)</f>
        <v>0</v>
      </c>
      <c r="X1179" s="13">
        <f>SUMIFS('Fielding Data'!H:H, 'Fielding Data'!$A:$A, $A1179)</f>
        <v>2</v>
      </c>
    </row>
    <row r="1180" spans="1:24" x14ac:dyDescent="0.3">
      <c r="A1180" s="13" t="str">
        <f t="shared" si="37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 t="shared" si="36"/>
        <v>P</v>
      </c>
      <c r="Q1180" s="13">
        <f>IFERROR(VLOOKUP($A1180, 'Fielding Data'!$A$1:$H$12056, 5, 0), 0)</f>
        <v>1</v>
      </c>
      <c r="R1180" s="13">
        <f>IFERROR(VLOOKUP($A1180, 'Fielding Data'!$A$1:$H$12056, 6, 0), 0)</f>
        <v>7</v>
      </c>
      <c r="S1180" s="13">
        <f>IFERROR(VLOOKUP($A1180, 'Fielding Data'!$A$1:$H$12056, 7, 0), 0)</f>
        <v>2</v>
      </c>
      <c r="T1180" s="13">
        <f>IFERROR(VLOOKUP($A1180, 'Fielding Data'!$A$1:$H$12056, 8, 0), 0)</f>
        <v>1</v>
      </c>
      <c r="U1180" s="13">
        <f>SUMIFS('Fielding Data'!E:E, 'Fielding Data'!$A:$A, $A1180)</f>
        <v>1</v>
      </c>
      <c r="V1180" s="13">
        <f>SUMIFS('Fielding Data'!F:F, 'Fielding Data'!$A:$A, $A1180)</f>
        <v>7</v>
      </c>
      <c r="W1180" s="13">
        <f>SUMIFS('Fielding Data'!G:G, 'Fielding Data'!$A:$A, $A1180)</f>
        <v>2</v>
      </c>
      <c r="X1180" s="13">
        <f>SUMIFS('Fielding Data'!H:H, 'Fielding Data'!$A:$A, $A1180)</f>
        <v>1</v>
      </c>
    </row>
    <row r="1181" spans="1:24" x14ac:dyDescent="0.3">
      <c r="A1181" s="13" t="str">
        <f t="shared" si="37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 t="shared" si="36"/>
        <v>P</v>
      </c>
      <c r="Q1181" s="13">
        <f>IFERROR(VLOOKUP($A1181, 'Fielding Data'!$A$1:$H$12056, 5, 0), 0)</f>
        <v>2</v>
      </c>
      <c r="R1181" s="13">
        <f>IFERROR(VLOOKUP($A1181, 'Fielding Data'!$A$1:$H$12056, 6, 0), 0)</f>
        <v>11</v>
      </c>
      <c r="S1181" s="13">
        <f>IFERROR(VLOOKUP($A1181, 'Fielding Data'!$A$1:$H$12056, 7, 0), 0)</f>
        <v>0</v>
      </c>
      <c r="T1181" s="13">
        <f>IFERROR(VLOOKUP($A1181, 'Fielding Data'!$A$1:$H$12056, 8, 0), 0)</f>
        <v>2</v>
      </c>
      <c r="U1181" s="13">
        <f>SUMIFS('Fielding Data'!E:E, 'Fielding Data'!$A:$A, $A1181)</f>
        <v>2</v>
      </c>
      <c r="V1181" s="13">
        <f>SUMIFS('Fielding Data'!F:F, 'Fielding Data'!$A:$A, $A1181)</f>
        <v>11</v>
      </c>
      <c r="W1181" s="13">
        <f>SUMIFS('Fielding Data'!G:G, 'Fielding Data'!$A:$A, $A1181)</f>
        <v>0</v>
      </c>
      <c r="X1181" s="13">
        <f>SUMIFS('Fielding Data'!H:H, 'Fielding Data'!$A:$A, $A1181)</f>
        <v>2</v>
      </c>
    </row>
    <row r="1182" spans="1:24" x14ac:dyDescent="0.3">
      <c r="A1182" s="13" t="str">
        <f t="shared" si="37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 t="shared" si="36"/>
        <v>SS</v>
      </c>
      <c r="Q1182" s="13">
        <f>IFERROR(VLOOKUP($A1182, 'Fielding Data'!$A$1:$H$12056, 5, 0), 0)</f>
        <v>240</v>
      </c>
      <c r="R1182" s="13">
        <f>IFERROR(VLOOKUP($A1182, 'Fielding Data'!$A$1:$H$12056, 6, 0), 0)</f>
        <v>406</v>
      </c>
      <c r="S1182" s="13">
        <f>IFERROR(VLOOKUP($A1182, 'Fielding Data'!$A$1:$H$12056, 7, 0), 0)</f>
        <v>13</v>
      </c>
      <c r="T1182" s="13">
        <f>IFERROR(VLOOKUP($A1182, 'Fielding Data'!$A$1:$H$12056, 8, 0), 0)</f>
        <v>102</v>
      </c>
      <c r="U1182" s="13">
        <f>SUMIFS('Fielding Data'!E:E, 'Fielding Data'!$A:$A, $A1182)</f>
        <v>240</v>
      </c>
      <c r="V1182" s="13">
        <f>SUMIFS('Fielding Data'!F:F, 'Fielding Data'!$A:$A, $A1182)</f>
        <v>406</v>
      </c>
      <c r="W1182" s="13">
        <f>SUMIFS('Fielding Data'!G:G, 'Fielding Data'!$A:$A, $A1182)</f>
        <v>13</v>
      </c>
      <c r="X1182" s="13">
        <f>SUMIFS('Fielding Data'!H:H, 'Fielding Data'!$A:$A, $A1182)</f>
        <v>102</v>
      </c>
    </row>
    <row r="1183" spans="1:24" x14ac:dyDescent="0.3">
      <c r="A1183" s="13" t="str">
        <f t="shared" si="37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 t="shared" si="36"/>
        <v>P</v>
      </c>
      <c r="Q1183" s="13">
        <f>IFERROR(VLOOKUP($A1183, 'Fielding Data'!$A$1:$H$12056, 5, 0), 0)</f>
        <v>4</v>
      </c>
      <c r="R1183" s="13">
        <f>IFERROR(VLOOKUP($A1183, 'Fielding Data'!$A$1:$H$12056, 6, 0), 0)</f>
        <v>9</v>
      </c>
      <c r="S1183" s="13">
        <f>IFERROR(VLOOKUP($A1183, 'Fielding Data'!$A$1:$H$12056, 7, 0), 0)</f>
        <v>0</v>
      </c>
      <c r="T1183" s="13">
        <f>IFERROR(VLOOKUP($A1183, 'Fielding Data'!$A$1:$H$12056, 8, 0), 0)</f>
        <v>0</v>
      </c>
      <c r="U1183" s="13">
        <f>SUMIFS('Fielding Data'!E:E, 'Fielding Data'!$A:$A, $A1183)</f>
        <v>4</v>
      </c>
      <c r="V1183" s="13">
        <f>SUMIFS('Fielding Data'!F:F, 'Fielding Data'!$A:$A, $A1183)</f>
        <v>9</v>
      </c>
      <c r="W1183" s="13">
        <f>SUMIFS('Fielding Data'!G:G, 'Fielding Data'!$A:$A, $A1183)</f>
        <v>0</v>
      </c>
      <c r="X1183" s="13">
        <f>SUMIFS('Fielding Data'!H:H, 'Fielding Data'!$A:$A, $A1183)</f>
        <v>0</v>
      </c>
    </row>
    <row r="1184" spans="1:24" x14ac:dyDescent="0.3">
      <c r="A1184" s="13" t="str">
        <f t="shared" si="37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 t="shared" si="36"/>
        <v>P</v>
      </c>
      <c r="Q1184" s="13">
        <f>IFERROR(VLOOKUP($A1184, 'Fielding Data'!$A$1:$H$12056, 5, 0), 0)</f>
        <v>3</v>
      </c>
      <c r="R1184" s="13">
        <f>IFERROR(VLOOKUP($A1184, 'Fielding Data'!$A$1:$H$12056, 6, 0), 0)</f>
        <v>4</v>
      </c>
      <c r="S1184" s="13">
        <f>IFERROR(VLOOKUP($A1184, 'Fielding Data'!$A$1:$H$12056, 7, 0), 0)</f>
        <v>0</v>
      </c>
      <c r="T1184" s="13">
        <f>IFERROR(VLOOKUP($A1184, 'Fielding Data'!$A$1:$H$12056, 8, 0), 0)</f>
        <v>0</v>
      </c>
      <c r="U1184" s="13">
        <f>SUMIFS('Fielding Data'!E:E, 'Fielding Data'!$A:$A, $A1184)</f>
        <v>3</v>
      </c>
      <c r="V1184" s="13">
        <f>SUMIFS('Fielding Data'!F:F, 'Fielding Data'!$A:$A, $A1184)</f>
        <v>4</v>
      </c>
      <c r="W1184" s="13">
        <f>SUMIFS('Fielding Data'!G:G, 'Fielding Data'!$A:$A, $A1184)</f>
        <v>0</v>
      </c>
      <c r="X1184" s="13">
        <f>SUMIFS('Fielding Data'!H:H, 'Fielding Data'!$A:$A, $A1184)</f>
        <v>0</v>
      </c>
    </row>
    <row r="1185" spans="1:24" x14ac:dyDescent="0.3">
      <c r="A1185" s="13" t="str">
        <f t="shared" si="37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 t="shared" si="36"/>
        <v>P</v>
      </c>
      <c r="Q1185" s="13">
        <f>IFERROR(VLOOKUP($A1185, 'Fielding Data'!$A$1:$H$12056, 5, 0), 0)</f>
        <v>1</v>
      </c>
      <c r="R1185" s="13">
        <f>IFERROR(VLOOKUP($A1185, 'Fielding Data'!$A$1:$H$12056, 6, 0), 0)</f>
        <v>4</v>
      </c>
      <c r="S1185" s="13">
        <f>IFERROR(VLOOKUP($A1185, 'Fielding Data'!$A$1:$H$12056, 7, 0), 0)</f>
        <v>0</v>
      </c>
      <c r="T1185" s="13">
        <f>IFERROR(VLOOKUP($A1185, 'Fielding Data'!$A$1:$H$12056, 8, 0), 0)</f>
        <v>0</v>
      </c>
      <c r="U1185" s="13">
        <f>SUMIFS('Fielding Data'!E:E, 'Fielding Data'!$A:$A, $A1185)</f>
        <v>1</v>
      </c>
      <c r="V1185" s="13">
        <f>SUMIFS('Fielding Data'!F:F, 'Fielding Data'!$A:$A, $A1185)</f>
        <v>4</v>
      </c>
      <c r="W1185" s="13">
        <f>SUMIFS('Fielding Data'!G:G, 'Fielding Data'!$A:$A, $A1185)</f>
        <v>0</v>
      </c>
      <c r="X1185" s="13">
        <f>SUMIFS('Fielding Data'!H:H, 'Fielding Data'!$A:$A, $A1185)</f>
        <v>0</v>
      </c>
    </row>
    <row r="1186" spans="1:24" x14ac:dyDescent="0.3">
      <c r="A1186" s="13" t="str">
        <f t="shared" si="37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 t="shared" si="36"/>
        <v>P</v>
      </c>
      <c r="Q1186" s="13">
        <f>IFERROR(VLOOKUP($A1186, 'Fielding Data'!$A$1:$H$12056, 5, 0), 0)</f>
        <v>14</v>
      </c>
      <c r="R1186" s="13">
        <f>IFERROR(VLOOKUP($A1186, 'Fielding Data'!$A$1:$H$12056, 6, 0), 0)</f>
        <v>11</v>
      </c>
      <c r="S1186" s="13">
        <f>IFERROR(VLOOKUP($A1186, 'Fielding Data'!$A$1:$H$12056, 7, 0), 0)</f>
        <v>1</v>
      </c>
      <c r="T1186" s="13">
        <f>IFERROR(VLOOKUP($A1186, 'Fielding Data'!$A$1:$H$12056, 8, 0), 0)</f>
        <v>1</v>
      </c>
      <c r="U1186" s="13">
        <f>SUMIFS('Fielding Data'!E:E, 'Fielding Data'!$A:$A, $A1186)</f>
        <v>14</v>
      </c>
      <c r="V1186" s="13">
        <f>SUMIFS('Fielding Data'!F:F, 'Fielding Data'!$A:$A, $A1186)</f>
        <v>11</v>
      </c>
      <c r="W1186" s="13">
        <f>SUMIFS('Fielding Data'!G:G, 'Fielding Data'!$A:$A, $A1186)</f>
        <v>1</v>
      </c>
      <c r="X1186" s="13">
        <f>SUMIFS('Fielding Data'!H:H, 'Fielding Data'!$A:$A, $A1186)</f>
        <v>1</v>
      </c>
    </row>
    <row r="1187" spans="1:24" x14ac:dyDescent="0.3">
      <c r="A1187" s="13" t="str">
        <f t="shared" si="37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 t="shared" si="36"/>
        <v>1B</v>
      </c>
      <c r="Q1187" s="13">
        <f>IFERROR(VLOOKUP($A1187, 'Fielding Data'!$A$1:$H$12056, 5, 0), 0)</f>
        <v>114</v>
      </c>
      <c r="R1187" s="13">
        <f>IFERROR(VLOOKUP($A1187, 'Fielding Data'!$A$1:$H$12056, 6, 0), 0)</f>
        <v>7</v>
      </c>
      <c r="S1187" s="13">
        <f>IFERROR(VLOOKUP($A1187, 'Fielding Data'!$A$1:$H$12056, 7, 0), 0)</f>
        <v>0</v>
      </c>
      <c r="T1187" s="13">
        <f>IFERROR(VLOOKUP($A1187, 'Fielding Data'!$A$1:$H$12056, 8, 0), 0)</f>
        <v>4</v>
      </c>
      <c r="U1187" s="13">
        <f>SUMIFS('Fielding Data'!E:E, 'Fielding Data'!$A:$A, $A1187)</f>
        <v>155</v>
      </c>
      <c r="V1187" s="13">
        <f>SUMIFS('Fielding Data'!F:F, 'Fielding Data'!$A:$A, $A1187)</f>
        <v>50</v>
      </c>
      <c r="W1187" s="13">
        <f>SUMIFS('Fielding Data'!G:G, 'Fielding Data'!$A:$A, $A1187)</f>
        <v>1</v>
      </c>
      <c r="X1187" s="13">
        <f>SUMIFS('Fielding Data'!H:H, 'Fielding Data'!$A:$A, $A1187)</f>
        <v>13</v>
      </c>
    </row>
    <row r="1188" spans="1:24" x14ac:dyDescent="0.3">
      <c r="A1188" s="13" t="str">
        <f t="shared" si="37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 t="shared" si="36"/>
        <v>C</v>
      </c>
      <c r="Q1188" s="13">
        <f>IFERROR(VLOOKUP($A1188, 'Fielding Data'!$A$1:$H$12056, 5, 0), 0)</f>
        <v>2</v>
      </c>
      <c r="R1188" s="13">
        <f>IFERROR(VLOOKUP($A1188, 'Fielding Data'!$A$1:$H$12056, 6, 0), 0)</f>
        <v>0</v>
      </c>
      <c r="S1188" s="13">
        <f>IFERROR(VLOOKUP($A1188, 'Fielding Data'!$A$1:$H$12056, 7, 0), 0)</f>
        <v>0</v>
      </c>
      <c r="T1188" s="13">
        <f>IFERROR(VLOOKUP($A1188, 'Fielding Data'!$A$1:$H$12056, 8, 0), 0)</f>
        <v>0</v>
      </c>
      <c r="U1188" s="13">
        <f>SUMIFS('Fielding Data'!E:E, 'Fielding Data'!$A:$A, $A1188)</f>
        <v>2</v>
      </c>
      <c r="V1188" s="13">
        <f>SUMIFS('Fielding Data'!F:F, 'Fielding Data'!$A:$A, $A1188)</f>
        <v>0</v>
      </c>
      <c r="W1188" s="13">
        <f>SUMIFS('Fielding Data'!G:G, 'Fielding Data'!$A:$A, $A1188)</f>
        <v>0</v>
      </c>
      <c r="X1188" s="13">
        <f>SUMIFS('Fielding Data'!H:H, 'Fielding Data'!$A:$A, $A1188)</f>
        <v>0</v>
      </c>
    </row>
    <row r="1189" spans="1:24" x14ac:dyDescent="0.3">
      <c r="A1189" s="13" t="str">
        <f t="shared" si="37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 t="shared" si="36"/>
        <v>P</v>
      </c>
      <c r="Q1189" s="13">
        <f>IFERROR(VLOOKUP($A1189, 'Fielding Data'!$A$1:$H$12056, 5, 0), 0)</f>
        <v>11</v>
      </c>
      <c r="R1189" s="13">
        <f>IFERROR(VLOOKUP($A1189, 'Fielding Data'!$A$1:$H$12056, 6, 0), 0)</f>
        <v>6</v>
      </c>
      <c r="S1189" s="13">
        <f>IFERROR(VLOOKUP($A1189, 'Fielding Data'!$A$1:$H$12056, 7, 0), 0)</f>
        <v>0</v>
      </c>
      <c r="T1189" s="13">
        <f>IFERROR(VLOOKUP($A1189, 'Fielding Data'!$A$1:$H$12056, 8, 0), 0)</f>
        <v>0</v>
      </c>
      <c r="U1189" s="13">
        <f>SUMIFS('Fielding Data'!E:E, 'Fielding Data'!$A:$A, $A1189)</f>
        <v>11</v>
      </c>
      <c r="V1189" s="13">
        <f>SUMIFS('Fielding Data'!F:F, 'Fielding Data'!$A:$A, $A1189)</f>
        <v>6</v>
      </c>
      <c r="W1189" s="13">
        <f>SUMIFS('Fielding Data'!G:G, 'Fielding Data'!$A:$A, $A1189)</f>
        <v>0</v>
      </c>
      <c r="X1189" s="13">
        <f>SUMIFS('Fielding Data'!H:H, 'Fielding Data'!$A:$A, $A1189)</f>
        <v>0</v>
      </c>
    </row>
    <row r="1190" spans="1:24" x14ac:dyDescent="0.3">
      <c r="A1190" s="13" t="str">
        <f t="shared" si="37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 t="shared" si="36"/>
        <v>P</v>
      </c>
      <c r="Q1190" s="13">
        <f>IFERROR(VLOOKUP($A1190, 'Fielding Data'!$A$1:$H$12056, 5, 0), 0)</f>
        <v>0</v>
      </c>
      <c r="R1190" s="13">
        <f>IFERROR(VLOOKUP($A1190, 'Fielding Data'!$A$1:$H$12056, 6, 0), 0)</f>
        <v>2</v>
      </c>
      <c r="S1190" s="13">
        <f>IFERROR(VLOOKUP($A1190, 'Fielding Data'!$A$1:$H$12056, 7, 0), 0)</f>
        <v>1</v>
      </c>
      <c r="T1190" s="13">
        <f>IFERROR(VLOOKUP($A1190, 'Fielding Data'!$A$1:$H$12056, 8, 0), 0)</f>
        <v>0</v>
      </c>
      <c r="U1190" s="13">
        <f>SUMIFS('Fielding Data'!E:E, 'Fielding Data'!$A:$A, $A1190)</f>
        <v>0</v>
      </c>
      <c r="V1190" s="13">
        <f>SUMIFS('Fielding Data'!F:F, 'Fielding Data'!$A:$A, $A1190)</f>
        <v>2</v>
      </c>
      <c r="W1190" s="13">
        <f>SUMIFS('Fielding Data'!G:G, 'Fielding Data'!$A:$A, $A1190)</f>
        <v>1</v>
      </c>
      <c r="X1190" s="13">
        <f>SUMIFS('Fielding Data'!H:H, 'Fielding Data'!$A:$A, $A1190)</f>
        <v>0</v>
      </c>
    </row>
    <row r="1191" spans="1:24" x14ac:dyDescent="0.3">
      <c r="A1191" s="13" t="str">
        <f t="shared" si="37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 t="shared" si="36"/>
        <v>P</v>
      </c>
      <c r="Q1191" s="13">
        <f>IFERROR(VLOOKUP($A1191, 'Fielding Data'!$A$1:$H$12056, 5, 0), 0)</f>
        <v>2</v>
      </c>
      <c r="R1191" s="13">
        <f>IFERROR(VLOOKUP($A1191, 'Fielding Data'!$A$1:$H$12056, 6, 0), 0)</f>
        <v>4</v>
      </c>
      <c r="S1191" s="13">
        <f>IFERROR(VLOOKUP($A1191, 'Fielding Data'!$A$1:$H$12056, 7, 0), 0)</f>
        <v>0</v>
      </c>
      <c r="T1191" s="13">
        <f>IFERROR(VLOOKUP($A1191, 'Fielding Data'!$A$1:$H$12056, 8, 0), 0)</f>
        <v>1</v>
      </c>
      <c r="U1191" s="13">
        <f>SUMIFS('Fielding Data'!E:E, 'Fielding Data'!$A:$A, $A1191)</f>
        <v>2</v>
      </c>
      <c r="V1191" s="13">
        <f>SUMIFS('Fielding Data'!F:F, 'Fielding Data'!$A:$A, $A1191)</f>
        <v>4</v>
      </c>
      <c r="W1191" s="13">
        <f>SUMIFS('Fielding Data'!G:G, 'Fielding Data'!$A:$A, $A1191)</f>
        <v>0</v>
      </c>
      <c r="X1191" s="13">
        <f>SUMIFS('Fielding Data'!H:H, 'Fielding Data'!$A:$A, $A1191)</f>
        <v>1</v>
      </c>
    </row>
    <row r="1192" spans="1:24" x14ac:dyDescent="0.3">
      <c r="A1192" s="13" t="str">
        <f t="shared" si="37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 t="shared" si="36"/>
        <v>C</v>
      </c>
      <c r="Q1192" s="13">
        <f>IFERROR(VLOOKUP($A1192, 'Fielding Data'!$A$1:$H$12056, 5, 0), 0)</f>
        <v>651</v>
      </c>
      <c r="R1192" s="13">
        <f>IFERROR(VLOOKUP($A1192, 'Fielding Data'!$A$1:$H$12056, 6, 0), 0)</f>
        <v>48</v>
      </c>
      <c r="S1192" s="13">
        <f>IFERROR(VLOOKUP($A1192, 'Fielding Data'!$A$1:$H$12056, 7, 0), 0)</f>
        <v>2</v>
      </c>
      <c r="T1192" s="13">
        <f>IFERROR(VLOOKUP($A1192, 'Fielding Data'!$A$1:$H$12056, 8, 0), 0)</f>
        <v>4</v>
      </c>
      <c r="U1192" s="13">
        <f>SUMIFS('Fielding Data'!E:E, 'Fielding Data'!$A:$A, $A1192)</f>
        <v>651</v>
      </c>
      <c r="V1192" s="13">
        <f>SUMIFS('Fielding Data'!F:F, 'Fielding Data'!$A:$A, $A1192)</f>
        <v>48</v>
      </c>
      <c r="W1192" s="13">
        <f>SUMIFS('Fielding Data'!G:G, 'Fielding Data'!$A:$A, $A1192)</f>
        <v>2</v>
      </c>
      <c r="X1192" s="13">
        <f>SUMIFS('Fielding Data'!H:H, 'Fielding Data'!$A:$A, $A1192)</f>
        <v>4</v>
      </c>
    </row>
    <row r="1193" spans="1:24" x14ac:dyDescent="0.3">
      <c r="A1193" s="13" t="str">
        <f t="shared" si="37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 t="shared" si="36"/>
        <v>P</v>
      </c>
      <c r="Q1193" s="13">
        <f>IFERROR(VLOOKUP($A1193, 'Fielding Data'!$A$1:$H$12056, 5, 0), 0)</f>
        <v>11</v>
      </c>
      <c r="R1193" s="13">
        <f>IFERROR(VLOOKUP($A1193, 'Fielding Data'!$A$1:$H$12056, 6, 0), 0)</f>
        <v>5</v>
      </c>
      <c r="S1193" s="13">
        <f>IFERROR(VLOOKUP($A1193, 'Fielding Data'!$A$1:$H$12056, 7, 0), 0)</f>
        <v>1</v>
      </c>
      <c r="T1193" s="13">
        <f>IFERROR(VLOOKUP($A1193, 'Fielding Data'!$A$1:$H$12056, 8, 0), 0)</f>
        <v>0</v>
      </c>
      <c r="U1193" s="13">
        <f>SUMIFS('Fielding Data'!E:E, 'Fielding Data'!$A:$A, $A1193)</f>
        <v>11</v>
      </c>
      <c r="V1193" s="13">
        <f>SUMIFS('Fielding Data'!F:F, 'Fielding Data'!$A:$A, $A1193)</f>
        <v>5</v>
      </c>
      <c r="W1193" s="13">
        <f>SUMIFS('Fielding Data'!G:G, 'Fielding Data'!$A:$A, $A1193)</f>
        <v>1</v>
      </c>
      <c r="X1193" s="13">
        <f>SUMIFS('Fielding Data'!H:H, 'Fielding Data'!$A:$A, $A1193)</f>
        <v>0</v>
      </c>
    </row>
    <row r="1194" spans="1:24" x14ac:dyDescent="0.3">
      <c r="A1194" s="13" t="str">
        <f t="shared" si="37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 t="shared" si="36"/>
        <v>C</v>
      </c>
      <c r="Q1194" s="13">
        <f>IFERROR(VLOOKUP($A1194, 'Fielding Data'!$A$1:$H$12056, 5, 0), 0)</f>
        <v>156</v>
      </c>
      <c r="R1194" s="13">
        <f>IFERROR(VLOOKUP($A1194, 'Fielding Data'!$A$1:$H$12056, 6, 0), 0)</f>
        <v>12</v>
      </c>
      <c r="S1194" s="13">
        <f>IFERROR(VLOOKUP($A1194, 'Fielding Data'!$A$1:$H$12056, 7, 0), 0)</f>
        <v>2</v>
      </c>
      <c r="T1194" s="13">
        <f>IFERROR(VLOOKUP($A1194, 'Fielding Data'!$A$1:$H$12056, 8, 0), 0)</f>
        <v>2</v>
      </c>
      <c r="U1194" s="13">
        <f>SUMIFS('Fielding Data'!E:E, 'Fielding Data'!$A:$A, $A1194)</f>
        <v>156</v>
      </c>
      <c r="V1194" s="13">
        <f>SUMIFS('Fielding Data'!F:F, 'Fielding Data'!$A:$A, $A1194)</f>
        <v>12</v>
      </c>
      <c r="W1194" s="13">
        <f>SUMIFS('Fielding Data'!G:G, 'Fielding Data'!$A:$A, $A1194)</f>
        <v>2</v>
      </c>
      <c r="X1194" s="13">
        <f>SUMIFS('Fielding Data'!H:H, 'Fielding Data'!$A:$A, $A1194)</f>
        <v>2</v>
      </c>
    </row>
    <row r="1195" spans="1:24" x14ac:dyDescent="0.3">
      <c r="A1195" s="13" t="str">
        <f t="shared" si="37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 t="shared" si="36"/>
        <v>SS</v>
      </c>
      <c r="Q1195" s="13">
        <f>IFERROR(VLOOKUP($A1195, 'Fielding Data'!$A$1:$H$12056, 5, 0), 0)</f>
        <v>171</v>
      </c>
      <c r="R1195" s="13">
        <f>IFERROR(VLOOKUP($A1195, 'Fielding Data'!$A$1:$H$12056, 6, 0), 0)</f>
        <v>356</v>
      </c>
      <c r="S1195" s="13">
        <f>IFERROR(VLOOKUP($A1195, 'Fielding Data'!$A$1:$H$12056, 7, 0), 0)</f>
        <v>12</v>
      </c>
      <c r="T1195" s="13">
        <f>IFERROR(VLOOKUP($A1195, 'Fielding Data'!$A$1:$H$12056, 8, 0), 0)</f>
        <v>69</v>
      </c>
      <c r="U1195" s="13">
        <f>SUMIFS('Fielding Data'!E:E, 'Fielding Data'!$A:$A, $A1195)</f>
        <v>171</v>
      </c>
      <c r="V1195" s="13">
        <f>SUMIFS('Fielding Data'!F:F, 'Fielding Data'!$A:$A, $A1195)</f>
        <v>356</v>
      </c>
      <c r="W1195" s="13">
        <f>SUMIFS('Fielding Data'!G:G, 'Fielding Data'!$A:$A, $A1195)</f>
        <v>12</v>
      </c>
      <c r="X1195" s="13">
        <f>SUMIFS('Fielding Data'!H:H, 'Fielding Data'!$A:$A, $A1195)</f>
        <v>69</v>
      </c>
    </row>
    <row r="1196" spans="1:24" x14ac:dyDescent="0.3">
      <c r="A1196" s="13" t="str">
        <f t="shared" si="37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 t="shared" si="36"/>
        <v>2B</v>
      </c>
      <c r="Q1196" s="13">
        <f>IFERROR(VLOOKUP($A1196, 'Fielding Data'!$A$1:$H$12056, 5, 0), 0)</f>
        <v>258</v>
      </c>
      <c r="R1196" s="13">
        <f>IFERROR(VLOOKUP($A1196, 'Fielding Data'!$A$1:$H$12056, 6, 0), 0)</f>
        <v>349</v>
      </c>
      <c r="S1196" s="13">
        <f>IFERROR(VLOOKUP($A1196, 'Fielding Data'!$A$1:$H$12056, 7, 0), 0)</f>
        <v>12</v>
      </c>
      <c r="T1196" s="13">
        <f>IFERROR(VLOOKUP($A1196, 'Fielding Data'!$A$1:$H$12056, 8, 0), 0)</f>
        <v>65</v>
      </c>
      <c r="U1196" s="13">
        <f>SUMIFS('Fielding Data'!E:E, 'Fielding Data'!$A:$A, $A1196)</f>
        <v>263</v>
      </c>
      <c r="V1196" s="13">
        <f>SUMIFS('Fielding Data'!F:F, 'Fielding Data'!$A:$A, $A1196)</f>
        <v>359</v>
      </c>
      <c r="W1196" s="13">
        <f>SUMIFS('Fielding Data'!G:G, 'Fielding Data'!$A:$A, $A1196)</f>
        <v>12</v>
      </c>
      <c r="X1196" s="13">
        <f>SUMIFS('Fielding Data'!H:H, 'Fielding Data'!$A:$A, $A1196)</f>
        <v>67</v>
      </c>
    </row>
    <row r="1197" spans="1:24" x14ac:dyDescent="0.3">
      <c r="A1197" s="13" t="str">
        <f t="shared" si="37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 t="shared" si="36"/>
        <v>SS</v>
      </c>
      <c r="Q1197" s="13">
        <f>IFERROR(VLOOKUP($A1197, 'Fielding Data'!$A$1:$H$12056, 5, 0), 0)</f>
        <v>203</v>
      </c>
      <c r="R1197" s="13">
        <f>IFERROR(VLOOKUP($A1197, 'Fielding Data'!$A$1:$H$12056, 6, 0), 0)</f>
        <v>391</v>
      </c>
      <c r="S1197" s="13">
        <f>IFERROR(VLOOKUP($A1197, 'Fielding Data'!$A$1:$H$12056, 7, 0), 0)</f>
        <v>18</v>
      </c>
      <c r="T1197" s="13">
        <f>IFERROR(VLOOKUP($A1197, 'Fielding Data'!$A$1:$H$12056, 8, 0), 0)</f>
        <v>83</v>
      </c>
      <c r="U1197" s="13">
        <f>SUMIFS('Fielding Data'!E:E, 'Fielding Data'!$A:$A, $A1197)</f>
        <v>203</v>
      </c>
      <c r="V1197" s="13">
        <f>SUMIFS('Fielding Data'!F:F, 'Fielding Data'!$A:$A, $A1197)</f>
        <v>391</v>
      </c>
      <c r="W1197" s="13">
        <f>SUMIFS('Fielding Data'!G:G, 'Fielding Data'!$A:$A, $A1197)</f>
        <v>18</v>
      </c>
      <c r="X1197" s="13">
        <f>SUMIFS('Fielding Data'!H:H, 'Fielding Data'!$A:$A, $A1197)</f>
        <v>83</v>
      </c>
    </row>
    <row r="1198" spans="1:24" x14ac:dyDescent="0.3">
      <c r="A1198" s="13" t="str">
        <f t="shared" si="37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 t="shared" si="36"/>
        <v>1B</v>
      </c>
      <c r="Q1198" s="13">
        <f>IFERROR(VLOOKUP($A1198, 'Fielding Data'!$A$1:$H$12056, 5, 0), 0)</f>
        <v>596</v>
      </c>
      <c r="R1198" s="13">
        <f>IFERROR(VLOOKUP($A1198, 'Fielding Data'!$A$1:$H$12056, 6, 0), 0)</f>
        <v>39</v>
      </c>
      <c r="S1198" s="13">
        <f>IFERROR(VLOOKUP($A1198, 'Fielding Data'!$A$1:$H$12056, 7, 0), 0)</f>
        <v>8</v>
      </c>
      <c r="T1198" s="13">
        <f>IFERROR(VLOOKUP($A1198, 'Fielding Data'!$A$1:$H$12056, 8, 0), 0)</f>
        <v>72</v>
      </c>
      <c r="U1198" s="13">
        <f>SUMIFS('Fielding Data'!E:E, 'Fielding Data'!$A:$A, $A1198)</f>
        <v>596</v>
      </c>
      <c r="V1198" s="13">
        <f>SUMIFS('Fielding Data'!F:F, 'Fielding Data'!$A:$A, $A1198)</f>
        <v>39</v>
      </c>
      <c r="W1198" s="13">
        <f>SUMIFS('Fielding Data'!G:G, 'Fielding Data'!$A:$A, $A1198)</f>
        <v>8</v>
      </c>
      <c r="X1198" s="13">
        <f>SUMIFS('Fielding Data'!H:H, 'Fielding Data'!$A:$A, $A1198)</f>
        <v>72</v>
      </c>
    </row>
    <row r="1199" spans="1:24" x14ac:dyDescent="0.3">
      <c r="A1199" s="13" t="str">
        <f t="shared" si="37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 t="shared" si="36"/>
        <v>P</v>
      </c>
      <c r="Q1199" s="13">
        <f>IFERROR(VLOOKUP($A1199, 'Fielding Data'!$A$1:$H$12056, 5, 0), 0)</f>
        <v>11</v>
      </c>
      <c r="R1199" s="13">
        <f>IFERROR(VLOOKUP($A1199, 'Fielding Data'!$A$1:$H$12056, 6, 0), 0)</f>
        <v>7</v>
      </c>
      <c r="S1199" s="13">
        <f>IFERROR(VLOOKUP($A1199, 'Fielding Data'!$A$1:$H$12056, 7, 0), 0)</f>
        <v>0</v>
      </c>
      <c r="T1199" s="13">
        <f>IFERROR(VLOOKUP($A1199, 'Fielding Data'!$A$1:$H$12056, 8, 0), 0)</f>
        <v>3</v>
      </c>
      <c r="U1199" s="13">
        <f>SUMIFS('Fielding Data'!E:E, 'Fielding Data'!$A:$A, $A1199)</f>
        <v>11</v>
      </c>
      <c r="V1199" s="13">
        <f>SUMIFS('Fielding Data'!F:F, 'Fielding Data'!$A:$A, $A1199)</f>
        <v>7</v>
      </c>
      <c r="W1199" s="13">
        <f>SUMIFS('Fielding Data'!G:G, 'Fielding Data'!$A:$A, $A1199)</f>
        <v>0</v>
      </c>
      <c r="X1199" s="13">
        <f>SUMIFS('Fielding Data'!H:H, 'Fielding Data'!$A:$A, $A1199)</f>
        <v>3</v>
      </c>
    </row>
    <row r="1200" spans="1:24" x14ac:dyDescent="0.3">
      <c r="A1200" s="13" t="str">
        <f t="shared" si="37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 t="shared" si="36"/>
        <v>P</v>
      </c>
      <c r="Q1200" s="13">
        <f>IFERROR(VLOOKUP($A1200, 'Fielding Data'!$A$1:$H$12056, 5, 0), 0)</f>
        <v>0</v>
      </c>
      <c r="R1200" s="13">
        <f>IFERROR(VLOOKUP($A1200, 'Fielding Data'!$A$1:$H$12056, 6, 0), 0)</f>
        <v>3</v>
      </c>
      <c r="S1200" s="13">
        <f>IFERROR(VLOOKUP($A1200, 'Fielding Data'!$A$1:$H$12056, 7, 0), 0)</f>
        <v>1</v>
      </c>
      <c r="T1200" s="13">
        <f>IFERROR(VLOOKUP($A1200, 'Fielding Data'!$A$1:$H$12056, 8, 0), 0)</f>
        <v>0</v>
      </c>
      <c r="U1200" s="13">
        <f>SUMIFS('Fielding Data'!E:E, 'Fielding Data'!$A:$A, $A1200)</f>
        <v>0</v>
      </c>
      <c r="V1200" s="13">
        <f>SUMIFS('Fielding Data'!F:F, 'Fielding Data'!$A:$A, $A1200)</f>
        <v>3</v>
      </c>
      <c r="W1200" s="13">
        <f>SUMIFS('Fielding Data'!G:G, 'Fielding Data'!$A:$A, $A1200)</f>
        <v>1</v>
      </c>
      <c r="X1200" s="13">
        <f>SUMIFS('Fielding Data'!H:H, 'Fielding Data'!$A:$A, $A1200)</f>
        <v>0</v>
      </c>
    </row>
    <row r="1201" spans="1:24" x14ac:dyDescent="0.3">
      <c r="A1201" s="13" t="str">
        <f t="shared" si="37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 t="shared" si="36"/>
        <v>3B</v>
      </c>
      <c r="Q1201" s="13">
        <f>IFERROR(VLOOKUP($A1201, 'Fielding Data'!$A$1:$H$12056, 5, 0), 0)</f>
        <v>17</v>
      </c>
      <c r="R1201" s="13">
        <f>IFERROR(VLOOKUP($A1201, 'Fielding Data'!$A$1:$H$12056, 6, 0), 0)</f>
        <v>62</v>
      </c>
      <c r="S1201" s="13">
        <f>IFERROR(VLOOKUP($A1201, 'Fielding Data'!$A$1:$H$12056, 7, 0), 0)</f>
        <v>2</v>
      </c>
      <c r="T1201" s="13">
        <f>IFERROR(VLOOKUP($A1201, 'Fielding Data'!$A$1:$H$12056, 8, 0), 0)</f>
        <v>1</v>
      </c>
      <c r="U1201" s="13">
        <f>SUMIFS('Fielding Data'!E:E, 'Fielding Data'!$A:$A, $A1201)</f>
        <v>250</v>
      </c>
      <c r="V1201" s="13">
        <f>SUMIFS('Fielding Data'!F:F, 'Fielding Data'!$A:$A, $A1201)</f>
        <v>75</v>
      </c>
      <c r="W1201" s="13">
        <f>SUMIFS('Fielding Data'!G:G, 'Fielding Data'!$A:$A, $A1201)</f>
        <v>8</v>
      </c>
      <c r="X1201" s="13">
        <f>SUMIFS('Fielding Data'!H:H, 'Fielding Data'!$A:$A, $A1201)</f>
        <v>6</v>
      </c>
    </row>
    <row r="1202" spans="1:24" x14ac:dyDescent="0.3">
      <c r="A1202" s="13" t="str">
        <f t="shared" si="37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 t="shared" si="36"/>
        <v>LF</v>
      </c>
      <c r="Q1202" s="13">
        <f>IFERROR(VLOOKUP($A1202, 'Fielding Data'!$A$1:$H$12056, 5, 0), 0)</f>
        <v>0</v>
      </c>
      <c r="R1202" s="13">
        <f>IFERROR(VLOOKUP($A1202, 'Fielding Data'!$A$1:$H$12056, 6, 0), 0)</f>
        <v>0</v>
      </c>
      <c r="S1202" s="13">
        <f>IFERROR(VLOOKUP($A1202, 'Fielding Data'!$A$1:$H$12056, 7, 0), 0)</f>
        <v>0</v>
      </c>
      <c r="T1202" s="13">
        <f>IFERROR(VLOOKUP($A1202, 'Fielding Data'!$A$1:$H$12056, 8, 0), 0)</f>
        <v>0</v>
      </c>
      <c r="U1202" s="13">
        <f>SUMIFS('Fielding Data'!E:E, 'Fielding Data'!$A:$A, $A1202)</f>
        <v>12</v>
      </c>
      <c r="V1202" s="13">
        <f>SUMIFS('Fielding Data'!F:F, 'Fielding Data'!$A:$A, $A1202)</f>
        <v>1</v>
      </c>
      <c r="W1202" s="13">
        <f>SUMIFS('Fielding Data'!G:G, 'Fielding Data'!$A:$A, $A1202)</f>
        <v>0</v>
      </c>
      <c r="X1202" s="13">
        <f>SUMIFS('Fielding Data'!H:H, 'Fielding Data'!$A:$A, $A1202)</f>
        <v>0</v>
      </c>
    </row>
    <row r="1203" spans="1:24" x14ac:dyDescent="0.3">
      <c r="A1203" s="13" t="str">
        <f t="shared" si="37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 t="shared" si="36"/>
        <v>LF</v>
      </c>
      <c r="Q1203" s="13">
        <f>IFERROR(VLOOKUP($A1203, 'Fielding Data'!$A$1:$H$12056, 5, 0), 0)</f>
        <v>0</v>
      </c>
      <c r="R1203" s="13">
        <f>IFERROR(VLOOKUP($A1203, 'Fielding Data'!$A$1:$H$12056, 6, 0), 0)</f>
        <v>0</v>
      </c>
      <c r="S1203" s="13">
        <f>IFERROR(VLOOKUP($A1203, 'Fielding Data'!$A$1:$H$12056, 7, 0), 0)</f>
        <v>0</v>
      </c>
      <c r="T1203" s="13">
        <f>IFERROR(VLOOKUP($A1203, 'Fielding Data'!$A$1:$H$12056, 8, 0), 0)</f>
        <v>0</v>
      </c>
      <c r="U1203" s="13">
        <f>SUMIFS('Fielding Data'!E:E, 'Fielding Data'!$A:$A, $A1203)</f>
        <v>220</v>
      </c>
      <c r="V1203" s="13">
        <f>SUMIFS('Fielding Data'!F:F, 'Fielding Data'!$A:$A, $A1203)</f>
        <v>4</v>
      </c>
      <c r="W1203" s="13">
        <f>SUMIFS('Fielding Data'!G:G, 'Fielding Data'!$A:$A, $A1203)</f>
        <v>2</v>
      </c>
      <c r="X1203" s="13">
        <f>SUMIFS('Fielding Data'!H:H, 'Fielding Data'!$A:$A, $A1203)</f>
        <v>1</v>
      </c>
    </row>
    <row r="1204" spans="1:24" x14ac:dyDescent="0.3">
      <c r="A1204" s="13" t="str">
        <f t="shared" si="37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 t="shared" si="36"/>
        <v>P</v>
      </c>
      <c r="Q1204" s="13">
        <f>IFERROR(VLOOKUP($A1204, 'Fielding Data'!$A$1:$H$12056, 5, 0), 0)</f>
        <v>8</v>
      </c>
      <c r="R1204" s="13">
        <f>IFERROR(VLOOKUP($A1204, 'Fielding Data'!$A$1:$H$12056, 6, 0), 0)</f>
        <v>15</v>
      </c>
      <c r="S1204" s="13">
        <f>IFERROR(VLOOKUP($A1204, 'Fielding Data'!$A$1:$H$12056, 7, 0), 0)</f>
        <v>0</v>
      </c>
      <c r="T1204" s="13">
        <f>IFERROR(VLOOKUP($A1204, 'Fielding Data'!$A$1:$H$12056, 8, 0), 0)</f>
        <v>1</v>
      </c>
      <c r="U1204" s="13">
        <f>SUMIFS('Fielding Data'!E:E, 'Fielding Data'!$A:$A, $A1204)</f>
        <v>8</v>
      </c>
      <c r="V1204" s="13">
        <f>SUMIFS('Fielding Data'!F:F, 'Fielding Data'!$A:$A, $A1204)</f>
        <v>15</v>
      </c>
      <c r="W1204" s="13">
        <f>SUMIFS('Fielding Data'!G:G, 'Fielding Data'!$A:$A, $A1204)</f>
        <v>0</v>
      </c>
      <c r="X1204" s="13">
        <f>SUMIFS('Fielding Data'!H:H, 'Fielding Data'!$A:$A, $A1204)</f>
        <v>1</v>
      </c>
    </row>
    <row r="1205" spans="1:24" x14ac:dyDescent="0.3">
      <c r="A1205" s="13" t="str">
        <f t="shared" si="37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 t="shared" si="36"/>
        <v>P</v>
      </c>
      <c r="Q1205" s="13">
        <f>IFERROR(VLOOKUP($A1205, 'Fielding Data'!$A$1:$H$12056, 5, 0), 0)</f>
        <v>3</v>
      </c>
      <c r="R1205" s="13">
        <f>IFERROR(VLOOKUP($A1205, 'Fielding Data'!$A$1:$H$12056, 6, 0), 0)</f>
        <v>14</v>
      </c>
      <c r="S1205" s="13">
        <f>IFERROR(VLOOKUP($A1205, 'Fielding Data'!$A$1:$H$12056, 7, 0), 0)</f>
        <v>0</v>
      </c>
      <c r="T1205" s="13">
        <f>IFERROR(VLOOKUP($A1205, 'Fielding Data'!$A$1:$H$12056, 8, 0), 0)</f>
        <v>2</v>
      </c>
      <c r="U1205" s="13">
        <f>SUMIFS('Fielding Data'!E:E, 'Fielding Data'!$A:$A, $A1205)</f>
        <v>3</v>
      </c>
      <c r="V1205" s="13">
        <f>SUMIFS('Fielding Data'!F:F, 'Fielding Data'!$A:$A, $A1205)</f>
        <v>14</v>
      </c>
      <c r="W1205" s="13">
        <f>SUMIFS('Fielding Data'!G:G, 'Fielding Data'!$A:$A, $A1205)</f>
        <v>0</v>
      </c>
      <c r="X1205" s="13">
        <f>SUMIFS('Fielding Data'!H:H, 'Fielding Data'!$A:$A, $A1205)</f>
        <v>2</v>
      </c>
    </row>
    <row r="1206" spans="1:24" x14ac:dyDescent="0.3">
      <c r="A1206" s="13" t="str">
        <f t="shared" si="37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 t="shared" si="36"/>
        <v>P</v>
      </c>
      <c r="Q1206" s="13">
        <f>IFERROR(VLOOKUP($A1206, 'Fielding Data'!$A$1:$H$12056, 5, 0), 0)</f>
        <v>5</v>
      </c>
      <c r="R1206" s="13">
        <f>IFERROR(VLOOKUP($A1206, 'Fielding Data'!$A$1:$H$12056, 6, 0), 0)</f>
        <v>10</v>
      </c>
      <c r="S1206" s="13">
        <f>IFERROR(VLOOKUP($A1206, 'Fielding Data'!$A$1:$H$12056, 7, 0), 0)</f>
        <v>0</v>
      </c>
      <c r="T1206" s="13">
        <f>IFERROR(VLOOKUP($A1206, 'Fielding Data'!$A$1:$H$12056, 8, 0), 0)</f>
        <v>0</v>
      </c>
      <c r="U1206" s="13">
        <f>SUMIFS('Fielding Data'!E:E, 'Fielding Data'!$A:$A, $A1206)</f>
        <v>5</v>
      </c>
      <c r="V1206" s="13">
        <f>SUMIFS('Fielding Data'!F:F, 'Fielding Data'!$A:$A, $A1206)</f>
        <v>10</v>
      </c>
      <c r="W1206" s="13">
        <f>SUMIFS('Fielding Data'!G:G, 'Fielding Data'!$A:$A, $A1206)</f>
        <v>0</v>
      </c>
      <c r="X1206" s="13">
        <f>SUMIFS('Fielding Data'!H:H, 'Fielding Data'!$A:$A, $A1206)</f>
        <v>0</v>
      </c>
    </row>
    <row r="1207" spans="1:24" x14ac:dyDescent="0.3">
      <c r="A1207" s="13" t="str">
        <f t="shared" si="37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 t="shared" si="36"/>
        <v>P</v>
      </c>
      <c r="Q1207" s="13">
        <f>IFERROR(VLOOKUP($A1207, 'Fielding Data'!$A$1:$H$12056, 5, 0), 0)</f>
        <v>0</v>
      </c>
      <c r="R1207" s="13">
        <f>IFERROR(VLOOKUP($A1207, 'Fielding Data'!$A$1:$H$12056, 6, 0), 0)</f>
        <v>0</v>
      </c>
      <c r="S1207" s="13">
        <f>IFERROR(VLOOKUP($A1207, 'Fielding Data'!$A$1:$H$12056, 7, 0), 0)</f>
        <v>0</v>
      </c>
      <c r="T1207" s="13">
        <f>IFERROR(VLOOKUP($A1207, 'Fielding Data'!$A$1:$H$12056, 8, 0), 0)</f>
        <v>0</v>
      </c>
      <c r="U1207" s="13">
        <f>SUMIFS('Fielding Data'!E:E, 'Fielding Data'!$A:$A, $A1207)</f>
        <v>0</v>
      </c>
      <c r="V1207" s="13">
        <f>SUMIFS('Fielding Data'!F:F, 'Fielding Data'!$A:$A, $A1207)</f>
        <v>0</v>
      </c>
      <c r="W1207" s="13">
        <f>SUMIFS('Fielding Data'!G:G, 'Fielding Data'!$A:$A, $A1207)</f>
        <v>0</v>
      </c>
      <c r="X1207" s="13">
        <f>SUMIFS('Fielding Data'!H:H, 'Fielding Data'!$A:$A, $A1207)</f>
        <v>0</v>
      </c>
    </row>
    <row r="1208" spans="1:24" x14ac:dyDescent="0.3">
      <c r="A1208" s="13" t="str">
        <f t="shared" si="37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 t="shared" si="36"/>
        <v>P</v>
      </c>
      <c r="Q1208" s="13">
        <f>IFERROR(VLOOKUP($A1208, 'Fielding Data'!$A$1:$H$12056, 5, 0), 0)</f>
        <v>15</v>
      </c>
      <c r="R1208" s="13">
        <f>IFERROR(VLOOKUP($A1208, 'Fielding Data'!$A$1:$H$12056, 6, 0), 0)</f>
        <v>18</v>
      </c>
      <c r="S1208" s="13">
        <f>IFERROR(VLOOKUP($A1208, 'Fielding Data'!$A$1:$H$12056, 7, 0), 0)</f>
        <v>3</v>
      </c>
      <c r="T1208" s="13">
        <f>IFERROR(VLOOKUP($A1208, 'Fielding Data'!$A$1:$H$12056, 8, 0), 0)</f>
        <v>0</v>
      </c>
      <c r="U1208" s="13">
        <f>SUMIFS('Fielding Data'!E:E, 'Fielding Data'!$A:$A, $A1208)</f>
        <v>15</v>
      </c>
      <c r="V1208" s="13">
        <f>SUMIFS('Fielding Data'!F:F, 'Fielding Data'!$A:$A, $A1208)</f>
        <v>18</v>
      </c>
      <c r="W1208" s="13">
        <f>SUMIFS('Fielding Data'!G:G, 'Fielding Data'!$A:$A, $A1208)</f>
        <v>3</v>
      </c>
      <c r="X1208" s="13">
        <f>SUMIFS('Fielding Data'!H:H, 'Fielding Data'!$A:$A, $A1208)</f>
        <v>0</v>
      </c>
    </row>
    <row r="1209" spans="1:24" x14ac:dyDescent="0.3">
      <c r="A1209" s="13" t="str">
        <f t="shared" si="37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 t="shared" si="36"/>
        <v>2B</v>
      </c>
      <c r="Q1209" s="13">
        <f>IFERROR(VLOOKUP($A1209, 'Fielding Data'!$A$1:$H$12056, 5, 0), 0)</f>
        <v>272</v>
      </c>
      <c r="R1209" s="13">
        <f>IFERROR(VLOOKUP($A1209, 'Fielding Data'!$A$1:$H$12056, 6, 0), 0)</f>
        <v>443</v>
      </c>
      <c r="S1209" s="13">
        <f>IFERROR(VLOOKUP($A1209, 'Fielding Data'!$A$1:$H$12056, 7, 0), 0)</f>
        <v>8</v>
      </c>
      <c r="T1209" s="13">
        <f>IFERROR(VLOOKUP($A1209, 'Fielding Data'!$A$1:$H$12056, 8, 0), 0)</f>
        <v>84</v>
      </c>
      <c r="U1209" s="13">
        <f>SUMIFS('Fielding Data'!E:E, 'Fielding Data'!$A:$A, $A1209)</f>
        <v>272</v>
      </c>
      <c r="V1209" s="13">
        <f>SUMIFS('Fielding Data'!F:F, 'Fielding Data'!$A:$A, $A1209)</f>
        <v>443</v>
      </c>
      <c r="W1209" s="13">
        <f>SUMIFS('Fielding Data'!G:G, 'Fielding Data'!$A:$A, $A1209)</f>
        <v>8</v>
      </c>
      <c r="X1209" s="13">
        <f>SUMIFS('Fielding Data'!H:H, 'Fielding Data'!$A:$A, $A1209)</f>
        <v>84</v>
      </c>
    </row>
    <row r="1210" spans="1:24" x14ac:dyDescent="0.3">
      <c r="A1210" s="13" t="str">
        <f t="shared" si="37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 t="shared" si="36"/>
        <v>P</v>
      </c>
      <c r="Q1210" s="13">
        <f>IFERROR(VLOOKUP($A1210, 'Fielding Data'!$A$1:$H$12056, 5, 0), 0)</f>
        <v>0</v>
      </c>
      <c r="R1210" s="13">
        <f>IFERROR(VLOOKUP($A1210, 'Fielding Data'!$A$1:$H$12056, 6, 0), 0)</f>
        <v>1</v>
      </c>
      <c r="S1210" s="13">
        <f>IFERROR(VLOOKUP($A1210, 'Fielding Data'!$A$1:$H$12056, 7, 0), 0)</f>
        <v>0</v>
      </c>
      <c r="T1210" s="13">
        <f>IFERROR(VLOOKUP($A1210, 'Fielding Data'!$A$1:$H$12056, 8, 0), 0)</f>
        <v>0</v>
      </c>
      <c r="U1210" s="13">
        <f>SUMIFS('Fielding Data'!E:E, 'Fielding Data'!$A:$A, $A1210)</f>
        <v>0</v>
      </c>
      <c r="V1210" s="13">
        <f>SUMIFS('Fielding Data'!F:F, 'Fielding Data'!$A:$A, $A1210)</f>
        <v>1</v>
      </c>
      <c r="W1210" s="13">
        <f>SUMIFS('Fielding Data'!G:G, 'Fielding Data'!$A:$A, $A1210)</f>
        <v>0</v>
      </c>
      <c r="X1210" s="13">
        <f>SUMIFS('Fielding Data'!H:H, 'Fielding Data'!$A:$A, $A1210)</f>
        <v>0</v>
      </c>
    </row>
    <row r="1211" spans="1:24" x14ac:dyDescent="0.3">
      <c r="A1211" s="13" t="str">
        <f t="shared" si="37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 t="shared" si="36"/>
        <v>P</v>
      </c>
      <c r="Q1211" s="13">
        <f>IFERROR(VLOOKUP($A1211, 'Fielding Data'!$A$1:$H$12056, 5, 0), 0)</f>
        <v>2</v>
      </c>
      <c r="R1211" s="13">
        <f>IFERROR(VLOOKUP($A1211, 'Fielding Data'!$A$1:$H$12056, 6, 0), 0)</f>
        <v>11</v>
      </c>
      <c r="S1211" s="13">
        <f>IFERROR(VLOOKUP($A1211, 'Fielding Data'!$A$1:$H$12056, 7, 0), 0)</f>
        <v>0</v>
      </c>
      <c r="T1211" s="13">
        <f>IFERROR(VLOOKUP($A1211, 'Fielding Data'!$A$1:$H$12056, 8, 0), 0)</f>
        <v>0</v>
      </c>
      <c r="U1211" s="13">
        <f>SUMIFS('Fielding Data'!E:E, 'Fielding Data'!$A:$A, $A1211)</f>
        <v>2</v>
      </c>
      <c r="V1211" s="13">
        <f>SUMIFS('Fielding Data'!F:F, 'Fielding Data'!$A:$A, $A1211)</f>
        <v>11</v>
      </c>
      <c r="W1211" s="13">
        <f>SUMIFS('Fielding Data'!G:G, 'Fielding Data'!$A:$A, $A1211)</f>
        <v>0</v>
      </c>
      <c r="X1211" s="13">
        <f>SUMIFS('Fielding Data'!H:H, 'Fielding Data'!$A:$A, $A1211)</f>
        <v>0</v>
      </c>
    </row>
    <row r="1212" spans="1:24" x14ac:dyDescent="0.3">
      <c r="A1212" s="13" t="str">
        <f t="shared" si="37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 t="shared" si="36"/>
        <v>P</v>
      </c>
      <c r="Q1212" s="13">
        <f>IFERROR(VLOOKUP($A1212, 'Fielding Data'!$A$1:$H$12056, 5, 0), 0)</f>
        <v>3</v>
      </c>
      <c r="R1212" s="13">
        <f>IFERROR(VLOOKUP($A1212, 'Fielding Data'!$A$1:$H$12056, 6, 0), 0)</f>
        <v>5</v>
      </c>
      <c r="S1212" s="13">
        <f>IFERROR(VLOOKUP($A1212, 'Fielding Data'!$A$1:$H$12056, 7, 0), 0)</f>
        <v>0</v>
      </c>
      <c r="T1212" s="13">
        <f>IFERROR(VLOOKUP($A1212, 'Fielding Data'!$A$1:$H$12056, 8, 0), 0)</f>
        <v>0</v>
      </c>
      <c r="U1212" s="13">
        <f>SUMIFS('Fielding Data'!E:E, 'Fielding Data'!$A:$A, $A1212)</f>
        <v>3</v>
      </c>
      <c r="V1212" s="13">
        <f>SUMIFS('Fielding Data'!F:F, 'Fielding Data'!$A:$A, $A1212)</f>
        <v>5</v>
      </c>
      <c r="W1212" s="13">
        <f>SUMIFS('Fielding Data'!G:G, 'Fielding Data'!$A:$A, $A1212)</f>
        <v>0</v>
      </c>
      <c r="X1212" s="13">
        <f>SUMIFS('Fielding Data'!H:H, 'Fielding Data'!$A:$A, $A1212)</f>
        <v>0</v>
      </c>
    </row>
    <row r="1213" spans="1:24" x14ac:dyDescent="0.3">
      <c r="A1213" s="13" t="str">
        <f t="shared" si="37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 t="shared" si="36"/>
        <v>3B</v>
      </c>
      <c r="Q1213" s="13">
        <f>IFERROR(VLOOKUP($A1213, 'Fielding Data'!$A$1:$H$12056, 5, 0), 0)</f>
        <v>17</v>
      </c>
      <c r="R1213" s="13">
        <f>IFERROR(VLOOKUP($A1213, 'Fielding Data'!$A$1:$H$12056, 6, 0), 0)</f>
        <v>23</v>
      </c>
      <c r="S1213" s="13">
        <f>IFERROR(VLOOKUP($A1213, 'Fielding Data'!$A$1:$H$12056, 7, 0), 0)</f>
        <v>3</v>
      </c>
      <c r="T1213" s="13">
        <f>IFERROR(VLOOKUP($A1213, 'Fielding Data'!$A$1:$H$12056, 8, 0), 0)</f>
        <v>1</v>
      </c>
      <c r="U1213" s="13">
        <f>SUMIFS('Fielding Data'!E:E, 'Fielding Data'!$A:$A, $A1213)</f>
        <v>17</v>
      </c>
      <c r="V1213" s="13">
        <f>SUMIFS('Fielding Data'!F:F, 'Fielding Data'!$A:$A, $A1213)</f>
        <v>23</v>
      </c>
      <c r="W1213" s="13">
        <f>SUMIFS('Fielding Data'!G:G, 'Fielding Data'!$A:$A, $A1213)</f>
        <v>3</v>
      </c>
      <c r="X1213" s="13">
        <f>SUMIFS('Fielding Data'!H:H, 'Fielding Data'!$A:$A, $A1213)</f>
        <v>1</v>
      </c>
    </row>
    <row r="1214" spans="1:24" x14ac:dyDescent="0.3">
      <c r="A1214" s="13" t="str">
        <f t="shared" si="37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 t="shared" si="36"/>
        <v>P</v>
      </c>
      <c r="Q1214" s="13">
        <f>IFERROR(VLOOKUP($A1214, 'Fielding Data'!$A$1:$H$12056, 5, 0), 0)</f>
        <v>3</v>
      </c>
      <c r="R1214" s="13">
        <f>IFERROR(VLOOKUP($A1214, 'Fielding Data'!$A$1:$H$12056, 6, 0), 0)</f>
        <v>2</v>
      </c>
      <c r="S1214" s="13">
        <f>IFERROR(VLOOKUP($A1214, 'Fielding Data'!$A$1:$H$12056, 7, 0), 0)</f>
        <v>0</v>
      </c>
      <c r="T1214" s="13">
        <f>IFERROR(VLOOKUP($A1214, 'Fielding Data'!$A$1:$H$12056, 8, 0), 0)</f>
        <v>0</v>
      </c>
      <c r="U1214" s="13">
        <f>SUMIFS('Fielding Data'!E:E, 'Fielding Data'!$A:$A, $A1214)</f>
        <v>3</v>
      </c>
      <c r="V1214" s="13">
        <f>SUMIFS('Fielding Data'!F:F, 'Fielding Data'!$A:$A, $A1214)</f>
        <v>2</v>
      </c>
      <c r="W1214" s="13">
        <f>SUMIFS('Fielding Data'!G:G, 'Fielding Data'!$A:$A, $A1214)</f>
        <v>0</v>
      </c>
      <c r="X1214" s="13">
        <f>SUMIFS('Fielding Data'!H:H, 'Fielding Data'!$A:$A, $A1214)</f>
        <v>0</v>
      </c>
    </row>
    <row r="1215" spans="1:24" x14ac:dyDescent="0.3">
      <c r="A1215" s="13" t="str">
        <f t="shared" si="37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 t="shared" si="36"/>
        <v>P</v>
      </c>
      <c r="Q1215" s="13">
        <f>IFERROR(VLOOKUP($A1215, 'Fielding Data'!$A$1:$H$12056, 5, 0), 0)</f>
        <v>1</v>
      </c>
      <c r="R1215" s="13">
        <f>IFERROR(VLOOKUP($A1215, 'Fielding Data'!$A$1:$H$12056, 6, 0), 0)</f>
        <v>1</v>
      </c>
      <c r="S1215" s="13">
        <f>IFERROR(VLOOKUP($A1215, 'Fielding Data'!$A$1:$H$12056, 7, 0), 0)</f>
        <v>0</v>
      </c>
      <c r="T1215" s="13">
        <f>IFERROR(VLOOKUP($A1215, 'Fielding Data'!$A$1:$H$12056, 8, 0), 0)</f>
        <v>0</v>
      </c>
      <c r="U1215" s="13">
        <f>SUMIFS('Fielding Data'!E:E, 'Fielding Data'!$A:$A, $A1215)</f>
        <v>1</v>
      </c>
      <c r="V1215" s="13">
        <f>SUMIFS('Fielding Data'!F:F, 'Fielding Data'!$A:$A, $A1215)</f>
        <v>1</v>
      </c>
      <c r="W1215" s="13">
        <f>SUMIFS('Fielding Data'!G:G, 'Fielding Data'!$A:$A, $A1215)</f>
        <v>0</v>
      </c>
      <c r="X1215" s="13">
        <f>SUMIFS('Fielding Data'!H:H, 'Fielding Data'!$A:$A, $A1215)</f>
        <v>0</v>
      </c>
    </row>
    <row r="1216" spans="1:24" x14ac:dyDescent="0.3">
      <c r="A1216" s="13" t="str">
        <f t="shared" si="37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 t="shared" si="36"/>
        <v>1B</v>
      </c>
      <c r="Q1216" s="13">
        <f>IFERROR(VLOOKUP($A1216, 'Fielding Data'!$A$1:$H$12056, 5, 0), 0)</f>
        <v>201</v>
      </c>
      <c r="R1216" s="13">
        <f>IFERROR(VLOOKUP($A1216, 'Fielding Data'!$A$1:$H$12056, 6, 0), 0)</f>
        <v>12</v>
      </c>
      <c r="S1216" s="13">
        <f>IFERROR(VLOOKUP($A1216, 'Fielding Data'!$A$1:$H$12056, 7, 0), 0)</f>
        <v>1</v>
      </c>
      <c r="T1216" s="13">
        <f>IFERROR(VLOOKUP($A1216, 'Fielding Data'!$A$1:$H$12056, 8, 0), 0)</f>
        <v>8</v>
      </c>
      <c r="U1216" s="13">
        <f>SUMIFS('Fielding Data'!E:E, 'Fielding Data'!$A:$A, $A1216)</f>
        <v>251</v>
      </c>
      <c r="V1216" s="13">
        <f>SUMIFS('Fielding Data'!F:F, 'Fielding Data'!$A:$A, $A1216)</f>
        <v>14</v>
      </c>
      <c r="W1216" s="13">
        <f>SUMIFS('Fielding Data'!G:G, 'Fielding Data'!$A:$A, $A1216)</f>
        <v>4</v>
      </c>
      <c r="X1216" s="13">
        <f>SUMIFS('Fielding Data'!H:H, 'Fielding Data'!$A:$A, $A1216)</f>
        <v>8</v>
      </c>
    </row>
    <row r="1217" spans="1:24" x14ac:dyDescent="0.3">
      <c r="A1217" s="13" t="str">
        <f t="shared" si="37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 t="shared" si="36"/>
        <v>3B</v>
      </c>
      <c r="Q1217" s="13">
        <f>IFERROR(VLOOKUP($A1217, 'Fielding Data'!$A$1:$H$12056, 5, 0), 0)</f>
        <v>93</v>
      </c>
      <c r="R1217" s="13">
        <f>IFERROR(VLOOKUP($A1217, 'Fielding Data'!$A$1:$H$12056, 6, 0), 0)</f>
        <v>208</v>
      </c>
      <c r="S1217" s="13">
        <f>IFERROR(VLOOKUP($A1217, 'Fielding Data'!$A$1:$H$12056, 7, 0), 0)</f>
        <v>11</v>
      </c>
      <c r="T1217" s="13">
        <f>IFERROR(VLOOKUP($A1217, 'Fielding Data'!$A$1:$H$12056, 8, 0), 0)</f>
        <v>24</v>
      </c>
      <c r="U1217" s="13">
        <f>SUMIFS('Fielding Data'!E:E, 'Fielding Data'!$A:$A, $A1217)</f>
        <v>93</v>
      </c>
      <c r="V1217" s="13">
        <f>SUMIFS('Fielding Data'!F:F, 'Fielding Data'!$A:$A, $A1217)</f>
        <v>208</v>
      </c>
      <c r="W1217" s="13">
        <f>SUMIFS('Fielding Data'!G:G, 'Fielding Data'!$A:$A, $A1217)</f>
        <v>11</v>
      </c>
      <c r="X1217" s="13">
        <f>SUMIFS('Fielding Data'!H:H, 'Fielding Data'!$A:$A, $A1217)</f>
        <v>24</v>
      </c>
    </row>
    <row r="1218" spans="1:24" x14ac:dyDescent="0.3">
      <c r="A1218" s="13" t="str">
        <f t="shared" si="37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 t="shared" ref="P1218:P1281" si="38">IFERROR(VLOOKUP($A1218, Fielding, 4, 0), "Other")</f>
        <v>P</v>
      </c>
      <c r="Q1218" s="13">
        <f>IFERROR(VLOOKUP($A1218, 'Fielding Data'!$A$1:$H$12056, 5, 0), 0)</f>
        <v>1</v>
      </c>
      <c r="R1218" s="13">
        <f>IFERROR(VLOOKUP($A1218, 'Fielding Data'!$A$1:$H$12056, 6, 0), 0)</f>
        <v>4</v>
      </c>
      <c r="S1218" s="13">
        <f>IFERROR(VLOOKUP($A1218, 'Fielding Data'!$A$1:$H$12056, 7, 0), 0)</f>
        <v>0</v>
      </c>
      <c r="T1218" s="13">
        <f>IFERROR(VLOOKUP($A1218, 'Fielding Data'!$A$1:$H$12056, 8, 0), 0)</f>
        <v>1</v>
      </c>
      <c r="U1218" s="13">
        <f>SUMIFS('Fielding Data'!E:E, 'Fielding Data'!$A:$A, $A1218)</f>
        <v>1</v>
      </c>
      <c r="V1218" s="13">
        <f>SUMIFS('Fielding Data'!F:F, 'Fielding Data'!$A:$A, $A1218)</f>
        <v>4</v>
      </c>
      <c r="W1218" s="13">
        <f>SUMIFS('Fielding Data'!G:G, 'Fielding Data'!$A:$A, $A1218)</f>
        <v>0</v>
      </c>
      <c r="X1218" s="13">
        <f>SUMIFS('Fielding Data'!H:H, 'Fielding Data'!$A:$A, $A1218)</f>
        <v>1</v>
      </c>
    </row>
    <row r="1219" spans="1:24" x14ac:dyDescent="0.3">
      <c r="A1219" s="13" t="str">
        <f t="shared" ref="A1219:A1282" si="3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 t="shared" si="38"/>
        <v>CF</v>
      </c>
      <c r="Q1219" s="13">
        <f>IFERROR(VLOOKUP($A1219, 'Fielding Data'!$A$1:$H$12056, 5, 0), 0)</f>
        <v>0</v>
      </c>
      <c r="R1219" s="13">
        <f>IFERROR(VLOOKUP($A1219, 'Fielding Data'!$A$1:$H$12056, 6, 0), 0)</f>
        <v>0</v>
      </c>
      <c r="S1219" s="13">
        <f>IFERROR(VLOOKUP($A1219, 'Fielding Data'!$A$1:$H$12056, 7, 0), 0)</f>
        <v>0</v>
      </c>
      <c r="T1219" s="13">
        <f>IFERROR(VLOOKUP($A1219, 'Fielding Data'!$A$1:$H$12056, 8, 0), 0)</f>
        <v>0</v>
      </c>
      <c r="U1219" s="13">
        <f>SUMIFS('Fielding Data'!E:E, 'Fielding Data'!$A:$A, $A1219)</f>
        <v>44</v>
      </c>
      <c r="V1219" s="13">
        <f>SUMIFS('Fielding Data'!F:F, 'Fielding Data'!$A:$A, $A1219)</f>
        <v>0</v>
      </c>
      <c r="W1219" s="13">
        <f>SUMIFS('Fielding Data'!G:G, 'Fielding Data'!$A:$A, $A1219)</f>
        <v>2</v>
      </c>
      <c r="X1219" s="13">
        <f>SUMIFS('Fielding Data'!H:H, 'Fielding Data'!$A:$A, $A1219)</f>
        <v>0</v>
      </c>
    </row>
    <row r="1220" spans="1:24" x14ac:dyDescent="0.3">
      <c r="A1220" s="13" t="str">
        <f t="shared" si="3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 t="shared" si="38"/>
        <v>P</v>
      </c>
      <c r="Q1220" s="13">
        <f>IFERROR(VLOOKUP($A1220, 'Fielding Data'!$A$1:$H$12056, 5, 0), 0)</f>
        <v>4</v>
      </c>
      <c r="R1220" s="13">
        <f>IFERROR(VLOOKUP($A1220, 'Fielding Data'!$A$1:$H$12056, 6, 0), 0)</f>
        <v>12</v>
      </c>
      <c r="S1220" s="13">
        <f>IFERROR(VLOOKUP($A1220, 'Fielding Data'!$A$1:$H$12056, 7, 0), 0)</f>
        <v>2</v>
      </c>
      <c r="T1220" s="13">
        <f>IFERROR(VLOOKUP($A1220, 'Fielding Data'!$A$1:$H$12056, 8, 0), 0)</f>
        <v>0</v>
      </c>
      <c r="U1220" s="13">
        <f>SUMIFS('Fielding Data'!E:E, 'Fielding Data'!$A:$A, $A1220)</f>
        <v>4</v>
      </c>
      <c r="V1220" s="13">
        <f>SUMIFS('Fielding Data'!F:F, 'Fielding Data'!$A:$A, $A1220)</f>
        <v>12</v>
      </c>
      <c r="W1220" s="13">
        <f>SUMIFS('Fielding Data'!G:G, 'Fielding Data'!$A:$A, $A1220)</f>
        <v>2</v>
      </c>
      <c r="X1220" s="13">
        <f>SUMIFS('Fielding Data'!H:H, 'Fielding Data'!$A:$A, $A1220)</f>
        <v>0</v>
      </c>
    </row>
    <row r="1221" spans="1:24" x14ac:dyDescent="0.3">
      <c r="A1221" s="13" t="str">
        <f t="shared" si="3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 t="shared" si="38"/>
        <v>P</v>
      </c>
      <c r="Q1221" s="13">
        <f>IFERROR(VLOOKUP($A1221, 'Fielding Data'!$A$1:$H$12056, 5, 0), 0)</f>
        <v>0</v>
      </c>
      <c r="R1221" s="13">
        <f>IFERROR(VLOOKUP($A1221, 'Fielding Data'!$A$1:$H$12056, 6, 0), 0)</f>
        <v>2</v>
      </c>
      <c r="S1221" s="13">
        <f>IFERROR(VLOOKUP($A1221, 'Fielding Data'!$A$1:$H$12056, 7, 0), 0)</f>
        <v>0</v>
      </c>
      <c r="T1221" s="13">
        <f>IFERROR(VLOOKUP($A1221, 'Fielding Data'!$A$1:$H$12056, 8, 0), 0)</f>
        <v>0</v>
      </c>
      <c r="U1221" s="13">
        <f>SUMIFS('Fielding Data'!E:E, 'Fielding Data'!$A:$A, $A1221)</f>
        <v>0</v>
      </c>
      <c r="V1221" s="13">
        <f>SUMIFS('Fielding Data'!F:F, 'Fielding Data'!$A:$A, $A1221)</f>
        <v>2</v>
      </c>
      <c r="W1221" s="13">
        <f>SUMIFS('Fielding Data'!G:G, 'Fielding Data'!$A:$A, $A1221)</f>
        <v>0</v>
      </c>
      <c r="X1221" s="13">
        <f>SUMIFS('Fielding Data'!H:H, 'Fielding Data'!$A:$A, $A1221)</f>
        <v>0</v>
      </c>
    </row>
    <row r="1222" spans="1:24" x14ac:dyDescent="0.3">
      <c r="A1222" s="13" t="str">
        <f t="shared" si="3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 t="shared" si="38"/>
        <v>P</v>
      </c>
      <c r="Q1222" s="13">
        <f>IFERROR(VLOOKUP($A1222, 'Fielding Data'!$A$1:$H$12056, 5, 0), 0)</f>
        <v>2</v>
      </c>
      <c r="R1222" s="13">
        <f>IFERROR(VLOOKUP($A1222, 'Fielding Data'!$A$1:$H$12056, 6, 0), 0)</f>
        <v>6</v>
      </c>
      <c r="S1222" s="13">
        <f>IFERROR(VLOOKUP($A1222, 'Fielding Data'!$A$1:$H$12056, 7, 0), 0)</f>
        <v>0</v>
      </c>
      <c r="T1222" s="13">
        <f>IFERROR(VLOOKUP($A1222, 'Fielding Data'!$A$1:$H$12056, 8, 0), 0)</f>
        <v>1</v>
      </c>
      <c r="U1222" s="13">
        <f>SUMIFS('Fielding Data'!E:E, 'Fielding Data'!$A:$A, $A1222)</f>
        <v>2</v>
      </c>
      <c r="V1222" s="13">
        <f>SUMIFS('Fielding Data'!F:F, 'Fielding Data'!$A:$A, $A1222)</f>
        <v>6</v>
      </c>
      <c r="W1222" s="13">
        <f>SUMIFS('Fielding Data'!G:G, 'Fielding Data'!$A:$A, $A1222)</f>
        <v>0</v>
      </c>
      <c r="X1222" s="13">
        <f>SUMIFS('Fielding Data'!H:H, 'Fielding Data'!$A:$A, $A1222)</f>
        <v>1</v>
      </c>
    </row>
    <row r="1223" spans="1:24" x14ac:dyDescent="0.3">
      <c r="A1223" s="13" t="str">
        <f t="shared" si="3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 t="shared" si="38"/>
        <v>1B</v>
      </c>
      <c r="Q1223" s="13">
        <f>IFERROR(VLOOKUP($A1223, 'Fielding Data'!$A$1:$H$12056, 5, 0), 0)</f>
        <v>154</v>
      </c>
      <c r="R1223" s="13">
        <f>IFERROR(VLOOKUP($A1223, 'Fielding Data'!$A$1:$H$12056, 6, 0), 0)</f>
        <v>14</v>
      </c>
      <c r="S1223" s="13">
        <f>IFERROR(VLOOKUP($A1223, 'Fielding Data'!$A$1:$H$12056, 7, 0), 0)</f>
        <v>2</v>
      </c>
      <c r="T1223" s="13">
        <f>IFERROR(VLOOKUP($A1223, 'Fielding Data'!$A$1:$H$12056, 8, 0), 0)</f>
        <v>18</v>
      </c>
      <c r="U1223" s="13">
        <f>SUMIFS('Fielding Data'!E:E, 'Fielding Data'!$A:$A, $A1223)</f>
        <v>348</v>
      </c>
      <c r="V1223" s="13">
        <f>SUMIFS('Fielding Data'!F:F, 'Fielding Data'!$A:$A, $A1223)</f>
        <v>18</v>
      </c>
      <c r="W1223" s="13">
        <f>SUMIFS('Fielding Data'!G:G, 'Fielding Data'!$A:$A, $A1223)</f>
        <v>6</v>
      </c>
      <c r="X1223" s="13">
        <f>SUMIFS('Fielding Data'!H:H, 'Fielding Data'!$A:$A, $A1223)</f>
        <v>20</v>
      </c>
    </row>
    <row r="1224" spans="1:24" x14ac:dyDescent="0.3">
      <c r="A1224" s="13" t="str">
        <f t="shared" si="3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 t="shared" si="38"/>
        <v>CF</v>
      </c>
      <c r="Q1224" s="13">
        <f>IFERROR(VLOOKUP($A1224, 'Fielding Data'!$A$1:$H$12056, 5, 0), 0)</f>
        <v>0</v>
      </c>
      <c r="R1224" s="13">
        <f>IFERROR(VLOOKUP($A1224, 'Fielding Data'!$A$1:$H$12056, 6, 0), 0)</f>
        <v>0</v>
      </c>
      <c r="S1224" s="13">
        <f>IFERROR(VLOOKUP($A1224, 'Fielding Data'!$A$1:$H$12056, 7, 0), 0)</f>
        <v>0</v>
      </c>
      <c r="T1224" s="13">
        <f>IFERROR(VLOOKUP($A1224, 'Fielding Data'!$A$1:$H$12056, 8, 0), 0)</f>
        <v>0</v>
      </c>
      <c r="U1224" s="13">
        <f>SUMIFS('Fielding Data'!E:E, 'Fielding Data'!$A:$A, $A1224)</f>
        <v>159</v>
      </c>
      <c r="V1224" s="13">
        <f>SUMIFS('Fielding Data'!F:F, 'Fielding Data'!$A:$A, $A1224)</f>
        <v>6</v>
      </c>
      <c r="W1224" s="13">
        <f>SUMIFS('Fielding Data'!G:G, 'Fielding Data'!$A:$A, $A1224)</f>
        <v>1</v>
      </c>
      <c r="X1224" s="13">
        <f>SUMIFS('Fielding Data'!H:H, 'Fielding Data'!$A:$A, $A1224)</f>
        <v>0</v>
      </c>
    </row>
    <row r="1225" spans="1:24" x14ac:dyDescent="0.3">
      <c r="A1225" s="13" t="str">
        <f t="shared" si="3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 t="shared" si="38"/>
        <v>P</v>
      </c>
      <c r="Q1225" s="13">
        <f>IFERROR(VLOOKUP($A1225, 'Fielding Data'!$A$1:$H$12056, 5, 0), 0)</f>
        <v>0</v>
      </c>
      <c r="R1225" s="13">
        <f>IFERROR(VLOOKUP($A1225, 'Fielding Data'!$A$1:$H$12056, 6, 0), 0)</f>
        <v>0</v>
      </c>
      <c r="S1225" s="13">
        <f>IFERROR(VLOOKUP($A1225, 'Fielding Data'!$A$1:$H$12056, 7, 0), 0)</f>
        <v>0</v>
      </c>
      <c r="T1225" s="13">
        <f>IFERROR(VLOOKUP($A1225, 'Fielding Data'!$A$1:$H$12056, 8, 0), 0)</f>
        <v>0</v>
      </c>
      <c r="U1225" s="13">
        <f>SUMIFS('Fielding Data'!E:E, 'Fielding Data'!$A:$A, $A1225)</f>
        <v>0</v>
      </c>
      <c r="V1225" s="13">
        <f>SUMIFS('Fielding Data'!F:F, 'Fielding Data'!$A:$A, $A1225)</f>
        <v>0</v>
      </c>
      <c r="W1225" s="13">
        <f>SUMIFS('Fielding Data'!G:G, 'Fielding Data'!$A:$A, $A1225)</f>
        <v>0</v>
      </c>
      <c r="X1225" s="13">
        <f>SUMIFS('Fielding Data'!H:H, 'Fielding Data'!$A:$A, $A1225)</f>
        <v>0</v>
      </c>
    </row>
    <row r="1226" spans="1:24" x14ac:dyDescent="0.3">
      <c r="A1226" s="13" t="str">
        <f t="shared" si="3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 t="shared" si="38"/>
        <v>P</v>
      </c>
      <c r="Q1226" s="13">
        <f>IFERROR(VLOOKUP($A1226, 'Fielding Data'!$A$1:$H$12056, 5, 0), 0)</f>
        <v>1</v>
      </c>
      <c r="R1226" s="13">
        <f>IFERROR(VLOOKUP($A1226, 'Fielding Data'!$A$1:$H$12056, 6, 0), 0)</f>
        <v>1</v>
      </c>
      <c r="S1226" s="13">
        <f>IFERROR(VLOOKUP($A1226, 'Fielding Data'!$A$1:$H$12056, 7, 0), 0)</f>
        <v>0</v>
      </c>
      <c r="T1226" s="13">
        <f>IFERROR(VLOOKUP($A1226, 'Fielding Data'!$A$1:$H$12056, 8, 0), 0)</f>
        <v>0</v>
      </c>
      <c r="U1226" s="13">
        <f>SUMIFS('Fielding Data'!E:E, 'Fielding Data'!$A:$A, $A1226)</f>
        <v>1</v>
      </c>
      <c r="V1226" s="13">
        <f>SUMIFS('Fielding Data'!F:F, 'Fielding Data'!$A:$A, $A1226)</f>
        <v>1</v>
      </c>
      <c r="W1226" s="13">
        <f>SUMIFS('Fielding Data'!G:G, 'Fielding Data'!$A:$A, $A1226)</f>
        <v>0</v>
      </c>
      <c r="X1226" s="13">
        <f>SUMIFS('Fielding Data'!H:H, 'Fielding Data'!$A:$A, $A1226)</f>
        <v>0</v>
      </c>
    </row>
    <row r="1227" spans="1:24" x14ac:dyDescent="0.3">
      <c r="A1227" s="13" t="str">
        <f t="shared" si="3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 t="shared" si="38"/>
        <v>SS</v>
      </c>
      <c r="Q1227" s="13">
        <f>IFERROR(VLOOKUP($A1227, 'Fielding Data'!$A$1:$H$12056, 5, 0), 0)</f>
        <v>167</v>
      </c>
      <c r="R1227" s="13">
        <f>IFERROR(VLOOKUP($A1227, 'Fielding Data'!$A$1:$H$12056, 6, 0), 0)</f>
        <v>418</v>
      </c>
      <c r="S1227" s="13">
        <f>IFERROR(VLOOKUP($A1227, 'Fielding Data'!$A$1:$H$12056, 7, 0), 0)</f>
        <v>21</v>
      </c>
      <c r="T1227" s="13">
        <f>IFERROR(VLOOKUP($A1227, 'Fielding Data'!$A$1:$H$12056, 8, 0), 0)</f>
        <v>85</v>
      </c>
      <c r="U1227" s="13">
        <f>SUMIFS('Fielding Data'!E:E, 'Fielding Data'!$A:$A, $A1227)</f>
        <v>167</v>
      </c>
      <c r="V1227" s="13">
        <f>SUMIFS('Fielding Data'!F:F, 'Fielding Data'!$A:$A, $A1227)</f>
        <v>418</v>
      </c>
      <c r="W1227" s="13">
        <f>SUMIFS('Fielding Data'!G:G, 'Fielding Data'!$A:$A, $A1227)</f>
        <v>21</v>
      </c>
      <c r="X1227" s="13">
        <f>SUMIFS('Fielding Data'!H:H, 'Fielding Data'!$A:$A, $A1227)</f>
        <v>85</v>
      </c>
    </row>
    <row r="1228" spans="1:24" x14ac:dyDescent="0.3">
      <c r="A1228" s="13" t="str">
        <f t="shared" si="3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 t="shared" si="38"/>
        <v>P</v>
      </c>
      <c r="Q1228" s="13">
        <f>IFERROR(VLOOKUP($A1228, 'Fielding Data'!$A$1:$H$12056, 5, 0), 0)</f>
        <v>5</v>
      </c>
      <c r="R1228" s="13">
        <f>IFERROR(VLOOKUP($A1228, 'Fielding Data'!$A$1:$H$12056, 6, 0), 0)</f>
        <v>24</v>
      </c>
      <c r="S1228" s="13">
        <f>IFERROR(VLOOKUP($A1228, 'Fielding Data'!$A$1:$H$12056, 7, 0), 0)</f>
        <v>2</v>
      </c>
      <c r="T1228" s="13">
        <f>IFERROR(VLOOKUP($A1228, 'Fielding Data'!$A$1:$H$12056, 8, 0), 0)</f>
        <v>1</v>
      </c>
      <c r="U1228" s="13">
        <f>SUMIFS('Fielding Data'!E:E, 'Fielding Data'!$A:$A, $A1228)</f>
        <v>5</v>
      </c>
      <c r="V1228" s="13">
        <f>SUMIFS('Fielding Data'!F:F, 'Fielding Data'!$A:$A, $A1228)</f>
        <v>24</v>
      </c>
      <c r="W1228" s="13">
        <f>SUMIFS('Fielding Data'!G:G, 'Fielding Data'!$A:$A, $A1228)</f>
        <v>2</v>
      </c>
      <c r="X1228" s="13">
        <f>SUMIFS('Fielding Data'!H:H, 'Fielding Data'!$A:$A, $A1228)</f>
        <v>1</v>
      </c>
    </row>
    <row r="1229" spans="1:24" x14ac:dyDescent="0.3">
      <c r="A1229" s="13" t="str">
        <f t="shared" si="3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 t="shared" si="38"/>
        <v>1B</v>
      </c>
      <c r="Q1229" s="13">
        <f>IFERROR(VLOOKUP($A1229, 'Fielding Data'!$A$1:$H$12056, 5, 0), 0)</f>
        <v>3</v>
      </c>
      <c r="R1229" s="13">
        <f>IFERROR(VLOOKUP($A1229, 'Fielding Data'!$A$1:$H$12056, 6, 0), 0)</f>
        <v>0</v>
      </c>
      <c r="S1229" s="13">
        <f>IFERROR(VLOOKUP($A1229, 'Fielding Data'!$A$1:$H$12056, 7, 0), 0)</f>
        <v>0</v>
      </c>
      <c r="T1229" s="13">
        <f>IFERROR(VLOOKUP($A1229, 'Fielding Data'!$A$1:$H$12056, 8, 0), 0)</f>
        <v>1</v>
      </c>
      <c r="U1229" s="13">
        <f>SUMIFS('Fielding Data'!E:E, 'Fielding Data'!$A:$A, $A1229)</f>
        <v>38</v>
      </c>
      <c r="V1229" s="13">
        <f>SUMIFS('Fielding Data'!F:F, 'Fielding Data'!$A:$A, $A1229)</f>
        <v>15</v>
      </c>
      <c r="W1229" s="13">
        <f>SUMIFS('Fielding Data'!G:G, 'Fielding Data'!$A:$A, $A1229)</f>
        <v>1</v>
      </c>
      <c r="X1229" s="13">
        <f>SUMIFS('Fielding Data'!H:H, 'Fielding Data'!$A:$A, $A1229)</f>
        <v>2</v>
      </c>
    </row>
    <row r="1230" spans="1:24" x14ac:dyDescent="0.3">
      <c r="A1230" s="13" t="str">
        <f t="shared" si="3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 t="shared" si="38"/>
        <v>CF</v>
      </c>
      <c r="Q1230" s="13">
        <f>IFERROR(VLOOKUP($A1230, 'Fielding Data'!$A$1:$H$12056, 5, 0), 0)</f>
        <v>0</v>
      </c>
      <c r="R1230" s="13">
        <f>IFERROR(VLOOKUP($A1230, 'Fielding Data'!$A$1:$H$12056, 6, 0), 0)</f>
        <v>0</v>
      </c>
      <c r="S1230" s="13">
        <f>IFERROR(VLOOKUP($A1230, 'Fielding Data'!$A$1:$H$12056, 7, 0), 0)</f>
        <v>0</v>
      </c>
      <c r="T1230" s="13">
        <f>IFERROR(VLOOKUP($A1230, 'Fielding Data'!$A$1:$H$12056, 8, 0), 0)</f>
        <v>0</v>
      </c>
      <c r="U1230" s="13">
        <f>SUMIFS('Fielding Data'!E:E, 'Fielding Data'!$A:$A, $A1230)</f>
        <v>43</v>
      </c>
      <c r="V1230" s="13">
        <f>SUMIFS('Fielding Data'!F:F, 'Fielding Data'!$A:$A, $A1230)</f>
        <v>2</v>
      </c>
      <c r="W1230" s="13">
        <f>SUMIFS('Fielding Data'!G:G, 'Fielding Data'!$A:$A, $A1230)</f>
        <v>0</v>
      </c>
      <c r="X1230" s="13">
        <f>SUMIFS('Fielding Data'!H:H, 'Fielding Data'!$A:$A, $A1230)</f>
        <v>0</v>
      </c>
    </row>
    <row r="1231" spans="1:24" x14ac:dyDescent="0.3">
      <c r="A1231" s="13" t="str">
        <f t="shared" si="3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 t="shared" si="38"/>
        <v>P</v>
      </c>
      <c r="Q1231" s="13">
        <f>IFERROR(VLOOKUP($A1231, 'Fielding Data'!$A$1:$H$12056, 5, 0), 0)</f>
        <v>10</v>
      </c>
      <c r="R1231" s="13">
        <f>IFERROR(VLOOKUP($A1231, 'Fielding Data'!$A$1:$H$12056, 6, 0), 0)</f>
        <v>30</v>
      </c>
      <c r="S1231" s="13">
        <f>IFERROR(VLOOKUP($A1231, 'Fielding Data'!$A$1:$H$12056, 7, 0), 0)</f>
        <v>2</v>
      </c>
      <c r="T1231" s="13">
        <f>IFERROR(VLOOKUP($A1231, 'Fielding Data'!$A$1:$H$12056, 8, 0), 0)</f>
        <v>2</v>
      </c>
      <c r="U1231" s="13">
        <f>SUMIFS('Fielding Data'!E:E, 'Fielding Data'!$A:$A, $A1231)</f>
        <v>10</v>
      </c>
      <c r="V1231" s="13">
        <f>SUMIFS('Fielding Data'!F:F, 'Fielding Data'!$A:$A, $A1231)</f>
        <v>30</v>
      </c>
      <c r="W1231" s="13">
        <f>SUMIFS('Fielding Data'!G:G, 'Fielding Data'!$A:$A, $A1231)</f>
        <v>2</v>
      </c>
      <c r="X1231" s="13">
        <f>SUMIFS('Fielding Data'!H:H, 'Fielding Data'!$A:$A, $A1231)</f>
        <v>2</v>
      </c>
    </row>
    <row r="1232" spans="1:24" x14ac:dyDescent="0.3">
      <c r="A1232" s="13" t="str">
        <f t="shared" si="3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 t="shared" si="38"/>
        <v>1B</v>
      </c>
      <c r="Q1232" s="13">
        <f>IFERROR(VLOOKUP($A1232, 'Fielding Data'!$A$1:$H$12056, 5, 0), 0)</f>
        <v>45</v>
      </c>
      <c r="R1232" s="13">
        <f>IFERROR(VLOOKUP($A1232, 'Fielding Data'!$A$1:$H$12056, 6, 0), 0)</f>
        <v>3</v>
      </c>
      <c r="S1232" s="13">
        <f>IFERROR(VLOOKUP($A1232, 'Fielding Data'!$A$1:$H$12056, 7, 0), 0)</f>
        <v>1</v>
      </c>
      <c r="T1232" s="13">
        <f>IFERROR(VLOOKUP($A1232, 'Fielding Data'!$A$1:$H$12056, 8, 0), 0)</f>
        <v>2</v>
      </c>
      <c r="U1232" s="13">
        <f>SUMIFS('Fielding Data'!E:E, 'Fielding Data'!$A:$A, $A1232)</f>
        <v>82</v>
      </c>
      <c r="V1232" s="13">
        <f>SUMIFS('Fielding Data'!F:F, 'Fielding Data'!$A:$A, $A1232)</f>
        <v>72</v>
      </c>
      <c r="W1232" s="13">
        <f>SUMIFS('Fielding Data'!G:G, 'Fielding Data'!$A:$A, $A1232)</f>
        <v>7</v>
      </c>
      <c r="X1232" s="13">
        <f>SUMIFS('Fielding Data'!H:H, 'Fielding Data'!$A:$A, $A1232)</f>
        <v>8</v>
      </c>
    </row>
    <row r="1233" spans="1:24" x14ac:dyDescent="0.3">
      <c r="A1233" s="13" t="str">
        <f t="shared" si="3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 t="shared" si="38"/>
        <v>2B</v>
      </c>
      <c r="Q1233" s="13">
        <f>IFERROR(VLOOKUP($A1233, 'Fielding Data'!$A$1:$H$12056, 5, 0), 0)</f>
        <v>6</v>
      </c>
      <c r="R1233" s="13">
        <f>IFERROR(VLOOKUP($A1233, 'Fielding Data'!$A$1:$H$12056, 6, 0), 0)</f>
        <v>9</v>
      </c>
      <c r="S1233" s="13">
        <f>IFERROR(VLOOKUP($A1233, 'Fielding Data'!$A$1:$H$12056, 7, 0), 0)</f>
        <v>0</v>
      </c>
      <c r="T1233" s="13">
        <f>IFERROR(VLOOKUP($A1233, 'Fielding Data'!$A$1:$H$12056, 8, 0), 0)</f>
        <v>1</v>
      </c>
      <c r="U1233" s="13">
        <f>SUMIFS('Fielding Data'!E:E, 'Fielding Data'!$A:$A, $A1233)</f>
        <v>29</v>
      </c>
      <c r="V1233" s="13">
        <f>SUMIFS('Fielding Data'!F:F, 'Fielding Data'!$A:$A, $A1233)</f>
        <v>59</v>
      </c>
      <c r="W1233" s="13">
        <f>SUMIFS('Fielding Data'!G:G, 'Fielding Data'!$A:$A, $A1233)</f>
        <v>4</v>
      </c>
      <c r="X1233" s="13">
        <f>SUMIFS('Fielding Data'!H:H, 'Fielding Data'!$A:$A, $A1233)</f>
        <v>13</v>
      </c>
    </row>
    <row r="1234" spans="1:24" x14ac:dyDescent="0.3">
      <c r="A1234" s="13" t="str">
        <f t="shared" si="3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 t="shared" si="38"/>
        <v>C</v>
      </c>
      <c r="Q1234" s="13">
        <f>IFERROR(VLOOKUP($A1234, 'Fielding Data'!$A$1:$H$12056, 5, 0), 0)</f>
        <v>178</v>
      </c>
      <c r="R1234" s="13">
        <f>IFERROR(VLOOKUP($A1234, 'Fielding Data'!$A$1:$H$12056, 6, 0), 0)</f>
        <v>13</v>
      </c>
      <c r="S1234" s="13">
        <f>IFERROR(VLOOKUP($A1234, 'Fielding Data'!$A$1:$H$12056, 7, 0), 0)</f>
        <v>1</v>
      </c>
      <c r="T1234" s="13">
        <f>IFERROR(VLOOKUP($A1234, 'Fielding Data'!$A$1:$H$12056, 8, 0), 0)</f>
        <v>0</v>
      </c>
      <c r="U1234" s="13">
        <f>SUMIFS('Fielding Data'!E:E, 'Fielding Data'!$A:$A, $A1234)</f>
        <v>178</v>
      </c>
      <c r="V1234" s="13">
        <f>SUMIFS('Fielding Data'!F:F, 'Fielding Data'!$A:$A, $A1234)</f>
        <v>13</v>
      </c>
      <c r="W1234" s="13">
        <f>SUMIFS('Fielding Data'!G:G, 'Fielding Data'!$A:$A, $A1234)</f>
        <v>1</v>
      </c>
      <c r="X1234" s="13">
        <f>SUMIFS('Fielding Data'!H:H, 'Fielding Data'!$A:$A, $A1234)</f>
        <v>0</v>
      </c>
    </row>
    <row r="1235" spans="1:24" x14ac:dyDescent="0.3">
      <c r="A1235" s="13" t="str">
        <f t="shared" si="3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 t="shared" si="38"/>
        <v>1B</v>
      </c>
      <c r="Q1235" s="13">
        <f>IFERROR(VLOOKUP($A1235, 'Fielding Data'!$A$1:$H$12056, 5, 0), 0)</f>
        <v>67</v>
      </c>
      <c r="R1235" s="13">
        <f>IFERROR(VLOOKUP($A1235, 'Fielding Data'!$A$1:$H$12056, 6, 0), 0)</f>
        <v>6</v>
      </c>
      <c r="S1235" s="13">
        <f>IFERROR(VLOOKUP($A1235, 'Fielding Data'!$A$1:$H$12056, 7, 0), 0)</f>
        <v>0</v>
      </c>
      <c r="T1235" s="13">
        <f>IFERROR(VLOOKUP($A1235, 'Fielding Data'!$A$1:$H$12056, 8, 0), 0)</f>
        <v>6</v>
      </c>
      <c r="U1235" s="13">
        <f>SUMIFS('Fielding Data'!E:E, 'Fielding Data'!$A:$A, $A1235)</f>
        <v>129</v>
      </c>
      <c r="V1235" s="13">
        <f>SUMIFS('Fielding Data'!F:F, 'Fielding Data'!$A:$A, $A1235)</f>
        <v>9</v>
      </c>
      <c r="W1235" s="13">
        <f>SUMIFS('Fielding Data'!G:G, 'Fielding Data'!$A:$A, $A1235)</f>
        <v>1</v>
      </c>
      <c r="X1235" s="13">
        <f>SUMIFS('Fielding Data'!H:H, 'Fielding Data'!$A:$A, $A1235)</f>
        <v>8</v>
      </c>
    </row>
    <row r="1236" spans="1:24" x14ac:dyDescent="0.3">
      <c r="A1236" s="13" t="str">
        <f t="shared" si="3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 t="shared" si="38"/>
        <v>P</v>
      </c>
      <c r="Q1236" s="13">
        <f>IFERROR(VLOOKUP($A1236, 'Fielding Data'!$A$1:$H$12056, 5, 0), 0)</f>
        <v>1</v>
      </c>
      <c r="R1236" s="13">
        <f>IFERROR(VLOOKUP($A1236, 'Fielding Data'!$A$1:$H$12056, 6, 0), 0)</f>
        <v>8</v>
      </c>
      <c r="S1236" s="13">
        <f>IFERROR(VLOOKUP($A1236, 'Fielding Data'!$A$1:$H$12056, 7, 0), 0)</f>
        <v>0</v>
      </c>
      <c r="T1236" s="13">
        <f>IFERROR(VLOOKUP($A1236, 'Fielding Data'!$A$1:$H$12056, 8, 0), 0)</f>
        <v>2</v>
      </c>
      <c r="U1236" s="13">
        <f>SUMIFS('Fielding Data'!E:E, 'Fielding Data'!$A:$A, $A1236)</f>
        <v>1</v>
      </c>
      <c r="V1236" s="13">
        <f>SUMIFS('Fielding Data'!F:F, 'Fielding Data'!$A:$A, $A1236)</f>
        <v>8</v>
      </c>
      <c r="W1236" s="13">
        <f>SUMIFS('Fielding Data'!G:G, 'Fielding Data'!$A:$A, $A1236)</f>
        <v>0</v>
      </c>
      <c r="X1236" s="13">
        <f>SUMIFS('Fielding Data'!H:H, 'Fielding Data'!$A:$A, $A1236)</f>
        <v>2</v>
      </c>
    </row>
    <row r="1237" spans="1:24" x14ac:dyDescent="0.3">
      <c r="A1237" s="13" t="str">
        <f t="shared" si="3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 t="shared" si="38"/>
        <v>P</v>
      </c>
      <c r="Q1237" s="13">
        <f>IFERROR(VLOOKUP($A1237, 'Fielding Data'!$A$1:$H$12056, 5, 0), 0)</f>
        <v>0</v>
      </c>
      <c r="R1237" s="13">
        <f>IFERROR(VLOOKUP($A1237, 'Fielding Data'!$A$1:$H$12056, 6, 0), 0)</f>
        <v>3</v>
      </c>
      <c r="S1237" s="13">
        <f>IFERROR(VLOOKUP($A1237, 'Fielding Data'!$A$1:$H$12056, 7, 0), 0)</f>
        <v>0</v>
      </c>
      <c r="T1237" s="13">
        <f>IFERROR(VLOOKUP($A1237, 'Fielding Data'!$A$1:$H$12056, 8, 0), 0)</f>
        <v>0</v>
      </c>
      <c r="U1237" s="13">
        <f>SUMIFS('Fielding Data'!E:E, 'Fielding Data'!$A:$A, $A1237)</f>
        <v>0</v>
      </c>
      <c r="V1237" s="13">
        <f>SUMIFS('Fielding Data'!F:F, 'Fielding Data'!$A:$A, $A1237)</f>
        <v>3</v>
      </c>
      <c r="W1237" s="13">
        <f>SUMIFS('Fielding Data'!G:G, 'Fielding Data'!$A:$A, $A1237)</f>
        <v>0</v>
      </c>
      <c r="X1237" s="13">
        <f>SUMIFS('Fielding Data'!H:H, 'Fielding Data'!$A:$A, $A1237)</f>
        <v>0</v>
      </c>
    </row>
    <row r="1238" spans="1:24" x14ac:dyDescent="0.3">
      <c r="A1238" s="13" t="str">
        <f t="shared" si="3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 t="shared" si="38"/>
        <v>2B</v>
      </c>
      <c r="Q1238" s="13">
        <f>IFERROR(VLOOKUP($A1238, 'Fielding Data'!$A$1:$H$12056, 5, 0), 0)</f>
        <v>1</v>
      </c>
      <c r="R1238" s="13">
        <f>IFERROR(VLOOKUP($A1238, 'Fielding Data'!$A$1:$H$12056, 6, 0), 0)</f>
        <v>0</v>
      </c>
      <c r="S1238" s="13">
        <f>IFERROR(VLOOKUP($A1238, 'Fielding Data'!$A$1:$H$12056, 7, 0), 0)</f>
        <v>0</v>
      </c>
      <c r="T1238" s="13">
        <f>IFERROR(VLOOKUP($A1238, 'Fielding Data'!$A$1:$H$12056, 8, 0), 0)</f>
        <v>0</v>
      </c>
      <c r="U1238" s="13">
        <f>SUMIFS('Fielding Data'!E:E, 'Fielding Data'!$A:$A, $A1238)</f>
        <v>118</v>
      </c>
      <c r="V1238" s="13">
        <f>SUMIFS('Fielding Data'!F:F, 'Fielding Data'!$A:$A, $A1238)</f>
        <v>155</v>
      </c>
      <c r="W1238" s="13">
        <f>SUMIFS('Fielding Data'!G:G, 'Fielding Data'!$A:$A, $A1238)</f>
        <v>5</v>
      </c>
      <c r="X1238" s="13">
        <f>SUMIFS('Fielding Data'!H:H, 'Fielding Data'!$A:$A, $A1238)</f>
        <v>31</v>
      </c>
    </row>
    <row r="1239" spans="1:24" x14ac:dyDescent="0.3">
      <c r="A1239" s="13" t="str">
        <f t="shared" si="3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 t="shared" si="38"/>
        <v>3B</v>
      </c>
      <c r="Q1239" s="13">
        <f>IFERROR(VLOOKUP($A1239, 'Fielding Data'!$A$1:$H$12056, 5, 0), 0)</f>
        <v>4</v>
      </c>
      <c r="R1239" s="13">
        <f>IFERROR(VLOOKUP($A1239, 'Fielding Data'!$A$1:$H$12056, 6, 0), 0)</f>
        <v>24</v>
      </c>
      <c r="S1239" s="13">
        <f>IFERROR(VLOOKUP($A1239, 'Fielding Data'!$A$1:$H$12056, 7, 0), 0)</f>
        <v>0</v>
      </c>
      <c r="T1239" s="13">
        <f>IFERROR(VLOOKUP($A1239, 'Fielding Data'!$A$1:$H$12056, 8, 0), 0)</f>
        <v>3</v>
      </c>
      <c r="U1239" s="13">
        <f>SUMIFS('Fielding Data'!E:E, 'Fielding Data'!$A:$A, $A1239)</f>
        <v>4</v>
      </c>
      <c r="V1239" s="13">
        <f>SUMIFS('Fielding Data'!F:F, 'Fielding Data'!$A:$A, $A1239)</f>
        <v>24</v>
      </c>
      <c r="W1239" s="13">
        <f>SUMIFS('Fielding Data'!G:G, 'Fielding Data'!$A:$A, $A1239)</f>
        <v>0</v>
      </c>
      <c r="X1239" s="13">
        <f>SUMIFS('Fielding Data'!H:H, 'Fielding Data'!$A:$A, $A1239)</f>
        <v>3</v>
      </c>
    </row>
    <row r="1240" spans="1:24" x14ac:dyDescent="0.3">
      <c r="A1240" s="13" t="str">
        <f t="shared" si="3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 t="shared" si="38"/>
        <v>LF</v>
      </c>
      <c r="Q1240" s="13">
        <f>IFERROR(VLOOKUP($A1240, 'Fielding Data'!$A$1:$H$12056, 5, 0), 0)</f>
        <v>0</v>
      </c>
      <c r="R1240" s="13">
        <f>IFERROR(VLOOKUP($A1240, 'Fielding Data'!$A$1:$H$12056, 6, 0), 0)</f>
        <v>0</v>
      </c>
      <c r="S1240" s="13">
        <f>IFERROR(VLOOKUP($A1240, 'Fielding Data'!$A$1:$H$12056, 7, 0), 0)</f>
        <v>0</v>
      </c>
      <c r="T1240" s="13">
        <f>IFERROR(VLOOKUP($A1240, 'Fielding Data'!$A$1:$H$12056, 8, 0), 0)</f>
        <v>0</v>
      </c>
      <c r="U1240" s="13">
        <f>SUMIFS('Fielding Data'!E:E, 'Fielding Data'!$A:$A, $A1240)</f>
        <v>190</v>
      </c>
      <c r="V1240" s="13">
        <f>SUMIFS('Fielding Data'!F:F, 'Fielding Data'!$A:$A, $A1240)</f>
        <v>7</v>
      </c>
      <c r="W1240" s="13">
        <f>SUMIFS('Fielding Data'!G:G, 'Fielding Data'!$A:$A, $A1240)</f>
        <v>3</v>
      </c>
      <c r="X1240" s="13">
        <f>SUMIFS('Fielding Data'!H:H, 'Fielding Data'!$A:$A, $A1240)</f>
        <v>1</v>
      </c>
    </row>
    <row r="1241" spans="1:24" x14ac:dyDescent="0.3">
      <c r="A1241" s="13" t="str">
        <f t="shared" si="3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 t="shared" si="38"/>
        <v>CF</v>
      </c>
      <c r="Q1241" s="13">
        <f>IFERROR(VLOOKUP($A1241, 'Fielding Data'!$A$1:$H$12056, 5, 0), 0)</f>
        <v>0</v>
      </c>
      <c r="R1241" s="13">
        <f>IFERROR(VLOOKUP($A1241, 'Fielding Data'!$A$1:$H$12056, 6, 0), 0)</f>
        <v>0</v>
      </c>
      <c r="S1241" s="13">
        <f>IFERROR(VLOOKUP($A1241, 'Fielding Data'!$A$1:$H$12056, 7, 0), 0)</f>
        <v>0</v>
      </c>
      <c r="T1241" s="13">
        <f>IFERROR(VLOOKUP($A1241, 'Fielding Data'!$A$1:$H$12056, 8, 0), 0)</f>
        <v>0</v>
      </c>
      <c r="U1241" s="13">
        <f>SUMIFS('Fielding Data'!E:E, 'Fielding Data'!$A:$A, $A1241)</f>
        <v>2</v>
      </c>
      <c r="V1241" s="13">
        <f>SUMIFS('Fielding Data'!F:F, 'Fielding Data'!$A:$A, $A1241)</f>
        <v>0</v>
      </c>
      <c r="W1241" s="13">
        <f>SUMIFS('Fielding Data'!G:G, 'Fielding Data'!$A:$A, $A1241)</f>
        <v>0</v>
      </c>
      <c r="X1241" s="13">
        <f>SUMIFS('Fielding Data'!H:H, 'Fielding Data'!$A:$A, $A1241)</f>
        <v>0</v>
      </c>
    </row>
    <row r="1242" spans="1:24" x14ac:dyDescent="0.3">
      <c r="A1242" s="13" t="str">
        <f t="shared" si="3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 t="shared" si="38"/>
        <v>P</v>
      </c>
      <c r="Q1242" s="13">
        <f>IFERROR(VLOOKUP($A1242, 'Fielding Data'!$A$1:$H$12056, 5, 0), 0)</f>
        <v>4</v>
      </c>
      <c r="R1242" s="13">
        <f>IFERROR(VLOOKUP($A1242, 'Fielding Data'!$A$1:$H$12056, 6, 0), 0)</f>
        <v>6</v>
      </c>
      <c r="S1242" s="13">
        <f>IFERROR(VLOOKUP($A1242, 'Fielding Data'!$A$1:$H$12056, 7, 0), 0)</f>
        <v>1</v>
      </c>
      <c r="T1242" s="13">
        <f>IFERROR(VLOOKUP($A1242, 'Fielding Data'!$A$1:$H$12056, 8, 0), 0)</f>
        <v>1</v>
      </c>
      <c r="U1242" s="13">
        <f>SUMIFS('Fielding Data'!E:E, 'Fielding Data'!$A:$A, $A1242)</f>
        <v>4</v>
      </c>
      <c r="V1242" s="13">
        <f>SUMIFS('Fielding Data'!F:F, 'Fielding Data'!$A:$A, $A1242)</f>
        <v>6</v>
      </c>
      <c r="W1242" s="13">
        <f>SUMIFS('Fielding Data'!G:G, 'Fielding Data'!$A:$A, $A1242)</f>
        <v>1</v>
      </c>
      <c r="X1242" s="13">
        <f>SUMIFS('Fielding Data'!H:H, 'Fielding Data'!$A:$A, $A1242)</f>
        <v>1</v>
      </c>
    </row>
    <row r="1243" spans="1:24" x14ac:dyDescent="0.3">
      <c r="A1243" s="13" t="str">
        <f t="shared" si="3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 t="shared" si="38"/>
        <v>LF</v>
      </c>
      <c r="Q1243" s="13">
        <f>IFERROR(VLOOKUP($A1243, 'Fielding Data'!$A$1:$H$12056, 5, 0), 0)</f>
        <v>0</v>
      </c>
      <c r="R1243" s="13">
        <f>IFERROR(VLOOKUP($A1243, 'Fielding Data'!$A$1:$H$12056, 6, 0), 0)</f>
        <v>0</v>
      </c>
      <c r="S1243" s="13">
        <f>IFERROR(VLOOKUP($A1243, 'Fielding Data'!$A$1:$H$12056, 7, 0), 0)</f>
        <v>0</v>
      </c>
      <c r="T1243" s="13">
        <f>IFERROR(VLOOKUP($A1243, 'Fielding Data'!$A$1:$H$12056, 8, 0), 0)</f>
        <v>0</v>
      </c>
      <c r="U1243" s="13">
        <f>SUMIFS('Fielding Data'!E:E, 'Fielding Data'!$A:$A, $A1243)</f>
        <v>80</v>
      </c>
      <c r="V1243" s="13">
        <f>SUMIFS('Fielding Data'!F:F, 'Fielding Data'!$A:$A, $A1243)</f>
        <v>9</v>
      </c>
      <c r="W1243" s="13">
        <f>SUMIFS('Fielding Data'!G:G, 'Fielding Data'!$A:$A, $A1243)</f>
        <v>2</v>
      </c>
      <c r="X1243" s="13">
        <f>SUMIFS('Fielding Data'!H:H, 'Fielding Data'!$A:$A, $A1243)</f>
        <v>4</v>
      </c>
    </row>
    <row r="1244" spans="1:24" x14ac:dyDescent="0.3">
      <c r="A1244" s="13" t="str">
        <f t="shared" si="3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 t="shared" si="38"/>
        <v>2B</v>
      </c>
      <c r="Q1244" s="13">
        <f>IFERROR(VLOOKUP($A1244, 'Fielding Data'!$A$1:$H$12056, 5, 0), 0)</f>
        <v>5</v>
      </c>
      <c r="R1244" s="13">
        <f>IFERROR(VLOOKUP($A1244, 'Fielding Data'!$A$1:$H$12056, 6, 0), 0)</f>
        <v>7</v>
      </c>
      <c r="S1244" s="13">
        <f>IFERROR(VLOOKUP($A1244, 'Fielding Data'!$A$1:$H$12056, 7, 0), 0)</f>
        <v>0</v>
      </c>
      <c r="T1244" s="13">
        <f>IFERROR(VLOOKUP($A1244, 'Fielding Data'!$A$1:$H$12056, 8, 0), 0)</f>
        <v>1</v>
      </c>
      <c r="U1244" s="13">
        <f>SUMIFS('Fielding Data'!E:E, 'Fielding Data'!$A:$A, $A1244)</f>
        <v>225</v>
      </c>
      <c r="V1244" s="13">
        <f>SUMIFS('Fielding Data'!F:F, 'Fielding Data'!$A:$A, $A1244)</f>
        <v>212</v>
      </c>
      <c r="W1244" s="13">
        <f>SUMIFS('Fielding Data'!G:G, 'Fielding Data'!$A:$A, $A1244)</f>
        <v>13</v>
      </c>
      <c r="X1244" s="13">
        <f>SUMIFS('Fielding Data'!H:H, 'Fielding Data'!$A:$A, $A1244)</f>
        <v>43</v>
      </c>
    </row>
    <row r="1245" spans="1:24" x14ac:dyDescent="0.3">
      <c r="A1245" s="13" t="str">
        <f t="shared" si="3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 t="shared" si="38"/>
        <v>CF</v>
      </c>
      <c r="Q1245" s="13">
        <f>IFERROR(VLOOKUP($A1245, 'Fielding Data'!$A$1:$H$12056, 5, 0), 0)</f>
        <v>0</v>
      </c>
      <c r="R1245" s="13">
        <f>IFERROR(VLOOKUP($A1245, 'Fielding Data'!$A$1:$H$12056, 6, 0), 0)</f>
        <v>0</v>
      </c>
      <c r="S1245" s="13">
        <f>IFERROR(VLOOKUP($A1245, 'Fielding Data'!$A$1:$H$12056, 7, 0), 0)</f>
        <v>0</v>
      </c>
      <c r="T1245" s="13">
        <f>IFERROR(VLOOKUP($A1245, 'Fielding Data'!$A$1:$H$12056, 8, 0), 0)</f>
        <v>0</v>
      </c>
      <c r="U1245" s="13">
        <f>SUMIFS('Fielding Data'!E:E, 'Fielding Data'!$A:$A, $A1245)</f>
        <v>70</v>
      </c>
      <c r="V1245" s="13">
        <f>SUMIFS('Fielding Data'!F:F, 'Fielding Data'!$A:$A, $A1245)</f>
        <v>1</v>
      </c>
      <c r="W1245" s="13">
        <f>SUMIFS('Fielding Data'!G:G, 'Fielding Data'!$A:$A, $A1245)</f>
        <v>1</v>
      </c>
      <c r="X1245" s="13">
        <f>SUMIFS('Fielding Data'!H:H, 'Fielding Data'!$A:$A, $A1245)</f>
        <v>0</v>
      </c>
    </row>
    <row r="1246" spans="1:24" x14ac:dyDescent="0.3">
      <c r="A1246" s="13" t="str">
        <f t="shared" si="3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 t="shared" si="38"/>
        <v>C</v>
      </c>
      <c r="Q1246" s="13">
        <f>IFERROR(VLOOKUP($A1246, 'Fielding Data'!$A$1:$H$12056, 5, 0), 0)</f>
        <v>18</v>
      </c>
      <c r="R1246" s="13">
        <f>IFERROR(VLOOKUP($A1246, 'Fielding Data'!$A$1:$H$12056, 6, 0), 0)</f>
        <v>1</v>
      </c>
      <c r="S1246" s="13">
        <f>IFERROR(VLOOKUP($A1246, 'Fielding Data'!$A$1:$H$12056, 7, 0), 0)</f>
        <v>0</v>
      </c>
      <c r="T1246" s="13">
        <f>IFERROR(VLOOKUP($A1246, 'Fielding Data'!$A$1:$H$12056, 8, 0), 0)</f>
        <v>0</v>
      </c>
      <c r="U1246" s="13">
        <f>SUMIFS('Fielding Data'!E:E, 'Fielding Data'!$A:$A, $A1246)</f>
        <v>18</v>
      </c>
      <c r="V1246" s="13">
        <f>SUMIFS('Fielding Data'!F:F, 'Fielding Data'!$A:$A, $A1246)</f>
        <v>1</v>
      </c>
      <c r="W1246" s="13">
        <f>SUMIFS('Fielding Data'!G:G, 'Fielding Data'!$A:$A, $A1246)</f>
        <v>0</v>
      </c>
      <c r="X1246" s="13">
        <f>SUMIFS('Fielding Data'!H:H, 'Fielding Data'!$A:$A, $A1246)</f>
        <v>0</v>
      </c>
    </row>
    <row r="1247" spans="1:24" x14ac:dyDescent="0.3">
      <c r="A1247" s="13" t="str">
        <f t="shared" si="3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 t="shared" si="38"/>
        <v>2B</v>
      </c>
      <c r="Q1247" s="13">
        <f>IFERROR(VLOOKUP($A1247, 'Fielding Data'!$A$1:$H$12056, 5, 0), 0)</f>
        <v>1</v>
      </c>
      <c r="R1247" s="13">
        <f>IFERROR(VLOOKUP($A1247, 'Fielding Data'!$A$1:$H$12056, 6, 0), 0)</f>
        <v>2</v>
      </c>
      <c r="S1247" s="13">
        <f>IFERROR(VLOOKUP($A1247, 'Fielding Data'!$A$1:$H$12056, 7, 0), 0)</f>
        <v>0</v>
      </c>
      <c r="T1247" s="13">
        <f>IFERROR(VLOOKUP($A1247, 'Fielding Data'!$A$1:$H$12056, 8, 0), 0)</f>
        <v>1</v>
      </c>
      <c r="U1247" s="13">
        <f>SUMIFS('Fielding Data'!E:E, 'Fielding Data'!$A:$A, $A1247)</f>
        <v>117</v>
      </c>
      <c r="V1247" s="13">
        <f>SUMIFS('Fielding Data'!F:F, 'Fielding Data'!$A:$A, $A1247)</f>
        <v>3</v>
      </c>
      <c r="W1247" s="13">
        <f>SUMIFS('Fielding Data'!G:G, 'Fielding Data'!$A:$A, $A1247)</f>
        <v>1</v>
      </c>
      <c r="X1247" s="13">
        <f>SUMIFS('Fielding Data'!H:H, 'Fielding Data'!$A:$A, $A1247)</f>
        <v>1</v>
      </c>
    </row>
    <row r="1248" spans="1:24" x14ac:dyDescent="0.3">
      <c r="A1248" s="13" t="str">
        <f t="shared" si="3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 t="shared" si="38"/>
        <v>CF</v>
      </c>
      <c r="Q1248" s="13">
        <f>IFERROR(VLOOKUP($A1248, 'Fielding Data'!$A$1:$H$12056, 5, 0), 0)</f>
        <v>0</v>
      </c>
      <c r="R1248" s="13">
        <f>IFERROR(VLOOKUP($A1248, 'Fielding Data'!$A$1:$H$12056, 6, 0), 0)</f>
        <v>0</v>
      </c>
      <c r="S1248" s="13">
        <f>IFERROR(VLOOKUP($A1248, 'Fielding Data'!$A$1:$H$12056, 7, 0), 0)</f>
        <v>0</v>
      </c>
      <c r="T1248" s="13">
        <f>IFERROR(VLOOKUP($A1248, 'Fielding Data'!$A$1:$H$12056, 8, 0), 0)</f>
        <v>0</v>
      </c>
      <c r="U1248" s="13">
        <f>SUMIFS('Fielding Data'!E:E, 'Fielding Data'!$A:$A, $A1248)</f>
        <v>350</v>
      </c>
      <c r="V1248" s="13">
        <f>SUMIFS('Fielding Data'!F:F, 'Fielding Data'!$A:$A, $A1248)</f>
        <v>7</v>
      </c>
      <c r="W1248" s="13">
        <f>SUMIFS('Fielding Data'!G:G, 'Fielding Data'!$A:$A, $A1248)</f>
        <v>4</v>
      </c>
      <c r="X1248" s="13">
        <f>SUMIFS('Fielding Data'!H:H, 'Fielding Data'!$A:$A, $A1248)</f>
        <v>0</v>
      </c>
    </row>
    <row r="1249" spans="1:24" x14ac:dyDescent="0.3">
      <c r="A1249" s="13" t="str">
        <f t="shared" si="3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 t="shared" si="38"/>
        <v>P</v>
      </c>
      <c r="Q1249" s="13">
        <f>IFERROR(VLOOKUP($A1249, 'Fielding Data'!$A$1:$H$12056, 5, 0), 0)</f>
        <v>2</v>
      </c>
      <c r="R1249" s="13">
        <f>IFERROR(VLOOKUP($A1249, 'Fielding Data'!$A$1:$H$12056, 6, 0), 0)</f>
        <v>1</v>
      </c>
      <c r="S1249" s="13">
        <f>IFERROR(VLOOKUP($A1249, 'Fielding Data'!$A$1:$H$12056, 7, 0), 0)</f>
        <v>0</v>
      </c>
      <c r="T1249" s="13">
        <f>IFERROR(VLOOKUP($A1249, 'Fielding Data'!$A$1:$H$12056, 8, 0), 0)</f>
        <v>0</v>
      </c>
      <c r="U1249" s="13">
        <f>SUMIFS('Fielding Data'!E:E, 'Fielding Data'!$A:$A, $A1249)</f>
        <v>2</v>
      </c>
      <c r="V1249" s="13">
        <f>SUMIFS('Fielding Data'!F:F, 'Fielding Data'!$A:$A, $A1249)</f>
        <v>1</v>
      </c>
      <c r="W1249" s="13">
        <f>SUMIFS('Fielding Data'!G:G, 'Fielding Data'!$A:$A, $A1249)</f>
        <v>0</v>
      </c>
      <c r="X1249" s="13">
        <f>SUMIFS('Fielding Data'!H:H, 'Fielding Data'!$A:$A, $A1249)</f>
        <v>0</v>
      </c>
    </row>
    <row r="1250" spans="1:24" x14ac:dyDescent="0.3">
      <c r="A1250" s="13" t="str">
        <f t="shared" si="3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 t="shared" si="38"/>
        <v>P</v>
      </c>
      <c r="Q1250" s="13">
        <f>IFERROR(VLOOKUP($A1250, 'Fielding Data'!$A$1:$H$12056, 5, 0), 0)</f>
        <v>0</v>
      </c>
      <c r="R1250" s="13">
        <f>IFERROR(VLOOKUP($A1250, 'Fielding Data'!$A$1:$H$12056, 6, 0), 0)</f>
        <v>1</v>
      </c>
      <c r="S1250" s="13">
        <f>IFERROR(VLOOKUP($A1250, 'Fielding Data'!$A$1:$H$12056, 7, 0), 0)</f>
        <v>0</v>
      </c>
      <c r="T1250" s="13">
        <f>IFERROR(VLOOKUP($A1250, 'Fielding Data'!$A$1:$H$12056, 8, 0), 0)</f>
        <v>0</v>
      </c>
      <c r="U1250" s="13">
        <f>SUMIFS('Fielding Data'!E:E, 'Fielding Data'!$A:$A, $A1250)</f>
        <v>0</v>
      </c>
      <c r="V1250" s="13">
        <f>SUMIFS('Fielding Data'!F:F, 'Fielding Data'!$A:$A, $A1250)</f>
        <v>1</v>
      </c>
      <c r="W1250" s="13">
        <f>SUMIFS('Fielding Data'!G:G, 'Fielding Data'!$A:$A, $A1250)</f>
        <v>0</v>
      </c>
      <c r="X1250" s="13">
        <f>SUMIFS('Fielding Data'!H:H, 'Fielding Data'!$A:$A, $A1250)</f>
        <v>0</v>
      </c>
    </row>
    <row r="1251" spans="1:24" x14ac:dyDescent="0.3">
      <c r="A1251" s="13" t="str">
        <f t="shared" si="3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 t="shared" si="38"/>
        <v>P</v>
      </c>
      <c r="Q1251" s="13">
        <f>IFERROR(VLOOKUP($A1251, 'Fielding Data'!$A$1:$H$12056, 5, 0), 0)</f>
        <v>0</v>
      </c>
      <c r="R1251" s="13">
        <f>IFERROR(VLOOKUP($A1251, 'Fielding Data'!$A$1:$H$12056, 6, 0), 0)</f>
        <v>0</v>
      </c>
      <c r="S1251" s="13">
        <f>IFERROR(VLOOKUP($A1251, 'Fielding Data'!$A$1:$H$12056, 7, 0), 0)</f>
        <v>0</v>
      </c>
      <c r="T1251" s="13">
        <f>IFERROR(VLOOKUP($A1251, 'Fielding Data'!$A$1:$H$12056, 8, 0), 0)</f>
        <v>0</v>
      </c>
      <c r="U1251" s="13">
        <f>SUMIFS('Fielding Data'!E:E, 'Fielding Data'!$A:$A, $A1251)</f>
        <v>0</v>
      </c>
      <c r="V1251" s="13">
        <f>SUMIFS('Fielding Data'!F:F, 'Fielding Data'!$A:$A, $A1251)</f>
        <v>0</v>
      </c>
      <c r="W1251" s="13">
        <f>SUMIFS('Fielding Data'!G:G, 'Fielding Data'!$A:$A, $A1251)</f>
        <v>0</v>
      </c>
      <c r="X1251" s="13">
        <f>SUMIFS('Fielding Data'!H:H, 'Fielding Data'!$A:$A, $A1251)</f>
        <v>0</v>
      </c>
    </row>
    <row r="1252" spans="1:24" x14ac:dyDescent="0.3">
      <c r="A1252" s="13" t="str">
        <f t="shared" si="3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 t="shared" si="38"/>
        <v>P</v>
      </c>
      <c r="Q1252" s="13">
        <f>IFERROR(VLOOKUP($A1252, 'Fielding Data'!$A$1:$H$12056, 5, 0), 0)</f>
        <v>0</v>
      </c>
      <c r="R1252" s="13">
        <f>IFERROR(VLOOKUP($A1252, 'Fielding Data'!$A$1:$H$12056, 6, 0), 0)</f>
        <v>0</v>
      </c>
      <c r="S1252" s="13">
        <f>IFERROR(VLOOKUP($A1252, 'Fielding Data'!$A$1:$H$12056, 7, 0), 0)</f>
        <v>0</v>
      </c>
      <c r="T1252" s="13">
        <f>IFERROR(VLOOKUP($A1252, 'Fielding Data'!$A$1:$H$12056, 8, 0), 0)</f>
        <v>0</v>
      </c>
      <c r="U1252" s="13">
        <f>SUMIFS('Fielding Data'!E:E, 'Fielding Data'!$A:$A, $A1252)</f>
        <v>0</v>
      </c>
      <c r="V1252" s="13">
        <f>SUMIFS('Fielding Data'!F:F, 'Fielding Data'!$A:$A, $A1252)</f>
        <v>0</v>
      </c>
      <c r="W1252" s="13">
        <f>SUMIFS('Fielding Data'!G:G, 'Fielding Data'!$A:$A, $A1252)</f>
        <v>0</v>
      </c>
      <c r="X1252" s="13">
        <f>SUMIFS('Fielding Data'!H:H, 'Fielding Data'!$A:$A, $A1252)</f>
        <v>0</v>
      </c>
    </row>
    <row r="1253" spans="1:24" x14ac:dyDescent="0.3">
      <c r="A1253" s="13" t="str">
        <f t="shared" si="3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 t="shared" si="38"/>
        <v>P</v>
      </c>
      <c r="Q1253" s="13">
        <f>IFERROR(VLOOKUP($A1253, 'Fielding Data'!$A$1:$H$12056, 5, 0), 0)</f>
        <v>0</v>
      </c>
      <c r="R1253" s="13">
        <f>IFERROR(VLOOKUP($A1253, 'Fielding Data'!$A$1:$H$12056, 6, 0), 0)</f>
        <v>0</v>
      </c>
      <c r="S1253" s="13">
        <f>IFERROR(VLOOKUP($A1253, 'Fielding Data'!$A$1:$H$12056, 7, 0), 0)</f>
        <v>0</v>
      </c>
      <c r="T1253" s="13">
        <f>IFERROR(VLOOKUP($A1253, 'Fielding Data'!$A$1:$H$12056, 8, 0), 0)</f>
        <v>0</v>
      </c>
      <c r="U1253" s="13">
        <f>SUMIFS('Fielding Data'!E:E, 'Fielding Data'!$A:$A, $A1253)</f>
        <v>0</v>
      </c>
      <c r="V1253" s="13">
        <f>SUMIFS('Fielding Data'!F:F, 'Fielding Data'!$A:$A, $A1253)</f>
        <v>0</v>
      </c>
      <c r="W1253" s="13">
        <f>SUMIFS('Fielding Data'!G:G, 'Fielding Data'!$A:$A, $A1253)</f>
        <v>0</v>
      </c>
      <c r="X1253" s="13">
        <f>SUMIFS('Fielding Data'!H:H, 'Fielding Data'!$A:$A, $A1253)</f>
        <v>0</v>
      </c>
    </row>
    <row r="1254" spans="1:24" x14ac:dyDescent="0.3">
      <c r="A1254" s="13" t="str">
        <f t="shared" si="3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 t="shared" si="38"/>
        <v>P</v>
      </c>
      <c r="Q1254" s="13">
        <f>IFERROR(VLOOKUP($A1254, 'Fielding Data'!$A$1:$H$12056, 5, 0), 0)</f>
        <v>0</v>
      </c>
      <c r="R1254" s="13">
        <f>IFERROR(VLOOKUP($A1254, 'Fielding Data'!$A$1:$H$12056, 6, 0), 0)</f>
        <v>1</v>
      </c>
      <c r="S1254" s="13">
        <f>IFERROR(VLOOKUP($A1254, 'Fielding Data'!$A$1:$H$12056, 7, 0), 0)</f>
        <v>0</v>
      </c>
      <c r="T1254" s="13">
        <f>IFERROR(VLOOKUP($A1254, 'Fielding Data'!$A$1:$H$12056, 8, 0), 0)</f>
        <v>0</v>
      </c>
      <c r="U1254" s="13">
        <f>SUMIFS('Fielding Data'!E:E, 'Fielding Data'!$A:$A, $A1254)</f>
        <v>0</v>
      </c>
      <c r="V1254" s="13">
        <f>SUMIFS('Fielding Data'!F:F, 'Fielding Data'!$A:$A, $A1254)</f>
        <v>1</v>
      </c>
      <c r="W1254" s="13">
        <f>SUMIFS('Fielding Data'!G:G, 'Fielding Data'!$A:$A, $A1254)</f>
        <v>0</v>
      </c>
      <c r="X1254" s="13">
        <f>SUMIFS('Fielding Data'!H:H, 'Fielding Data'!$A:$A, $A1254)</f>
        <v>0</v>
      </c>
    </row>
    <row r="1255" spans="1:24" x14ac:dyDescent="0.3">
      <c r="A1255" s="13" t="str">
        <f t="shared" si="3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 t="shared" si="38"/>
        <v>LF</v>
      </c>
      <c r="Q1255" s="13">
        <f>IFERROR(VLOOKUP($A1255, 'Fielding Data'!$A$1:$H$12056, 5, 0), 0)</f>
        <v>0</v>
      </c>
      <c r="R1255" s="13">
        <f>IFERROR(VLOOKUP($A1255, 'Fielding Data'!$A$1:$H$12056, 6, 0), 0)</f>
        <v>0</v>
      </c>
      <c r="S1255" s="13">
        <f>IFERROR(VLOOKUP($A1255, 'Fielding Data'!$A$1:$H$12056, 7, 0), 0)</f>
        <v>0</v>
      </c>
      <c r="T1255" s="13">
        <f>IFERROR(VLOOKUP($A1255, 'Fielding Data'!$A$1:$H$12056, 8, 0), 0)</f>
        <v>0</v>
      </c>
      <c r="U1255" s="13">
        <f>SUMIFS('Fielding Data'!E:E, 'Fielding Data'!$A:$A, $A1255)</f>
        <v>53</v>
      </c>
      <c r="V1255" s="13">
        <f>SUMIFS('Fielding Data'!F:F, 'Fielding Data'!$A:$A, $A1255)</f>
        <v>0</v>
      </c>
      <c r="W1255" s="13">
        <f>SUMIFS('Fielding Data'!G:G, 'Fielding Data'!$A:$A, $A1255)</f>
        <v>2</v>
      </c>
      <c r="X1255" s="13">
        <f>SUMIFS('Fielding Data'!H:H, 'Fielding Data'!$A:$A, $A1255)</f>
        <v>0</v>
      </c>
    </row>
    <row r="1256" spans="1:24" x14ac:dyDescent="0.3">
      <c r="A1256" s="13" t="str">
        <f t="shared" si="3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 t="shared" si="38"/>
        <v>CF</v>
      </c>
      <c r="Q1256" s="13">
        <f>IFERROR(VLOOKUP($A1256, 'Fielding Data'!$A$1:$H$12056, 5, 0), 0)</f>
        <v>0</v>
      </c>
      <c r="R1256" s="13">
        <f>IFERROR(VLOOKUP($A1256, 'Fielding Data'!$A$1:$H$12056, 6, 0), 0)</f>
        <v>0</v>
      </c>
      <c r="S1256" s="13">
        <f>IFERROR(VLOOKUP($A1256, 'Fielding Data'!$A$1:$H$12056, 7, 0), 0)</f>
        <v>0</v>
      </c>
      <c r="T1256" s="13">
        <f>IFERROR(VLOOKUP($A1256, 'Fielding Data'!$A$1:$H$12056, 8, 0), 0)</f>
        <v>0</v>
      </c>
      <c r="U1256" s="13">
        <f>SUMIFS('Fielding Data'!E:E, 'Fielding Data'!$A:$A, $A1256)</f>
        <v>236</v>
      </c>
      <c r="V1256" s="13">
        <f>SUMIFS('Fielding Data'!F:F, 'Fielding Data'!$A:$A, $A1256)</f>
        <v>5</v>
      </c>
      <c r="W1256" s="13">
        <f>SUMIFS('Fielding Data'!G:G, 'Fielding Data'!$A:$A, $A1256)</f>
        <v>3</v>
      </c>
      <c r="X1256" s="13">
        <f>SUMIFS('Fielding Data'!H:H, 'Fielding Data'!$A:$A, $A1256)</f>
        <v>2</v>
      </c>
    </row>
    <row r="1257" spans="1:24" x14ac:dyDescent="0.3">
      <c r="A1257" s="13" t="str">
        <f t="shared" si="3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 t="shared" si="38"/>
        <v>LF</v>
      </c>
      <c r="Q1257" s="13">
        <f>IFERROR(VLOOKUP($A1257, 'Fielding Data'!$A$1:$H$12056, 5, 0), 0)</f>
        <v>0</v>
      </c>
      <c r="R1257" s="13">
        <f>IFERROR(VLOOKUP($A1257, 'Fielding Data'!$A$1:$H$12056, 6, 0), 0)</f>
        <v>0</v>
      </c>
      <c r="S1257" s="13">
        <f>IFERROR(VLOOKUP($A1257, 'Fielding Data'!$A$1:$H$12056, 7, 0), 0)</f>
        <v>0</v>
      </c>
      <c r="T1257" s="13">
        <f>IFERROR(VLOOKUP($A1257, 'Fielding Data'!$A$1:$H$12056, 8, 0), 0)</f>
        <v>0</v>
      </c>
      <c r="U1257" s="13">
        <f>SUMIFS('Fielding Data'!E:E, 'Fielding Data'!$A:$A, $A1257)</f>
        <v>259</v>
      </c>
      <c r="V1257" s="13">
        <f>SUMIFS('Fielding Data'!F:F, 'Fielding Data'!$A:$A, $A1257)</f>
        <v>8</v>
      </c>
      <c r="W1257" s="13">
        <f>SUMIFS('Fielding Data'!G:G, 'Fielding Data'!$A:$A, $A1257)</f>
        <v>1</v>
      </c>
      <c r="X1257" s="13">
        <f>SUMIFS('Fielding Data'!H:H, 'Fielding Data'!$A:$A, $A1257)</f>
        <v>2</v>
      </c>
    </row>
    <row r="1258" spans="1:24" x14ac:dyDescent="0.3">
      <c r="A1258" s="13" t="str">
        <f t="shared" si="3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 t="shared" si="38"/>
        <v>P</v>
      </c>
      <c r="Q1258" s="13">
        <f>IFERROR(VLOOKUP($A1258, 'Fielding Data'!$A$1:$H$12056, 5, 0), 0)</f>
        <v>2</v>
      </c>
      <c r="R1258" s="13">
        <f>IFERROR(VLOOKUP($A1258, 'Fielding Data'!$A$1:$H$12056, 6, 0), 0)</f>
        <v>2</v>
      </c>
      <c r="S1258" s="13">
        <f>IFERROR(VLOOKUP($A1258, 'Fielding Data'!$A$1:$H$12056, 7, 0), 0)</f>
        <v>1</v>
      </c>
      <c r="T1258" s="13">
        <f>IFERROR(VLOOKUP($A1258, 'Fielding Data'!$A$1:$H$12056, 8, 0), 0)</f>
        <v>0</v>
      </c>
      <c r="U1258" s="13">
        <f>SUMIFS('Fielding Data'!E:E, 'Fielding Data'!$A:$A, $A1258)</f>
        <v>2</v>
      </c>
      <c r="V1258" s="13">
        <f>SUMIFS('Fielding Data'!F:F, 'Fielding Data'!$A:$A, $A1258)</f>
        <v>2</v>
      </c>
      <c r="W1258" s="13">
        <f>SUMIFS('Fielding Data'!G:G, 'Fielding Data'!$A:$A, $A1258)</f>
        <v>1</v>
      </c>
      <c r="X1258" s="13">
        <f>SUMIFS('Fielding Data'!H:H, 'Fielding Data'!$A:$A, $A1258)</f>
        <v>0</v>
      </c>
    </row>
    <row r="1259" spans="1:24" x14ac:dyDescent="0.3">
      <c r="A1259" s="13" t="str">
        <f t="shared" si="3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 t="shared" si="38"/>
        <v>P</v>
      </c>
      <c r="Q1259" s="13">
        <f>IFERROR(VLOOKUP($A1259, 'Fielding Data'!$A$1:$H$12056, 5, 0), 0)</f>
        <v>0</v>
      </c>
      <c r="R1259" s="13">
        <f>IFERROR(VLOOKUP($A1259, 'Fielding Data'!$A$1:$H$12056, 6, 0), 0)</f>
        <v>0</v>
      </c>
      <c r="S1259" s="13">
        <f>IFERROR(VLOOKUP($A1259, 'Fielding Data'!$A$1:$H$12056, 7, 0), 0)</f>
        <v>0</v>
      </c>
      <c r="T1259" s="13">
        <f>IFERROR(VLOOKUP($A1259, 'Fielding Data'!$A$1:$H$12056, 8, 0), 0)</f>
        <v>0</v>
      </c>
      <c r="U1259" s="13">
        <f>SUMIFS('Fielding Data'!E:E, 'Fielding Data'!$A:$A, $A1259)</f>
        <v>0</v>
      </c>
      <c r="V1259" s="13">
        <f>SUMIFS('Fielding Data'!F:F, 'Fielding Data'!$A:$A, $A1259)</f>
        <v>0</v>
      </c>
      <c r="W1259" s="13">
        <f>SUMIFS('Fielding Data'!G:G, 'Fielding Data'!$A:$A, $A1259)</f>
        <v>0</v>
      </c>
      <c r="X1259" s="13">
        <f>SUMIFS('Fielding Data'!H:H, 'Fielding Data'!$A:$A, $A1259)</f>
        <v>0</v>
      </c>
    </row>
    <row r="1260" spans="1:24" x14ac:dyDescent="0.3">
      <c r="A1260" s="13" t="str">
        <f t="shared" si="3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 t="shared" si="38"/>
        <v>P</v>
      </c>
      <c r="Q1260" s="13">
        <f>IFERROR(VLOOKUP($A1260, 'Fielding Data'!$A$1:$H$12056, 5, 0), 0)</f>
        <v>0</v>
      </c>
      <c r="R1260" s="13">
        <f>IFERROR(VLOOKUP($A1260, 'Fielding Data'!$A$1:$H$12056, 6, 0), 0)</f>
        <v>9</v>
      </c>
      <c r="S1260" s="13">
        <f>IFERROR(VLOOKUP($A1260, 'Fielding Data'!$A$1:$H$12056, 7, 0), 0)</f>
        <v>1</v>
      </c>
      <c r="T1260" s="13">
        <f>IFERROR(VLOOKUP($A1260, 'Fielding Data'!$A$1:$H$12056, 8, 0), 0)</f>
        <v>0</v>
      </c>
      <c r="U1260" s="13">
        <f>SUMIFS('Fielding Data'!E:E, 'Fielding Data'!$A:$A, $A1260)</f>
        <v>0</v>
      </c>
      <c r="V1260" s="13">
        <f>SUMIFS('Fielding Data'!F:F, 'Fielding Data'!$A:$A, $A1260)</f>
        <v>9</v>
      </c>
      <c r="W1260" s="13">
        <f>SUMIFS('Fielding Data'!G:G, 'Fielding Data'!$A:$A, $A1260)</f>
        <v>1</v>
      </c>
      <c r="X1260" s="13">
        <f>SUMIFS('Fielding Data'!H:H, 'Fielding Data'!$A:$A, $A1260)</f>
        <v>0</v>
      </c>
    </row>
    <row r="1261" spans="1:24" x14ac:dyDescent="0.3">
      <c r="A1261" s="13" t="str">
        <f t="shared" si="3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 t="shared" si="38"/>
        <v>SS</v>
      </c>
      <c r="Q1261" s="13">
        <f>IFERROR(VLOOKUP($A1261, 'Fielding Data'!$A$1:$H$12056, 5, 0), 0)</f>
        <v>104</v>
      </c>
      <c r="R1261" s="13">
        <f>IFERROR(VLOOKUP($A1261, 'Fielding Data'!$A$1:$H$12056, 6, 0), 0)</f>
        <v>217</v>
      </c>
      <c r="S1261" s="13">
        <f>IFERROR(VLOOKUP($A1261, 'Fielding Data'!$A$1:$H$12056, 7, 0), 0)</f>
        <v>7</v>
      </c>
      <c r="T1261" s="13">
        <f>IFERROR(VLOOKUP($A1261, 'Fielding Data'!$A$1:$H$12056, 8, 0), 0)</f>
        <v>44</v>
      </c>
      <c r="U1261" s="13">
        <f>SUMIFS('Fielding Data'!E:E, 'Fielding Data'!$A:$A, $A1261)</f>
        <v>104</v>
      </c>
      <c r="V1261" s="13">
        <f>SUMIFS('Fielding Data'!F:F, 'Fielding Data'!$A:$A, $A1261)</f>
        <v>217</v>
      </c>
      <c r="W1261" s="13">
        <f>SUMIFS('Fielding Data'!G:G, 'Fielding Data'!$A:$A, $A1261)</f>
        <v>7</v>
      </c>
      <c r="X1261" s="13">
        <f>SUMIFS('Fielding Data'!H:H, 'Fielding Data'!$A:$A, $A1261)</f>
        <v>44</v>
      </c>
    </row>
    <row r="1262" spans="1:24" x14ac:dyDescent="0.3">
      <c r="A1262" s="13" t="str">
        <f t="shared" si="3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 t="shared" si="38"/>
        <v>P</v>
      </c>
      <c r="Q1262" s="13">
        <f>IFERROR(VLOOKUP($A1262, 'Fielding Data'!$A$1:$H$12056, 5, 0), 0)</f>
        <v>9</v>
      </c>
      <c r="R1262" s="13">
        <f>IFERROR(VLOOKUP($A1262, 'Fielding Data'!$A$1:$H$12056, 6, 0), 0)</f>
        <v>21</v>
      </c>
      <c r="S1262" s="13">
        <f>IFERROR(VLOOKUP($A1262, 'Fielding Data'!$A$1:$H$12056, 7, 0), 0)</f>
        <v>2</v>
      </c>
      <c r="T1262" s="13">
        <f>IFERROR(VLOOKUP($A1262, 'Fielding Data'!$A$1:$H$12056, 8, 0), 0)</f>
        <v>4</v>
      </c>
      <c r="U1262" s="13">
        <f>SUMIFS('Fielding Data'!E:E, 'Fielding Data'!$A:$A, $A1262)</f>
        <v>9</v>
      </c>
      <c r="V1262" s="13">
        <f>SUMIFS('Fielding Data'!F:F, 'Fielding Data'!$A:$A, $A1262)</f>
        <v>21</v>
      </c>
      <c r="W1262" s="13">
        <f>SUMIFS('Fielding Data'!G:G, 'Fielding Data'!$A:$A, $A1262)</f>
        <v>2</v>
      </c>
      <c r="X1262" s="13">
        <f>SUMIFS('Fielding Data'!H:H, 'Fielding Data'!$A:$A, $A1262)</f>
        <v>4</v>
      </c>
    </row>
    <row r="1263" spans="1:24" x14ac:dyDescent="0.3">
      <c r="A1263" s="13" t="str">
        <f t="shared" si="3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 t="shared" si="38"/>
        <v>P</v>
      </c>
      <c r="Q1263" s="13">
        <f>IFERROR(VLOOKUP($A1263, 'Fielding Data'!$A$1:$H$12056, 5, 0), 0)</f>
        <v>2</v>
      </c>
      <c r="R1263" s="13">
        <f>IFERROR(VLOOKUP($A1263, 'Fielding Data'!$A$1:$H$12056, 6, 0), 0)</f>
        <v>2</v>
      </c>
      <c r="S1263" s="13">
        <f>IFERROR(VLOOKUP($A1263, 'Fielding Data'!$A$1:$H$12056, 7, 0), 0)</f>
        <v>0</v>
      </c>
      <c r="T1263" s="13">
        <f>IFERROR(VLOOKUP($A1263, 'Fielding Data'!$A$1:$H$12056, 8, 0), 0)</f>
        <v>0</v>
      </c>
      <c r="U1263" s="13">
        <f>SUMIFS('Fielding Data'!E:E, 'Fielding Data'!$A:$A, $A1263)</f>
        <v>2</v>
      </c>
      <c r="V1263" s="13">
        <f>SUMIFS('Fielding Data'!F:F, 'Fielding Data'!$A:$A, $A1263)</f>
        <v>2</v>
      </c>
      <c r="W1263" s="13">
        <f>SUMIFS('Fielding Data'!G:G, 'Fielding Data'!$A:$A, $A1263)</f>
        <v>0</v>
      </c>
      <c r="X1263" s="13">
        <f>SUMIFS('Fielding Data'!H:H, 'Fielding Data'!$A:$A, $A1263)</f>
        <v>0</v>
      </c>
    </row>
    <row r="1264" spans="1:24" x14ac:dyDescent="0.3">
      <c r="A1264" s="13" t="str">
        <f t="shared" si="3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 t="shared" si="38"/>
        <v>P</v>
      </c>
      <c r="Q1264" s="13">
        <f>IFERROR(VLOOKUP($A1264, 'Fielding Data'!$A$1:$H$12056, 5, 0), 0)</f>
        <v>1</v>
      </c>
      <c r="R1264" s="13">
        <f>IFERROR(VLOOKUP($A1264, 'Fielding Data'!$A$1:$H$12056, 6, 0), 0)</f>
        <v>0</v>
      </c>
      <c r="S1264" s="13">
        <f>IFERROR(VLOOKUP($A1264, 'Fielding Data'!$A$1:$H$12056, 7, 0), 0)</f>
        <v>2</v>
      </c>
      <c r="T1264" s="13">
        <f>IFERROR(VLOOKUP($A1264, 'Fielding Data'!$A$1:$H$12056, 8, 0), 0)</f>
        <v>0</v>
      </c>
      <c r="U1264" s="13">
        <f>SUMIFS('Fielding Data'!E:E, 'Fielding Data'!$A:$A, $A1264)</f>
        <v>1</v>
      </c>
      <c r="V1264" s="13">
        <f>SUMIFS('Fielding Data'!F:F, 'Fielding Data'!$A:$A, $A1264)</f>
        <v>0</v>
      </c>
      <c r="W1264" s="13">
        <f>SUMIFS('Fielding Data'!G:G, 'Fielding Data'!$A:$A, $A1264)</f>
        <v>2</v>
      </c>
      <c r="X1264" s="13">
        <f>SUMIFS('Fielding Data'!H:H, 'Fielding Data'!$A:$A, $A1264)</f>
        <v>0</v>
      </c>
    </row>
    <row r="1265" spans="1:24" x14ac:dyDescent="0.3">
      <c r="A1265" s="13" t="str">
        <f t="shared" si="3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 t="shared" si="38"/>
        <v>OF</v>
      </c>
      <c r="Q1265" s="13">
        <f>IFERROR(VLOOKUP($A1265, 'Fielding Data'!$A$1:$H$12056, 5, 0), 0)</f>
        <v>10</v>
      </c>
      <c r="R1265" s="13">
        <f>IFERROR(VLOOKUP($A1265, 'Fielding Data'!$A$1:$H$12056, 6, 0), 0)</f>
        <v>0</v>
      </c>
      <c r="S1265" s="13">
        <f>IFERROR(VLOOKUP($A1265, 'Fielding Data'!$A$1:$H$12056, 7, 0), 0)</f>
        <v>0</v>
      </c>
      <c r="T1265" s="13">
        <f>IFERROR(VLOOKUP($A1265, 'Fielding Data'!$A$1:$H$12056, 8, 0), 0)</f>
        <v>0</v>
      </c>
      <c r="U1265" s="13">
        <f>SUMIFS('Fielding Data'!E:E, 'Fielding Data'!$A:$A, $A1265)</f>
        <v>10</v>
      </c>
      <c r="V1265" s="13">
        <f>SUMIFS('Fielding Data'!F:F, 'Fielding Data'!$A:$A, $A1265)</f>
        <v>0</v>
      </c>
      <c r="W1265" s="13">
        <f>SUMIFS('Fielding Data'!G:G, 'Fielding Data'!$A:$A, $A1265)</f>
        <v>0</v>
      </c>
      <c r="X1265" s="13">
        <f>SUMIFS('Fielding Data'!H:H, 'Fielding Data'!$A:$A, $A1265)</f>
        <v>0</v>
      </c>
    </row>
    <row r="1266" spans="1:24" x14ac:dyDescent="0.3">
      <c r="A1266" s="13" t="str">
        <f t="shared" si="3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 t="shared" si="38"/>
        <v>Other</v>
      </c>
      <c r="Q1266" s="13">
        <f>IFERROR(VLOOKUP($A1266, 'Fielding Data'!$A$1:$H$12056, 5, 0), 0)</f>
        <v>0</v>
      </c>
      <c r="R1266" s="13">
        <f>IFERROR(VLOOKUP($A1266, 'Fielding Data'!$A$1:$H$12056, 6, 0), 0)</f>
        <v>0</v>
      </c>
      <c r="S1266" s="13">
        <f>IFERROR(VLOOKUP($A1266, 'Fielding Data'!$A$1:$H$12056, 7, 0), 0)</f>
        <v>0</v>
      </c>
      <c r="T1266" s="13">
        <f>IFERROR(VLOOKUP($A1266, 'Fielding Data'!$A$1:$H$12056, 8, 0), 0)</f>
        <v>0</v>
      </c>
      <c r="U1266" s="13">
        <f>SUMIFS('Fielding Data'!E:E, 'Fielding Data'!$A:$A, $A1266)</f>
        <v>0</v>
      </c>
      <c r="V1266" s="13">
        <f>SUMIFS('Fielding Data'!F:F, 'Fielding Data'!$A:$A, $A1266)</f>
        <v>0</v>
      </c>
      <c r="W1266" s="13">
        <f>SUMIFS('Fielding Data'!G:G, 'Fielding Data'!$A:$A, $A1266)</f>
        <v>0</v>
      </c>
      <c r="X1266" s="13">
        <f>SUMIFS('Fielding Data'!H:H, 'Fielding Data'!$A:$A, $A1266)</f>
        <v>0</v>
      </c>
    </row>
    <row r="1267" spans="1:24" x14ac:dyDescent="0.3">
      <c r="A1267" s="13" t="str">
        <f t="shared" si="3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 t="shared" si="38"/>
        <v>OF</v>
      </c>
      <c r="Q1267" s="13">
        <f>IFERROR(VLOOKUP($A1267, 'Fielding Data'!$A$1:$H$12056, 5, 0), 0)</f>
        <v>78</v>
      </c>
      <c r="R1267" s="13">
        <f>IFERROR(VLOOKUP($A1267, 'Fielding Data'!$A$1:$H$12056, 6, 0), 0)</f>
        <v>0</v>
      </c>
      <c r="S1267" s="13">
        <f>IFERROR(VLOOKUP($A1267, 'Fielding Data'!$A$1:$H$12056, 7, 0), 0)</f>
        <v>4</v>
      </c>
      <c r="T1267" s="13">
        <f>IFERROR(VLOOKUP($A1267, 'Fielding Data'!$A$1:$H$12056, 8, 0), 0)</f>
        <v>0</v>
      </c>
      <c r="U1267" s="13">
        <f>SUMIFS('Fielding Data'!E:E, 'Fielding Data'!$A:$A, $A1267)</f>
        <v>78</v>
      </c>
      <c r="V1267" s="13">
        <f>SUMIFS('Fielding Data'!F:F, 'Fielding Data'!$A:$A, $A1267)</f>
        <v>0</v>
      </c>
      <c r="W1267" s="13">
        <f>SUMIFS('Fielding Data'!G:G, 'Fielding Data'!$A:$A, $A1267)</f>
        <v>4</v>
      </c>
      <c r="X1267" s="13">
        <f>SUMIFS('Fielding Data'!H:H, 'Fielding Data'!$A:$A, $A1267)</f>
        <v>0</v>
      </c>
    </row>
    <row r="1268" spans="1:24" x14ac:dyDescent="0.3">
      <c r="A1268" s="13" t="str">
        <f t="shared" si="3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 t="shared" si="38"/>
        <v>C</v>
      </c>
      <c r="Q1268" s="13">
        <f>IFERROR(VLOOKUP($A1268, 'Fielding Data'!$A$1:$H$12056, 5, 0), 0)</f>
        <v>49</v>
      </c>
      <c r="R1268" s="13">
        <f>IFERROR(VLOOKUP($A1268, 'Fielding Data'!$A$1:$H$12056, 6, 0), 0)</f>
        <v>3</v>
      </c>
      <c r="S1268" s="13">
        <f>IFERROR(VLOOKUP($A1268, 'Fielding Data'!$A$1:$H$12056, 7, 0), 0)</f>
        <v>0</v>
      </c>
      <c r="T1268" s="13">
        <f>IFERROR(VLOOKUP($A1268, 'Fielding Data'!$A$1:$H$12056, 8, 0), 0)</f>
        <v>1</v>
      </c>
      <c r="U1268" s="13">
        <f>SUMIFS('Fielding Data'!E:E, 'Fielding Data'!$A:$A, $A1268)</f>
        <v>49</v>
      </c>
      <c r="V1268" s="13">
        <f>SUMIFS('Fielding Data'!F:F, 'Fielding Data'!$A:$A, $A1268)</f>
        <v>3</v>
      </c>
      <c r="W1268" s="13">
        <f>SUMIFS('Fielding Data'!G:G, 'Fielding Data'!$A:$A, $A1268)</f>
        <v>0</v>
      </c>
      <c r="X1268" s="13">
        <f>SUMIFS('Fielding Data'!H:H, 'Fielding Data'!$A:$A, $A1268)</f>
        <v>1</v>
      </c>
    </row>
    <row r="1269" spans="1:24" x14ac:dyDescent="0.3">
      <c r="A1269" s="13" t="str">
        <f t="shared" si="3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 t="shared" si="38"/>
        <v>P</v>
      </c>
      <c r="Q1269" s="13">
        <f>IFERROR(VLOOKUP($A1269, 'Fielding Data'!$A$1:$H$12056, 5, 0), 0)</f>
        <v>2</v>
      </c>
      <c r="R1269" s="13">
        <f>IFERROR(VLOOKUP($A1269, 'Fielding Data'!$A$1:$H$12056, 6, 0), 0)</f>
        <v>2</v>
      </c>
      <c r="S1269" s="13">
        <f>IFERROR(VLOOKUP($A1269, 'Fielding Data'!$A$1:$H$12056, 7, 0), 0)</f>
        <v>0</v>
      </c>
      <c r="T1269" s="13">
        <f>IFERROR(VLOOKUP($A1269, 'Fielding Data'!$A$1:$H$12056, 8, 0), 0)</f>
        <v>0</v>
      </c>
      <c r="U1269" s="13">
        <f>SUMIFS('Fielding Data'!E:E, 'Fielding Data'!$A:$A, $A1269)</f>
        <v>2</v>
      </c>
      <c r="V1269" s="13">
        <f>SUMIFS('Fielding Data'!F:F, 'Fielding Data'!$A:$A, $A1269)</f>
        <v>2</v>
      </c>
      <c r="W1269" s="13">
        <f>SUMIFS('Fielding Data'!G:G, 'Fielding Data'!$A:$A, $A1269)</f>
        <v>0</v>
      </c>
      <c r="X1269" s="13">
        <f>SUMIFS('Fielding Data'!H:H, 'Fielding Data'!$A:$A, $A1269)</f>
        <v>0</v>
      </c>
    </row>
    <row r="1270" spans="1:24" x14ac:dyDescent="0.3">
      <c r="A1270" s="13" t="str">
        <f t="shared" si="3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 t="shared" si="38"/>
        <v>OF</v>
      </c>
      <c r="Q1270" s="13">
        <f>IFERROR(VLOOKUP($A1270, 'Fielding Data'!$A$1:$H$12056, 5, 0), 0)</f>
        <v>306</v>
      </c>
      <c r="R1270" s="13">
        <f>IFERROR(VLOOKUP($A1270, 'Fielding Data'!$A$1:$H$12056, 6, 0), 0)</f>
        <v>10</v>
      </c>
      <c r="S1270" s="13">
        <f>IFERROR(VLOOKUP($A1270, 'Fielding Data'!$A$1:$H$12056, 7, 0), 0)</f>
        <v>4</v>
      </c>
      <c r="T1270" s="13">
        <f>IFERROR(VLOOKUP($A1270, 'Fielding Data'!$A$1:$H$12056, 8, 0), 0)</f>
        <v>1</v>
      </c>
      <c r="U1270" s="13">
        <f>SUMIFS('Fielding Data'!E:E, 'Fielding Data'!$A:$A, $A1270)</f>
        <v>306</v>
      </c>
      <c r="V1270" s="13">
        <f>SUMIFS('Fielding Data'!F:F, 'Fielding Data'!$A:$A, $A1270)</f>
        <v>10</v>
      </c>
      <c r="W1270" s="13">
        <f>SUMIFS('Fielding Data'!G:G, 'Fielding Data'!$A:$A, $A1270)</f>
        <v>4</v>
      </c>
      <c r="X1270" s="13">
        <f>SUMIFS('Fielding Data'!H:H, 'Fielding Data'!$A:$A, $A1270)</f>
        <v>1</v>
      </c>
    </row>
    <row r="1271" spans="1:24" x14ac:dyDescent="0.3">
      <c r="A1271" s="13" t="str">
        <f t="shared" si="3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 t="shared" si="38"/>
        <v>P</v>
      </c>
      <c r="Q1271" s="13">
        <f>IFERROR(VLOOKUP($A1271, 'Fielding Data'!$A$1:$H$12056, 5, 0), 0)</f>
        <v>1</v>
      </c>
      <c r="R1271" s="13">
        <f>IFERROR(VLOOKUP($A1271, 'Fielding Data'!$A$1:$H$12056, 6, 0), 0)</f>
        <v>3</v>
      </c>
      <c r="S1271" s="13">
        <f>IFERROR(VLOOKUP($A1271, 'Fielding Data'!$A$1:$H$12056, 7, 0), 0)</f>
        <v>0</v>
      </c>
      <c r="T1271" s="13">
        <f>IFERROR(VLOOKUP($A1271, 'Fielding Data'!$A$1:$H$12056, 8, 0), 0)</f>
        <v>0</v>
      </c>
      <c r="U1271" s="13">
        <f>SUMIFS('Fielding Data'!E:E, 'Fielding Data'!$A:$A, $A1271)</f>
        <v>1</v>
      </c>
      <c r="V1271" s="13">
        <f>SUMIFS('Fielding Data'!F:F, 'Fielding Data'!$A:$A, $A1271)</f>
        <v>3</v>
      </c>
      <c r="W1271" s="13">
        <f>SUMIFS('Fielding Data'!G:G, 'Fielding Data'!$A:$A, $A1271)</f>
        <v>0</v>
      </c>
      <c r="X1271" s="13">
        <f>SUMIFS('Fielding Data'!H:H, 'Fielding Data'!$A:$A, $A1271)</f>
        <v>0</v>
      </c>
    </row>
    <row r="1272" spans="1:24" x14ac:dyDescent="0.3">
      <c r="A1272" s="13" t="str">
        <f t="shared" si="3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 t="shared" si="38"/>
        <v>P</v>
      </c>
      <c r="Q1272" s="13">
        <f>IFERROR(VLOOKUP($A1272, 'Fielding Data'!$A$1:$H$12056, 5, 0), 0)</f>
        <v>15</v>
      </c>
      <c r="R1272" s="13">
        <f>IFERROR(VLOOKUP($A1272, 'Fielding Data'!$A$1:$H$12056, 6, 0), 0)</f>
        <v>14</v>
      </c>
      <c r="S1272" s="13">
        <f>IFERROR(VLOOKUP($A1272, 'Fielding Data'!$A$1:$H$12056, 7, 0), 0)</f>
        <v>1</v>
      </c>
      <c r="T1272" s="13">
        <f>IFERROR(VLOOKUP($A1272, 'Fielding Data'!$A$1:$H$12056, 8, 0), 0)</f>
        <v>0</v>
      </c>
      <c r="U1272" s="13">
        <f>SUMIFS('Fielding Data'!E:E, 'Fielding Data'!$A:$A, $A1272)</f>
        <v>15</v>
      </c>
      <c r="V1272" s="13">
        <f>SUMIFS('Fielding Data'!F:F, 'Fielding Data'!$A:$A, $A1272)</f>
        <v>14</v>
      </c>
      <c r="W1272" s="13">
        <f>SUMIFS('Fielding Data'!G:G, 'Fielding Data'!$A:$A, $A1272)</f>
        <v>1</v>
      </c>
      <c r="X1272" s="13">
        <f>SUMIFS('Fielding Data'!H:H, 'Fielding Data'!$A:$A, $A1272)</f>
        <v>0</v>
      </c>
    </row>
    <row r="1273" spans="1:24" x14ac:dyDescent="0.3">
      <c r="A1273" s="13" t="str">
        <f t="shared" si="3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 t="shared" si="38"/>
        <v>P</v>
      </c>
      <c r="Q1273" s="13">
        <f>IFERROR(VLOOKUP($A1273, 'Fielding Data'!$A$1:$H$12056, 5, 0), 0)</f>
        <v>2</v>
      </c>
      <c r="R1273" s="13">
        <f>IFERROR(VLOOKUP($A1273, 'Fielding Data'!$A$1:$H$12056, 6, 0), 0)</f>
        <v>2</v>
      </c>
      <c r="S1273" s="13">
        <f>IFERROR(VLOOKUP($A1273, 'Fielding Data'!$A$1:$H$12056, 7, 0), 0)</f>
        <v>0</v>
      </c>
      <c r="T1273" s="13">
        <f>IFERROR(VLOOKUP($A1273, 'Fielding Data'!$A$1:$H$12056, 8, 0), 0)</f>
        <v>0</v>
      </c>
      <c r="U1273" s="13">
        <f>SUMIFS('Fielding Data'!E:E, 'Fielding Data'!$A:$A, $A1273)</f>
        <v>2</v>
      </c>
      <c r="V1273" s="13">
        <f>SUMIFS('Fielding Data'!F:F, 'Fielding Data'!$A:$A, $A1273)</f>
        <v>2</v>
      </c>
      <c r="W1273" s="13">
        <f>SUMIFS('Fielding Data'!G:G, 'Fielding Data'!$A:$A, $A1273)</f>
        <v>0</v>
      </c>
      <c r="X1273" s="13">
        <f>SUMIFS('Fielding Data'!H:H, 'Fielding Data'!$A:$A, $A1273)</f>
        <v>0</v>
      </c>
    </row>
    <row r="1274" spans="1:24" x14ac:dyDescent="0.3">
      <c r="A1274" s="13" t="str">
        <f t="shared" si="3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 t="shared" si="38"/>
        <v>C</v>
      </c>
      <c r="Q1274" s="13">
        <f>IFERROR(VLOOKUP($A1274, 'Fielding Data'!$A$1:$H$12056, 5, 0), 0)</f>
        <v>1008</v>
      </c>
      <c r="R1274" s="13">
        <f>IFERROR(VLOOKUP($A1274, 'Fielding Data'!$A$1:$H$12056, 6, 0), 0)</f>
        <v>42</v>
      </c>
      <c r="S1274" s="13">
        <f>IFERROR(VLOOKUP($A1274, 'Fielding Data'!$A$1:$H$12056, 7, 0), 0)</f>
        <v>5</v>
      </c>
      <c r="T1274" s="13">
        <f>IFERROR(VLOOKUP($A1274, 'Fielding Data'!$A$1:$H$12056, 8, 0), 0)</f>
        <v>5</v>
      </c>
      <c r="U1274" s="13">
        <f>SUMIFS('Fielding Data'!E:E, 'Fielding Data'!$A:$A, $A1274)</f>
        <v>1008</v>
      </c>
      <c r="V1274" s="13">
        <f>SUMIFS('Fielding Data'!F:F, 'Fielding Data'!$A:$A, $A1274)</f>
        <v>42</v>
      </c>
      <c r="W1274" s="13">
        <f>SUMIFS('Fielding Data'!G:G, 'Fielding Data'!$A:$A, $A1274)</f>
        <v>5</v>
      </c>
      <c r="X1274" s="13">
        <f>SUMIFS('Fielding Data'!H:H, 'Fielding Data'!$A:$A, $A1274)</f>
        <v>5</v>
      </c>
    </row>
    <row r="1275" spans="1:24" x14ac:dyDescent="0.3">
      <c r="A1275" s="13" t="str">
        <f t="shared" si="3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 t="shared" si="38"/>
        <v>CF</v>
      </c>
      <c r="Q1275" s="13">
        <f>IFERROR(VLOOKUP($A1275, 'Fielding Data'!$A$1:$H$12056, 5, 0), 0)</f>
        <v>0</v>
      </c>
      <c r="R1275" s="13">
        <f>IFERROR(VLOOKUP($A1275, 'Fielding Data'!$A$1:$H$12056, 6, 0), 0)</f>
        <v>0</v>
      </c>
      <c r="S1275" s="13">
        <f>IFERROR(VLOOKUP($A1275, 'Fielding Data'!$A$1:$H$12056, 7, 0), 0)</f>
        <v>0</v>
      </c>
      <c r="T1275" s="13">
        <f>IFERROR(VLOOKUP($A1275, 'Fielding Data'!$A$1:$H$12056, 8, 0), 0)</f>
        <v>0</v>
      </c>
      <c r="U1275" s="13">
        <f>SUMIFS('Fielding Data'!E:E, 'Fielding Data'!$A:$A, $A1275)</f>
        <v>80</v>
      </c>
      <c r="V1275" s="13">
        <f>SUMIFS('Fielding Data'!F:F, 'Fielding Data'!$A:$A, $A1275)</f>
        <v>0</v>
      </c>
      <c r="W1275" s="13">
        <f>SUMIFS('Fielding Data'!G:G, 'Fielding Data'!$A:$A, $A1275)</f>
        <v>1</v>
      </c>
      <c r="X1275" s="13">
        <f>SUMIFS('Fielding Data'!H:H, 'Fielding Data'!$A:$A, $A1275)</f>
        <v>0</v>
      </c>
    </row>
    <row r="1276" spans="1:24" x14ac:dyDescent="0.3">
      <c r="A1276" s="13" t="str">
        <f t="shared" si="3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 t="shared" si="38"/>
        <v>P</v>
      </c>
      <c r="Q1276" s="13">
        <f>IFERROR(VLOOKUP($A1276, 'Fielding Data'!$A$1:$H$12056, 5, 0), 0)</f>
        <v>15</v>
      </c>
      <c r="R1276" s="13">
        <f>IFERROR(VLOOKUP($A1276, 'Fielding Data'!$A$1:$H$12056, 6, 0), 0)</f>
        <v>40</v>
      </c>
      <c r="S1276" s="13">
        <f>IFERROR(VLOOKUP($A1276, 'Fielding Data'!$A$1:$H$12056, 7, 0), 0)</f>
        <v>1</v>
      </c>
      <c r="T1276" s="13">
        <f>IFERROR(VLOOKUP($A1276, 'Fielding Data'!$A$1:$H$12056, 8, 0), 0)</f>
        <v>4</v>
      </c>
      <c r="U1276" s="13">
        <f>SUMIFS('Fielding Data'!E:E, 'Fielding Data'!$A:$A, $A1276)</f>
        <v>15</v>
      </c>
      <c r="V1276" s="13">
        <f>SUMIFS('Fielding Data'!F:F, 'Fielding Data'!$A:$A, $A1276)</f>
        <v>40</v>
      </c>
      <c r="W1276" s="13">
        <f>SUMIFS('Fielding Data'!G:G, 'Fielding Data'!$A:$A, $A1276)</f>
        <v>1</v>
      </c>
      <c r="X1276" s="13">
        <f>SUMIFS('Fielding Data'!H:H, 'Fielding Data'!$A:$A, $A1276)</f>
        <v>4</v>
      </c>
    </row>
    <row r="1277" spans="1:24" x14ac:dyDescent="0.3">
      <c r="A1277" s="13" t="str">
        <f t="shared" si="3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 t="shared" si="38"/>
        <v>P</v>
      </c>
      <c r="Q1277" s="13">
        <f>IFERROR(VLOOKUP($A1277, 'Fielding Data'!$A$1:$H$12056, 5, 0), 0)</f>
        <v>2</v>
      </c>
      <c r="R1277" s="13">
        <f>IFERROR(VLOOKUP($A1277, 'Fielding Data'!$A$1:$H$12056, 6, 0), 0)</f>
        <v>1</v>
      </c>
      <c r="S1277" s="13">
        <f>IFERROR(VLOOKUP($A1277, 'Fielding Data'!$A$1:$H$12056, 7, 0), 0)</f>
        <v>1</v>
      </c>
      <c r="T1277" s="13">
        <f>IFERROR(VLOOKUP($A1277, 'Fielding Data'!$A$1:$H$12056, 8, 0), 0)</f>
        <v>0</v>
      </c>
      <c r="U1277" s="13">
        <f>SUMIFS('Fielding Data'!E:E, 'Fielding Data'!$A:$A, $A1277)</f>
        <v>2</v>
      </c>
      <c r="V1277" s="13">
        <f>SUMIFS('Fielding Data'!F:F, 'Fielding Data'!$A:$A, $A1277)</f>
        <v>1</v>
      </c>
      <c r="W1277" s="13">
        <f>SUMIFS('Fielding Data'!G:G, 'Fielding Data'!$A:$A, $A1277)</f>
        <v>1</v>
      </c>
      <c r="X1277" s="13">
        <f>SUMIFS('Fielding Data'!H:H, 'Fielding Data'!$A:$A, $A1277)</f>
        <v>0</v>
      </c>
    </row>
    <row r="1278" spans="1:24" x14ac:dyDescent="0.3">
      <c r="A1278" s="13" t="str">
        <f t="shared" si="3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 t="shared" si="38"/>
        <v>P</v>
      </c>
      <c r="Q1278" s="13">
        <f>IFERROR(VLOOKUP($A1278, 'Fielding Data'!$A$1:$H$12056, 5, 0), 0)</f>
        <v>7</v>
      </c>
      <c r="R1278" s="13">
        <f>IFERROR(VLOOKUP($A1278, 'Fielding Data'!$A$1:$H$12056, 6, 0), 0)</f>
        <v>22</v>
      </c>
      <c r="S1278" s="13">
        <f>IFERROR(VLOOKUP($A1278, 'Fielding Data'!$A$1:$H$12056, 7, 0), 0)</f>
        <v>3</v>
      </c>
      <c r="T1278" s="13">
        <f>IFERROR(VLOOKUP($A1278, 'Fielding Data'!$A$1:$H$12056, 8, 0), 0)</f>
        <v>0</v>
      </c>
      <c r="U1278" s="13">
        <f>SUMIFS('Fielding Data'!E:E, 'Fielding Data'!$A:$A, $A1278)</f>
        <v>7</v>
      </c>
      <c r="V1278" s="13">
        <f>SUMIFS('Fielding Data'!F:F, 'Fielding Data'!$A:$A, $A1278)</f>
        <v>22</v>
      </c>
      <c r="W1278" s="13">
        <f>SUMIFS('Fielding Data'!G:G, 'Fielding Data'!$A:$A, $A1278)</f>
        <v>3</v>
      </c>
      <c r="X1278" s="13">
        <f>SUMIFS('Fielding Data'!H:H, 'Fielding Data'!$A:$A, $A1278)</f>
        <v>0</v>
      </c>
    </row>
    <row r="1279" spans="1:24" x14ac:dyDescent="0.3">
      <c r="A1279" s="13" t="str">
        <f t="shared" si="3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 t="shared" si="38"/>
        <v>P</v>
      </c>
      <c r="Q1279" s="13">
        <f>IFERROR(VLOOKUP($A1279, 'Fielding Data'!$A$1:$H$12056, 5, 0), 0)</f>
        <v>10</v>
      </c>
      <c r="R1279" s="13">
        <f>IFERROR(VLOOKUP($A1279, 'Fielding Data'!$A$1:$H$12056, 6, 0), 0)</f>
        <v>23</v>
      </c>
      <c r="S1279" s="13">
        <f>IFERROR(VLOOKUP($A1279, 'Fielding Data'!$A$1:$H$12056, 7, 0), 0)</f>
        <v>5</v>
      </c>
      <c r="T1279" s="13">
        <f>IFERROR(VLOOKUP($A1279, 'Fielding Data'!$A$1:$H$12056, 8, 0), 0)</f>
        <v>2</v>
      </c>
      <c r="U1279" s="13">
        <f>SUMIFS('Fielding Data'!E:E, 'Fielding Data'!$A:$A, $A1279)</f>
        <v>10</v>
      </c>
      <c r="V1279" s="13">
        <f>SUMIFS('Fielding Data'!F:F, 'Fielding Data'!$A:$A, $A1279)</f>
        <v>23</v>
      </c>
      <c r="W1279" s="13">
        <f>SUMIFS('Fielding Data'!G:G, 'Fielding Data'!$A:$A, $A1279)</f>
        <v>5</v>
      </c>
      <c r="X1279" s="13">
        <f>SUMIFS('Fielding Data'!H:H, 'Fielding Data'!$A:$A, $A1279)</f>
        <v>2</v>
      </c>
    </row>
    <row r="1280" spans="1:24" x14ac:dyDescent="0.3">
      <c r="A1280" s="13" t="str">
        <f t="shared" si="3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 t="shared" si="38"/>
        <v>P</v>
      </c>
      <c r="Q1280" s="13">
        <f>IFERROR(VLOOKUP($A1280, 'Fielding Data'!$A$1:$H$12056, 5, 0), 0)</f>
        <v>3</v>
      </c>
      <c r="R1280" s="13">
        <f>IFERROR(VLOOKUP($A1280, 'Fielding Data'!$A$1:$H$12056, 6, 0), 0)</f>
        <v>6</v>
      </c>
      <c r="S1280" s="13">
        <f>IFERROR(VLOOKUP($A1280, 'Fielding Data'!$A$1:$H$12056, 7, 0), 0)</f>
        <v>1</v>
      </c>
      <c r="T1280" s="13">
        <f>IFERROR(VLOOKUP($A1280, 'Fielding Data'!$A$1:$H$12056, 8, 0), 0)</f>
        <v>0</v>
      </c>
      <c r="U1280" s="13">
        <f>SUMIFS('Fielding Data'!E:E, 'Fielding Data'!$A:$A, $A1280)</f>
        <v>3</v>
      </c>
      <c r="V1280" s="13">
        <f>SUMIFS('Fielding Data'!F:F, 'Fielding Data'!$A:$A, $A1280)</f>
        <v>6</v>
      </c>
      <c r="W1280" s="13">
        <f>SUMIFS('Fielding Data'!G:G, 'Fielding Data'!$A:$A, $A1280)</f>
        <v>1</v>
      </c>
      <c r="X1280" s="13">
        <f>SUMIFS('Fielding Data'!H:H, 'Fielding Data'!$A:$A, $A1280)</f>
        <v>0</v>
      </c>
    </row>
    <row r="1281" spans="1:24" x14ac:dyDescent="0.3">
      <c r="A1281" s="13" t="str">
        <f t="shared" si="3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 t="shared" si="38"/>
        <v>P</v>
      </c>
      <c r="Q1281" s="13">
        <f>IFERROR(VLOOKUP($A1281, 'Fielding Data'!$A$1:$H$12056, 5, 0), 0)</f>
        <v>7</v>
      </c>
      <c r="R1281" s="13">
        <f>IFERROR(VLOOKUP($A1281, 'Fielding Data'!$A$1:$H$12056, 6, 0), 0)</f>
        <v>16</v>
      </c>
      <c r="S1281" s="13">
        <f>IFERROR(VLOOKUP($A1281, 'Fielding Data'!$A$1:$H$12056, 7, 0), 0)</f>
        <v>0</v>
      </c>
      <c r="T1281" s="13">
        <f>IFERROR(VLOOKUP($A1281, 'Fielding Data'!$A$1:$H$12056, 8, 0), 0)</f>
        <v>1</v>
      </c>
      <c r="U1281" s="13">
        <f>SUMIFS('Fielding Data'!E:E, 'Fielding Data'!$A:$A, $A1281)</f>
        <v>7</v>
      </c>
      <c r="V1281" s="13">
        <f>SUMIFS('Fielding Data'!F:F, 'Fielding Data'!$A:$A, $A1281)</f>
        <v>16</v>
      </c>
      <c r="W1281" s="13">
        <f>SUMIFS('Fielding Data'!G:G, 'Fielding Data'!$A:$A, $A1281)</f>
        <v>0</v>
      </c>
      <c r="X1281" s="13">
        <f>SUMIFS('Fielding Data'!H:H, 'Fielding Data'!$A:$A, $A1281)</f>
        <v>1</v>
      </c>
    </row>
    <row r="1282" spans="1:24" x14ac:dyDescent="0.3">
      <c r="A1282" s="13" t="str">
        <f t="shared" si="3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 t="shared" ref="P1282:P1345" si="40">IFERROR(VLOOKUP($A1282, Fielding, 4, 0), "Other")</f>
        <v>P</v>
      </c>
      <c r="Q1282" s="13">
        <f>IFERROR(VLOOKUP($A1282, 'Fielding Data'!$A$1:$H$12056, 5, 0), 0)</f>
        <v>1</v>
      </c>
      <c r="R1282" s="13">
        <f>IFERROR(VLOOKUP($A1282, 'Fielding Data'!$A$1:$H$12056, 6, 0), 0)</f>
        <v>1</v>
      </c>
      <c r="S1282" s="13">
        <f>IFERROR(VLOOKUP($A1282, 'Fielding Data'!$A$1:$H$12056, 7, 0), 0)</f>
        <v>0</v>
      </c>
      <c r="T1282" s="13">
        <f>IFERROR(VLOOKUP($A1282, 'Fielding Data'!$A$1:$H$12056, 8, 0), 0)</f>
        <v>0</v>
      </c>
      <c r="U1282" s="13">
        <f>SUMIFS('Fielding Data'!E:E, 'Fielding Data'!$A:$A, $A1282)</f>
        <v>1</v>
      </c>
      <c r="V1282" s="13">
        <f>SUMIFS('Fielding Data'!F:F, 'Fielding Data'!$A:$A, $A1282)</f>
        <v>1</v>
      </c>
      <c r="W1282" s="13">
        <f>SUMIFS('Fielding Data'!G:G, 'Fielding Data'!$A:$A, $A1282)</f>
        <v>0</v>
      </c>
      <c r="X1282" s="13">
        <f>SUMIFS('Fielding Data'!H:H, 'Fielding Data'!$A:$A, $A1282)</f>
        <v>0</v>
      </c>
    </row>
    <row r="1283" spans="1:24" x14ac:dyDescent="0.3">
      <c r="A1283" s="13" t="str">
        <f t="shared" ref="A1283:A1346" si="41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 t="shared" si="40"/>
        <v>LF</v>
      </c>
      <c r="Q1283" s="13">
        <f>IFERROR(VLOOKUP($A1283, 'Fielding Data'!$A$1:$H$12056, 5, 0), 0)</f>
        <v>0</v>
      </c>
      <c r="R1283" s="13">
        <f>IFERROR(VLOOKUP($A1283, 'Fielding Data'!$A$1:$H$12056, 6, 0), 0)</f>
        <v>0</v>
      </c>
      <c r="S1283" s="13">
        <f>IFERROR(VLOOKUP($A1283, 'Fielding Data'!$A$1:$H$12056, 7, 0), 0)</f>
        <v>0</v>
      </c>
      <c r="T1283" s="13">
        <f>IFERROR(VLOOKUP($A1283, 'Fielding Data'!$A$1:$H$12056, 8, 0), 0)</f>
        <v>0</v>
      </c>
      <c r="U1283" s="13">
        <f>SUMIFS('Fielding Data'!E:E, 'Fielding Data'!$A:$A, $A1283)</f>
        <v>53</v>
      </c>
      <c r="V1283" s="13">
        <f>SUMIFS('Fielding Data'!F:F, 'Fielding Data'!$A:$A, $A1283)</f>
        <v>2</v>
      </c>
      <c r="W1283" s="13">
        <f>SUMIFS('Fielding Data'!G:G, 'Fielding Data'!$A:$A, $A1283)</f>
        <v>4</v>
      </c>
      <c r="X1283" s="13">
        <f>SUMIFS('Fielding Data'!H:H, 'Fielding Data'!$A:$A, $A1283)</f>
        <v>1</v>
      </c>
    </row>
    <row r="1284" spans="1:24" x14ac:dyDescent="0.3">
      <c r="A1284" s="13" t="str">
        <f t="shared" si="41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 t="shared" si="40"/>
        <v>1B</v>
      </c>
      <c r="Q1284" s="13">
        <f>IFERROR(VLOOKUP($A1284, 'Fielding Data'!$A$1:$H$12056, 5, 0), 0)</f>
        <v>10</v>
      </c>
      <c r="R1284" s="13">
        <f>IFERROR(VLOOKUP($A1284, 'Fielding Data'!$A$1:$H$12056, 6, 0), 0)</f>
        <v>0</v>
      </c>
      <c r="S1284" s="13">
        <f>IFERROR(VLOOKUP($A1284, 'Fielding Data'!$A$1:$H$12056, 7, 0), 0)</f>
        <v>0</v>
      </c>
      <c r="T1284" s="13">
        <f>IFERROR(VLOOKUP($A1284, 'Fielding Data'!$A$1:$H$12056, 8, 0), 0)</f>
        <v>1</v>
      </c>
      <c r="U1284" s="13">
        <f>SUMIFS('Fielding Data'!E:E, 'Fielding Data'!$A:$A, $A1284)</f>
        <v>82</v>
      </c>
      <c r="V1284" s="13">
        <f>SUMIFS('Fielding Data'!F:F, 'Fielding Data'!$A:$A, $A1284)</f>
        <v>92</v>
      </c>
      <c r="W1284" s="13">
        <f>SUMIFS('Fielding Data'!G:G, 'Fielding Data'!$A:$A, $A1284)</f>
        <v>5</v>
      </c>
      <c r="X1284" s="13">
        <f>SUMIFS('Fielding Data'!H:H, 'Fielding Data'!$A:$A, $A1284)</f>
        <v>28</v>
      </c>
    </row>
    <row r="1285" spans="1:24" x14ac:dyDescent="0.3">
      <c r="A1285" s="13" t="str">
        <f t="shared" si="41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 t="shared" si="40"/>
        <v>3B</v>
      </c>
      <c r="Q1285" s="13">
        <f>IFERROR(VLOOKUP($A1285, 'Fielding Data'!$A$1:$H$12056, 5, 0), 0)</f>
        <v>9</v>
      </c>
      <c r="R1285" s="13">
        <f>IFERROR(VLOOKUP($A1285, 'Fielding Data'!$A$1:$H$12056, 6, 0), 0)</f>
        <v>28</v>
      </c>
      <c r="S1285" s="13">
        <f>IFERROR(VLOOKUP($A1285, 'Fielding Data'!$A$1:$H$12056, 7, 0), 0)</f>
        <v>1</v>
      </c>
      <c r="T1285" s="13">
        <f>IFERROR(VLOOKUP($A1285, 'Fielding Data'!$A$1:$H$12056, 8, 0), 0)</f>
        <v>5</v>
      </c>
      <c r="U1285" s="13">
        <f>SUMIFS('Fielding Data'!E:E, 'Fielding Data'!$A:$A, $A1285)</f>
        <v>9</v>
      </c>
      <c r="V1285" s="13">
        <f>SUMIFS('Fielding Data'!F:F, 'Fielding Data'!$A:$A, $A1285)</f>
        <v>28</v>
      </c>
      <c r="W1285" s="13">
        <f>SUMIFS('Fielding Data'!G:G, 'Fielding Data'!$A:$A, $A1285)</f>
        <v>1</v>
      </c>
      <c r="X1285" s="13">
        <f>SUMIFS('Fielding Data'!H:H, 'Fielding Data'!$A:$A, $A1285)</f>
        <v>5</v>
      </c>
    </row>
    <row r="1286" spans="1:24" x14ac:dyDescent="0.3">
      <c r="A1286" s="13" t="str">
        <f t="shared" si="41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 t="shared" si="40"/>
        <v>P</v>
      </c>
      <c r="Q1286" s="13">
        <f>IFERROR(VLOOKUP($A1286, 'Fielding Data'!$A$1:$H$12056, 5, 0), 0)</f>
        <v>0</v>
      </c>
      <c r="R1286" s="13">
        <f>IFERROR(VLOOKUP($A1286, 'Fielding Data'!$A$1:$H$12056, 6, 0), 0)</f>
        <v>0</v>
      </c>
      <c r="S1286" s="13">
        <f>IFERROR(VLOOKUP($A1286, 'Fielding Data'!$A$1:$H$12056, 7, 0), 0)</f>
        <v>0</v>
      </c>
      <c r="T1286" s="13">
        <f>IFERROR(VLOOKUP($A1286, 'Fielding Data'!$A$1:$H$12056, 8, 0), 0)</f>
        <v>0</v>
      </c>
      <c r="U1286" s="13">
        <f>SUMIFS('Fielding Data'!E:E, 'Fielding Data'!$A:$A, $A1286)</f>
        <v>0</v>
      </c>
      <c r="V1286" s="13">
        <f>SUMIFS('Fielding Data'!F:F, 'Fielding Data'!$A:$A, $A1286)</f>
        <v>0</v>
      </c>
      <c r="W1286" s="13">
        <f>SUMIFS('Fielding Data'!G:G, 'Fielding Data'!$A:$A, $A1286)</f>
        <v>0</v>
      </c>
      <c r="X1286" s="13">
        <f>SUMIFS('Fielding Data'!H:H, 'Fielding Data'!$A:$A, $A1286)</f>
        <v>0</v>
      </c>
    </row>
    <row r="1287" spans="1:24" x14ac:dyDescent="0.3">
      <c r="A1287" s="13" t="str">
        <f t="shared" si="41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 t="shared" si="40"/>
        <v>P</v>
      </c>
      <c r="Q1287" s="13">
        <f>IFERROR(VLOOKUP($A1287, 'Fielding Data'!$A$1:$H$12056, 5, 0), 0)</f>
        <v>4</v>
      </c>
      <c r="R1287" s="13">
        <f>IFERROR(VLOOKUP($A1287, 'Fielding Data'!$A$1:$H$12056, 6, 0), 0)</f>
        <v>6</v>
      </c>
      <c r="S1287" s="13">
        <f>IFERROR(VLOOKUP($A1287, 'Fielding Data'!$A$1:$H$12056, 7, 0), 0)</f>
        <v>0</v>
      </c>
      <c r="T1287" s="13">
        <f>IFERROR(VLOOKUP($A1287, 'Fielding Data'!$A$1:$H$12056, 8, 0), 0)</f>
        <v>0</v>
      </c>
      <c r="U1287" s="13">
        <f>SUMIFS('Fielding Data'!E:E, 'Fielding Data'!$A:$A, $A1287)</f>
        <v>4</v>
      </c>
      <c r="V1287" s="13">
        <f>SUMIFS('Fielding Data'!F:F, 'Fielding Data'!$A:$A, $A1287)</f>
        <v>6</v>
      </c>
      <c r="W1287" s="13">
        <f>SUMIFS('Fielding Data'!G:G, 'Fielding Data'!$A:$A, $A1287)</f>
        <v>0</v>
      </c>
      <c r="X1287" s="13">
        <f>SUMIFS('Fielding Data'!H:H, 'Fielding Data'!$A:$A, $A1287)</f>
        <v>0</v>
      </c>
    </row>
    <row r="1288" spans="1:24" x14ac:dyDescent="0.3">
      <c r="A1288" s="13" t="str">
        <f t="shared" si="41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 t="shared" si="40"/>
        <v>C</v>
      </c>
      <c r="Q1288" s="13">
        <f>IFERROR(VLOOKUP($A1288, 'Fielding Data'!$A$1:$H$12056, 5, 0), 0)</f>
        <v>418</v>
      </c>
      <c r="R1288" s="13">
        <f>IFERROR(VLOOKUP($A1288, 'Fielding Data'!$A$1:$H$12056, 6, 0), 0)</f>
        <v>38</v>
      </c>
      <c r="S1288" s="13">
        <f>IFERROR(VLOOKUP($A1288, 'Fielding Data'!$A$1:$H$12056, 7, 0), 0)</f>
        <v>5</v>
      </c>
      <c r="T1288" s="13">
        <f>IFERROR(VLOOKUP($A1288, 'Fielding Data'!$A$1:$H$12056, 8, 0), 0)</f>
        <v>3</v>
      </c>
      <c r="U1288" s="13">
        <f>SUMIFS('Fielding Data'!E:E, 'Fielding Data'!$A:$A, $A1288)</f>
        <v>418</v>
      </c>
      <c r="V1288" s="13">
        <f>SUMIFS('Fielding Data'!F:F, 'Fielding Data'!$A:$A, $A1288)</f>
        <v>38</v>
      </c>
      <c r="W1288" s="13">
        <f>SUMIFS('Fielding Data'!G:G, 'Fielding Data'!$A:$A, $A1288)</f>
        <v>5</v>
      </c>
      <c r="X1288" s="13">
        <f>SUMIFS('Fielding Data'!H:H, 'Fielding Data'!$A:$A, $A1288)</f>
        <v>3</v>
      </c>
    </row>
    <row r="1289" spans="1:24" x14ac:dyDescent="0.3">
      <c r="A1289" s="13" t="str">
        <f t="shared" si="41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 t="shared" si="40"/>
        <v>1B</v>
      </c>
      <c r="Q1289" s="13">
        <f>IFERROR(VLOOKUP($A1289, 'Fielding Data'!$A$1:$H$12056, 5, 0), 0)</f>
        <v>86</v>
      </c>
      <c r="R1289" s="13">
        <f>IFERROR(VLOOKUP($A1289, 'Fielding Data'!$A$1:$H$12056, 6, 0), 0)</f>
        <v>8</v>
      </c>
      <c r="S1289" s="13">
        <f>IFERROR(VLOOKUP($A1289, 'Fielding Data'!$A$1:$H$12056, 7, 0), 0)</f>
        <v>0</v>
      </c>
      <c r="T1289" s="13">
        <f>IFERROR(VLOOKUP($A1289, 'Fielding Data'!$A$1:$H$12056, 8, 0), 0)</f>
        <v>10</v>
      </c>
      <c r="U1289" s="13">
        <f>SUMIFS('Fielding Data'!E:E, 'Fielding Data'!$A:$A, $A1289)</f>
        <v>86</v>
      </c>
      <c r="V1289" s="13">
        <f>SUMIFS('Fielding Data'!F:F, 'Fielding Data'!$A:$A, $A1289)</f>
        <v>8</v>
      </c>
      <c r="W1289" s="13">
        <f>SUMIFS('Fielding Data'!G:G, 'Fielding Data'!$A:$A, $A1289)</f>
        <v>0</v>
      </c>
      <c r="X1289" s="13">
        <f>SUMIFS('Fielding Data'!H:H, 'Fielding Data'!$A:$A, $A1289)</f>
        <v>10</v>
      </c>
    </row>
    <row r="1290" spans="1:24" x14ac:dyDescent="0.3">
      <c r="A1290" s="13" t="str">
        <f t="shared" si="41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 t="shared" si="40"/>
        <v>P</v>
      </c>
      <c r="Q1290" s="13">
        <f>IFERROR(VLOOKUP($A1290, 'Fielding Data'!$A$1:$H$12056, 5, 0), 0)</f>
        <v>1</v>
      </c>
      <c r="R1290" s="13">
        <f>IFERROR(VLOOKUP($A1290, 'Fielding Data'!$A$1:$H$12056, 6, 0), 0)</f>
        <v>4</v>
      </c>
      <c r="S1290" s="13">
        <f>IFERROR(VLOOKUP($A1290, 'Fielding Data'!$A$1:$H$12056, 7, 0), 0)</f>
        <v>0</v>
      </c>
      <c r="T1290" s="13">
        <f>IFERROR(VLOOKUP($A1290, 'Fielding Data'!$A$1:$H$12056, 8, 0), 0)</f>
        <v>0</v>
      </c>
      <c r="U1290" s="13">
        <f>SUMIFS('Fielding Data'!E:E, 'Fielding Data'!$A:$A, $A1290)</f>
        <v>1</v>
      </c>
      <c r="V1290" s="13">
        <f>SUMIFS('Fielding Data'!F:F, 'Fielding Data'!$A:$A, $A1290)</f>
        <v>4</v>
      </c>
      <c r="W1290" s="13">
        <f>SUMIFS('Fielding Data'!G:G, 'Fielding Data'!$A:$A, $A1290)</f>
        <v>0</v>
      </c>
      <c r="X1290" s="13">
        <f>SUMIFS('Fielding Data'!H:H, 'Fielding Data'!$A:$A, $A1290)</f>
        <v>0</v>
      </c>
    </row>
    <row r="1291" spans="1:24" x14ac:dyDescent="0.3">
      <c r="A1291" s="13" t="str">
        <f t="shared" si="41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 t="shared" si="40"/>
        <v>CF</v>
      </c>
      <c r="Q1291" s="13">
        <f>IFERROR(VLOOKUP($A1291, 'Fielding Data'!$A$1:$H$12056, 5, 0), 0)</f>
        <v>0</v>
      </c>
      <c r="R1291" s="13">
        <f>IFERROR(VLOOKUP($A1291, 'Fielding Data'!$A$1:$H$12056, 6, 0), 0)</f>
        <v>0</v>
      </c>
      <c r="S1291" s="13">
        <f>IFERROR(VLOOKUP($A1291, 'Fielding Data'!$A$1:$H$12056, 7, 0), 0)</f>
        <v>0</v>
      </c>
      <c r="T1291" s="13">
        <f>IFERROR(VLOOKUP($A1291, 'Fielding Data'!$A$1:$H$12056, 8, 0), 0)</f>
        <v>0</v>
      </c>
      <c r="U1291" s="13">
        <f>SUMIFS('Fielding Data'!E:E, 'Fielding Data'!$A:$A, $A1291)</f>
        <v>273</v>
      </c>
      <c r="V1291" s="13">
        <f>SUMIFS('Fielding Data'!F:F, 'Fielding Data'!$A:$A, $A1291)</f>
        <v>8</v>
      </c>
      <c r="W1291" s="13">
        <f>SUMIFS('Fielding Data'!G:G, 'Fielding Data'!$A:$A, $A1291)</f>
        <v>3</v>
      </c>
      <c r="X1291" s="13">
        <f>SUMIFS('Fielding Data'!H:H, 'Fielding Data'!$A:$A, $A1291)</f>
        <v>3</v>
      </c>
    </row>
    <row r="1292" spans="1:24" x14ac:dyDescent="0.3">
      <c r="A1292" s="13" t="str">
        <f t="shared" si="41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 t="shared" si="40"/>
        <v>SS</v>
      </c>
      <c r="Q1292" s="13">
        <f>IFERROR(VLOOKUP($A1292, 'Fielding Data'!$A$1:$H$12056, 5, 0), 0)</f>
        <v>216</v>
      </c>
      <c r="R1292" s="13">
        <f>IFERROR(VLOOKUP($A1292, 'Fielding Data'!$A$1:$H$12056, 6, 0), 0)</f>
        <v>386</v>
      </c>
      <c r="S1292" s="13">
        <f>IFERROR(VLOOKUP($A1292, 'Fielding Data'!$A$1:$H$12056, 7, 0), 0)</f>
        <v>15</v>
      </c>
      <c r="T1292" s="13">
        <f>IFERROR(VLOOKUP($A1292, 'Fielding Data'!$A$1:$H$12056, 8, 0), 0)</f>
        <v>78</v>
      </c>
      <c r="U1292" s="13">
        <f>SUMIFS('Fielding Data'!E:E, 'Fielding Data'!$A:$A, $A1292)</f>
        <v>216</v>
      </c>
      <c r="V1292" s="13">
        <f>SUMIFS('Fielding Data'!F:F, 'Fielding Data'!$A:$A, $A1292)</f>
        <v>386</v>
      </c>
      <c r="W1292" s="13">
        <f>SUMIFS('Fielding Data'!G:G, 'Fielding Data'!$A:$A, $A1292)</f>
        <v>15</v>
      </c>
      <c r="X1292" s="13">
        <f>SUMIFS('Fielding Data'!H:H, 'Fielding Data'!$A:$A, $A1292)</f>
        <v>78</v>
      </c>
    </row>
    <row r="1293" spans="1:24" x14ac:dyDescent="0.3">
      <c r="A1293" s="13" t="str">
        <f t="shared" si="41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 t="shared" si="40"/>
        <v>SS</v>
      </c>
      <c r="Q1293" s="13">
        <f>IFERROR(VLOOKUP($A1293, 'Fielding Data'!$A$1:$H$12056, 5, 0), 0)</f>
        <v>4</v>
      </c>
      <c r="R1293" s="13">
        <f>IFERROR(VLOOKUP($A1293, 'Fielding Data'!$A$1:$H$12056, 6, 0), 0)</f>
        <v>5</v>
      </c>
      <c r="S1293" s="13">
        <f>IFERROR(VLOOKUP($A1293, 'Fielding Data'!$A$1:$H$12056, 7, 0), 0)</f>
        <v>0</v>
      </c>
      <c r="T1293" s="13">
        <f>IFERROR(VLOOKUP($A1293, 'Fielding Data'!$A$1:$H$12056, 8, 0), 0)</f>
        <v>0</v>
      </c>
      <c r="U1293" s="13">
        <f>SUMIFS('Fielding Data'!E:E, 'Fielding Data'!$A:$A, $A1293)</f>
        <v>4</v>
      </c>
      <c r="V1293" s="13">
        <f>SUMIFS('Fielding Data'!F:F, 'Fielding Data'!$A:$A, $A1293)</f>
        <v>5</v>
      </c>
      <c r="W1293" s="13">
        <f>SUMIFS('Fielding Data'!G:G, 'Fielding Data'!$A:$A, $A1293)</f>
        <v>0</v>
      </c>
      <c r="X1293" s="13">
        <f>SUMIFS('Fielding Data'!H:H, 'Fielding Data'!$A:$A, $A1293)</f>
        <v>0</v>
      </c>
    </row>
    <row r="1294" spans="1:24" x14ac:dyDescent="0.3">
      <c r="A1294" s="13" t="str">
        <f t="shared" si="41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 t="shared" si="40"/>
        <v>CF</v>
      </c>
      <c r="Q1294" s="13">
        <f>IFERROR(VLOOKUP($A1294, 'Fielding Data'!$A$1:$H$12056, 5, 0), 0)</f>
        <v>0</v>
      </c>
      <c r="R1294" s="13">
        <f>IFERROR(VLOOKUP($A1294, 'Fielding Data'!$A$1:$H$12056, 6, 0), 0)</f>
        <v>0</v>
      </c>
      <c r="S1294" s="13">
        <f>IFERROR(VLOOKUP($A1294, 'Fielding Data'!$A$1:$H$12056, 7, 0), 0)</f>
        <v>0</v>
      </c>
      <c r="T1294" s="13">
        <f>IFERROR(VLOOKUP($A1294, 'Fielding Data'!$A$1:$H$12056, 8, 0), 0)</f>
        <v>0</v>
      </c>
      <c r="U1294" s="13">
        <f>SUMIFS('Fielding Data'!E:E, 'Fielding Data'!$A:$A, $A1294)</f>
        <v>331</v>
      </c>
      <c r="V1294" s="13">
        <f>SUMIFS('Fielding Data'!F:F, 'Fielding Data'!$A:$A, $A1294)</f>
        <v>13</v>
      </c>
      <c r="W1294" s="13">
        <f>SUMIFS('Fielding Data'!G:G, 'Fielding Data'!$A:$A, $A1294)</f>
        <v>3</v>
      </c>
      <c r="X1294" s="13">
        <f>SUMIFS('Fielding Data'!H:H, 'Fielding Data'!$A:$A, $A1294)</f>
        <v>7</v>
      </c>
    </row>
    <row r="1295" spans="1:24" x14ac:dyDescent="0.3">
      <c r="A1295" s="13" t="str">
        <f t="shared" si="41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 t="shared" si="40"/>
        <v>1B</v>
      </c>
      <c r="Q1295" s="13">
        <f>IFERROR(VLOOKUP($A1295, 'Fielding Data'!$A$1:$H$12056, 5, 0), 0)</f>
        <v>1263</v>
      </c>
      <c r="R1295" s="13">
        <f>IFERROR(VLOOKUP($A1295, 'Fielding Data'!$A$1:$H$12056, 6, 0), 0)</f>
        <v>103</v>
      </c>
      <c r="S1295" s="13">
        <f>IFERROR(VLOOKUP($A1295, 'Fielding Data'!$A$1:$H$12056, 7, 0), 0)</f>
        <v>13</v>
      </c>
      <c r="T1295" s="13">
        <f>IFERROR(VLOOKUP($A1295, 'Fielding Data'!$A$1:$H$12056, 8, 0), 0)</f>
        <v>117</v>
      </c>
      <c r="U1295" s="13">
        <f>SUMIFS('Fielding Data'!E:E, 'Fielding Data'!$A:$A, $A1295)</f>
        <v>1263</v>
      </c>
      <c r="V1295" s="13">
        <f>SUMIFS('Fielding Data'!F:F, 'Fielding Data'!$A:$A, $A1295)</f>
        <v>103</v>
      </c>
      <c r="W1295" s="13">
        <f>SUMIFS('Fielding Data'!G:G, 'Fielding Data'!$A:$A, $A1295)</f>
        <v>13</v>
      </c>
      <c r="X1295" s="13">
        <f>SUMIFS('Fielding Data'!H:H, 'Fielding Data'!$A:$A, $A1295)</f>
        <v>117</v>
      </c>
    </row>
    <row r="1296" spans="1:24" x14ac:dyDescent="0.3">
      <c r="A1296" s="13" t="str">
        <f t="shared" si="41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 t="shared" si="40"/>
        <v>P</v>
      </c>
      <c r="Q1296" s="13">
        <f>IFERROR(VLOOKUP($A1296, 'Fielding Data'!$A$1:$H$12056, 5, 0), 0)</f>
        <v>12</v>
      </c>
      <c r="R1296" s="13">
        <f>IFERROR(VLOOKUP($A1296, 'Fielding Data'!$A$1:$H$12056, 6, 0), 0)</f>
        <v>32</v>
      </c>
      <c r="S1296" s="13">
        <f>IFERROR(VLOOKUP($A1296, 'Fielding Data'!$A$1:$H$12056, 7, 0), 0)</f>
        <v>1</v>
      </c>
      <c r="T1296" s="13">
        <f>IFERROR(VLOOKUP($A1296, 'Fielding Data'!$A$1:$H$12056, 8, 0), 0)</f>
        <v>1</v>
      </c>
      <c r="U1296" s="13">
        <f>SUMIFS('Fielding Data'!E:E, 'Fielding Data'!$A:$A, $A1296)</f>
        <v>12</v>
      </c>
      <c r="V1296" s="13">
        <f>SUMIFS('Fielding Data'!F:F, 'Fielding Data'!$A:$A, $A1296)</f>
        <v>32</v>
      </c>
      <c r="W1296" s="13">
        <f>SUMIFS('Fielding Data'!G:G, 'Fielding Data'!$A:$A, $A1296)</f>
        <v>1</v>
      </c>
      <c r="X1296" s="13">
        <f>SUMIFS('Fielding Data'!H:H, 'Fielding Data'!$A:$A, $A1296)</f>
        <v>1</v>
      </c>
    </row>
    <row r="1297" spans="1:24" x14ac:dyDescent="0.3">
      <c r="A1297" s="13" t="str">
        <f t="shared" si="41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 t="shared" si="40"/>
        <v>CF</v>
      </c>
      <c r="Q1297" s="13">
        <f>IFERROR(VLOOKUP($A1297, 'Fielding Data'!$A$1:$H$12056, 5, 0), 0)</f>
        <v>0</v>
      </c>
      <c r="R1297" s="13">
        <f>IFERROR(VLOOKUP($A1297, 'Fielding Data'!$A$1:$H$12056, 6, 0), 0)</f>
        <v>0</v>
      </c>
      <c r="S1297" s="13">
        <f>IFERROR(VLOOKUP($A1297, 'Fielding Data'!$A$1:$H$12056, 7, 0), 0)</f>
        <v>0</v>
      </c>
      <c r="T1297" s="13">
        <f>IFERROR(VLOOKUP($A1297, 'Fielding Data'!$A$1:$H$12056, 8, 0), 0)</f>
        <v>0</v>
      </c>
      <c r="U1297" s="13">
        <f>SUMIFS('Fielding Data'!E:E, 'Fielding Data'!$A:$A, $A1297)</f>
        <v>7</v>
      </c>
      <c r="V1297" s="13">
        <f>SUMIFS('Fielding Data'!F:F, 'Fielding Data'!$A:$A, $A1297)</f>
        <v>0</v>
      </c>
      <c r="W1297" s="13">
        <f>SUMIFS('Fielding Data'!G:G, 'Fielding Data'!$A:$A, $A1297)</f>
        <v>0</v>
      </c>
      <c r="X1297" s="13">
        <f>SUMIFS('Fielding Data'!H:H, 'Fielding Data'!$A:$A, $A1297)</f>
        <v>0</v>
      </c>
    </row>
    <row r="1298" spans="1:24" x14ac:dyDescent="0.3">
      <c r="A1298" s="13" t="str">
        <f t="shared" si="41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 t="shared" si="40"/>
        <v>P</v>
      </c>
      <c r="Q1298" s="13">
        <f>IFERROR(VLOOKUP($A1298, 'Fielding Data'!$A$1:$H$12056, 5, 0), 0)</f>
        <v>14</v>
      </c>
      <c r="R1298" s="13">
        <f>IFERROR(VLOOKUP($A1298, 'Fielding Data'!$A$1:$H$12056, 6, 0), 0)</f>
        <v>23</v>
      </c>
      <c r="S1298" s="13">
        <f>IFERROR(VLOOKUP($A1298, 'Fielding Data'!$A$1:$H$12056, 7, 0), 0)</f>
        <v>3</v>
      </c>
      <c r="T1298" s="13">
        <f>IFERROR(VLOOKUP($A1298, 'Fielding Data'!$A$1:$H$12056, 8, 0), 0)</f>
        <v>0</v>
      </c>
      <c r="U1298" s="13">
        <f>SUMIFS('Fielding Data'!E:E, 'Fielding Data'!$A:$A, $A1298)</f>
        <v>14</v>
      </c>
      <c r="V1298" s="13">
        <f>SUMIFS('Fielding Data'!F:F, 'Fielding Data'!$A:$A, $A1298)</f>
        <v>23</v>
      </c>
      <c r="W1298" s="13">
        <f>SUMIFS('Fielding Data'!G:G, 'Fielding Data'!$A:$A, $A1298)</f>
        <v>3</v>
      </c>
      <c r="X1298" s="13">
        <f>SUMIFS('Fielding Data'!H:H, 'Fielding Data'!$A:$A, $A1298)</f>
        <v>0</v>
      </c>
    </row>
    <row r="1299" spans="1:24" x14ac:dyDescent="0.3">
      <c r="A1299" s="13" t="str">
        <f t="shared" si="41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 t="shared" si="40"/>
        <v>1B</v>
      </c>
      <c r="Q1299" s="13">
        <f>IFERROR(VLOOKUP($A1299, 'Fielding Data'!$A$1:$H$12056, 5, 0), 0)</f>
        <v>11</v>
      </c>
      <c r="R1299" s="13">
        <f>IFERROR(VLOOKUP($A1299, 'Fielding Data'!$A$1:$H$12056, 6, 0), 0)</f>
        <v>0</v>
      </c>
      <c r="S1299" s="13">
        <f>IFERROR(VLOOKUP($A1299, 'Fielding Data'!$A$1:$H$12056, 7, 0), 0)</f>
        <v>0</v>
      </c>
      <c r="T1299" s="13">
        <f>IFERROR(VLOOKUP($A1299, 'Fielding Data'!$A$1:$H$12056, 8, 0), 0)</f>
        <v>0</v>
      </c>
      <c r="U1299" s="13">
        <f>SUMIFS('Fielding Data'!E:E, 'Fielding Data'!$A:$A, $A1299)</f>
        <v>52</v>
      </c>
      <c r="V1299" s="13">
        <f>SUMIFS('Fielding Data'!F:F, 'Fielding Data'!$A:$A, $A1299)</f>
        <v>138</v>
      </c>
      <c r="W1299" s="13">
        <f>SUMIFS('Fielding Data'!G:G, 'Fielding Data'!$A:$A, $A1299)</f>
        <v>4</v>
      </c>
      <c r="X1299" s="13">
        <f>SUMIFS('Fielding Data'!H:H, 'Fielding Data'!$A:$A, $A1299)</f>
        <v>19</v>
      </c>
    </row>
    <row r="1300" spans="1:24" x14ac:dyDescent="0.3">
      <c r="A1300" s="13" t="str">
        <f t="shared" si="41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 t="shared" si="40"/>
        <v>3B</v>
      </c>
      <c r="Q1300" s="13">
        <f>IFERROR(VLOOKUP($A1300, 'Fielding Data'!$A$1:$H$12056, 5, 0), 0)</f>
        <v>95</v>
      </c>
      <c r="R1300" s="13">
        <f>IFERROR(VLOOKUP($A1300, 'Fielding Data'!$A$1:$H$12056, 6, 0), 0)</f>
        <v>255</v>
      </c>
      <c r="S1300" s="13">
        <f>IFERROR(VLOOKUP($A1300, 'Fielding Data'!$A$1:$H$12056, 7, 0), 0)</f>
        <v>15</v>
      </c>
      <c r="T1300" s="13">
        <f>IFERROR(VLOOKUP($A1300, 'Fielding Data'!$A$1:$H$12056, 8, 0), 0)</f>
        <v>27</v>
      </c>
      <c r="U1300" s="13">
        <f>SUMIFS('Fielding Data'!E:E, 'Fielding Data'!$A:$A, $A1300)</f>
        <v>95</v>
      </c>
      <c r="V1300" s="13">
        <f>SUMIFS('Fielding Data'!F:F, 'Fielding Data'!$A:$A, $A1300)</f>
        <v>255</v>
      </c>
      <c r="W1300" s="13">
        <f>SUMIFS('Fielding Data'!G:G, 'Fielding Data'!$A:$A, $A1300)</f>
        <v>15</v>
      </c>
      <c r="X1300" s="13">
        <f>SUMIFS('Fielding Data'!H:H, 'Fielding Data'!$A:$A, $A1300)</f>
        <v>27</v>
      </c>
    </row>
    <row r="1301" spans="1:24" x14ac:dyDescent="0.3">
      <c r="A1301" s="13" t="str">
        <f t="shared" si="41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 t="shared" si="40"/>
        <v>CF</v>
      </c>
      <c r="Q1301" s="13">
        <f>IFERROR(VLOOKUP($A1301, 'Fielding Data'!$A$1:$H$12056, 5, 0), 0)</f>
        <v>0</v>
      </c>
      <c r="R1301" s="13">
        <f>IFERROR(VLOOKUP($A1301, 'Fielding Data'!$A$1:$H$12056, 6, 0), 0)</f>
        <v>0</v>
      </c>
      <c r="S1301" s="13">
        <f>IFERROR(VLOOKUP($A1301, 'Fielding Data'!$A$1:$H$12056, 7, 0), 0)</f>
        <v>0</v>
      </c>
      <c r="T1301" s="13">
        <f>IFERROR(VLOOKUP($A1301, 'Fielding Data'!$A$1:$H$12056, 8, 0), 0)</f>
        <v>0</v>
      </c>
      <c r="U1301" s="13">
        <f>SUMIFS('Fielding Data'!E:E, 'Fielding Data'!$A:$A, $A1301)</f>
        <v>85</v>
      </c>
      <c r="V1301" s="13">
        <f>SUMIFS('Fielding Data'!F:F, 'Fielding Data'!$A:$A, $A1301)</f>
        <v>1</v>
      </c>
      <c r="W1301" s="13">
        <f>SUMIFS('Fielding Data'!G:G, 'Fielding Data'!$A:$A, $A1301)</f>
        <v>1</v>
      </c>
      <c r="X1301" s="13">
        <f>SUMIFS('Fielding Data'!H:H, 'Fielding Data'!$A:$A, $A1301)</f>
        <v>0</v>
      </c>
    </row>
    <row r="1302" spans="1:24" x14ac:dyDescent="0.3">
      <c r="A1302" s="13" t="str">
        <f t="shared" si="41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 t="shared" si="40"/>
        <v>P</v>
      </c>
      <c r="Q1302" s="13">
        <f>IFERROR(VLOOKUP($A1302, 'Fielding Data'!$A$1:$H$12056, 5, 0), 0)</f>
        <v>6</v>
      </c>
      <c r="R1302" s="13">
        <f>IFERROR(VLOOKUP($A1302, 'Fielding Data'!$A$1:$H$12056, 6, 0), 0)</f>
        <v>17</v>
      </c>
      <c r="S1302" s="13">
        <f>IFERROR(VLOOKUP($A1302, 'Fielding Data'!$A$1:$H$12056, 7, 0), 0)</f>
        <v>1</v>
      </c>
      <c r="T1302" s="13">
        <f>IFERROR(VLOOKUP($A1302, 'Fielding Data'!$A$1:$H$12056, 8, 0), 0)</f>
        <v>2</v>
      </c>
      <c r="U1302" s="13">
        <f>SUMIFS('Fielding Data'!E:E, 'Fielding Data'!$A:$A, $A1302)</f>
        <v>6</v>
      </c>
      <c r="V1302" s="13">
        <f>SUMIFS('Fielding Data'!F:F, 'Fielding Data'!$A:$A, $A1302)</f>
        <v>17</v>
      </c>
      <c r="W1302" s="13">
        <f>SUMIFS('Fielding Data'!G:G, 'Fielding Data'!$A:$A, $A1302)</f>
        <v>1</v>
      </c>
      <c r="X1302" s="13">
        <f>SUMIFS('Fielding Data'!H:H, 'Fielding Data'!$A:$A, $A1302)</f>
        <v>2</v>
      </c>
    </row>
    <row r="1303" spans="1:24" x14ac:dyDescent="0.3">
      <c r="A1303" s="13" t="str">
        <f t="shared" si="41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 t="shared" si="40"/>
        <v>C</v>
      </c>
      <c r="Q1303" s="13">
        <f>IFERROR(VLOOKUP($A1303, 'Fielding Data'!$A$1:$H$12056, 5, 0), 0)</f>
        <v>14</v>
      </c>
      <c r="R1303" s="13">
        <f>IFERROR(VLOOKUP($A1303, 'Fielding Data'!$A$1:$H$12056, 6, 0), 0)</f>
        <v>0</v>
      </c>
      <c r="S1303" s="13">
        <f>IFERROR(VLOOKUP($A1303, 'Fielding Data'!$A$1:$H$12056, 7, 0), 0)</f>
        <v>0</v>
      </c>
      <c r="T1303" s="13">
        <f>IFERROR(VLOOKUP($A1303, 'Fielding Data'!$A$1:$H$12056, 8, 0), 0)</f>
        <v>0</v>
      </c>
      <c r="U1303" s="13">
        <f>SUMIFS('Fielding Data'!E:E, 'Fielding Data'!$A:$A, $A1303)</f>
        <v>14</v>
      </c>
      <c r="V1303" s="13">
        <f>SUMIFS('Fielding Data'!F:F, 'Fielding Data'!$A:$A, $A1303)</f>
        <v>0</v>
      </c>
      <c r="W1303" s="13">
        <f>SUMIFS('Fielding Data'!G:G, 'Fielding Data'!$A:$A, $A1303)</f>
        <v>0</v>
      </c>
      <c r="X1303" s="13">
        <f>SUMIFS('Fielding Data'!H:H, 'Fielding Data'!$A:$A, $A1303)</f>
        <v>0</v>
      </c>
    </row>
    <row r="1304" spans="1:24" x14ac:dyDescent="0.3">
      <c r="A1304" s="13" t="str">
        <f t="shared" si="41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 t="shared" si="40"/>
        <v>2B</v>
      </c>
      <c r="Q1304" s="13">
        <f>IFERROR(VLOOKUP($A1304, 'Fielding Data'!$A$1:$H$12056, 5, 0), 0)</f>
        <v>323</v>
      </c>
      <c r="R1304" s="13">
        <f>IFERROR(VLOOKUP($A1304, 'Fielding Data'!$A$1:$H$12056, 6, 0), 0)</f>
        <v>444</v>
      </c>
      <c r="S1304" s="13">
        <f>IFERROR(VLOOKUP($A1304, 'Fielding Data'!$A$1:$H$12056, 7, 0), 0)</f>
        <v>10</v>
      </c>
      <c r="T1304" s="13">
        <f>IFERROR(VLOOKUP($A1304, 'Fielding Data'!$A$1:$H$12056, 8, 0), 0)</f>
        <v>97</v>
      </c>
      <c r="U1304" s="13">
        <f>SUMIFS('Fielding Data'!E:E, 'Fielding Data'!$A:$A, $A1304)</f>
        <v>323</v>
      </c>
      <c r="V1304" s="13">
        <f>SUMIFS('Fielding Data'!F:F, 'Fielding Data'!$A:$A, $A1304)</f>
        <v>444</v>
      </c>
      <c r="W1304" s="13">
        <f>SUMIFS('Fielding Data'!G:G, 'Fielding Data'!$A:$A, $A1304)</f>
        <v>10</v>
      </c>
      <c r="X1304" s="13">
        <f>SUMIFS('Fielding Data'!H:H, 'Fielding Data'!$A:$A, $A1304)</f>
        <v>97</v>
      </c>
    </row>
    <row r="1305" spans="1:24" x14ac:dyDescent="0.3">
      <c r="A1305" s="13" t="str">
        <f t="shared" si="41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 t="shared" si="40"/>
        <v>1B</v>
      </c>
      <c r="Q1305" s="13">
        <f>IFERROR(VLOOKUP($A1305, 'Fielding Data'!$A$1:$H$12056, 5, 0), 0)</f>
        <v>198</v>
      </c>
      <c r="R1305" s="13">
        <f>IFERROR(VLOOKUP($A1305, 'Fielding Data'!$A$1:$H$12056, 6, 0), 0)</f>
        <v>8</v>
      </c>
      <c r="S1305" s="13">
        <f>IFERROR(VLOOKUP($A1305, 'Fielding Data'!$A$1:$H$12056, 7, 0), 0)</f>
        <v>2</v>
      </c>
      <c r="T1305" s="13">
        <f>IFERROR(VLOOKUP($A1305, 'Fielding Data'!$A$1:$H$12056, 8, 0), 0)</f>
        <v>10</v>
      </c>
      <c r="U1305" s="13">
        <f>SUMIFS('Fielding Data'!E:E, 'Fielding Data'!$A:$A, $A1305)</f>
        <v>203</v>
      </c>
      <c r="V1305" s="13">
        <f>SUMIFS('Fielding Data'!F:F, 'Fielding Data'!$A:$A, $A1305)</f>
        <v>22</v>
      </c>
      <c r="W1305" s="13">
        <f>SUMIFS('Fielding Data'!G:G, 'Fielding Data'!$A:$A, $A1305)</f>
        <v>3</v>
      </c>
      <c r="X1305" s="13">
        <f>SUMIFS('Fielding Data'!H:H, 'Fielding Data'!$A:$A, $A1305)</f>
        <v>11</v>
      </c>
    </row>
    <row r="1306" spans="1:24" x14ac:dyDescent="0.3">
      <c r="A1306" s="13" t="str">
        <f t="shared" si="41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 t="shared" si="40"/>
        <v>Other</v>
      </c>
      <c r="Q1306" s="13">
        <f>IFERROR(VLOOKUP($A1306, 'Fielding Data'!$A$1:$H$12056, 5, 0), 0)</f>
        <v>0</v>
      </c>
      <c r="R1306" s="13">
        <f>IFERROR(VLOOKUP($A1306, 'Fielding Data'!$A$1:$H$12056, 6, 0), 0)</f>
        <v>0</v>
      </c>
      <c r="S1306" s="13">
        <f>IFERROR(VLOOKUP($A1306, 'Fielding Data'!$A$1:$H$12056, 7, 0), 0)</f>
        <v>0</v>
      </c>
      <c r="T1306" s="13">
        <f>IFERROR(VLOOKUP($A1306, 'Fielding Data'!$A$1:$H$12056, 8, 0), 0)</f>
        <v>0</v>
      </c>
      <c r="U1306" s="13">
        <f>SUMIFS('Fielding Data'!E:E, 'Fielding Data'!$A:$A, $A1306)</f>
        <v>0</v>
      </c>
      <c r="V1306" s="13">
        <f>SUMIFS('Fielding Data'!F:F, 'Fielding Data'!$A:$A, $A1306)</f>
        <v>0</v>
      </c>
      <c r="W1306" s="13">
        <f>SUMIFS('Fielding Data'!G:G, 'Fielding Data'!$A:$A, $A1306)</f>
        <v>0</v>
      </c>
      <c r="X1306" s="13">
        <f>SUMIFS('Fielding Data'!H:H, 'Fielding Data'!$A:$A, $A1306)</f>
        <v>0</v>
      </c>
    </row>
    <row r="1307" spans="1:24" x14ac:dyDescent="0.3">
      <c r="A1307" s="13" t="str">
        <f t="shared" si="41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 t="shared" si="40"/>
        <v>P</v>
      </c>
      <c r="Q1307" s="13">
        <f>IFERROR(VLOOKUP($A1307, 'Fielding Data'!$A$1:$H$12056, 5, 0), 0)</f>
        <v>3</v>
      </c>
      <c r="R1307" s="13">
        <f>IFERROR(VLOOKUP($A1307, 'Fielding Data'!$A$1:$H$12056, 6, 0), 0)</f>
        <v>12</v>
      </c>
      <c r="S1307" s="13">
        <f>IFERROR(VLOOKUP($A1307, 'Fielding Data'!$A$1:$H$12056, 7, 0), 0)</f>
        <v>0</v>
      </c>
      <c r="T1307" s="13">
        <f>IFERROR(VLOOKUP($A1307, 'Fielding Data'!$A$1:$H$12056, 8, 0), 0)</f>
        <v>0</v>
      </c>
      <c r="U1307" s="13">
        <f>SUMIFS('Fielding Data'!E:E, 'Fielding Data'!$A:$A, $A1307)</f>
        <v>3</v>
      </c>
      <c r="V1307" s="13">
        <f>SUMIFS('Fielding Data'!F:F, 'Fielding Data'!$A:$A, $A1307)</f>
        <v>12</v>
      </c>
      <c r="W1307" s="13">
        <f>SUMIFS('Fielding Data'!G:G, 'Fielding Data'!$A:$A, $A1307)</f>
        <v>0</v>
      </c>
      <c r="X1307" s="13">
        <f>SUMIFS('Fielding Data'!H:H, 'Fielding Data'!$A:$A, $A1307)</f>
        <v>0</v>
      </c>
    </row>
    <row r="1308" spans="1:24" x14ac:dyDescent="0.3">
      <c r="A1308" s="13" t="str">
        <f t="shared" si="41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 t="shared" si="40"/>
        <v>P</v>
      </c>
      <c r="Q1308" s="13">
        <f>IFERROR(VLOOKUP($A1308, 'Fielding Data'!$A$1:$H$12056, 5, 0), 0)</f>
        <v>7</v>
      </c>
      <c r="R1308" s="13">
        <f>IFERROR(VLOOKUP($A1308, 'Fielding Data'!$A$1:$H$12056, 6, 0), 0)</f>
        <v>28</v>
      </c>
      <c r="S1308" s="13">
        <f>IFERROR(VLOOKUP($A1308, 'Fielding Data'!$A$1:$H$12056, 7, 0), 0)</f>
        <v>0</v>
      </c>
      <c r="T1308" s="13">
        <f>IFERROR(VLOOKUP($A1308, 'Fielding Data'!$A$1:$H$12056, 8, 0), 0)</f>
        <v>2</v>
      </c>
      <c r="U1308" s="13">
        <f>SUMIFS('Fielding Data'!E:E, 'Fielding Data'!$A:$A, $A1308)</f>
        <v>7</v>
      </c>
      <c r="V1308" s="13">
        <f>SUMIFS('Fielding Data'!F:F, 'Fielding Data'!$A:$A, $A1308)</f>
        <v>28</v>
      </c>
      <c r="W1308" s="13">
        <f>SUMIFS('Fielding Data'!G:G, 'Fielding Data'!$A:$A, $A1308)</f>
        <v>0</v>
      </c>
      <c r="X1308" s="13">
        <f>SUMIFS('Fielding Data'!H:H, 'Fielding Data'!$A:$A, $A1308)</f>
        <v>2</v>
      </c>
    </row>
    <row r="1309" spans="1:24" x14ac:dyDescent="0.3">
      <c r="A1309" s="13" t="str">
        <f t="shared" si="41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 t="shared" si="40"/>
        <v>P</v>
      </c>
      <c r="Q1309" s="13">
        <f>IFERROR(VLOOKUP($A1309, 'Fielding Data'!$A$1:$H$12056, 5, 0), 0)</f>
        <v>0</v>
      </c>
      <c r="R1309" s="13">
        <f>IFERROR(VLOOKUP($A1309, 'Fielding Data'!$A$1:$H$12056, 6, 0), 0)</f>
        <v>1</v>
      </c>
      <c r="S1309" s="13">
        <f>IFERROR(VLOOKUP($A1309, 'Fielding Data'!$A$1:$H$12056, 7, 0), 0)</f>
        <v>0</v>
      </c>
      <c r="T1309" s="13">
        <f>IFERROR(VLOOKUP($A1309, 'Fielding Data'!$A$1:$H$12056, 8, 0), 0)</f>
        <v>0</v>
      </c>
      <c r="U1309" s="13">
        <f>SUMIFS('Fielding Data'!E:E, 'Fielding Data'!$A:$A, $A1309)</f>
        <v>0</v>
      </c>
      <c r="V1309" s="13">
        <f>SUMIFS('Fielding Data'!F:F, 'Fielding Data'!$A:$A, $A1309)</f>
        <v>1</v>
      </c>
      <c r="W1309" s="13">
        <f>SUMIFS('Fielding Data'!G:G, 'Fielding Data'!$A:$A, $A1309)</f>
        <v>0</v>
      </c>
      <c r="X1309" s="13">
        <f>SUMIFS('Fielding Data'!H:H, 'Fielding Data'!$A:$A, $A1309)</f>
        <v>0</v>
      </c>
    </row>
    <row r="1310" spans="1:24" x14ac:dyDescent="0.3">
      <c r="A1310" s="13" t="str">
        <f t="shared" si="41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 t="shared" si="40"/>
        <v>P</v>
      </c>
      <c r="Q1310" s="13">
        <f>IFERROR(VLOOKUP($A1310, 'Fielding Data'!$A$1:$H$12056, 5, 0), 0)</f>
        <v>1</v>
      </c>
      <c r="R1310" s="13">
        <f>IFERROR(VLOOKUP($A1310, 'Fielding Data'!$A$1:$H$12056, 6, 0), 0)</f>
        <v>0</v>
      </c>
      <c r="S1310" s="13">
        <f>IFERROR(VLOOKUP($A1310, 'Fielding Data'!$A$1:$H$12056, 7, 0), 0)</f>
        <v>0</v>
      </c>
      <c r="T1310" s="13">
        <f>IFERROR(VLOOKUP($A1310, 'Fielding Data'!$A$1:$H$12056, 8, 0), 0)</f>
        <v>0</v>
      </c>
      <c r="U1310" s="13">
        <f>SUMIFS('Fielding Data'!E:E, 'Fielding Data'!$A:$A, $A1310)</f>
        <v>1</v>
      </c>
      <c r="V1310" s="13">
        <f>SUMIFS('Fielding Data'!F:F, 'Fielding Data'!$A:$A, $A1310)</f>
        <v>0</v>
      </c>
      <c r="W1310" s="13">
        <f>SUMIFS('Fielding Data'!G:G, 'Fielding Data'!$A:$A, $A1310)</f>
        <v>0</v>
      </c>
      <c r="X1310" s="13">
        <f>SUMIFS('Fielding Data'!H:H, 'Fielding Data'!$A:$A, $A1310)</f>
        <v>0</v>
      </c>
    </row>
    <row r="1311" spans="1:24" x14ac:dyDescent="0.3">
      <c r="A1311" s="13" t="str">
        <f t="shared" si="41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 t="shared" si="40"/>
        <v>P</v>
      </c>
      <c r="Q1311" s="13">
        <f>IFERROR(VLOOKUP($A1311, 'Fielding Data'!$A$1:$H$12056, 5, 0), 0)</f>
        <v>9</v>
      </c>
      <c r="R1311" s="13">
        <f>IFERROR(VLOOKUP($A1311, 'Fielding Data'!$A$1:$H$12056, 6, 0), 0)</f>
        <v>29</v>
      </c>
      <c r="S1311" s="13">
        <f>IFERROR(VLOOKUP($A1311, 'Fielding Data'!$A$1:$H$12056, 7, 0), 0)</f>
        <v>0</v>
      </c>
      <c r="T1311" s="13">
        <f>IFERROR(VLOOKUP($A1311, 'Fielding Data'!$A$1:$H$12056, 8, 0), 0)</f>
        <v>2</v>
      </c>
      <c r="U1311" s="13">
        <f>SUMIFS('Fielding Data'!E:E, 'Fielding Data'!$A:$A, $A1311)</f>
        <v>9</v>
      </c>
      <c r="V1311" s="13">
        <f>SUMIFS('Fielding Data'!F:F, 'Fielding Data'!$A:$A, $A1311)</f>
        <v>29</v>
      </c>
      <c r="W1311" s="13">
        <f>SUMIFS('Fielding Data'!G:G, 'Fielding Data'!$A:$A, $A1311)</f>
        <v>0</v>
      </c>
      <c r="X1311" s="13">
        <f>SUMIFS('Fielding Data'!H:H, 'Fielding Data'!$A:$A, $A1311)</f>
        <v>2</v>
      </c>
    </row>
    <row r="1312" spans="1:24" x14ac:dyDescent="0.3">
      <c r="A1312" s="13" t="str">
        <f t="shared" si="41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 t="shared" si="40"/>
        <v>P</v>
      </c>
      <c r="Q1312" s="13">
        <f>IFERROR(VLOOKUP($A1312, 'Fielding Data'!$A$1:$H$12056, 5, 0), 0)</f>
        <v>28</v>
      </c>
      <c r="R1312" s="13">
        <f>IFERROR(VLOOKUP($A1312, 'Fielding Data'!$A$1:$H$12056, 6, 0), 0)</f>
        <v>23</v>
      </c>
      <c r="S1312" s="13">
        <f>IFERROR(VLOOKUP($A1312, 'Fielding Data'!$A$1:$H$12056, 7, 0), 0)</f>
        <v>3</v>
      </c>
      <c r="T1312" s="13">
        <f>IFERROR(VLOOKUP($A1312, 'Fielding Data'!$A$1:$H$12056, 8, 0), 0)</f>
        <v>3</v>
      </c>
      <c r="U1312" s="13">
        <f>SUMIFS('Fielding Data'!E:E, 'Fielding Data'!$A:$A, $A1312)</f>
        <v>28</v>
      </c>
      <c r="V1312" s="13">
        <f>SUMIFS('Fielding Data'!F:F, 'Fielding Data'!$A:$A, $A1312)</f>
        <v>23</v>
      </c>
      <c r="W1312" s="13">
        <f>SUMIFS('Fielding Data'!G:G, 'Fielding Data'!$A:$A, $A1312)</f>
        <v>3</v>
      </c>
      <c r="X1312" s="13">
        <f>SUMIFS('Fielding Data'!H:H, 'Fielding Data'!$A:$A, $A1312)</f>
        <v>3</v>
      </c>
    </row>
    <row r="1313" spans="1:24" x14ac:dyDescent="0.3">
      <c r="A1313" s="13" t="str">
        <f t="shared" si="41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 t="shared" si="40"/>
        <v>P</v>
      </c>
      <c r="Q1313" s="13">
        <f>IFERROR(VLOOKUP($A1313, 'Fielding Data'!$A$1:$H$12056, 5, 0), 0)</f>
        <v>1</v>
      </c>
      <c r="R1313" s="13">
        <f>IFERROR(VLOOKUP($A1313, 'Fielding Data'!$A$1:$H$12056, 6, 0), 0)</f>
        <v>1</v>
      </c>
      <c r="S1313" s="13">
        <f>IFERROR(VLOOKUP($A1313, 'Fielding Data'!$A$1:$H$12056, 7, 0), 0)</f>
        <v>1</v>
      </c>
      <c r="T1313" s="13">
        <f>IFERROR(VLOOKUP($A1313, 'Fielding Data'!$A$1:$H$12056, 8, 0), 0)</f>
        <v>0</v>
      </c>
      <c r="U1313" s="13">
        <f>SUMIFS('Fielding Data'!E:E, 'Fielding Data'!$A:$A, $A1313)</f>
        <v>1</v>
      </c>
      <c r="V1313" s="13">
        <f>SUMIFS('Fielding Data'!F:F, 'Fielding Data'!$A:$A, $A1313)</f>
        <v>1</v>
      </c>
      <c r="W1313" s="13">
        <f>SUMIFS('Fielding Data'!G:G, 'Fielding Data'!$A:$A, $A1313)</f>
        <v>1</v>
      </c>
      <c r="X1313" s="13">
        <f>SUMIFS('Fielding Data'!H:H, 'Fielding Data'!$A:$A, $A1313)</f>
        <v>0</v>
      </c>
    </row>
    <row r="1314" spans="1:24" x14ac:dyDescent="0.3">
      <c r="A1314" s="13" t="str">
        <f t="shared" si="41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 t="shared" si="40"/>
        <v>P</v>
      </c>
      <c r="Q1314" s="13">
        <f>IFERROR(VLOOKUP($A1314, 'Fielding Data'!$A$1:$H$12056, 5, 0), 0)</f>
        <v>3</v>
      </c>
      <c r="R1314" s="13">
        <f>IFERROR(VLOOKUP($A1314, 'Fielding Data'!$A$1:$H$12056, 6, 0), 0)</f>
        <v>5</v>
      </c>
      <c r="S1314" s="13">
        <f>IFERROR(VLOOKUP($A1314, 'Fielding Data'!$A$1:$H$12056, 7, 0), 0)</f>
        <v>0</v>
      </c>
      <c r="T1314" s="13">
        <f>IFERROR(VLOOKUP($A1314, 'Fielding Data'!$A$1:$H$12056, 8, 0), 0)</f>
        <v>1</v>
      </c>
      <c r="U1314" s="13">
        <f>SUMIFS('Fielding Data'!E:E, 'Fielding Data'!$A:$A, $A1314)</f>
        <v>3</v>
      </c>
      <c r="V1314" s="13">
        <f>SUMIFS('Fielding Data'!F:F, 'Fielding Data'!$A:$A, $A1314)</f>
        <v>5</v>
      </c>
      <c r="W1314" s="13">
        <f>SUMIFS('Fielding Data'!G:G, 'Fielding Data'!$A:$A, $A1314)</f>
        <v>0</v>
      </c>
      <c r="X1314" s="13">
        <f>SUMIFS('Fielding Data'!H:H, 'Fielding Data'!$A:$A, $A1314)</f>
        <v>1</v>
      </c>
    </row>
    <row r="1315" spans="1:24" x14ac:dyDescent="0.3">
      <c r="A1315" s="13" t="str">
        <f t="shared" si="41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 t="shared" si="40"/>
        <v>3B</v>
      </c>
      <c r="Q1315" s="13">
        <f>IFERROR(VLOOKUP($A1315, 'Fielding Data'!$A$1:$H$12056, 5, 0), 0)</f>
        <v>1</v>
      </c>
      <c r="R1315" s="13">
        <f>IFERROR(VLOOKUP($A1315, 'Fielding Data'!$A$1:$H$12056, 6, 0), 0)</f>
        <v>12</v>
      </c>
      <c r="S1315" s="13">
        <f>IFERROR(VLOOKUP($A1315, 'Fielding Data'!$A$1:$H$12056, 7, 0), 0)</f>
        <v>0</v>
      </c>
      <c r="T1315" s="13">
        <f>IFERROR(VLOOKUP($A1315, 'Fielding Data'!$A$1:$H$12056, 8, 0), 0)</f>
        <v>0</v>
      </c>
      <c r="U1315" s="13">
        <f>SUMIFS('Fielding Data'!E:E, 'Fielding Data'!$A:$A, $A1315)</f>
        <v>1</v>
      </c>
      <c r="V1315" s="13">
        <f>SUMIFS('Fielding Data'!F:F, 'Fielding Data'!$A:$A, $A1315)</f>
        <v>12</v>
      </c>
      <c r="W1315" s="13">
        <f>SUMIFS('Fielding Data'!G:G, 'Fielding Data'!$A:$A, $A1315)</f>
        <v>0</v>
      </c>
      <c r="X1315" s="13">
        <f>SUMIFS('Fielding Data'!H:H, 'Fielding Data'!$A:$A, $A1315)</f>
        <v>0</v>
      </c>
    </row>
    <row r="1316" spans="1:24" x14ac:dyDescent="0.3">
      <c r="A1316" s="13" t="str">
        <f t="shared" si="41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 t="shared" si="40"/>
        <v>1B</v>
      </c>
      <c r="Q1316" s="13">
        <f>IFERROR(VLOOKUP($A1316, 'Fielding Data'!$A$1:$H$12056, 5, 0), 0)</f>
        <v>253</v>
      </c>
      <c r="R1316" s="13">
        <f>IFERROR(VLOOKUP($A1316, 'Fielding Data'!$A$1:$H$12056, 6, 0), 0)</f>
        <v>14</v>
      </c>
      <c r="S1316" s="13">
        <f>IFERROR(VLOOKUP($A1316, 'Fielding Data'!$A$1:$H$12056, 7, 0), 0)</f>
        <v>2</v>
      </c>
      <c r="T1316" s="13">
        <f>IFERROR(VLOOKUP($A1316, 'Fielding Data'!$A$1:$H$12056, 8, 0), 0)</f>
        <v>27</v>
      </c>
      <c r="U1316" s="13">
        <f>SUMIFS('Fielding Data'!E:E, 'Fielding Data'!$A:$A, $A1316)</f>
        <v>302</v>
      </c>
      <c r="V1316" s="13">
        <f>SUMIFS('Fielding Data'!F:F, 'Fielding Data'!$A:$A, $A1316)</f>
        <v>16</v>
      </c>
      <c r="W1316" s="13">
        <f>SUMIFS('Fielding Data'!G:G, 'Fielding Data'!$A:$A, $A1316)</f>
        <v>6</v>
      </c>
      <c r="X1316" s="13">
        <f>SUMIFS('Fielding Data'!H:H, 'Fielding Data'!$A:$A, $A1316)</f>
        <v>27</v>
      </c>
    </row>
    <row r="1317" spans="1:24" x14ac:dyDescent="0.3">
      <c r="A1317" s="13" t="str">
        <f t="shared" si="41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 t="shared" si="40"/>
        <v>P</v>
      </c>
      <c r="Q1317" s="13">
        <f>IFERROR(VLOOKUP($A1317, 'Fielding Data'!$A$1:$H$12056, 5, 0), 0)</f>
        <v>4</v>
      </c>
      <c r="R1317" s="13">
        <f>IFERROR(VLOOKUP($A1317, 'Fielding Data'!$A$1:$H$12056, 6, 0), 0)</f>
        <v>15</v>
      </c>
      <c r="S1317" s="13">
        <f>IFERROR(VLOOKUP($A1317, 'Fielding Data'!$A$1:$H$12056, 7, 0), 0)</f>
        <v>0</v>
      </c>
      <c r="T1317" s="13">
        <f>IFERROR(VLOOKUP($A1317, 'Fielding Data'!$A$1:$H$12056, 8, 0), 0)</f>
        <v>0</v>
      </c>
      <c r="U1317" s="13">
        <f>SUMIFS('Fielding Data'!E:E, 'Fielding Data'!$A:$A, $A1317)</f>
        <v>4</v>
      </c>
      <c r="V1317" s="13">
        <f>SUMIFS('Fielding Data'!F:F, 'Fielding Data'!$A:$A, $A1317)</f>
        <v>15</v>
      </c>
      <c r="W1317" s="13">
        <f>SUMIFS('Fielding Data'!G:G, 'Fielding Data'!$A:$A, $A1317)</f>
        <v>0</v>
      </c>
      <c r="X1317" s="13">
        <f>SUMIFS('Fielding Data'!H:H, 'Fielding Data'!$A:$A, $A1317)</f>
        <v>0</v>
      </c>
    </row>
    <row r="1318" spans="1:24" x14ac:dyDescent="0.3">
      <c r="A1318" s="13" t="str">
        <f t="shared" si="41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 t="shared" si="40"/>
        <v>P</v>
      </c>
      <c r="Q1318" s="13">
        <f>IFERROR(VLOOKUP($A1318, 'Fielding Data'!$A$1:$H$12056, 5, 0), 0)</f>
        <v>3</v>
      </c>
      <c r="R1318" s="13">
        <f>IFERROR(VLOOKUP($A1318, 'Fielding Data'!$A$1:$H$12056, 6, 0), 0)</f>
        <v>5</v>
      </c>
      <c r="S1318" s="13">
        <f>IFERROR(VLOOKUP($A1318, 'Fielding Data'!$A$1:$H$12056, 7, 0), 0)</f>
        <v>1</v>
      </c>
      <c r="T1318" s="13">
        <f>IFERROR(VLOOKUP($A1318, 'Fielding Data'!$A$1:$H$12056, 8, 0), 0)</f>
        <v>0</v>
      </c>
      <c r="U1318" s="13">
        <f>SUMIFS('Fielding Data'!E:E, 'Fielding Data'!$A:$A, $A1318)</f>
        <v>3</v>
      </c>
      <c r="V1318" s="13">
        <f>SUMIFS('Fielding Data'!F:F, 'Fielding Data'!$A:$A, $A1318)</f>
        <v>5</v>
      </c>
      <c r="W1318" s="13">
        <f>SUMIFS('Fielding Data'!G:G, 'Fielding Data'!$A:$A, $A1318)</f>
        <v>1</v>
      </c>
      <c r="X1318" s="13">
        <f>SUMIFS('Fielding Data'!H:H, 'Fielding Data'!$A:$A, $A1318)</f>
        <v>0</v>
      </c>
    </row>
    <row r="1319" spans="1:24" x14ac:dyDescent="0.3">
      <c r="A1319" s="13" t="str">
        <f t="shared" si="41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 t="shared" si="40"/>
        <v>CF</v>
      </c>
      <c r="Q1319" s="13">
        <f>IFERROR(VLOOKUP($A1319, 'Fielding Data'!$A$1:$H$12056, 5, 0), 0)</f>
        <v>0</v>
      </c>
      <c r="R1319" s="13">
        <f>IFERROR(VLOOKUP($A1319, 'Fielding Data'!$A$1:$H$12056, 6, 0), 0)</f>
        <v>0</v>
      </c>
      <c r="S1319" s="13">
        <f>IFERROR(VLOOKUP($A1319, 'Fielding Data'!$A$1:$H$12056, 7, 0), 0)</f>
        <v>0</v>
      </c>
      <c r="T1319" s="13">
        <f>IFERROR(VLOOKUP($A1319, 'Fielding Data'!$A$1:$H$12056, 8, 0), 0)</f>
        <v>0</v>
      </c>
      <c r="U1319" s="13">
        <f>SUMIFS('Fielding Data'!E:E, 'Fielding Data'!$A:$A, $A1319)</f>
        <v>128</v>
      </c>
      <c r="V1319" s="13">
        <f>SUMIFS('Fielding Data'!F:F, 'Fielding Data'!$A:$A, $A1319)</f>
        <v>2</v>
      </c>
      <c r="W1319" s="13">
        <f>SUMIFS('Fielding Data'!G:G, 'Fielding Data'!$A:$A, $A1319)</f>
        <v>4</v>
      </c>
      <c r="X1319" s="13">
        <f>SUMIFS('Fielding Data'!H:H, 'Fielding Data'!$A:$A, $A1319)</f>
        <v>0</v>
      </c>
    </row>
    <row r="1320" spans="1:24" x14ac:dyDescent="0.3">
      <c r="A1320" s="13" t="str">
        <f t="shared" si="41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 t="shared" si="40"/>
        <v>P</v>
      </c>
      <c r="Q1320" s="13">
        <f>IFERROR(VLOOKUP($A1320, 'Fielding Data'!$A$1:$H$12056, 5, 0), 0)</f>
        <v>0</v>
      </c>
      <c r="R1320" s="13">
        <f>IFERROR(VLOOKUP($A1320, 'Fielding Data'!$A$1:$H$12056, 6, 0), 0)</f>
        <v>2</v>
      </c>
      <c r="S1320" s="13">
        <f>IFERROR(VLOOKUP($A1320, 'Fielding Data'!$A$1:$H$12056, 7, 0), 0)</f>
        <v>0</v>
      </c>
      <c r="T1320" s="13">
        <f>IFERROR(VLOOKUP($A1320, 'Fielding Data'!$A$1:$H$12056, 8, 0), 0)</f>
        <v>0</v>
      </c>
      <c r="U1320" s="13">
        <f>SUMIFS('Fielding Data'!E:E, 'Fielding Data'!$A:$A, $A1320)</f>
        <v>0</v>
      </c>
      <c r="V1320" s="13">
        <f>SUMIFS('Fielding Data'!F:F, 'Fielding Data'!$A:$A, $A1320)</f>
        <v>2</v>
      </c>
      <c r="W1320" s="13">
        <f>SUMIFS('Fielding Data'!G:G, 'Fielding Data'!$A:$A, $A1320)</f>
        <v>0</v>
      </c>
      <c r="X1320" s="13">
        <f>SUMIFS('Fielding Data'!H:H, 'Fielding Data'!$A:$A, $A1320)</f>
        <v>0</v>
      </c>
    </row>
    <row r="1321" spans="1:24" x14ac:dyDescent="0.3">
      <c r="A1321" s="13" t="str">
        <f t="shared" si="41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 t="shared" si="40"/>
        <v>OF</v>
      </c>
      <c r="Q1321" s="13">
        <f>IFERROR(VLOOKUP($A1321, 'Fielding Data'!$A$1:$H$12056, 5, 0), 0)</f>
        <v>3</v>
      </c>
      <c r="R1321" s="13">
        <f>IFERROR(VLOOKUP($A1321, 'Fielding Data'!$A$1:$H$12056, 6, 0), 0)</f>
        <v>0</v>
      </c>
      <c r="S1321" s="13">
        <f>IFERROR(VLOOKUP($A1321, 'Fielding Data'!$A$1:$H$12056, 7, 0), 0)</f>
        <v>0</v>
      </c>
      <c r="T1321" s="13">
        <f>IFERROR(VLOOKUP($A1321, 'Fielding Data'!$A$1:$H$12056, 8, 0), 0)</f>
        <v>0</v>
      </c>
      <c r="U1321" s="13">
        <f>SUMIFS('Fielding Data'!E:E, 'Fielding Data'!$A:$A, $A1321)</f>
        <v>3</v>
      </c>
      <c r="V1321" s="13">
        <f>SUMIFS('Fielding Data'!F:F, 'Fielding Data'!$A:$A, $A1321)</f>
        <v>0</v>
      </c>
      <c r="W1321" s="13">
        <f>SUMIFS('Fielding Data'!G:G, 'Fielding Data'!$A:$A, $A1321)</f>
        <v>0</v>
      </c>
      <c r="X1321" s="13">
        <f>SUMIFS('Fielding Data'!H:H, 'Fielding Data'!$A:$A, $A1321)</f>
        <v>0</v>
      </c>
    </row>
    <row r="1322" spans="1:24" x14ac:dyDescent="0.3">
      <c r="A1322" s="13" t="str">
        <f t="shared" si="41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 t="shared" si="40"/>
        <v>2B</v>
      </c>
      <c r="Q1322" s="13">
        <f>IFERROR(VLOOKUP($A1322, 'Fielding Data'!$A$1:$H$12056, 5, 0), 0)</f>
        <v>91</v>
      </c>
      <c r="R1322" s="13">
        <f>IFERROR(VLOOKUP($A1322, 'Fielding Data'!$A$1:$H$12056, 6, 0), 0)</f>
        <v>160</v>
      </c>
      <c r="S1322" s="13">
        <f>IFERROR(VLOOKUP($A1322, 'Fielding Data'!$A$1:$H$12056, 7, 0), 0)</f>
        <v>5</v>
      </c>
      <c r="T1322" s="13">
        <f>IFERROR(VLOOKUP($A1322, 'Fielding Data'!$A$1:$H$12056, 8, 0), 0)</f>
        <v>35</v>
      </c>
      <c r="U1322" s="13">
        <f>SUMIFS('Fielding Data'!E:E, 'Fielding Data'!$A:$A, $A1322)</f>
        <v>169</v>
      </c>
      <c r="V1322" s="13">
        <f>SUMIFS('Fielding Data'!F:F, 'Fielding Data'!$A:$A, $A1322)</f>
        <v>292</v>
      </c>
      <c r="W1322" s="13">
        <f>SUMIFS('Fielding Data'!G:G, 'Fielding Data'!$A:$A, $A1322)</f>
        <v>9</v>
      </c>
      <c r="X1322" s="13">
        <f>SUMIFS('Fielding Data'!H:H, 'Fielding Data'!$A:$A, $A1322)</f>
        <v>62</v>
      </c>
    </row>
    <row r="1323" spans="1:24" x14ac:dyDescent="0.3">
      <c r="A1323" s="13" t="str">
        <f t="shared" si="41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 t="shared" si="40"/>
        <v>1B</v>
      </c>
      <c r="Q1323" s="13">
        <f>IFERROR(VLOOKUP($A1323, 'Fielding Data'!$A$1:$H$12056, 5, 0), 0)</f>
        <v>64</v>
      </c>
      <c r="R1323" s="13">
        <f>IFERROR(VLOOKUP($A1323, 'Fielding Data'!$A$1:$H$12056, 6, 0), 0)</f>
        <v>4</v>
      </c>
      <c r="S1323" s="13">
        <f>IFERROR(VLOOKUP($A1323, 'Fielding Data'!$A$1:$H$12056, 7, 0), 0)</f>
        <v>1</v>
      </c>
      <c r="T1323" s="13">
        <f>IFERROR(VLOOKUP($A1323, 'Fielding Data'!$A$1:$H$12056, 8, 0), 0)</f>
        <v>5</v>
      </c>
      <c r="U1323" s="13">
        <f>SUMIFS('Fielding Data'!E:E, 'Fielding Data'!$A:$A, $A1323)</f>
        <v>64</v>
      </c>
      <c r="V1323" s="13">
        <f>SUMIFS('Fielding Data'!F:F, 'Fielding Data'!$A:$A, $A1323)</f>
        <v>4</v>
      </c>
      <c r="W1323" s="13">
        <f>SUMIFS('Fielding Data'!G:G, 'Fielding Data'!$A:$A, $A1323)</f>
        <v>1</v>
      </c>
      <c r="X1323" s="13">
        <f>SUMIFS('Fielding Data'!H:H, 'Fielding Data'!$A:$A, $A1323)</f>
        <v>5</v>
      </c>
    </row>
    <row r="1324" spans="1:24" x14ac:dyDescent="0.3">
      <c r="A1324" s="13" t="str">
        <f t="shared" si="41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 t="shared" si="40"/>
        <v>P</v>
      </c>
      <c r="Q1324" s="13">
        <f>IFERROR(VLOOKUP($A1324, 'Fielding Data'!$A$1:$H$12056, 5, 0), 0)</f>
        <v>0</v>
      </c>
      <c r="R1324" s="13">
        <f>IFERROR(VLOOKUP($A1324, 'Fielding Data'!$A$1:$H$12056, 6, 0), 0)</f>
        <v>1</v>
      </c>
      <c r="S1324" s="13">
        <f>IFERROR(VLOOKUP($A1324, 'Fielding Data'!$A$1:$H$12056, 7, 0), 0)</f>
        <v>0</v>
      </c>
      <c r="T1324" s="13">
        <f>IFERROR(VLOOKUP($A1324, 'Fielding Data'!$A$1:$H$12056, 8, 0), 0)</f>
        <v>0</v>
      </c>
      <c r="U1324" s="13">
        <f>SUMIFS('Fielding Data'!E:E, 'Fielding Data'!$A:$A, $A1324)</f>
        <v>0</v>
      </c>
      <c r="V1324" s="13">
        <f>SUMIFS('Fielding Data'!F:F, 'Fielding Data'!$A:$A, $A1324)</f>
        <v>1</v>
      </c>
      <c r="W1324" s="13">
        <f>SUMIFS('Fielding Data'!G:G, 'Fielding Data'!$A:$A, $A1324)</f>
        <v>0</v>
      </c>
      <c r="X1324" s="13">
        <f>SUMIFS('Fielding Data'!H:H, 'Fielding Data'!$A:$A, $A1324)</f>
        <v>0</v>
      </c>
    </row>
    <row r="1325" spans="1:24" x14ac:dyDescent="0.3">
      <c r="A1325" s="13" t="str">
        <f t="shared" si="41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 t="shared" si="40"/>
        <v>2B</v>
      </c>
      <c r="Q1325" s="13">
        <f>IFERROR(VLOOKUP($A1325, 'Fielding Data'!$A$1:$H$12056, 5, 0), 0)</f>
        <v>85</v>
      </c>
      <c r="R1325" s="13">
        <f>IFERROR(VLOOKUP($A1325, 'Fielding Data'!$A$1:$H$12056, 6, 0), 0)</f>
        <v>174</v>
      </c>
      <c r="S1325" s="13">
        <f>IFERROR(VLOOKUP($A1325, 'Fielding Data'!$A$1:$H$12056, 7, 0), 0)</f>
        <v>6</v>
      </c>
      <c r="T1325" s="13">
        <f>IFERROR(VLOOKUP($A1325, 'Fielding Data'!$A$1:$H$12056, 8, 0), 0)</f>
        <v>38</v>
      </c>
      <c r="U1325" s="13">
        <f>SUMIFS('Fielding Data'!E:E, 'Fielding Data'!$A:$A, $A1325)</f>
        <v>141</v>
      </c>
      <c r="V1325" s="13">
        <f>SUMIFS('Fielding Data'!F:F, 'Fielding Data'!$A:$A, $A1325)</f>
        <v>275</v>
      </c>
      <c r="W1325" s="13">
        <f>SUMIFS('Fielding Data'!G:G, 'Fielding Data'!$A:$A, $A1325)</f>
        <v>11</v>
      </c>
      <c r="X1325" s="13">
        <f>SUMIFS('Fielding Data'!H:H, 'Fielding Data'!$A:$A, $A1325)</f>
        <v>61</v>
      </c>
    </row>
    <row r="1326" spans="1:24" x14ac:dyDescent="0.3">
      <c r="A1326" s="13" t="str">
        <f t="shared" si="41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 t="shared" si="40"/>
        <v>P</v>
      </c>
      <c r="Q1326" s="13">
        <f>IFERROR(VLOOKUP($A1326, 'Fielding Data'!$A$1:$H$12056, 5, 0), 0)</f>
        <v>3</v>
      </c>
      <c r="R1326" s="13">
        <f>IFERROR(VLOOKUP($A1326, 'Fielding Data'!$A$1:$H$12056, 6, 0), 0)</f>
        <v>3</v>
      </c>
      <c r="S1326" s="13">
        <f>IFERROR(VLOOKUP($A1326, 'Fielding Data'!$A$1:$H$12056, 7, 0), 0)</f>
        <v>0</v>
      </c>
      <c r="T1326" s="13">
        <f>IFERROR(VLOOKUP($A1326, 'Fielding Data'!$A$1:$H$12056, 8, 0), 0)</f>
        <v>1</v>
      </c>
      <c r="U1326" s="13">
        <f>SUMIFS('Fielding Data'!E:E, 'Fielding Data'!$A:$A, $A1326)</f>
        <v>3</v>
      </c>
      <c r="V1326" s="13">
        <f>SUMIFS('Fielding Data'!F:F, 'Fielding Data'!$A:$A, $A1326)</f>
        <v>3</v>
      </c>
      <c r="W1326" s="13">
        <f>SUMIFS('Fielding Data'!G:G, 'Fielding Data'!$A:$A, $A1326)</f>
        <v>0</v>
      </c>
      <c r="X1326" s="13">
        <f>SUMIFS('Fielding Data'!H:H, 'Fielding Data'!$A:$A, $A1326)</f>
        <v>1</v>
      </c>
    </row>
    <row r="1327" spans="1:24" x14ac:dyDescent="0.3">
      <c r="A1327" s="13" t="str">
        <f t="shared" si="41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 t="shared" si="40"/>
        <v>P</v>
      </c>
      <c r="Q1327" s="13">
        <f>IFERROR(VLOOKUP($A1327, 'Fielding Data'!$A$1:$H$12056, 5, 0), 0)</f>
        <v>2</v>
      </c>
      <c r="R1327" s="13">
        <f>IFERROR(VLOOKUP($A1327, 'Fielding Data'!$A$1:$H$12056, 6, 0), 0)</f>
        <v>2</v>
      </c>
      <c r="S1327" s="13">
        <f>IFERROR(VLOOKUP($A1327, 'Fielding Data'!$A$1:$H$12056, 7, 0), 0)</f>
        <v>0</v>
      </c>
      <c r="T1327" s="13">
        <f>IFERROR(VLOOKUP($A1327, 'Fielding Data'!$A$1:$H$12056, 8, 0), 0)</f>
        <v>0</v>
      </c>
      <c r="U1327" s="13">
        <f>SUMIFS('Fielding Data'!E:E, 'Fielding Data'!$A:$A, $A1327)</f>
        <v>2</v>
      </c>
      <c r="V1327" s="13">
        <f>SUMIFS('Fielding Data'!F:F, 'Fielding Data'!$A:$A, $A1327)</f>
        <v>2</v>
      </c>
      <c r="W1327" s="13">
        <f>SUMIFS('Fielding Data'!G:G, 'Fielding Data'!$A:$A, $A1327)</f>
        <v>0</v>
      </c>
      <c r="X1327" s="13">
        <f>SUMIFS('Fielding Data'!H:H, 'Fielding Data'!$A:$A, $A1327)</f>
        <v>0</v>
      </c>
    </row>
    <row r="1328" spans="1:24" x14ac:dyDescent="0.3">
      <c r="A1328" s="13" t="str">
        <f t="shared" si="41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 t="shared" si="40"/>
        <v>C</v>
      </c>
      <c r="Q1328" s="13">
        <f>IFERROR(VLOOKUP($A1328, 'Fielding Data'!$A$1:$H$12056, 5, 0), 0)</f>
        <v>16</v>
      </c>
      <c r="R1328" s="13">
        <f>IFERROR(VLOOKUP($A1328, 'Fielding Data'!$A$1:$H$12056, 6, 0), 0)</f>
        <v>2</v>
      </c>
      <c r="S1328" s="13">
        <f>IFERROR(VLOOKUP($A1328, 'Fielding Data'!$A$1:$H$12056, 7, 0), 0)</f>
        <v>2</v>
      </c>
      <c r="T1328" s="13">
        <f>IFERROR(VLOOKUP($A1328, 'Fielding Data'!$A$1:$H$12056, 8, 0), 0)</f>
        <v>0</v>
      </c>
      <c r="U1328" s="13">
        <f>SUMIFS('Fielding Data'!E:E, 'Fielding Data'!$A:$A, $A1328)</f>
        <v>16</v>
      </c>
      <c r="V1328" s="13">
        <f>SUMIFS('Fielding Data'!F:F, 'Fielding Data'!$A:$A, $A1328)</f>
        <v>2</v>
      </c>
      <c r="W1328" s="13">
        <f>SUMIFS('Fielding Data'!G:G, 'Fielding Data'!$A:$A, $A1328)</f>
        <v>2</v>
      </c>
      <c r="X1328" s="13">
        <f>SUMIFS('Fielding Data'!H:H, 'Fielding Data'!$A:$A, $A1328)</f>
        <v>0</v>
      </c>
    </row>
    <row r="1329" spans="1:24" x14ac:dyDescent="0.3">
      <c r="A1329" s="13" t="str">
        <f t="shared" si="41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 t="shared" si="40"/>
        <v>2B</v>
      </c>
      <c r="Q1329" s="13">
        <f>IFERROR(VLOOKUP($A1329, 'Fielding Data'!$A$1:$H$12056, 5, 0), 0)</f>
        <v>3</v>
      </c>
      <c r="R1329" s="13">
        <f>IFERROR(VLOOKUP($A1329, 'Fielding Data'!$A$1:$H$12056, 6, 0), 0)</f>
        <v>11</v>
      </c>
      <c r="S1329" s="13">
        <f>IFERROR(VLOOKUP($A1329, 'Fielding Data'!$A$1:$H$12056, 7, 0), 0)</f>
        <v>0</v>
      </c>
      <c r="T1329" s="13">
        <f>IFERROR(VLOOKUP($A1329, 'Fielding Data'!$A$1:$H$12056, 8, 0), 0)</f>
        <v>1</v>
      </c>
      <c r="U1329" s="13">
        <f>SUMIFS('Fielding Data'!E:E, 'Fielding Data'!$A:$A, $A1329)</f>
        <v>4</v>
      </c>
      <c r="V1329" s="13">
        <f>SUMIFS('Fielding Data'!F:F, 'Fielding Data'!$A:$A, $A1329)</f>
        <v>13</v>
      </c>
      <c r="W1329" s="13">
        <f>SUMIFS('Fielding Data'!G:G, 'Fielding Data'!$A:$A, $A1329)</f>
        <v>0</v>
      </c>
      <c r="X1329" s="13">
        <f>SUMIFS('Fielding Data'!H:H, 'Fielding Data'!$A:$A, $A1329)</f>
        <v>1</v>
      </c>
    </row>
    <row r="1330" spans="1:24" x14ac:dyDescent="0.3">
      <c r="A1330" s="13" t="str">
        <f t="shared" si="41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 t="shared" si="40"/>
        <v>C</v>
      </c>
      <c r="Q1330" s="13">
        <f>IFERROR(VLOOKUP($A1330, 'Fielding Data'!$A$1:$H$12056, 5, 0), 0)</f>
        <v>117</v>
      </c>
      <c r="R1330" s="13">
        <f>IFERROR(VLOOKUP($A1330, 'Fielding Data'!$A$1:$H$12056, 6, 0), 0)</f>
        <v>4</v>
      </c>
      <c r="S1330" s="13">
        <f>IFERROR(VLOOKUP($A1330, 'Fielding Data'!$A$1:$H$12056, 7, 0), 0)</f>
        <v>1</v>
      </c>
      <c r="T1330" s="13">
        <f>IFERROR(VLOOKUP($A1330, 'Fielding Data'!$A$1:$H$12056, 8, 0), 0)</f>
        <v>0</v>
      </c>
      <c r="U1330" s="13">
        <f>SUMIFS('Fielding Data'!E:E, 'Fielding Data'!$A:$A, $A1330)</f>
        <v>117</v>
      </c>
      <c r="V1330" s="13">
        <f>SUMIFS('Fielding Data'!F:F, 'Fielding Data'!$A:$A, $A1330)</f>
        <v>4</v>
      </c>
      <c r="W1330" s="13">
        <f>SUMIFS('Fielding Data'!G:G, 'Fielding Data'!$A:$A, $A1330)</f>
        <v>1</v>
      </c>
      <c r="X1330" s="13">
        <f>SUMIFS('Fielding Data'!H:H, 'Fielding Data'!$A:$A, $A1330)</f>
        <v>0</v>
      </c>
    </row>
    <row r="1331" spans="1:24" x14ac:dyDescent="0.3">
      <c r="A1331" s="13" t="str">
        <f t="shared" si="41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 t="shared" si="40"/>
        <v>SS</v>
      </c>
      <c r="Q1331" s="13">
        <f>IFERROR(VLOOKUP($A1331, 'Fielding Data'!$A$1:$H$12056, 5, 0), 0)</f>
        <v>267</v>
      </c>
      <c r="R1331" s="13">
        <f>IFERROR(VLOOKUP($A1331, 'Fielding Data'!$A$1:$H$12056, 6, 0), 0)</f>
        <v>446</v>
      </c>
      <c r="S1331" s="13">
        <f>IFERROR(VLOOKUP($A1331, 'Fielding Data'!$A$1:$H$12056, 7, 0), 0)</f>
        <v>29</v>
      </c>
      <c r="T1331" s="13">
        <f>IFERROR(VLOOKUP($A1331, 'Fielding Data'!$A$1:$H$12056, 8, 0), 0)</f>
        <v>82</v>
      </c>
      <c r="U1331" s="13">
        <f>SUMIFS('Fielding Data'!E:E, 'Fielding Data'!$A:$A, $A1331)</f>
        <v>267</v>
      </c>
      <c r="V1331" s="13">
        <f>SUMIFS('Fielding Data'!F:F, 'Fielding Data'!$A:$A, $A1331)</f>
        <v>446</v>
      </c>
      <c r="W1331" s="13">
        <f>SUMIFS('Fielding Data'!G:G, 'Fielding Data'!$A:$A, $A1331)</f>
        <v>29</v>
      </c>
      <c r="X1331" s="13">
        <f>SUMIFS('Fielding Data'!H:H, 'Fielding Data'!$A:$A, $A1331)</f>
        <v>82</v>
      </c>
    </row>
    <row r="1332" spans="1:24" x14ac:dyDescent="0.3">
      <c r="A1332" s="13" t="str">
        <f t="shared" si="41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 t="shared" si="40"/>
        <v>P</v>
      </c>
      <c r="Q1332" s="13">
        <f>IFERROR(VLOOKUP($A1332, 'Fielding Data'!$A$1:$H$12056, 5, 0), 0)</f>
        <v>2</v>
      </c>
      <c r="R1332" s="13">
        <f>IFERROR(VLOOKUP($A1332, 'Fielding Data'!$A$1:$H$12056, 6, 0), 0)</f>
        <v>11</v>
      </c>
      <c r="S1332" s="13">
        <f>IFERROR(VLOOKUP($A1332, 'Fielding Data'!$A$1:$H$12056, 7, 0), 0)</f>
        <v>1</v>
      </c>
      <c r="T1332" s="13">
        <f>IFERROR(VLOOKUP($A1332, 'Fielding Data'!$A$1:$H$12056, 8, 0), 0)</f>
        <v>0</v>
      </c>
      <c r="U1332" s="13">
        <f>SUMIFS('Fielding Data'!E:E, 'Fielding Data'!$A:$A, $A1332)</f>
        <v>2</v>
      </c>
      <c r="V1332" s="13">
        <f>SUMIFS('Fielding Data'!F:F, 'Fielding Data'!$A:$A, $A1332)</f>
        <v>11</v>
      </c>
      <c r="W1332" s="13">
        <f>SUMIFS('Fielding Data'!G:G, 'Fielding Data'!$A:$A, $A1332)</f>
        <v>1</v>
      </c>
      <c r="X1332" s="13">
        <f>SUMIFS('Fielding Data'!H:H, 'Fielding Data'!$A:$A, $A1332)</f>
        <v>0</v>
      </c>
    </row>
    <row r="1333" spans="1:24" x14ac:dyDescent="0.3">
      <c r="A1333" s="13" t="str">
        <f t="shared" si="41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 t="shared" si="40"/>
        <v>P</v>
      </c>
      <c r="Q1333" s="13">
        <f>IFERROR(VLOOKUP($A1333, 'Fielding Data'!$A$1:$H$12056, 5, 0), 0)</f>
        <v>2</v>
      </c>
      <c r="R1333" s="13">
        <f>IFERROR(VLOOKUP($A1333, 'Fielding Data'!$A$1:$H$12056, 6, 0), 0)</f>
        <v>0</v>
      </c>
      <c r="S1333" s="13">
        <f>IFERROR(VLOOKUP($A1333, 'Fielding Data'!$A$1:$H$12056, 7, 0), 0)</f>
        <v>0</v>
      </c>
      <c r="T1333" s="13">
        <f>IFERROR(VLOOKUP($A1333, 'Fielding Data'!$A$1:$H$12056, 8, 0), 0)</f>
        <v>0</v>
      </c>
      <c r="U1333" s="13">
        <f>SUMIFS('Fielding Data'!E:E, 'Fielding Data'!$A:$A, $A1333)</f>
        <v>2</v>
      </c>
      <c r="V1333" s="13">
        <f>SUMIFS('Fielding Data'!F:F, 'Fielding Data'!$A:$A, $A1333)</f>
        <v>0</v>
      </c>
      <c r="W1333" s="13">
        <f>SUMIFS('Fielding Data'!G:G, 'Fielding Data'!$A:$A, $A1333)</f>
        <v>0</v>
      </c>
      <c r="X1333" s="13">
        <f>SUMIFS('Fielding Data'!H:H, 'Fielding Data'!$A:$A, $A1333)</f>
        <v>0</v>
      </c>
    </row>
    <row r="1334" spans="1:24" x14ac:dyDescent="0.3">
      <c r="A1334" s="13" t="str">
        <f t="shared" si="41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 t="shared" si="40"/>
        <v>2B</v>
      </c>
      <c r="Q1334" s="13">
        <f>IFERROR(VLOOKUP($A1334, 'Fielding Data'!$A$1:$H$12056, 5, 0), 0)</f>
        <v>0</v>
      </c>
      <c r="R1334" s="13">
        <f>IFERROR(VLOOKUP($A1334, 'Fielding Data'!$A$1:$H$12056, 6, 0), 0)</f>
        <v>3</v>
      </c>
      <c r="S1334" s="13">
        <f>IFERROR(VLOOKUP($A1334, 'Fielding Data'!$A$1:$H$12056, 7, 0), 0)</f>
        <v>0</v>
      </c>
      <c r="T1334" s="13">
        <f>IFERROR(VLOOKUP($A1334, 'Fielding Data'!$A$1:$H$12056, 8, 0), 0)</f>
        <v>0</v>
      </c>
      <c r="U1334" s="13">
        <f>SUMIFS('Fielding Data'!E:E, 'Fielding Data'!$A:$A, $A1334)</f>
        <v>191</v>
      </c>
      <c r="V1334" s="13">
        <f>SUMIFS('Fielding Data'!F:F, 'Fielding Data'!$A:$A, $A1334)</f>
        <v>400</v>
      </c>
      <c r="W1334" s="13">
        <f>SUMIFS('Fielding Data'!G:G, 'Fielding Data'!$A:$A, $A1334)</f>
        <v>13</v>
      </c>
      <c r="X1334" s="13">
        <f>SUMIFS('Fielding Data'!H:H, 'Fielding Data'!$A:$A, $A1334)</f>
        <v>72</v>
      </c>
    </row>
    <row r="1335" spans="1:24" x14ac:dyDescent="0.3">
      <c r="A1335" s="13" t="str">
        <f t="shared" si="41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 t="shared" si="40"/>
        <v>P</v>
      </c>
      <c r="Q1335" s="13">
        <f>IFERROR(VLOOKUP($A1335, 'Fielding Data'!$A$1:$H$12056, 5, 0), 0)</f>
        <v>0</v>
      </c>
      <c r="R1335" s="13">
        <f>IFERROR(VLOOKUP($A1335, 'Fielding Data'!$A$1:$H$12056, 6, 0), 0)</f>
        <v>0</v>
      </c>
      <c r="S1335" s="13">
        <f>IFERROR(VLOOKUP($A1335, 'Fielding Data'!$A$1:$H$12056, 7, 0), 0)</f>
        <v>0</v>
      </c>
      <c r="T1335" s="13">
        <f>IFERROR(VLOOKUP($A1335, 'Fielding Data'!$A$1:$H$12056, 8, 0), 0)</f>
        <v>0</v>
      </c>
      <c r="U1335" s="13">
        <f>SUMIFS('Fielding Data'!E:E, 'Fielding Data'!$A:$A, $A1335)</f>
        <v>0</v>
      </c>
      <c r="V1335" s="13">
        <f>SUMIFS('Fielding Data'!F:F, 'Fielding Data'!$A:$A, $A1335)</f>
        <v>0</v>
      </c>
      <c r="W1335" s="13">
        <f>SUMIFS('Fielding Data'!G:G, 'Fielding Data'!$A:$A, $A1335)</f>
        <v>0</v>
      </c>
      <c r="X1335" s="13">
        <f>SUMIFS('Fielding Data'!H:H, 'Fielding Data'!$A:$A, $A1335)</f>
        <v>0</v>
      </c>
    </row>
    <row r="1336" spans="1:24" x14ac:dyDescent="0.3">
      <c r="A1336" s="13" t="str">
        <f t="shared" si="41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 t="shared" si="40"/>
        <v>2B</v>
      </c>
      <c r="Q1336" s="13">
        <f>IFERROR(VLOOKUP($A1336, 'Fielding Data'!$A$1:$H$12056, 5, 0), 0)</f>
        <v>0</v>
      </c>
      <c r="R1336" s="13">
        <f>IFERROR(VLOOKUP($A1336, 'Fielding Data'!$A$1:$H$12056, 6, 0), 0)</f>
        <v>1</v>
      </c>
      <c r="S1336" s="13">
        <f>IFERROR(VLOOKUP($A1336, 'Fielding Data'!$A$1:$H$12056, 7, 0), 0)</f>
        <v>0</v>
      </c>
      <c r="T1336" s="13">
        <f>IFERROR(VLOOKUP($A1336, 'Fielding Data'!$A$1:$H$12056, 8, 0), 0)</f>
        <v>0</v>
      </c>
      <c r="U1336" s="13">
        <f>SUMIFS('Fielding Data'!E:E, 'Fielding Data'!$A:$A, $A1336)</f>
        <v>278</v>
      </c>
      <c r="V1336" s="13">
        <f>SUMIFS('Fielding Data'!F:F, 'Fielding Data'!$A:$A, $A1336)</f>
        <v>19</v>
      </c>
      <c r="W1336" s="13">
        <f>SUMIFS('Fielding Data'!G:G, 'Fielding Data'!$A:$A, $A1336)</f>
        <v>6</v>
      </c>
      <c r="X1336" s="13">
        <f>SUMIFS('Fielding Data'!H:H, 'Fielding Data'!$A:$A, $A1336)</f>
        <v>1</v>
      </c>
    </row>
    <row r="1337" spans="1:24" x14ac:dyDescent="0.3">
      <c r="A1337" s="13" t="str">
        <f t="shared" si="41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 t="shared" si="40"/>
        <v>P</v>
      </c>
      <c r="Q1337" s="13">
        <f>IFERROR(VLOOKUP($A1337, 'Fielding Data'!$A$1:$H$12056, 5, 0), 0)</f>
        <v>26</v>
      </c>
      <c r="R1337" s="13">
        <f>IFERROR(VLOOKUP($A1337, 'Fielding Data'!$A$1:$H$12056, 6, 0), 0)</f>
        <v>39</v>
      </c>
      <c r="S1337" s="13">
        <f>IFERROR(VLOOKUP($A1337, 'Fielding Data'!$A$1:$H$12056, 7, 0), 0)</f>
        <v>4</v>
      </c>
      <c r="T1337" s="13">
        <f>IFERROR(VLOOKUP($A1337, 'Fielding Data'!$A$1:$H$12056, 8, 0), 0)</f>
        <v>1</v>
      </c>
      <c r="U1337" s="13">
        <f>SUMIFS('Fielding Data'!E:E, 'Fielding Data'!$A:$A, $A1337)</f>
        <v>26</v>
      </c>
      <c r="V1337" s="13">
        <f>SUMIFS('Fielding Data'!F:F, 'Fielding Data'!$A:$A, $A1337)</f>
        <v>39</v>
      </c>
      <c r="W1337" s="13">
        <f>SUMIFS('Fielding Data'!G:G, 'Fielding Data'!$A:$A, $A1337)</f>
        <v>4</v>
      </c>
      <c r="X1337" s="13">
        <f>SUMIFS('Fielding Data'!H:H, 'Fielding Data'!$A:$A, $A1337)</f>
        <v>1</v>
      </c>
    </row>
    <row r="1338" spans="1:24" x14ac:dyDescent="0.3">
      <c r="A1338" s="13" t="str">
        <f t="shared" si="41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 t="shared" si="40"/>
        <v>CF</v>
      </c>
      <c r="Q1338" s="13">
        <f>IFERROR(VLOOKUP($A1338, 'Fielding Data'!$A$1:$H$12056, 5, 0), 0)</f>
        <v>0</v>
      </c>
      <c r="R1338" s="13">
        <f>IFERROR(VLOOKUP($A1338, 'Fielding Data'!$A$1:$H$12056, 6, 0), 0)</f>
        <v>0</v>
      </c>
      <c r="S1338" s="13">
        <f>IFERROR(VLOOKUP($A1338, 'Fielding Data'!$A$1:$H$12056, 7, 0), 0)</f>
        <v>0</v>
      </c>
      <c r="T1338" s="13">
        <f>IFERROR(VLOOKUP($A1338, 'Fielding Data'!$A$1:$H$12056, 8, 0), 0)</f>
        <v>0</v>
      </c>
      <c r="U1338" s="13">
        <f>SUMIFS('Fielding Data'!E:E, 'Fielding Data'!$A:$A, $A1338)</f>
        <v>7</v>
      </c>
      <c r="V1338" s="13">
        <f>SUMIFS('Fielding Data'!F:F, 'Fielding Data'!$A:$A, $A1338)</f>
        <v>0</v>
      </c>
      <c r="W1338" s="13">
        <f>SUMIFS('Fielding Data'!G:G, 'Fielding Data'!$A:$A, $A1338)</f>
        <v>1</v>
      </c>
      <c r="X1338" s="13">
        <f>SUMIFS('Fielding Data'!H:H, 'Fielding Data'!$A:$A, $A1338)</f>
        <v>0</v>
      </c>
    </row>
    <row r="1339" spans="1:24" x14ac:dyDescent="0.3">
      <c r="A1339" s="13" t="str">
        <f t="shared" si="41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 t="shared" si="40"/>
        <v>P</v>
      </c>
      <c r="Q1339" s="13">
        <f>IFERROR(VLOOKUP($A1339, 'Fielding Data'!$A$1:$H$12056, 5, 0), 0)</f>
        <v>4</v>
      </c>
      <c r="R1339" s="13">
        <f>IFERROR(VLOOKUP($A1339, 'Fielding Data'!$A$1:$H$12056, 6, 0), 0)</f>
        <v>3</v>
      </c>
      <c r="S1339" s="13">
        <f>IFERROR(VLOOKUP($A1339, 'Fielding Data'!$A$1:$H$12056, 7, 0), 0)</f>
        <v>0</v>
      </c>
      <c r="T1339" s="13">
        <f>IFERROR(VLOOKUP($A1339, 'Fielding Data'!$A$1:$H$12056, 8, 0), 0)</f>
        <v>1</v>
      </c>
      <c r="U1339" s="13">
        <f>SUMIFS('Fielding Data'!E:E, 'Fielding Data'!$A:$A, $A1339)</f>
        <v>4</v>
      </c>
      <c r="V1339" s="13">
        <f>SUMIFS('Fielding Data'!F:F, 'Fielding Data'!$A:$A, $A1339)</f>
        <v>3</v>
      </c>
      <c r="W1339" s="13">
        <f>SUMIFS('Fielding Data'!G:G, 'Fielding Data'!$A:$A, $A1339)</f>
        <v>0</v>
      </c>
      <c r="X1339" s="13">
        <f>SUMIFS('Fielding Data'!H:H, 'Fielding Data'!$A:$A, $A1339)</f>
        <v>1</v>
      </c>
    </row>
    <row r="1340" spans="1:24" x14ac:dyDescent="0.3">
      <c r="A1340" s="13" t="str">
        <f t="shared" si="41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 t="shared" si="40"/>
        <v>P</v>
      </c>
      <c r="Q1340" s="13">
        <f>IFERROR(VLOOKUP($A1340, 'Fielding Data'!$A$1:$H$12056, 5, 0), 0)</f>
        <v>3</v>
      </c>
      <c r="R1340" s="13">
        <f>IFERROR(VLOOKUP($A1340, 'Fielding Data'!$A$1:$H$12056, 6, 0), 0)</f>
        <v>8</v>
      </c>
      <c r="S1340" s="13">
        <f>IFERROR(VLOOKUP($A1340, 'Fielding Data'!$A$1:$H$12056, 7, 0), 0)</f>
        <v>4</v>
      </c>
      <c r="T1340" s="13">
        <f>IFERROR(VLOOKUP($A1340, 'Fielding Data'!$A$1:$H$12056, 8, 0), 0)</f>
        <v>1</v>
      </c>
      <c r="U1340" s="13">
        <f>SUMIFS('Fielding Data'!E:E, 'Fielding Data'!$A:$A, $A1340)</f>
        <v>3</v>
      </c>
      <c r="V1340" s="13">
        <f>SUMIFS('Fielding Data'!F:F, 'Fielding Data'!$A:$A, $A1340)</f>
        <v>8</v>
      </c>
      <c r="W1340" s="13">
        <f>SUMIFS('Fielding Data'!G:G, 'Fielding Data'!$A:$A, $A1340)</f>
        <v>4</v>
      </c>
      <c r="X1340" s="13">
        <f>SUMIFS('Fielding Data'!H:H, 'Fielding Data'!$A:$A, $A1340)</f>
        <v>1</v>
      </c>
    </row>
    <row r="1341" spans="1:24" x14ac:dyDescent="0.3">
      <c r="A1341" s="13" t="str">
        <f t="shared" si="41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 t="shared" si="40"/>
        <v>P</v>
      </c>
      <c r="Q1341" s="13">
        <f>IFERROR(VLOOKUP($A1341, 'Fielding Data'!$A$1:$H$12056, 5, 0), 0)</f>
        <v>11</v>
      </c>
      <c r="R1341" s="13">
        <f>IFERROR(VLOOKUP($A1341, 'Fielding Data'!$A$1:$H$12056, 6, 0), 0)</f>
        <v>20</v>
      </c>
      <c r="S1341" s="13">
        <f>IFERROR(VLOOKUP($A1341, 'Fielding Data'!$A$1:$H$12056, 7, 0), 0)</f>
        <v>0</v>
      </c>
      <c r="T1341" s="13">
        <f>IFERROR(VLOOKUP($A1341, 'Fielding Data'!$A$1:$H$12056, 8, 0), 0)</f>
        <v>2</v>
      </c>
      <c r="U1341" s="13">
        <f>SUMIFS('Fielding Data'!E:E, 'Fielding Data'!$A:$A, $A1341)</f>
        <v>11</v>
      </c>
      <c r="V1341" s="13">
        <f>SUMIFS('Fielding Data'!F:F, 'Fielding Data'!$A:$A, $A1341)</f>
        <v>20</v>
      </c>
      <c r="W1341" s="13">
        <f>SUMIFS('Fielding Data'!G:G, 'Fielding Data'!$A:$A, $A1341)</f>
        <v>0</v>
      </c>
      <c r="X1341" s="13">
        <f>SUMIFS('Fielding Data'!H:H, 'Fielding Data'!$A:$A, $A1341)</f>
        <v>2</v>
      </c>
    </row>
    <row r="1342" spans="1:24" x14ac:dyDescent="0.3">
      <c r="A1342" s="13" t="str">
        <f t="shared" si="41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 t="shared" si="40"/>
        <v>CF</v>
      </c>
      <c r="Q1342" s="13">
        <f>IFERROR(VLOOKUP($A1342, 'Fielding Data'!$A$1:$H$12056, 5, 0), 0)</f>
        <v>0</v>
      </c>
      <c r="R1342" s="13">
        <f>IFERROR(VLOOKUP($A1342, 'Fielding Data'!$A$1:$H$12056, 6, 0), 0)</f>
        <v>0</v>
      </c>
      <c r="S1342" s="13">
        <f>IFERROR(VLOOKUP($A1342, 'Fielding Data'!$A$1:$H$12056, 7, 0), 0)</f>
        <v>0</v>
      </c>
      <c r="T1342" s="13">
        <f>IFERROR(VLOOKUP($A1342, 'Fielding Data'!$A$1:$H$12056, 8, 0), 0)</f>
        <v>0</v>
      </c>
      <c r="U1342" s="13">
        <f>SUMIFS('Fielding Data'!E:E, 'Fielding Data'!$A:$A, $A1342)</f>
        <v>133</v>
      </c>
      <c r="V1342" s="13">
        <f>SUMIFS('Fielding Data'!F:F, 'Fielding Data'!$A:$A, $A1342)</f>
        <v>3</v>
      </c>
      <c r="W1342" s="13">
        <f>SUMIFS('Fielding Data'!G:G, 'Fielding Data'!$A:$A, $A1342)</f>
        <v>1</v>
      </c>
      <c r="X1342" s="13">
        <f>SUMIFS('Fielding Data'!H:H, 'Fielding Data'!$A:$A, $A1342)</f>
        <v>0</v>
      </c>
    </row>
    <row r="1343" spans="1:24" x14ac:dyDescent="0.3">
      <c r="A1343" s="13" t="str">
        <f t="shared" si="41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 t="shared" si="40"/>
        <v>1B</v>
      </c>
      <c r="Q1343" s="13">
        <f>IFERROR(VLOOKUP($A1343, 'Fielding Data'!$A$1:$H$12056, 5, 0), 0)</f>
        <v>12</v>
      </c>
      <c r="R1343" s="13">
        <f>IFERROR(VLOOKUP($A1343, 'Fielding Data'!$A$1:$H$12056, 6, 0), 0)</f>
        <v>1</v>
      </c>
      <c r="S1343" s="13">
        <f>IFERROR(VLOOKUP($A1343, 'Fielding Data'!$A$1:$H$12056, 7, 0), 0)</f>
        <v>0</v>
      </c>
      <c r="T1343" s="13">
        <f>IFERROR(VLOOKUP($A1343, 'Fielding Data'!$A$1:$H$12056, 8, 0), 0)</f>
        <v>0</v>
      </c>
      <c r="U1343" s="13">
        <f>SUMIFS('Fielding Data'!E:E, 'Fielding Data'!$A:$A, $A1343)</f>
        <v>38</v>
      </c>
      <c r="V1343" s="13">
        <f>SUMIFS('Fielding Data'!F:F, 'Fielding Data'!$A:$A, $A1343)</f>
        <v>61</v>
      </c>
      <c r="W1343" s="13">
        <f>SUMIFS('Fielding Data'!G:G, 'Fielding Data'!$A:$A, $A1343)</f>
        <v>0</v>
      </c>
      <c r="X1343" s="13">
        <f>SUMIFS('Fielding Data'!H:H, 'Fielding Data'!$A:$A, $A1343)</f>
        <v>9</v>
      </c>
    </row>
    <row r="1344" spans="1:24" x14ac:dyDescent="0.3">
      <c r="A1344" s="13" t="str">
        <f t="shared" si="41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 t="shared" si="40"/>
        <v>P</v>
      </c>
      <c r="Q1344" s="13">
        <f>IFERROR(VLOOKUP($A1344, 'Fielding Data'!$A$1:$H$12056, 5, 0), 0)</f>
        <v>0</v>
      </c>
      <c r="R1344" s="13">
        <f>IFERROR(VLOOKUP($A1344, 'Fielding Data'!$A$1:$H$12056, 6, 0), 0)</f>
        <v>0</v>
      </c>
      <c r="S1344" s="13">
        <f>IFERROR(VLOOKUP($A1344, 'Fielding Data'!$A$1:$H$12056, 7, 0), 0)</f>
        <v>0</v>
      </c>
      <c r="T1344" s="13">
        <f>IFERROR(VLOOKUP($A1344, 'Fielding Data'!$A$1:$H$12056, 8, 0), 0)</f>
        <v>0</v>
      </c>
      <c r="U1344" s="13">
        <f>SUMIFS('Fielding Data'!E:E, 'Fielding Data'!$A:$A, $A1344)</f>
        <v>0</v>
      </c>
      <c r="V1344" s="13">
        <f>SUMIFS('Fielding Data'!F:F, 'Fielding Data'!$A:$A, $A1344)</f>
        <v>0</v>
      </c>
      <c r="W1344" s="13">
        <f>SUMIFS('Fielding Data'!G:G, 'Fielding Data'!$A:$A, $A1344)</f>
        <v>0</v>
      </c>
      <c r="X1344" s="13">
        <f>SUMIFS('Fielding Data'!H:H, 'Fielding Data'!$A:$A, $A1344)</f>
        <v>0</v>
      </c>
    </row>
    <row r="1345" spans="1:24" x14ac:dyDescent="0.3">
      <c r="A1345" s="13" t="str">
        <f t="shared" si="41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 t="shared" si="40"/>
        <v>P</v>
      </c>
      <c r="Q1345" s="13">
        <f>IFERROR(VLOOKUP($A1345, 'Fielding Data'!$A$1:$H$12056, 5, 0), 0)</f>
        <v>8</v>
      </c>
      <c r="R1345" s="13">
        <f>IFERROR(VLOOKUP($A1345, 'Fielding Data'!$A$1:$H$12056, 6, 0), 0)</f>
        <v>24</v>
      </c>
      <c r="S1345" s="13">
        <f>IFERROR(VLOOKUP($A1345, 'Fielding Data'!$A$1:$H$12056, 7, 0), 0)</f>
        <v>0</v>
      </c>
      <c r="T1345" s="13">
        <f>IFERROR(VLOOKUP($A1345, 'Fielding Data'!$A$1:$H$12056, 8, 0), 0)</f>
        <v>1</v>
      </c>
      <c r="U1345" s="13">
        <f>SUMIFS('Fielding Data'!E:E, 'Fielding Data'!$A:$A, $A1345)</f>
        <v>8</v>
      </c>
      <c r="V1345" s="13">
        <f>SUMIFS('Fielding Data'!F:F, 'Fielding Data'!$A:$A, $A1345)</f>
        <v>24</v>
      </c>
      <c r="W1345" s="13">
        <f>SUMIFS('Fielding Data'!G:G, 'Fielding Data'!$A:$A, $A1345)</f>
        <v>0</v>
      </c>
      <c r="X1345" s="13">
        <f>SUMIFS('Fielding Data'!H:H, 'Fielding Data'!$A:$A, $A1345)</f>
        <v>1</v>
      </c>
    </row>
    <row r="1346" spans="1:24" x14ac:dyDescent="0.3">
      <c r="A1346" s="13" t="str">
        <f t="shared" si="41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 t="shared" ref="P1346:P1409" si="42">IFERROR(VLOOKUP($A1346, Fielding, 4, 0), "Other")</f>
        <v>1B</v>
      </c>
      <c r="Q1346" s="13">
        <f>IFERROR(VLOOKUP($A1346, 'Fielding Data'!$A$1:$H$12056, 5, 0), 0)</f>
        <v>2</v>
      </c>
      <c r="R1346" s="13">
        <f>IFERROR(VLOOKUP($A1346, 'Fielding Data'!$A$1:$H$12056, 6, 0), 0)</f>
        <v>1</v>
      </c>
      <c r="S1346" s="13">
        <f>IFERROR(VLOOKUP($A1346, 'Fielding Data'!$A$1:$H$12056, 7, 0), 0)</f>
        <v>0</v>
      </c>
      <c r="T1346" s="13">
        <f>IFERROR(VLOOKUP($A1346, 'Fielding Data'!$A$1:$H$12056, 8, 0), 0)</f>
        <v>1</v>
      </c>
      <c r="U1346" s="13">
        <f>SUMIFS('Fielding Data'!E:E, 'Fielding Data'!$A:$A, $A1346)</f>
        <v>117</v>
      </c>
      <c r="V1346" s="13">
        <f>SUMIFS('Fielding Data'!F:F, 'Fielding Data'!$A:$A, $A1346)</f>
        <v>9</v>
      </c>
      <c r="W1346" s="13">
        <f>SUMIFS('Fielding Data'!G:G, 'Fielding Data'!$A:$A, $A1346)</f>
        <v>0</v>
      </c>
      <c r="X1346" s="13">
        <f>SUMIFS('Fielding Data'!H:H, 'Fielding Data'!$A:$A, $A1346)</f>
        <v>2</v>
      </c>
    </row>
    <row r="1347" spans="1:24" x14ac:dyDescent="0.3">
      <c r="A1347" s="13" t="str">
        <f t="shared" ref="A1347:A1410" si="43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 t="shared" si="42"/>
        <v>3B</v>
      </c>
      <c r="Q1347" s="13">
        <f>IFERROR(VLOOKUP($A1347, 'Fielding Data'!$A$1:$H$12056, 5, 0), 0)</f>
        <v>44</v>
      </c>
      <c r="R1347" s="13">
        <f>IFERROR(VLOOKUP($A1347, 'Fielding Data'!$A$1:$H$12056, 6, 0), 0)</f>
        <v>114</v>
      </c>
      <c r="S1347" s="13">
        <f>IFERROR(VLOOKUP($A1347, 'Fielding Data'!$A$1:$H$12056, 7, 0), 0)</f>
        <v>10</v>
      </c>
      <c r="T1347" s="13">
        <f>IFERROR(VLOOKUP($A1347, 'Fielding Data'!$A$1:$H$12056, 8, 0), 0)</f>
        <v>8</v>
      </c>
      <c r="U1347" s="13">
        <f>SUMIFS('Fielding Data'!E:E, 'Fielding Data'!$A:$A, $A1347)</f>
        <v>44</v>
      </c>
      <c r="V1347" s="13">
        <f>SUMIFS('Fielding Data'!F:F, 'Fielding Data'!$A:$A, $A1347)</f>
        <v>114</v>
      </c>
      <c r="W1347" s="13">
        <f>SUMIFS('Fielding Data'!G:G, 'Fielding Data'!$A:$A, $A1347)</f>
        <v>10</v>
      </c>
      <c r="X1347" s="13">
        <f>SUMIFS('Fielding Data'!H:H, 'Fielding Data'!$A:$A, $A1347)</f>
        <v>8</v>
      </c>
    </row>
    <row r="1348" spans="1:24" x14ac:dyDescent="0.3">
      <c r="A1348" s="13" t="str">
        <f t="shared" si="43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 t="shared" si="42"/>
        <v>P</v>
      </c>
      <c r="Q1348" s="13">
        <f>IFERROR(VLOOKUP($A1348, 'Fielding Data'!$A$1:$H$12056, 5, 0), 0)</f>
        <v>5</v>
      </c>
      <c r="R1348" s="13">
        <f>IFERROR(VLOOKUP($A1348, 'Fielding Data'!$A$1:$H$12056, 6, 0), 0)</f>
        <v>6</v>
      </c>
      <c r="S1348" s="13">
        <f>IFERROR(VLOOKUP($A1348, 'Fielding Data'!$A$1:$H$12056, 7, 0), 0)</f>
        <v>1</v>
      </c>
      <c r="T1348" s="13">
        <f>IFERROR(VLOOKUP($A1348, 'Fielding Data'!$A$1:$H$12056, 8, 0), 0)</f>
        <v>1</v>
      </c>
      <c r="U1348" s="13">
        <f>SUMIFS('Fielding Data'!E:E, 'Fielding Data'!$A:$A, $A1348)</f>
        <v>5</v>
      </c>
      <c r="V1348" s="13">
        <f>SUMIFS('Fielding Data'!F:F, 'Fielding Data'!$A:$A, $A1348)</f>
        <v>6</v>
      </c>
      <c r="W1348" s="13">
        <f>SUMIFS('Fielding Data'!G:G, 'Fielding Data'!$A:$A, $A1348)</f>
        <v>1</v>
      </c>
      <c r="X1348" s="13">
        <f>SUMIFS('Fielding Data'!H:H, 'Fielding Data'!$A:$A, $A1348)</f>
        <v>1</v>
      </c>
    </row>
    <row r="1349" spans="1:24" x14ac:dyDescent="0.3">
      <c r="A1349" s="13" t="str">
        <f t="shared" si="43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 t="shared" si="42"/>
        <v>OF</v>
      </c>
      <c r="Q1349" s="13">
        <f>IFERROR(VLOOKUP($A1349, 'Fielding Data'!$A$1:$H$12056, 5, 0), 0)</f>
        <v>172</v>
      </c>
      <c r="R1349" s="13">
        <f>IFERROR(VLOOKUP($A1349, 'Fielding Data'!$A$1:$H$12056, 6, 0), 0)</f>
        <v>9</v>
      </c>
      <c r="S1349" s="13">
        <f>IFERROR(VLOOKUP($A1349, 'Fielding Data'!$A$1:$H$12056, 7, 0), 0)</f>
        <v>4</v>
      </c>
      <c r="T1349" s="13">
        <f>IFERROR(VLOOKUP($A1349, 'Fielding Data'!$A$1:$H$12056, 8, 0), 0)</f>
        <v>2</v>
      </c>
      <c r="U1349" s="13">
        <f>SUMIFS('Fielding Data'!E:E, 'Fielding Data'!$A:$A, $A1349)</f>
        <v>172</v>
      </c>
      <c r="V1349" s="13">
        <f>SUMIFS('Fielding Data'!F:F, 'Fielding Data'!$A:$A, $A1349)</f>
        <v>9</v>
      </c>
      <c r="W1349" s="13">
        <f>SUMIFS('Fielding Data'!G:G, 'Fielding Data'!$A:$A, $A1349)</f>
        <v>4</v>
      </c>
      <c r="X1349" s="13">
        <f>SUMIFS('Fielding Data'!H:H, 'Fielding Data'!$A:$A, $A1349)</f>
        <v>2</v>
      </c>
    </row>
    <row r="1350" spans="1:24" x14ac:dyDescent="0.3">
      <c r="A1350" s="13" t="str">
        <f t="shared" si="43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 t="shared" si="42"/>
        <v>CF</v>
      </c>
      <c r="Q1350" s="13">
        <f>IFERROR(VLOOKUP($A1350, 'Fielding Data'!$A$1:$H$12056, 5, 0), 0)</f>
        <v>0</v>
      </c>
      <c r="R1350" s="13">
        <f>IFERROR(VLOOKUP($A1350, 'Fielding Data'!$A$1:$H$12056, 6, 0), 0)</f>
        <v>0</v>
      </c>
      <c r="S1350" s="13">
        <f>IFERROR(VLOOKUP($A1350, 'Fielding Data'!$A$1:$H$12056, 7, 0), 0)</f>
        <v>0</v>
      </c>
      <c r="T1350" s="13">
        <f>IFERROR(VLOOKUP($A1350, 'Fielding Data'!$A$1:$H$12056, 8, 0), 0)</f>
        <v>0</v>
      </c>
      <c r="U1350" s="13">
        <f>SUMIFS('Fielding Data'!E:E, 'Fielding Data'!$A:$A, $A1350)</f>
        <v>27</v>
      </c>
      <c r="V1350" s="13">
        <f>SUMIFS('Fielding Data'!F:F, 'Fielding Data'!$A:$A, $A1350)</f>
        <v>1</v>
      </c>
      <c r="W1350" s="13">
        <f>SUMIFS('Fielding Data'!G:G, 'Fielding Data'!$A:$A, $A1350)</f>
        <v>0</v>
      </c>
      <c r="X1350" s="13">
        <f>SUMIFS('Fielding Data'!H:H, 'Fielding Data'!$A:$A, $A1350)</f>
        <v>0</v>
      </c>
    </row>
    <row r="1351" spans="1:24" x14ac:dyDescent="0.3">
      <c r="A1351" s="13" t="str">
        <f t="shared" si="43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 t="shared" si="42"/>
        <v>3B</v>
      </c>
      <c r="Q1351" s="13">
        <f>IFERROR(VLOOKUP($A1351, 'Fielding Data'!$A$1:$H$12056, 5, 0), 0)</f>
        <v>1</v>
      </c>
      <c r="R1351" s="13">
        <f>IFERROR(VLOOKUP($A1351, 'Fielding Data'!$A$1:$H$12056, 6, 0), 0)</f>
        <v>2</v>
      </c>
      <c r="S1351" s="13">
        <f>IFERROR(VLOOKUP($A1351, 'Fielding Data'!$A$1:$H$12056, 7, 0), 0)</f>
        <v>0</v>
      </c>
      <c r="T1351" s="13">
        <f>IFERROR(VLOOKUP($A1351, 'Fielding Data'!$A$1:$H$12056, 8, 0), 0)</f>
        <v>1</v>
      </c>
      <c r="U1351" s="13">
        <f>SUMIFS('Fielding Data'!E:E, 'Fielding Data'!$A:$A, $A1351)</f>
        <v>11</v>
      </c>
      <c r="V1351" s="13">
        <f>SUMIFS('Fielding Data'!F:F, 'Fielding Data'!$A:$A, $A1351)</f>
        <v>21</v>
      </c>
      <c r="W1351" s="13">
        <f>SUMIFS('Fielding Data'!G:G, 'Fielding Data'!$A:$A, $A1351)</f>
        <v>1</v>
      </c>
      <c r="X1351" s="13">
        <f>SUMIFS('Fielding Data'!H:H, 'Fielding Data'!$A:$A, $A1351)</f>
        <v>3</v>
      </c>
    </row>
    <row r="1352" spans="1:24" x14ac:dyDescent="0.3">
      <c r="A1352" s="13" t="str">
        <f t="shared" si="43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 t="shared" si="42"/>
        <v>P</v>
      </c>
      <c r="Q1352" s="13">
        <f>IFERROR(VLOOKUP($A1352, 'Fielding Data'!$A$1:$H$12056, 5, 0), 0)</f>
        <v>4</v>
      </c>
      <c r="R1352" s="13">
        <f>IFERROR(VLOOKUP($A1352, 'Fielding Data'!$A$1:$H$12056, 6, 0), 0)</f>
        <v>5</v>
      </c>
      <c r="S1352" s="13">
        <f>IFERROR(VLOOKUP($A1352, 'Fielding Data'!$A$1:$H$12056, 7, 0), 0)</f>
        <v>4</v>
      </c>
      <c r="T1352" s="13">
        <f>IFERROR(VLOOKUP($A1352, 'Fielding Data'!$A$1:$H$12056, 8, 0), 0)</f>
        <v>0</v>
      </c>
      <c r="U1352" s="13">
        <f>SUMIFS('Fielding Data'!E:E, 'Fielding Data'!$A:$A, $A1352)</f>
        <v>4</v>
      </c>
      <c r="V1352" s="13">
        <f>SUMIFS('Fielding Data'!F:F, 'Fielding Data'!$A:$A, $A1352)</f>
        <v>5</v>
      </c>
      <c r="W1352" s="13">
        <f>SUMIFS('Fielding Data'!G:G, 'Fielding Data'!$A:$A, $A1352)</f>
        <v>4</v>
      </c>
      <c r="X1352" s="13">
        <f>SUMIFS('Fielding Data'!H:H, 'Fielding Data'!$A:$A, $A1352)</f>
        <v>0</v>
      </c>
    </row>
    <row r="1353" spans="1:24" x14ac:dyDescent="0.3">
      <c r="A1353" s="13" t="str">
        <f t="shared" si="43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 t="shared" si="42"/>
        <v>P</v>
      </c>
      <c r="Q1353" s="13">
        <f>IFERROR(VLOOKUP($A1353, 'Fielding Data'!$A$1:$H$12056, 5, 0), 0)</f>
        <v>0</v>
      </c>
      <c r="R1353" s="13">
        <f>IFERROR(VLOOKUP($A1353, 'Fielding Data'!$A$1:$H$12056, 6, 0), 0)</f>
        <v>0</v>
      </c>
      <c r="S1353" s="13">
        <f>IFERROR(VLOOKUP($A1353, 'Fielding Data'!$A$1:$H$12056, 7, 0), 0)</f>
        <v>0</v>
      </c>
      <c r="T1353" s="13">
        <f>IFERROR(VLOOKUP($A1353, 'Fielding Data'!$A$1:$H$12056, 8, 0), 0)</f>
        <v>0</v>
      </c>
      <c r="U1353" s="13">
        <f>SUMIFS('Fielding Data'!E:E, 'Fielding Data'!$A:$A, $A1353)</f>
        <v>0</v>
      </c>
      <c r="V1353" s="13">
        <f>SUMIFS('Fielding Data'!F:F, 'Fielding Data'!$A:$A, $A1353)</f>
        <v>0</v>
      </c>
      <c r="W1353" s="13">
        <f>SUMIFS('Fielding Data'!G:G, 'Fielding Data'!$A:$A, $A1353)</f>
        <v>0</v>
      </c>
      <c r="X1353" s="13">
        <f>SUMIFS('Fielding Data'!H:H, 'Fielding Data'!$A:$A, $A1353)</f>
        <v>0</v>
      </c>
    </row>
    <row r="1354" spans="1:24" x14ac:dyDescent="0.3">
      <c r="A1354" s="13" t="str">
        <f t="shared" si="43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 t="shared" si="42"/>
        <v>C</v>
      </c>
      <c r="Q1354" s="13">
        <f>IFERROR(VLOOKUP($A1354, 'Fielding Data'!$A$1:$H$12056, 5, 0), 0)</f>
        <v>13</v>
      </c>
      <c r="R1354" s="13">
        <f>IFERROR(VLOOKUP($A1354, 'Fielding Data'!$A$1:$H$12056, 6, 0), 0)</f>
        <v>0</v>
      </c>
      <c r="S1354" s="13">
        <f>IFERROR(VLOOKUP($A1354, 'Fielding Data'!$A$1:$H$12056, 7, 0), 0)</f>
        <v>0</v>
      </c>
      <c r="T1354" s="13">
        <f>IFERROR(VLOOKUP($A1354, 'Fielding Data'!$A$1:$H$12056, 8, 0), 0)</f>
        <v>0</v>
      </c>
      <c r="U1354" s="13">
        <f>SUMIFS('Fielding Data'!E:E, 'Fielding Data'!$A:$A, $A1354)</f>
        <v>13</v>
      </c>
      <c r="V1354" s="13">
        <f>SUMIFS('Fielding Data'!F:F, 'Fielding Data'!$A:$A, $A1354)</f>
        <v>0</v>
      </c>
      <c r="W1354" s="13">
        <f>SUMIFS('Fielding Data'!G:G, 'Fielding Data'!$A:$A, $A1354)</f>
        <v>0</v>
      </c>
      <c r="X1354" s="13">
        <f>SUMIFS('Fielding Data'!H:H, 'Fielding Data'!$A:$A, $A1354)</f>
        <v>0</v>
      </c>
    </row>
    <row r="1355" spans="1:24" x14ac:dyDescent="0.3">
      <c r="A1355" s="13" t="str">
        <f t="shared" si="43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 t="shared" si="42"/>
        <v>P</v>
      </c>
      <c r="Q1355" s="13">
        <f>IFERROR(VLOOKUP($A1355, 'Fielding Data'!$A$1:$H$12056, 5, 0), 0)</f>
        <v>0</v>
      </c>
      <c r="R1355" s="13">
        <f>IFERROR(VLOOKUP($A1355, 'Fielding Data'!$A$1:$H$12056, 6, 0), 0)</f>
        <v>8</v>
      </c>
      <c r="S1355" s="13">
        <f>IFERROR(VLOOKUP($A1355, 'Fielding Data'!$A$1:$H$12056, 7, 0), 0)</f>
        <v>0</v>
      </c>
      <c r="T1355" s="13">
        <f>IFERROR(VLOOKUP($A1355, 'Fielding Data'!$A$1:$H$12056, 8, 0), 0)</f>
        <v>1</v>
      </c>
      <c r="U1355" s="13">
        <f>SUMIFS('Fielding Data'!E:E, 'Fielding Data'!$A:$A, $A1355)</f>
        <v>0</v>
      </c>
      <c r="V1355" s="13">
        <f>SUMIFS('Fielding Data'!F:F, 'Fielding Data'!$A:$A, $A1355)</f>
        <v>8</v>
      </c>
      <c r="W1355" s="13">
        <f>SUMIFS('Fielding Data'!G:G, 'Fielding Data'!$A:$A, $A1355)</f>
        <v>0</v>
      </c>
      <c r="X1355" s="13">
        <f>SUMIFS('Fielding Data'!H:H, 'Fielding Data'!$A:$A, $A1355)</f>
        <v>1</v>
      </c>
    </row>
    <row r="1356" spans="1:24" x14ac:dyDescent="0.3">
      <c r="A1356" s="13" t="str">
        <f t="shared" si="43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 t="shared" si="42"/>
        <v>P</v>
      </c>
      <c r="Q1356" s="13">
        <f>IFERROR(VLOOKUP($A1356, 'Fielding Data'!$A$1:$H$12056, 5, 0), 0)</f>
        <v>5</v>
      </c>
      <c r="R1356" s="13">
        <f>IFERROR(VLOOKUP($A1356, 'Fielding Data'!$A$1:$H$12056, 6, 0), 0)</f>
        <v>6</v>
      </c>
      <c r="S1356" s="13">
        <f>IFERROR(VLOOKUP($A1356, 'Fielding Data'!$A$1:$H$12056, 7, 0), 0)</f>
        <v>1</v>
      </c>
      <c r="T1356" s="13">
        <f>IFERROR(VLOOKUP($A1356, 'Fielding Data'!$A$1:$H$12056, 8, 0), 0)</f>
        <v>0</v>
      </c>
      <c r="U1356" s="13">
        <f>SUMIFS('Fielding Data'!E:E, 'Fielding Data'!$A:$A, $A1356)</f>
        <v>5</v>
      </c>
      <c r="V1356" s="13">
        <f>SUMIFS('Fielding Data'!F:F, 'Fielding Data'!$A:$A, $A1356)</f>
        <v>6</v>
      </c>
      <c r="W1356" s="13">
        <f>SUMIFS('Fielding Data'!G:G, 'Fielding Data'!$A:$A, $A1356)</f>
        <v>1</v>
      </c>
      <c r="X1356" s="13">
        <f>SUMIFS('Fielding Data'!H:H, 'Fielding Data'!$A:$A, $A1356)</f>
        <v>0</v>
      </c>
    </row>
    <row r="1357" spans="1:24" x14ac:dyDescent="0.3">
      <c r="A1357" s="13" t="str">
        <f t="shared" si="43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 t="shared" si="42"/>
        <v>P</v>
      </c>
      <c r="Q1357" s="13">
        <f>IFERROR(VLOOKUP($A1357, 'Fielding Data'!$A$1:$H$12056, 5, 0), 0)</f>
        <v>1</v>
      </c>
      <c r="R1357" s="13">
        <f>IFERROR(VLOOKUP($A1357, 'Fielding Data'!$A$1:$H$12056, 6, 0), 0)</f>
        <v>6</v>
      </c>
      <c r="S1357" s="13">
        <f>IFERROR(VLOOKUP($A1357, 'Fielding Data'!$A$1:$H$12056, 7, 0), 0)</f>
        <v>1</v>
      </c>
      <c r="T1357" s="13">
        <f>IFERROR(VLOOKUP($A1357, 'Fielding Data'!$A$1:$H$12056, 8, 0), 0)</f>
        <v>0</v>
      </c>
      <c r="U1357" s="13">
        <f>SUMIFS('Fielding Data'!E:E, 'Fielding Data'!$A:$A, $A1357)</f>
        <v>1</v>
      </c>
      <c r="V1357" s="13">
        <f>SUMIFS('Fielding Data'!F:F, 'Fielding Data'!$A:$A, $A1357)</f>
        <v>6</v>
      </c>
      <c r="W1357" s="13">
        <f>SUMIFS('Fielding Data'!G:G, 'Fielding Data'!$A:$A, $A1357)</f>
        <v>1</v>
      </c>
      <c r="X1357" s="13">
        <f>SUMIFS('Fielding Data'!H:H, 'Fielding Data'!$A:$A, $A1357)</f>
        <v>0</v>
      </c>
    </row>
    <row r="1358" spans="1:24" x14ac:dyDescent="0.3">
      <c r="A1358" s="13" t="str">
        <f t="shared" si="43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 t="shared" si="42"/>
        <v>CF</v>
      </c>
      <c r="Q1358" s="13">
        <f>IFERROR(VLOOKUP($A1358, 'Fielding Data'!$A$1:$H$12056, 5, 0), 0)</f>
        <v>0</v>
      </c>
      <c r="R1358" s="13">
        <f>IFERROR(VLOOKUP($A1358, 'Fielding Data'!$A$1:$H$12056, 6, 0), 0)</f>
        <v>0</v>
      </c>
      <c r="S1358" s="13">
        <f>IFERROR(VLOOKUP($A1358, 'Fielding Data'!$A$1:$H$12056, 7, 0), 0)</f>
        <v>0</v>
      </c>
      <c r="T1358" s="13">
        <f>IFERROR(VLOOKUP($A1358, 'Fielding Data'!$A$1:$H$12056, 8, 0), 0)</f>
        <v>0</v>
      </c>
      <c r="U1358" s="13">
        <f>SUMIFS('Fielding Data'!E:E, 'Fielding Data'!$A:$A, $A1358)</f>
        <v>157</v>
      </c>
      <c r="V1358" s="13">
        <f>SUMIFS('Fielding Data'!F:F, 'Fielding Data'!$A:$A, $A1358)</f>
        <v>3</v>
      </c>
      <c r="W1358" s="13">
        <f>SUMIFS('Fielding Data'!G:G, 'Fielding Data'!$A:$A, $A1358)</f>
        <v>0</v>
      </c>
      <c r="X1358" s="13">
        <f>SUMIFS('Fielding Data'!H:H, 'Fielding Data'!$A:$A, $A1358)</f>
        <v>1</v>
      </c>
    </row>
    <row r="1359" spans="1:24" x14ac:dyDescent="0.3">
      <c r="A1359" s="13" t="str">
        <f t="shared" si="43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 t="shared" si="42"/>
        <v>P</v>
      </c>
      <c r="Q1359" s="13">
        <f>IFERROR(VLOOKUP($A1359, 'Fielding Data'!$A$1:$H$12056, 5, 0), 0)</f>
        <v>4</v>
      </c>
      <c r="R1359" s="13">
        <f>IFERROR(VLOOKUP($A1359, 'Fielding Data'!$A$1:$H$12056, 6, 0), 0)</f>
        <v>15</v>
      </c>
      <c r="S1359" s="13">
        <f>IFERROR(VLOOKUP($A1359, 'Fielding Data'!$A$1:$H$12056, 7, 0), 0)</f>
        <v>2</v>
      </c>
      <c r="T1359" s="13">
        <f>IFERROR(VLOOKUP($A1359, 'Fielding Data'!$A$1:$H$12056, 8, 0), 0)</f>
        <v>1</v>
      </c>
      <c r="U1359" s="13">
        <f>SUMIFS('Fielding Data'!E:E, 'Fielding Data'!$A:$A, $A1359)</f>
        <v>4</v>
      </c>
      <c r="V1359" s="13">
        <f>SUMIFS('Fielding Data'!F:F, 'Fielding Data'!$A:$A, $A1359)</f>
        <v>15</v>
      </c>
      <c r="W1359" s="13">
        <f>SUMIFS('Fielding Data'!G:G, 'Fielding Data'!$A:$A, $A1359)</f>
        <v>2</v>
      </c>
      <c r="X1359" s="13">
        <f>SUMIFS('Fielding Data'!H:H, 'Fielding Data'!$A:$A, $A1359)</f>
        <v>1</v>
      </c>
    </row>
    <row r="1360" spans="1:24" x14ac:dyDescent="0.3">
      <c r="A1360" s="13" t="str">
        <f t="shared" si="43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 t="shared" si="42"/>
        <v>P</v>
      </c>
      <c r="Q1360" s="13">
        <f>IFERROR(VLOOKUP($A1360, 'Fielding Data'!$A$1:$H$12056, 5, 0), 0)</f>
        <v>7</v>
      </c>
      <c r="R1360" s="13">
        <f>IFERROR(VLOOKUP($A1360, 'Fielding Data'!$A$1:$H$12056, 6, 0), 0)</f>
        <v>13</v>
      </c>
      <c r="S1360" s="13">
        <f>IFERROR(VLOOKUP($A1360, 'Fielding Data'!$A$1:$H$12056, 7, 0), 0)</f>
        <v>0</v>
      </c>
      <c r="T1360" s="13">
        <f>IFERROR(VLOOKUP($A1360, 'Fielding Data'!$A$1:$H$12056, 8, 0), 0)</f>
        <v>0</v>
      </c>
      <c r="U1360" s="13">
        <f>SUMIFS('Fielding Data'!E:E, 'Fielding Data'!$A:$A, $A1360)</f>
        <v>7</v>
      </c>
      <c r="V1360" s="13">
        <f>SUMIFS('Fielding Data'!F:F, 'Fielding Data'!$A:$A, $A1360)</f>
        <v>13</v>
      </c>
      <c r="W1360" s="13">
        <f>SUMIFS('Fielding Data'!G:G, 'Fielding Data'!$A:$A, $A1360)</f>
        <v>0</v>
      </c>
      <c r="X1360" s="13">
        <f>SUMIFS('Fielding Data'!H:H, 'Fielding Data'!$A:$A, $A1360)</f>
        <v>0</v>
      </c>
    </row>
    <row r="1361" spans="1:24" x14ac:dyDescent="0.3">
      <c r="A1361" s="13" t="str">
        <f t="shared" si="43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 t="shared" si="42"/>
        <v>P</v>
      </c>
      <c r="Q1361" s="13">
        <f>IFERROR(VLOOKUP($A1361, 'Fielding Data'!$A$1:$H$12056, 5, 0), 0)</f>
        <v>3</v>
      </c>
      <c r="R1361" s="13">
        <f>IFERROR(VLOOKUP($A1361, 'Fielding Data'!$A$1:$H$12056, 6, 0), 0)</f>
        <v>3</v>
      </c>
      <c r="S1361" s="13">
        <f>IFERROR(VLOOKUP($A1361, 'Fielding Data'!$A$1:$H$12056, 7, 0), 0)</f>
        <v>1</v>
      </c>
      <c r="T1361" s="13">
        <f>IFERROR(VLOOKUP($A1361, 'Fielding Data'!$A$1:$H$12056, 8, 0), 0)</f>
        <v>0</v>
      </c>
      <c r="U1361" s="13">
        <f>SUMIFS('Fielding Data'!E:E, 'Fielding Data'!$A:$A, $A1361)</f>
        <v>3</v>
      </c>
      <c r="V1361" s="13">
        <f>SUMIFS('Fielding Data'!F:F, 'Fielding Data'!$A:$A, $A1361)</f>
        <v>3</v>
      </c>
      <c r="W1361" s="13">
        <f>SUMIFS('Fielding Data'!G:G, 'Fielding Data'!$A:$A, $A1361)</f>
        <v>1</v>
      </c>
      <c r="X1361" s="13">
        <f>SUMIFS('Fielding Data'!H:H, 'Fielding Data'!$A:$A, $A1361)</f>
        <v>0</v>
      </c>
    </row>
    <row r="1362" spans="1:24" x14ac:dyDescent="0.3">
      <c r="A1362" s="13" t="str">
        <f t="shared" si="43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 t="shared" si="42"/>
        <v>P</v>
      </c>
      <c r="Q1362" s="13">
        <f>IFERROR(VLOOKUP($A1362, 'Fielding Data'!$A$1:$H$12056, 5, 0), 0)</f>
        <v>0</v>
      </c>
      <c r="R1362" s="13">
        <f>IFERROR(VLOOKUP($A1362, 'Fielding Data'!$A$1:$H$12056, 6, 0), 0)</f>
        <v>10</v>
      </c>
      <c r="S1362" s="13">
        <f>IFERROR(VLOOKUP($A1362, 'Fielding Data'!$A$1:$H$12056, 7, 0), 0)</f>
        <v>0</v>
      </c>
      <c r="T1362" s="13">
        <f>IFERROR(VLOOKUP($A1362, 'Fielding Data'!$A$1:$H$12056, 8, 0), 0)</f>
        <v>0</v>
      </c>
      <c r="U1362" s="13">
        <f>SUMIFS('Fielding Data'!E:E, 'Fielding Data'!$A:$A, $A1362)</f>
        <v>0</v>
      </c>
      <c r="V1362" s="13">
        <f>SUMIFS('Fielding Data'!F:F, 'Fielding Data'!$A:$A, $A1362)</f>
        <v>10</v>
      </c>
      <c r="W1362" s="13">
        <f>SUMIFS('Fielding Data'!G:G, 'Fielding Data'!$A:$A, $A1362)</f>
        <v>0</v>
      </c>
      <c r="X1362" s="13">
        <f>SUMIFS('Fielding Data'!H:H, 'Fielding Data'!$A:$A, $A1362)</f>
        <v>0</v>
      </c>
    </row>
    <row r="1363" spans="1:24" x14ac:dyDescent="0.3">
      <c r="A1363" s="13" t="str">
        <f t="shared" si="43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 t="shared" si="42"/>
        <v>P</v>
      </c>
      <c r="Q1363" s="13">
        <f>IFERROR(VLOOKUP($A1363, 'Fielding Data'!$A$1:$H$12056, 5, 0), 0)</f>
        <v>6</v>
      </c>
      <c r="R1363" s="13">
        <f>IFERROR(VLOOKUP($A1363, 'Fielding Data'!$A$1:$H$12056, 6, 0), 0)</f>
        <v>18</v>
      </c>
      <c r="S1363" s="13">
        <f>IFERROR(VLOOKUP($A1363, 'Fielding Data'!$A$1:$H$12056, 7, 0), 0)</f>
        <v>0</v>
      </c>
      <c r="T1363" s="13">
        <f>IFERROR(VLOOKUP($A1363, 'Fielding Data'!$A$1:$H$12056, 8, 0), 0)</f>
        <v>1</v>
      </c>
      <c r="U1363" s="13">
        <f>SUMIFS('Fielding Data'!E:E, 'Fielding Data'!$A:$A, $A1363)</f>
        <v>6</v>
      </c>
      <c r="V1363" s="13">
        <f>SUMIFS('Fielding Data'!F:F, 'Fielding Data'!$A:$A, $A1363)</f>
        <v>18</v>
      </c>
      <c r="W1363" s="13">
        <f>SUMIFS('Fielding Data'!G:G, 'Fielding Data'!$A:$A, $A1363)</f>
        <v>0</v>
      </c>
      <c r="X1363" s="13">
        <f>SUMIFS('Fielding Data'!H:H, 'Fielding Data'!$A:$A, $A1363)</f>
        <v>1</v>
      </c>
    </row>
    <row r="1364" spans="1:24" x14ac:dyDescent="0.3">
      <c r="A1364" s="13" t="str">
        <f t="shared" si="43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 t="shared" si="42"/>
        <v>P</v>
      </c>
      <c r="Q1364" s="13">
        <f>IFERROR(VLOOKUP($A1364, 'Fielding Data'!$A$1:$H$12056, 5, 0), 0)</f>
        <v>10</v>
      </c>
      <c r="R1364" s="13">
        <f>IFERROR(VLOOKUP($A1364, 'Fielding Data'!$A$1:$H$12056, 6, 0), 0)</f>
        <v>18</v>
      </c>
      <c r="S1364" s="13">
        <f>IFERROR(VLOOKUP($A1364, 'Fielding Data'!$A$1:$H$12056, 7, 0), 0)</f>
        <v>1</v>
      </c>
      <c r="T1364" s="13">
        <f>IFERROR(VLOOKUP($A1364, 'Fielding Data'!$A$1:$H$12056, 8, 0), 0)</f>
        <v>1</v>
      </c>
      <c r="U1364" s="13">
        <f>SUMIFS('Fielding Data'!E:E, 'Fielding Data'!$A:$A, $A1364)</f>
        <v>10</v>
      </c>
      <c r="V1364" s="13">
        <f>SUMIFS('Fielding Data'!F:F, 'Fielding Data'!$A:$A, $A1364)</f>
        <v>18</v>
      </c>
      <c r="W1364" s="13">
        <f>SUMIFS('Fielding Data'!G:G, 'Fielding Data'!$A:$A, $A1364)</f>
        <v>1</v>
      </c>
      <c r="X1364" s="13">
        <f>SUMIFS('Fielding Data'!H:H, 'Fielding Data'!$A:$A, $A1364)</f>
        <v>1</v>
      </c>
    </row>
    <row r="1365" spans="1:24" x14ac:dyDescent="0.3">
      <c r="A1365" s="13" t="str">
        <f t="shared" si="43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 t="shared" si="42"/>
        <v>1B</v>
      </c>
      <c r="Q1365" s="13">
        <f>IFERROR(VLOOKUP($A1365, 'Fielding Data'!$A$1:$H$12056, 5, 0), 0)</f>
        <v>21</v>
      </c>
      <c r="R1365" s="13">
        <f>IFERROR(VLOOKUP($A1365, 'Fielding Data'!$A$1:$H$12056, 6, 0), 0)</f>
        <v>2</v>
      </c>
      <c r="S1365" s="13">
        <f>IFERROR(VLOOKUP($A1365, 'Fielding Data'!$A$1:$H$12056, 7, 0), 0)</f>
        <v>0</v>
      </c>
      <c r="T1365" s="13">
        <f>IFERROR(VLOOKUP($A1365, 'Fielding Data'!$A$1:$H$12056, 8, 0), 0)</f>
        <v>1</v>
      </c>
      <c r="U1365" s="13">
        <f>SUMIFS('Fielding Data'!E:E, 'Fielding Data'!$A:$A, $A1365)</f>
        <v>126</v>
      </c>
      <c r="V1365" s="13">
        <f>SUMIFS('Fielding Data'!F:F, 'Fielding Data'!$A:$A, $A1365)</f>
        <v>4</v>
      </c>
      <c r="W1365" s="13">
        <f>SUMIFS('Fielding Data'!G:G, 'Fielding Data'!$A:$A, $A1365)</f>
        <v>1</v>
      </c>
      <c r="X1365" s="13">
        <f>SUMIFS('Fielding Data'!H:H, 'Fielding Data'!$A:$A, $A1365)</f>
        <v>2</v>
      </c>
    </row>
    <row r="1366" spans="1:24" x14ac:dyDescent="0.3">
      <c r="A1366" s="13" t="str">
        <f t="shared" si="43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 t="shared" si="42"/>
        <v>C</v>
      </c>
      <c r="Q1366" s="13">
        <f>IFERROR(VLOOKUP($A1366, 'Fielding Data'!$A$1:$H$12056, 5, 0), 0)</f>
        <v>322</v>
      </c>
      <c r="R1366" s="13">
        <f>IFERROR(VLOOKUP($A1366, 'Fielding Data'!$A$1:$H$12056, 6, 0), 0)</f>
        <v>27</v>
      </c>
      <c r="S1366" s="13">
        <f>IFERROR(VLOOKUP($A1366, 'Fielding Data'!$A$1:$H$12056, 7, 0), 0)</f>
        <v>6</v>
      </c>
      <c r="T1366" s="13">
        <f>IFERROR(VLOOKUP($A1366, 'Fielding Data'!$A$1:$H$12056, 8, 0), 0)</f>
        <v>5</v>
      </c>
      <c r="U1366" s="13">
        <f>SUMIFS('Fielding Data'!E:E, 'Fielding Data'!$A:$A, $A1366)</f>
        <v>322</v>
      </c>
      <c r="V1366" s="13">
        <f>SUMIFS('Fielding Data'!F:F, 'Fielding Data'!$A:$A, $A1366)</f>
        <v>27</v>
      </c>
      <c r="W1366" s="13">
        <f>SUMIFS('Fielding Data'!G:G, 'Fielding Data'!$A:$A, $A1366)</f>
        <v>6</v>
      </c>
      <c r="X1366" s="13">
        <f>SUMIFS('Fielding Data'!H:H, 'Fielding Data'!$A:$A, $A1366)</f>
        <v>5</v>
      </c>
    </row>
    <row r="1367" spans="1:24" x14ac:dyDescent="0.3">
      <c r="A1367" s="13" t="str">
        <f t="shared" si="43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 t="shared" si="42"/>
        <v>1B</v>
      </c>
      <c r="Q1367" s="13">
        <f>IFERROR(VLOOKUP($A1367, 'Fielding Data'!$A$1:$H$12056, 5, 0), 0)</f>
        <v>3</v>
      </c>
      <c r="R1367" s="13">
        <f>IFERROR(VLOOKUP($A1367, 'Fielding Data'!$A$1:$H$12056, 6, 0), 0)</f>
        <v>0</v>
      </c>
      <c r="S1367" s="13">
        <f>IFERROR(VLOOKUP($A1367, 'Fielding Data'!$A$1:$H$12056, 7, 0), 0)</f>
        <v>0</v>
      </c>
      <c r="T1367" s="13">
        <f>IFERROR(VLOOKUP($A1367, 'Fielding Data'!$A$1:$H$12056, 8, 0), 0)</f>
        <v>0</v>
      </c>
      <c r="U1367" s="13">
        <f>SUMIFS('Fielding Data'!E:E, 'Fielding Data'!$A:$A, $A1367)</f>
        <v>17</v>
      </c>
      <c r="V1367" s="13">
        <f>SUMIFS('Fielding Data'!F:F, 'Fielding Data'!$A:$A, $A1367)</f>
        <v>26</v>
      </c>
      <c r="W1367" s="13">
        <f>SUMIFS('Fielding Data'!G:G, 'Fielding Data'!$A:$A, $A1367)</f>
        <v>1</v>
      </c>
      <c r="X1367" s="13">
        <f>SUMIFS('Fielding Data'!H:H, 'Fielding Data'!$A:$A, $A1367)</f>
        <v>4</v>
      </c>
    </row>
    <row r="1368" spans="1:24" x14ac:dyDescent="0.3">
      <c r="A1368" s="13" t="str">
        <f t="shared" si="43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 t="shared" si="42"/>
        <v>CF</v>
      </c>
      <c r="Q1368" s="13">
        <f>IFERROR(VLOOKUP($A1368, 'Fielding Data'!$A$1:$H$12056, 5, 0), 0)</f>
        <v>0</v>
      </c>
      <c r="R1368" s="13">
        <f>IFERROR(VLOOKUP($A1368, 'Fielding Data'!$A$1:$H$12056, 6, 0), 0)</f>
        <v>0</v>
      </c>
      <c r="S1368" s="13">
        <f>IFERROR(VLOOKUP($A1368, 'Fielding Data'!$A$1:$H$12056, 7, 0), 0)</f>
        <v>0</v>
      </c>
      <c r="T1368" s="13">
        <f>IFERROR(VLOOKUP($A1368, 'Fielding Data'!$A$1:$H$12056, 8, 0), 0)</f>
        <v>0</v>
      </c>
      <c r="U1368" s="13">
        <f>SUMIFS('Fielding Data'!E:E, 'Fielding Data'!$A:$A, $A1368)</f>
        <v>67</v>
      </c>
      <c r="V1368" s="13">
        <f>SUMIFS('Fielding Data'!F:F, 'Fielding Data'!$A:$A, $A1368)</f>
        <v>0</v>
      </c>
      <c r="W1368" s="13">
        <f>SUMIFS('Fielding Data'!G:G, 'Fielding Data'!$A:$A, $A1368)</f>
        <v>1</v>
      </c>
      <c r="X1368" s="13">
        <f>SUMIFS('Fielding Data'!H:H, 'Fielding Data'!$A:$A, $A1368)</f>
        <v>0</v>
      </c>
    </row>
    <row r="1369" spans="1:24" x14ac:dyDescent="0.3">
      <c r="A1369" s="13" t="str">
        <f t="shared" si="43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 t="shared" si="42"/>
        <v>P</v>
      </c>
      <c r="Q1369" s="13">
        <f>IFERROR(VLOOKUP($A1369, 'Fielding Data'!$A$1:$H$12056, 5, 0), 0)</f>
        <v>0</v>
      </c>
      <c r="R1369" s="13">
        <f>IFERROR(VLOOKUP($A1369, 'Fielding Data'!$A$1:$H$12056, 6, 0), 0)</f>
        <v>0</v>
      </c>
      <c r="S1369" s="13">
        <f>IFERROR(VLOOKUP($A1369, 'Fielding Data'!$A$1:$H$12056, 7, 0), 0)</f>
        <v>0</v>
      </c>
      <c r="T1369" s="13">
        <f>IFERROR(VLOOKUP($A1369, 'Fielding Data'!$A$1:$H$12056, 8, 0), 0)</f>
        <v>0</v>
      </c>
      <c r="U1369" s="13">
        <f>SUMIFS('Fielding Data'!E:E, 'Fielding Data'!$A:$A, $A1369)</f>
        <v>0</v>
      </c>
      <c r="V1369" s="13">
        <f>SUMIFS('Fielding Data'!F:F, 'Fielding Data'!$A:$A, $A1369)</f>
        <v>0</v>
      </c>
      <c r="W1369" s="13">
        <f>SUMIFS('Fielding Data'!G:G, 'Fielding Data'!$A:$A, $A1369)</f>
        <v>0</v>
      </c>
      <c r="X1369" s="13">
        <f>SUMIFS('Fielding Data'!H:H, 'Fielding Data'!$A:$A, $A1369)</f>
        <v>0</v>
      </c>
    </row>
    <row r="1370" spans="1:24" x14ac:dyDescent="0.3">
      <c r="A1370" s="13" t="str">
        <f t="shared" si="43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 t="shared" si="42"/>
        <v>P</v>
      </c>
      <c r="Q1370" s="13">
        <f>IFERROR(VLOOKUP($A1370, 'Fielding Data'!$A$1:$H$12056, 5, 0), 0)</f>
        <v>14</v>
      </c>
      <c r="R1370" s="13">
        <f>IFERROR(VLOOKUP($A1370, 'Fielding Data'!$A$1:$H$12056, 6, 0), 0)</f>
        <v>26</v>
      </c>
      <c r="S1370" s="13">
        <f>IFERROR(VLOOKUP($A1370, 'Fielding Data'!$A$1:$H$12056, 7, 0), 0)</f>
        <v>3</v>
      </c>
      <c r="T1370" s="13">
        <f>IFERROR(VLOOKUP($A1370, 'Fielding Data'!$A$1:$H$12056, 8, 0), 0)</f>
        <v>4</v>
      </c>
      <c r="U1370" s="13">
        <f>SUMIFS('Fielding Data'!E:E, 'Fielding Data'!$A:$A, $A1370)</f>
        <v>14</v>
      </c>
      <c r="V1370" s="13">
        <f>SUMIFS('Fielding Data'!F:F, 'Fielding Data'!$A:$A, $A1370)</f>
        <v>26</v>
      </c>
      <c r="W1370" s="13">
        <f>SUMIFS('Fielding Data'!G:G, 'Fielding Data'!$A:$A, $A1370)</f>
        <v>3</v>
      </c>
      <c r="X1370" s="13">
        <f>SUMIFS('Fielding Data'!H:H, 'Fielding Data'!$A:$A, $A1370)</f>
        <v>4</v>
      </c>
    </row>
    <row r="1371" spans="1:24" x14ac:dyDescent="0.3">
      <c r="A1371" s="13" t="str">
        <f t="shared" si="43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 t="shared" si="42"/>
        <v>P</v>
      </c>
      <c r="Q1371" s="13">
        <f>IFERROR(VLOOKUP($A1371, 'Fielding Data'!$A$1:$H$12056, 5, 0), 0)</f>
        <v>1</v>
      </c>
      <c r="R1371" s="13">
        <f>IFERROR(VLOOKUP($A1371, 'Fielding Data'!$A$1:$H$12056, 6, 0), 0)</f>
        <v>2</v>
      </c>
      <c r="S1371" s="13">
        <f>IFERROR(VLOOKUP($A1371, 'Fielding Data'!$A$1:$H$12056, 7, 0), 0)</f>
        <v>0</v>
      </c>
      <c r="T1371" s="13">
        <f>IFERROR(VLOOKUP($A1371, 'Fielding Data'!$A$1:$H$12056, 8, 0), 0)</f>
        <v>0</v>
      </c>
      <c r="U1371" s="13">
        <f>SUMIFS('Fielding Data'!E:E, 'Fielding Data'!$A:$A, $A1371)</f>
        <v>1</v>
      </c>
      <c r="V1371" s="13">
        <f>SUMIFS('Fielding Data'!F:F, 'Fielding Data'!$A:$A, $A1371)</f>
        <v>2</v>
      </c>
      <c r="W1371" s="13">
        <f>SUMIFS('Fielding Data'!G:G, 'Fielding Data'!$A:$A, $A1371)</f>
        <v>0</v>
      </c>
      <c r="X1371" s="13">
        <f>SUMIFS('Fielding Data'!H:H, 'Fielding Data'!$A:$A, $A1371)</f>
        <v>0</v>
      </c>
    </row>
    <row r="1372" spans="1:24" x14ac:dyDescent="0.3">
      <c r="A1372" s="13" t="str">
        <f t="shared" si="43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 t="shared" si="42"/>
        <v>1B</v>
      </c>
      <c r="Q1372" s="13">
        <f>IFERROR(VLOOKUP($A1372, 'Fielding Data'!$A$1:$H$12056, 5, 0), 0)</f>
        <v>99</v>
      </c>
      <c r="R1372" s="13">
        <f>IFERROR(VLOOKUP($A1372, 'Fielding Data'!$A$1:$H$12056, 6, 0), 0)</f>
        <v>7</v>
      </c>
      <c r="S1372" s="13">
        <f>IFERROR(VLOOKUP($A1372, 'Fielding Data'!$A$1:$H$12056, 7, 0), 0)</f>
        <v>4</v>
      </c>
      <c r="T1372" s="13">
        <f>IFERROR(VLOOKUP($A1372, 'Fielding Data'!$A$1:$H$12056, 8, 0), 0)</f>
        <v>9</v>
      </c>
      <c r="U1372" s="13">
        <f>SUMIFS('Fielding Data'!E:E, 'Fielding Data'!$A:$A, $A1372)</f>
        <v>99</v>
      </c>
      <c r="V1372" s="13">
        <f>SUMIFS('Fielding Data'!F:F, 'Fielding Data'!$A:$A, $A1372)</f>
        <v>7</v>
      </c>
      <c r="W1372" s="13">
        <f>SUMIFS('Fielding Data'!G:G, 'Fielding Data'!$A:$A, $A1372)</f>
        <v>4</v>
      </c>
      <c r="X1372" s="13">
        <f>SUMIFS('Fielding Data'!H:H, 'Fielding Data'!$A:$A, $A1372)</f>
        <v>9</v>
      </c>
    </row>
    <row r="1373" spans="1:24" x14ac:dyDescent="0.3">
      <c r="A1373" s="13" t="str">
        <f t="shared" si="43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 t="shared" si="42"/>
        <v>1B</v>
      </c>
      <c r="Q1373" s="13">
        <f>IFERROR(VLOOKUP($A1373, 'Fielding Data'!$A$1:$H$12056, 5, 0), 0)</f>
        <v>14</v>
      </c>
      <c r="R1373" s="13">
        <f>IFERROR(VLOOKUP($A1373, 'Fielding Data'!$A$1:$H$12056, 6, 0), 0)</f>
        <v>0</v>
      </c>
      <c r="S1373" s="13">
        <f>IFERROR(VLOOKUP($A1373, 'Fielding Data'!$A$1:$H$12056, 7, 0), 0)</f>
        <v>2</v>
      </c>
      <c r="T1373" s="13">
        <f>IFERROR(VLOOKUP($A1373, 'Fielding Data'!$A$1:$H$12056, 8, 0), 0)</f>
        <v>2</v>
      </c>
      <c r="U1373" s="13">
        <f>SUMIFS('Fielding Data'!E:E, 'Fielding Data'!$A:$A, $A1373)</f>
        <v>49</v>
      </c>
      <c r="V1373" s="13">
        <f>SUMIFS('Fielding Data'!F:F, 'Fielding Data'!$A:$A, $A1373)</f>
        <v>88</v>
      </c>
      <c r="W1373" s="13">
        <f>SUMIFS('Fielding Data'!G:G, 'Fielding Data'!$A:$A, $A1373)</f>
        <v>4</v>
      </c>
      <c r="X1373" s="13">
        <f>SUMIFS('Fielding Data'!H:H, 'Fielding Data'!$A:$A, $A1373)</f>
        <v>17</v>
      </c>
    </row>
    <row r="1374" spans="1:24" x14ac:dyDescent="0.3">
      <c r="A1374" s="13" t="str">
        <f t="shared" si="43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 t="shared" si="42"/>
        <v>P</v>
      </c>
      <c r="Q1374" s="13">
        <f>IFERROR(VLOOKUP($A1374, 'Fielding Data'!$A$1:$H$12056, 5, 0), 0)</f>
        <v>8</v>
      </c>
      <c r="R1374" s="13">
        <f>IFERROR(VLOOKUP($A1374, 'Fielding Data'!$A$1:$H$12056, 6, 0), 0)</f>
        <v>8</v>
      </c>
      <c r="S1374" s="13">
        <f>IFERROR(VLOOKUP($A1374, 'Fielding Data'!$A$1:$H$12056, 7, 0), 0)</f>
        <v>1</v>
      </c>
      <c r="T1374" s="13">
        <f>IFERROR(VLOOKUP($A1374, 'Fielding Data'!$A$1:$H$12056, 8, 0), 0)</f>
        <v>2</v>
      </c>
      <c r="U1374" s="13">
        <f>SUMIFS('Fielding Data'!E:E, 'Fielding Data'!$A:$A, $A1374)</f>
        <v>8</v>
      </c>
      <c r="V1374" s="13">
        <f>SUMIFS('Fielding Data'!F:F, 'Fielding Data'!$A:$A, $A1374)</f>
        <v>8</v>
      </c>
      <c r="W1374" s="13">
        <f>SUMIFS('Fielding Data'!G:G, 'Fielding Data'!$A:$A, $A1374)</f>
        <v>1</v>
      </c>
      <c r="X1374" s="13">
        <f>SUMIFS('Fielding Data'!H:H, 'Fielding Data'!$A:$A, $A1374)</f>
        <v>2</v>
      </c>
    </row>
    <row r="1375" spans="1:24" x14ac:dyDescent="0.3">
      <c r="A1375" s="13" t="str">
        <f t="shared" si="43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 t="shared" si="42"/>
        <v>P</v>
      </c>
      <c r="Q1375" s="13">
        <f>IFERROR(VLOOKUP($A1375, 'Fielding Data'!$A$1:$H$12056, 5, 0), 0)</f>
        <v>1</v>
      </c>
      <c r="R1375" s="13">
        <f>IFERROR(VLOOKUP($A1375, 'Fielding Data'!$A$1:$H$12056, 6, 0), 0)</f>
        <v>5</v>
      </c>
      <c r="S1375" s="13">
        <f>IFERROR(VLOOKUP($A1375, 'Fielding Data'!$A$1:$H$12056, 7, 0), 0)</f>
        <v>1</v>
      </c>
      <c r="T1375" s="13">
        <f>IFERROR(VLOOKUP($A1375, 'Fielding Data'!$A$1:$H$12056, 8, 0), 0)</f>
        <v>0</v>
      </c>
      <c r="U1375" s="13">
        <f>SUMIFS('Fielding Data'!E:E, 'Fielding Data'!$A:$A, $A1375)</f>
        <v>1</v>
      </c>
      <c r="V1375" s="13">
        <f>SUMIFS('Fielding Data'!F:F, 'Fielding Data'!$A:$A, $A1375)</f>
        <v>5</v>
      </c>
      <c r="W1375" s="13">
        <f>SUMIFS('Fielding Data'!G:G, 'Fielding Data'!$A:$A, $A1375)</f>
        <v>1</v>
      </c>
      <c r="X1375" s="13">
        <f>SUMIFS('Fielding Data'!H:H, 'Fielding Data'!$A:$A, $A1375)</f>
        <v>0</v>
      </c>
    </row>
    <row r="1376" spans="1:24" x14ac:dyDescent="0.3">
      <c r="A1376" s="13" t="str">
        <f t="shared" si="43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 t="shared" si="42"/>
        <v>C</v>
      </c>
      <c r="Q1376" s="13">
        <f>IFERROR(VLOOKUP($A1376, 'Fielding Data'!$A$1:$H$12056, 5, 0), 0)</f>
        <v>371</v>
      </c>
      <c r="R1376" s="13">
        <f>IFERROR(VLOOKUP($A1376, 'Fielding Data'!$A$1:$H$12056, 6, 0), 0)</f>
        <v>30</v>
      </c>
      <c r="S1376" s="13">
        <f>IFERROR(VLOOKUP($A1376, 'Fielding Data'!$A$1:$H$12056, 7, 0), 0)</f>
        <v>6</v>
      </c>
      <c r="T1376" s="13">
        <f>IFERROR(VLOOKUP($A1376, 'Fielding Data'!$A$1:$H$12056, 8, 0), 0)</f>
        <v>5</v>
      </c>
      <c r="U1376" s="13">
        <f>SUMIFS('Fielding Data'!E:E, 'Fielding Data'!$A:$A, $A1376)</f>
        <v>371</v>
      </c>
      <c r="V1376" s="13">
        <f>SUMIFS('Fielding Data'!F:F, 'Fielding Data'!$A:$A, $A1376)</f>
        <v>30</v>
      </c>
      <c r="W1376" s="13">
        <f>SUMIFS('Fielding Data'!G:G, 'Fielding Data'!$A:$A, $A1376)</f>
        <v>6</v>
      </c>
      <c r="X1376" s="13">
        <f>SUMIFS('Fielding Data'!H:H, 'Fielding Data'!$A:$A, $A1376)</f>
        <v>5</v>
      </c>
    </row>
    <row r="1377" spans="1:24" x14ac:dyDescent="0.3">
      <c r="A1377" s="13" t="str">
        <f t="shared" si="43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 t="shared" si="42"/>
        <v>P</v>
      </c>
      <c r="Q1377" s="13">
        <f>IFERROR(VLOOKUP($A1377, 'Fielding Data'!$A$1:$H$12056, 5, 0), 0)</f>
        <v>10</v>
      </c>
      <c r="R1377" s="13">
        <f>IFERROR(VLOOKUP($A1377, 'Fielding Data'!$A$1:$H$12056, 6, 0), 0)</f>
        <v>23</v>
      </c>
      <c r="S1377" s="13">
        <f>IFERROR(VLOOKUP($A1377, 'Fielding Data'!$A$1:$H$12056, 7, 0), 0)</f>
        <v>0</v>
      </c>
      <c r="T1377" s="13">
        <f>IFERROR(VLOOKUP($A1377, 'Fielding Data'!$A$1:$H$12056, 8, 0), 0)</f>
        <v>2</v>
      </c>
      <c r="U1377" s="13">
        <f>SUMIFS('Fielding Data'!E:E, 'Fielding Data'!$A:$A, $A1377)</f>
        <v>10</v>
      </c>
      <c r="V1377" s="13">
        <f>SUMIFS('Fielding Data'!F:F, 'Fielding Data'!$A:$A, $A1377)</f>
        <v>23</v>
      </c>
      <c r="W1377" s="13">
        <f>SUMIFS('Fielding Data'!G:G, 'Fielding Data'!$A:$A, $A1377)</f>
        <v>0</v>
      </c>
      <c r="X1377" s="13">
        <f>SUMIFS('Fielding Data'!H:H, 'Fielding Data'!$A:$A, $A1377)</f>
        <v>2</v>
      </c>
    </row>
    <row r="1378" spans="1:24" x14ac:dyDescent="0.3">
      <c r="A1378" s="13" t="str">
        <f t="shared" si="43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 t="shared" si="42"/>
        <v>P</v>
      </c>
      <c r="Q1378" s="13">
        <f>IFERROR(VLOOKUP($A1378, 'Fielding Data'!$A$1:$H$12056, 5, 0), 0)</f>
        <v>2</v>
      </c>
      <c r="R1378" s="13">
        <f>IFERROR(VLOOKUP($A1378, 'Fielding Data'!$A$1:$H$12056, 6, 0), 0)</f>
        <v>2</v>
      </c>
      <c r="S1378" s="13">
        <f>IFERROR(VLOOKUP($A1378, 'Fielding Data'!$A$1:$H$12056, 7, 0), 0)</f>
        <v>0</v>
      </c>
      <c r="T1378" s="13">
        <f>IFERROR(VLOOKUP($A1378, 'Fielding Data'!$A$1:$H$12056, 8, 0), 0)</f>
        <v>0</v>
      </c>
      <c r="U1378" s="13">
        <f>SUMIFS('Fielding Data'!E:E, 'Fielding Data'!$A:$A, $A1378)</f>
        <v>2</v>
      </c>
      <c r="V1378" s="13">
        <f>SUMIFS('Fielding Data'!F:F, 'Fielding Data'!$A:$A, $A1378)</f>
        <v>2</v>
      </c>
      <c r="W1378" s="13">
        <f>SUMIFS('Fielding Data'!G:G, 'Fielding Data'!$A:$A, $A1378)</f>
        <v>0</v>
      </c>
      <c r="X1378" s="13">
        <f>SUMIFS('Fielding Data'!H:H, 'Fielding Data'!$A:$A, $A1378)</f>
        <v>0</v>
      </c>
    </row>
    <row r="1379" spans="1:24" x14ac:dyDescent="0.3">
      <c r="A1379" s="13" t="str">
        <f t="shared" si="43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 t="shared" si="42"/>
        <v>2B</v>
      </c>
      <c r="Q1379" s="13">
        <f>IFERROR(VLOOKUP($A1379, 'Fielding Data'!$A$1:$H$12056, 5, 0), 0)</f>
        <v>18</v>
      </c>
      <c r="R1379" s="13">
        <f>IFERROR(VLOOKUP($A1379, 'Fielding Data'!$A$1:$H$12056, 6, 0), 0)</f>
        <v>37</v>
      </c>
      <c r="S1379" s="13">
        <f>IFERROR(VLOOKUP($A1379, 'Fielding Data'!$A$1:$H$12056, 7, 0), 0)</f>
        <v>0</v>
      </c>
      <c r="T1379" s="13">
        <f>IFERROR(VLOOKUP($A1379, 'Fielding Data'!$A$1:$H$12056, 8, 0), 0)</f>
        <v>9</v>
      </c>
      <c r="U1379" s="13">
        <f>SUMIFS('Fielding Data'!E:E, 'Fielding Data'!$A:$A, $A1379)</f>
        <v>42</v>
      </c>
      <c r="V1379" s="13">
        <f>SUMIFS('Fielding Data'!F:F, 'Fielding Data'!$A:$A, $A1379)</f>
        <v>86</v>
      </c>
      <c r="W1379" s="13">
        <f>SUMIFS('Fielding Data'!G:G, 'Fielding Data'!$A:$A, $A1379)</f>
        <v>2</v>
      </c>
      <c r="X1379" s="13">
        <f>SUMIFS('Fielding Data'!H:H, 'Fielding Data'!$A:$A, $A1379)</f>
        <v>16</v>
      </c>
    </row>
    <row r="1380" spans="1:24" x14ac:dyDescent="0.3">
      <c r="A1380" s="13" t="str">
        <f t="shared" si="43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 t="shared" si="42"/>
        <v>CF</v>
      </c>
      <c r="Q1380" s="13">
        <f>IFERROR(VLOOKUP($A1380, 'Fielding Data'!$A$1:$H$12056, 5, 0), 0)</f>
        <v>0</v>
      </c>
      <c r="R1380" s="13">
        <f>IFERROR(VLOOKUP($A1380, 'Fielding Data'!$A$1:$H$12056, 6, 0), 0)</f>
        <v>0</v>
      </c>
      <c r="S1380" s="13">
        <f>IFERROR(VLOOKUP($A1380, 'Fielding Data'!$A$1:$H$12056, 7, 0), 0)</f>
        <v>0</v>
      </c>
      <c r="T1380" s="13">
        <f>IFERROR(VLOOKUP($A1380, 'Fielding Data'!$A$1:$H$12056, 8, 0), 0)</f>
        <v>0</v>
      </c>
      <c r="U1380" s="13">
        <f>SUMIFS('Fielding Data'!E:E, 'Fielding Data'!$A:$A, $A1380)</f>
        <v>20</v>
      </c>
      <c r="V1380" s="13">
        <f>SUMIFS('Fielding Data'!F:F, 'Fielding Data'!$A:$A, $A1380)</f>
        <v>3</v>
      </c>
      <c r="W1380" s="13">
        <f>SUMIFS('Fielding Data'!G:G, 'Fielding Data'!$A:$A, $A1380)</f>
        <v>0</v>
      </c>
      <c r="X1380" s="13">
        <f>SUMIFS('Fielding Data'!H:H, 'Fielding Data'!$A:$A, $A1380)</f>
        <v>1</v>
      </c>
    </row>
    <row r="1381" spans="1:24" x14ac:dyDescent="0.3">
      <c r="A1381" s="13" t="str">
        <f t="shared" si="43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 t="shared" si="42"/>
        <v>CF</v>
      </c>
      <c r="Q1381" s="13">
        <f>IFERROR(VLOOKUP($A1381, 'Fielding Data'!$A$1:$H$12056, 5, 0), 0)</f>
        <v>0</v>
      </c>
      <c r="R1381" s="13">
        <f>IFERROR(VLOOKUP($A1381, 'Fielding Data'!$A$1:$H$12056, 6, 0), 0)</f>
        <v>0</v>
      </c>
      <c r="S1381" s="13">
        <f>IFERROR(VLOOKUP($A1381, 'Fielding Data'!$A$1:$H$12056, 7, 0), 0)</f>
        <v>0</v>
      </c>
      <c r="T1381" s="13">
        <f>IFERROR(VLOOKUP($A1381, 'Fielding Data'!$A$1:$H$12056, 8, 0), 0)</f>
        <v>0</v>
      </c>
      <c r="U1381" s="13">
        <f>SUMIFS('Fielding Data'!E:E, 'Fielding Data'!$A:$A, $A1381)</f>
        <v>58</v>
      </c>
      <c r="V1381" s="13">
        <f>SUMIFS('Fielding Data'!F:F, 'Fielding Data'!$A:$A, $A1381)</f>
        <v>2</v>
      </c>
      <c r="W1381" s="13">
        <f>SUMIFS('Fielding Data'!G:G, 'Fielding Data'!$A:$A, $A1381)</f>
        <v>0</v>
      </c>
      <c r="X1381" s="13">
        <f>SUMIFS('Fielding Data'!H:H, 'Fielding Data'!$A:$A, $A1381)</f>
        <v>1</v>
      </c>
    </row>
    <row r="1382" spans="1:24" x14ac:dyDescent="0.3">
      <c r="A1382" s="13" t="str">
        <f t="shared" si="43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 t="shared" si="42"/>
        <v>SS</v>
      </c>
      <c r="Q1382" s="13">
        <f>IFERROR(VLOOKUP($A1382, 'Fielding Data'!$A$1:$H$12056, 5, 0), 0)</f>
        <v>22</v>
      </c>
      <c r="R1382" s="13">
        <f>IFERROR(VLOOKUP($A1382, 'Fielding Data'!$A$1:$H$12056, 6, 0), 0)</f>
        <v>41</v>
      </c>
      <c r="S1382" s="13">
        <f>IFERROR(VLOOKUP($A1382, 'Fielding Data'!$A$1:$H$12056, 7, 0), 0)</f>
        <v>0</v>
      </c>
      <c r="T1382" s="13">
        <f>IFERROR(VLOOKUP($A1382, 'Fielding Data'!$A$1:$H$12056, 8, 0), 0)</f>
        <v>7</v>
      </c>
      <c r="U1382" s="13">
        <f>SUMIFS('Fielding Data'!E:E, 'Fielding Data'!$A:$A, $A1382)</f>
        <v>22</v>
      </c>
      <c r="V1382" s="13">
        <f>SUMIFS('Fielding Data'!F:F, 'Fielding Data'!$A:$A, $A1382)</f>
        <v>41</v>
      </c>
      <c r="W1382" s="13">
        <f>SUMIFS('Fielding Data'!G:G, 'Fielding Data'!$A:$A, $A1382)</f>
        <v>0</v>
      </c>
      <c r="X1382" s="13">
        <f>SUMIFS('Fielding Data'!H:H, 'Fielding Data'!$A:$A, $A1382)</f>
        <v>7</v>
      </c>
    </row>
    <row r="1383" spans="1:24" x14ac:dyDescent="0.3">
      <c r="A1383" s="13" t="str">
        <f t="shared" si="43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 t="shared" si="42"/>
        <v>1B</v>
      </c>
      <c r="Q1383" s="13">
        <f>IFERROR(VLOOKUP($A1383, 'Fielding Data'!$A$1:$H$12056, 5, 0), 0)</f>
        <v>6</v>
      </c>
      <c r="R1383" s="13">
        <f>IFERROR(VLOOKUP($A1383, 'Fielding Data'!$A$1:$H$12056, 6, 0), 0)</f>
        <v>0</v>
      </c>
      <c r="S1383" s="13">
        <f>IFERROR(VLOOKUP($A1383, 'Fielding Data'!$A$1:$H$12056, 7, 0), 0)</f>
        <v>0</v>
      </c>
      <c r="T1383" s="13">
        <f>IFERROR(VLOOKUP($A1383, 'Fielding Data'!$A$1:$H$12056, 8, 0), 0)</f>
        <v>0</v>
      </c>
      <c r="U1383" s="13">
        <f>SUMIFS('Fielding Data'!E:E, 'Fielding Data'!$A:$A, $A1383)</f>
        <v>87</v>
      </c>
      <c r="V1383" s="13">
        <f>SUMIFS('Fielding Data'!F:F, 'Fielding Data'!$A:$A, $A1383)</f>
        <v>15</v>
      </c>
      <c r="W1383" s="13">
        <f>SUMIFS('Fielding Data'!G:G, 'Fielding Data'!$A:$A, $A1383)</f>
        <v>0</v>
      </c>
      <c r="X1383" s="13">
        <f>SUMIFS('Fielding Data'!H:H, 'Fielding Data'!$A:$A, $A1383)</f>
        <v>1</v>
      </c>
    </row>
    <row r="1384" spans="1:24" x14ac:dyDescent="0.3">
      <c r="A1384" s="13" t="str">
        <f t="shared" si="43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 t="shared" si="42"/>
        <v>P</v>
      </c>
      <c r="Q1384" s="13">
        <f>IFERROR(VLOOKUP($A1384, 'Fielding Data'!$A$1:$H$12056, 5, 0), 0)</f>
        <v>3</v>
      </c>
      <c r="R1384" s="13">
        <f>IFERROR(VLOOKUP($A1384, 'Fielding Data'!$A$1:$H$12056, 6, 0), 0)</f>
        <v>11</v>
      </c>
      <c r="S1384" s="13">
        <f>IFERROR(VLOOKUP($A1384, 'Fielding Data'!$A$1:$H$12056, 7, 0), 0)</f>
        <v>1</v>
      </c>
      <c r="T1384" s="13">
        <f>IFERROR(VLOOKUP($A1384, 'Fielding Data'!$A$1:$H$12056, 8, 0), 0)</f>
        <v>1</v>
      </c>
      <c r="U1384" s="13">
        <f>SUMIFS('Fielding Data'!E:E, 'Fielding Data'!$A:$A, $A1384)</f>
        <v>3</v>
      </c>
      <c r="V1384" s="13">
        <f>SUMIFS('Fielding Data'!F:F, 'Fielding Data'!$A:$A, $A1384)</f>
        <v>11</v>
      </c>
      <c r="W1384" s="13">
        <f>SUMIFS('Fielding Data'!G:G, 'Fielding Data'!$A:$A, $A1384)</f>
        <v>1</v>
      </c>
      <c r="X1384" s="13">
        <f>SUMIFS('Fielding Data'!H:H, 'Fielding Data'!$A:$A, $A1384)</f>
        <v>1</v>
      </c>
    </row>
    <row r="1385" spans="1:24" x14ac:dyDescent="0.3">
      <c r="A1385" s="13" t="str">
        <f t="shared" si="43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 t="shared" si="42"/>
        <v>P</v>
      </c>
      <c r="Q1385" s="13">
        <f>IFERROR(VLOOKUP($A1385, 'Fielding Data'!$A$1:$H$12056, 5, 0), 0)</f>
        <v>0</v>
      </c>
      <c r="R1385" s="13">
        <f>IFERROR(VLOOKUP($A1385, 'Fielding Data'!$A$1:$H$12056, 6, 0), 0)</f>
        <v>0</v>
      </c>
      <c r="S1385" s="13">
        <f>IFERROR(VLOOKUP($A1385, 'Fielding Data'!$A$1:$H$12056, 7, 0), 0)</f>
        <v>0</v>
      </c>
      <c r="T1385" s="13">
        <f>IFERROR(VLOOKUP($A1385, 'Fielding Data'!$A$1:$H$12056, 8, 0), 0)</f>
        <v>0</v>
      </c>
      <c r="U1385" s="13">
        <f>SUMIFS('Fielding Data'!E:E, 'Fielding Data'!$A:$A, $A1385)</f>
        <v>0</v>
      </c>
      <c r="V1385" s="13">
        <f>SUMIFS('Fielding Data'!F:F, 'Fielding Data'!$A:$A, $A1385)</f>
        <v>0</v>
      </c>
      <c r="W1385" s="13">
        <f>SUMIFS('Fielding Data'!G:G, 'Fielding Data'!$A:$A, $A1385)</f>
        <v>0</v>
      </c>
      <c r="X1385" s="13">
        <f>SUMIFS('Fielding Data'!H:H, 'Fielding Data'!$A:$A, $A1385)</f>
        <v>0</v>
      </c>
    </row>
    <row r="1386" spans="1:24" x14ac:dyDescent="0.3">
      <c r="A1386" s="13" t="str">
        <f t="shared" si="43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 t="shared" si="42"/>
        <v>SS</v>
      </c>
      <c r="Q1386" s="13">
        <f>IFERROR(VLOOKUP($A1386, 'Fielding Data'!$A$1:$H$12056, 5, 0), 0)</f>
        <v>74</v>
      </c>
      <c r="R1386" s="13">
        <f>IFERROR(VLOOKUP($A1386, 'Fielding Data'!$A$1:$H$12056, 6, 0), 0)</f>
        <v>167</v>
      </c>
      <c r="S1386" s="13">
        <f>IFERROR(VLOOKUP($A1386, 'Fielding Data'!$A$1:$H$12056, 7, 0), 0)</f>
        <v>7</v>
      </c>
      <c r="T1386" s="13">
        <f>IFERROR(VLOOKUP($A1386, 'Fielding Data'!$A$1:$H$12056, 8, 0), 0)</f>
        <v>29</v>
      </c>
      <c r="U1386" s="13">
        <f>SUMIFS('Fielding Data'!E:E, 'Fielding Data'!$A:$A, $A1386)</f>
        <v>74</v>
      </c>
      <c r="V1386" s="13">
        <f>SUMIFS('Fielding Data'!F:F, 'Fielding Data'!$A:$A, $A1386)</f>
        <v>167</v>
      </c>
      <c r="W1386" s="13">
        <f>SUMIFS('Fielding Data'!G:G, 'Fielding Data'!$A:$A, $A1386)</f>
        <v>7</v>
      </c>
      <c r="X1386" s="13">
        <f>SUMIFS('Fielding Data'!H:H, 'Fielding Data'!$A:$A, $A1386)</f>
        <v>29</v>
      </c>
    </row>
    <row r="1387" spans="1:24" x14ac:dyDescent="0.3">
      <c r="A1387" s="13" t="str">
        <f t="shared" si="43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 t="shared" si="42"/>
        <v>LF</v>
      </c>
      <c r="Q1387" s="13">
        <f>IFERROR(VLOOKUP($A1387, 'Fielding Data'!$A$1:$H$12056, 5, 0), 0)</f>
        <v>0</v>
      </c>
      <c r="R1387" s="13">
        <f>IFERROR(VLOOKUP($A1387, 'Fielding Data'!$A$1:$H$12056, 6, 0), 0)</f>
        <v>0</v>
      </c>
      <c r="S1387" s="13">
        <f>IFERROR(VLOOKUP($A1387, 'Fielding Data'!$A$1:$H$12056, 7, 0), 0)</f>
        <v>0</v>
      </c>
      <c r="T1387" s="13">
        <f>IFERROR(VLOOKUP($A1387, 'Fielding Data'!$A$1:$H$12056, 8, 0), 0)</f>
        <v>0</v>
      </c>
      <c r="U1387" s="13">
        <f>SUMIFS('Fielding Data'!E:E, 'Fielding Data'!$A:$A, $A1387)</f>
        <v>235</v>
      </c>
      <c r="V1387" s="13">
        <f>SUMIFS('Fielding Data'!F:F, 'Fielding Data'!$A:$A, $A1387)</f>
        <v>1</v>
      </c>
      <c r="W1387" s="13">
        <f>SUMIFS('Fielding Data'!G:G, 'Fielding Data'!$A:$A, $A1387)</f>
        <v>3</v>
      </c>
      <c r="X1387" s="13">
        <f>SUMIFS('Fielding Data'!H:H, 'Fielding Data'!$A:$A, $A1387)</f>
        <v>0</v>
      </c>
    </row>
    <row r="1388" spans="1:24" x14ac:dyDescent="0.3">
      <c r="A1388" s="13" t="str">
        <f t="shared" si="43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 t="shared" si="42"/>
        <v>CF</v>
      </c>
      <c r="Q1388" s="13">
        <f>IFERROR(VLOOKUP($A1388, 'Fielding Data'!$A$1:$H$12056, 5, 0), 0)</f>
        <v>0</v>
      </c>
      <c r="R1388" s="13">
        <f>IFERROR(VLOOKUP($A1388, 'Fielding Data'!$A$1:$H$12056, 6, 0), 0)</f>
        <v>0</v>
      </c>
      <c r="S1388" s="13">
        <f>IFERROR(VLOOKUP($A1388, 'Fielding Data'!$A$1:$H$12056, 7, 0), 0)</f>
        <v>0</v>
      </c>
      <c r="T1388" s="13">
        <f>IFERROR(VLOOKUP($A1388, 'Fielding Data'!$A$1:$H$12056, 8, 0), 0)</f>
        <v>0</v>
      </c>
      <c r="U1388" s="13">
        <f>SUMIFS('Fielding Data'!E:E, 'Fielding Data'!$A:$A, $A1388)</f>
        <v>321</v>
      </c>
      <c r="V1388" s="13">
        <f>SUMIFS('Fielding Data'!F:F, 'Fielding Data'!$A:$A, $A1388)</f>
        <v>2</v>
      </c>
      <c r="W1388" s="13">
        <f>SUMIFS('Fielding Data'!G:G, 'Fielding Data'!$A:$A, $A1388)</f>
        <v>1</v>
      </c>
      <c r="X1388" s="13">
        <f>SUMIFS('Fielding Data'!H:H, 'Fielding Data'!$A:$A, $A1388)</f>
        <v>1</v>
      </c>
    </row>
    <row r="1389" spans="1:24" x14ac:dyDescent="0.3">
      <c r="A1389" s="13" t="str">
        <f t="shared" si="43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 t="shared" si="42"/>
        <v>P</v>
      </c>
      <c r="Q1389" s="13">
        <f>IFERROR(VLOOKUP($A1389, 'Fielding Data'!$A$1:$H$12056, 5, 0), 0)</f>
        <v>0</v>
      </c>
      <c r="R1389" s="13">
        <f>IFERROR(VLOOKUP($A1389, 'Fielding Data'!$A$1:$H$12056, 6, 0), 0)</f>
        <v>1</v>
      </c>
      <c r="S1389" s="13">
        <f>IFERROR(VLOOKUP($A1389, 'Fielding Data'!$A$1:$H$12056, 7, 0), 0)</f>
        <v>0</v>
      </c>
      <c r="T1389" s="13">
        <f>IFERROR(VLOOKUP($A1389, 'Fielding Data'!$A$1:$H$12056, 8, 0), 0)</f>
        <v>0</v>
      </c>
      <c r="U1389" s="13">
        <f>SUMIFS('Fielding Data'!E:E, 'Fielding Data'!$A:$A, $A1389)</f>
        <v>0</v>
      </c>
      <c r="V1389" s="13">
        <f>SUMIFS('Fielding Data'!F:F, 'Fielding Data'!$A:$A, $A1389)</f>
        <v>1</v>
      </c>
      <c r="W1389" s="13">
        <f>SUMIFS('Fielding Data'!G:G, 'Fielding Data'!$A:$A, $A1389)</f>
        <v>0</v>
      </c>
      <c r="X1389" s="13">
        <f>SUMIFS('Fielding Data'!H:H, 'Fielding Data'!$A:$A, $A1389)</f>
        <v>0</v>
      </c>
    </row>
    <row r="1390" spans="1:24" x14ac:dyDescent="0.3">
      <c r="A1390" s="13" t="str">
        <f t="shared" si="43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 t="shared" si="42"/>
        <v>P</v>
      </c>
      <c r="Q1390" s="13">
        <f>IFERROR(VLOOKUP($A1390, 'Fielding Data'!$A$1:$H$12056, 5, 0), 0)</f>
        <v>5</v>
      </c>
      <c r="R1390" s="13">
        <f>IFERROR(VLOOKUP($A1390, 'Fielding Data'!$A$1:$H$12056, 6, 0), 0)</f>
        <v>7</v>
      </c>
      <c r="S1390" s="13">
        <f>IFERROR(VLOOKUP($A1390, 'Fielding Data'!$A$1:$H$12056, 7, 0), 0)</f>
        <v>1</v>
      </c>
      <c r="T1390" s="13">
        <f>IFERROR(VLOOKUP($A1390, 'Fielding Data'!$A$1:$H$12056, 8, 0), 0)</f>
        <v>1</v>
      </c>
      <c r="U1390" s="13">
        <f>SUMIFS('Fielding Data'!E:E, 'Fielding Data'!$A:$A, $A1390)</f>
        <v>5</v>
      </c>
      <c r="V1390" s="13">
        <f>SUMIFS('Fielding Data'!F:F, 'Fielding Data'!$A:$A, $A1390)</f>
        <v>7</v>
      </c>
      <c r="W1390" s="13">
        <f>SUMIFS('Fielding Data'!G:G, 'Fielding Data'!$A:$A, $A1390)</f>
        <v>1</v>
      </c>
      <c r="X1390" s="13">
        <f>SUMIFS('Fielding Data'!H:H, 'Fielding Data'!$A:$A, $A1390)</f>
        <v>1</v>
      </c>
    </row>
    <row r="1391" spans="1:24" x14ac:dyDescent="0.3">
      <c r="A1391" s="13" t="str">
        <f t="shared" si="43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 t="shared" si="42"/>
        <v>CF</v>
      </c>
      <c r="Q1391" s="13">
        <f>IFERROR(VLOOKUP($A1391, 'Fielding Data'!$A$1:$H$12056, 5, 0), 0)</f>
        <v>0</v>
      </c>
      <c r="R1391" s="13">
        <f>IFERROR(VLOOKUP($A1391, 'Fielding Data'!$A$1:$H$12056, 6, 0), 0)</f>
        <v>0</v>
      </c>
      <c r="S1391" s="13">
        <f>IFERROR(VLOOKUP($A1391, 'Fielding Data'!$A$1:$H$12056, 7, 0), 0)</f>
        <v>0</v>
      </c>
      <c r="T1391" s="13">
        <f>IFERROR(VLOOKUP($A1391, 'Fielding Data'!$A$1:$H$12056, 8, 0), 0)</f>
        <v>0</v>
      </c>
      <c r="U1391" s="13">
        <f>SUMIFS('Fielding Data'!E:E, 'Fielding Data'!$A:$A, $A1391)</f>
        <v>15</v>
      </c>
      <c r="V1391" s="13">
        <f>SUMIFS('Fielding Data'!F:F, 'Fielding Data'!$A:$A, $A1391)</f>
        <v>0</v>
      </c>
      <c r="W1391" s="13">
        <f>SUMIFS('Fielding Data'!G:G, 'Fielding Data'!$A:$A, $A1391)</f>
        <v>0</v>
      </c>
      <c r="X1391" s="13">
        <f>SUMIFS('Fielding Data'!H:H, 'Fielding Data'!$A:$A, $A1391)</f>
        <v>0</v>
      </c>
    </row>
    <row r="1392" spans="1:24" x14ac:dyDescent="0.3">
      <c r="A1392" s="13" t="str">
        <f t="shared" si="43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 t="shared" si="42"/>
        <v>P</v>
      </c>
      <c r="Q1392" s="13">
        <f>IFERROR(VLOOKUP($A1392, 'Fielding Data'!$A$1:$H$12056, 5, 0), 0)</f>
        <v>1</v>
      </c>
      <c r="R1392" s="13">
        <f>IFERROR(VLOOKUP($A1392, 'Fielding Data'!$A$1:$H$12056, 6, 0), 0)</f>
        <v>6</v>
      </c>
      <c r="S1392" s="13">
        <f>IFERROR(VLOOKUP($A1392, 'Fielding Data'!$A$1:$H$12056, 7, 0), 0)</f>
        <v>0</v>
      </c>
      <c r="T1392" s="13">
        <f>IFERROR(VLOOKUP($A1392, 'Fielding Data'!$A$1:$H$12056, 8, 0), 0)</f>
        <v>0</v>
      </c>
      <c r="U1392" s="13">
        <f>SUMIFS('Fielding Data'!E:E, 'Fielding Data'!$A:$A, $A1392)</f>
        <v>1</v>
      </c>
      <c r="V1392" s="13">
        <f>SUMIFS('Fielding Data'!F:F, 'Fielding Data'!$A:$A, $A1392)</f>
        <v>6</v>
      </c>
      <c r="W1392" s="13">
        <f>SUMIFS('Fielding Data'!G:G, 'Fielding Data'!$A:$A, $A1392)</f>
        <v>0</v>
      </c>
      <c r="X1392" s="13">
        <f>SUMIFS('Fielding Data'!H:H, 'Fielding Data'!$A:$A, $A1392)</f>
        <v>0</v>
      </c>
    </row>
    <row r="1393" spans="1:24" x14ac:dyDescent="0.3">
      <c r="A1393" s="13" t="str">
        <f t="shared" si="43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 t="shared" si="42"/>
        <v>LF</v>
      </c>
      <c r="Q1393" s="13">
        <f>IFERROR(VLOOKUP($A1393, 'Fielding Data'!$A$1:$H$12056, 5, 0), 0)</f>
        <v>0</v>
      </c>
      <c r="R1393" s="13">
        <f>IFERROR(VLOOKUP($A1393, 'Fielding Data'!$A$1:$H$12056, 6, 0), 0)</f>
        <v>0</v>
      </c>
      <c r="S1393" s="13">
        <f>IFERROR(VLOOKUP($A1393, 'Fielding Data'!$A$1:$H$12056, 7, 0), 0)</f>
        <v>0</v>
      </c>
      <c r="T1393" s="13">
        <f>IFERROR(VLOOKUP($A1393, 'Fielding Data'!$A$1:$H$12056, 8, 0), 0)</f>
        <v>0</v>
      </c>
      <c r="U1393" s="13">
        <f>SUMIFS('Fielding Data'!E:E, 'Fielding Data'!$A:$A, $A1393)</f>
        <v>244</v>
      </c>
      <c r="V1393" s="13">
        <f>SUMIFS('Fielding Data'!F:F, 'Fielding Data'!$A:$A, $A1393)</f>
        <v>6</v>
      </c>
      <c r="W1393" s="13">
        <f>SUMIFS('Fielding Data'!G:G, 'Fielding Data'!$A:$A, $A1393)</f>
        <v>6</v>
      </c>
      <c r="X1393" s="13">
        <f>SUMIFS('Fielding Data'!H:H, 'Fielding Data'!$A:$A, $A1393)</f>
        <v>1</v>
      </c>
    </row>
    <row r="1394" spans="1:24" x14ac:dyDescent="0.3">
      <c r="A1394" s="13" t="str">
        <f t="shared" si="43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 t="shared" si="42"/>
        <v>1B</v>
      </c>
      <c r="Q1394" s="13">
        <f>IFERROR(VLOOKUP($A1394, 'Fielding Data'!$A$1:$H$12056, 5, 0), 0)</f>
        <v>8</v>
      </c>
      <c r="R1394" s="13">
        <f>IFERROR(VLOOKUP($A1394, 'Fielding Data'!$A$1:$H$12056, 6, 0), 0)</f>
        <v>0</v>
      </c>
      <c r="S1394" s="13">
        <f>IFERROR(VLOOKUP($A1394, 'Fielding Data'!$A$1:$H$12056, 7, 0), 0)</f>
        <v>0</v>
      </c>
      <c r="T1394" s="13">
        <f>IFERROR(VLOOKUP($A1394, 'Fielding Data'!$A$1:$H$12056, 8, 0), 0)</f>
        <v>4</v>
      </c>
      <c r="U1394" s="13">
        <f>SUMIFS('Fielding Data'!E:E, 'Fielding Data'!$A:$A, $A1394)</f>
        <v>99</v>
      </c>
      <c r="V1394" s="13">
        <f>SUMIFS('Fielding Data'!F:F, 'Fielding Data'!$A:$A, $A1394)</f>
        <v>8</v>
      </c>
      <c r="W1394" s="13">
        <f>SUMIFS('Fielding Data'!G:G, 'Fielding Data'!$A:$A, $A1394)</f>
        <v>0</v>
      </c>
      <c r="X1394" s="13">
        <f>SUMIFS('Fielding Data'!H:H, 'Fielding Data'!$A:$A, $A1394)</f>
        <v>5</v>
      </c>
    </row>
    <row r="1395" spans="1:24" x14ac:dyDescent="0.3">
      <c r="A1395" s="13" t="str">
        <f t="shared" si="43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 t="shared" si="42"/>
        <v>1B</v>
      </c>
      <c r="Q1395" s="13">
        <f>IFERROR(VLOOKUP($A1395, 'Fielding Data'!$A$1:$H$12056, 5, 0), 0)</f>
        <v>355</v>
      </c>
      <c r="R1395" s="13">
        <f>IFERROR(VLOOKUP($A1395, 'Fielding Data'!$A$1:$H$12056, 6, 0), 0)</f>
        <v>23</v>
      </c>
      <c r="S1395" s="13">
        <f>IFERROR(VLOOKUP($A1395, 'Fielding Data'!$A$1:$H$12056, 7, 0), 0)</f>
        <v>2</v>
      </c>
      <c r="T1395" s="13">
        <f>IFERROR(VLOOKUP($A1395, 'Fielding Data'!$A$1:$H$12056, 8, 0), 0)</f>
        <v>31</v>
      </c>
      <c r="U1395" s="13">
        <f>SUMIFS('Fielding Data'!E:E, 'Fielding Data'!$A:$A, $A1395)</f>
        <v>532</v>
      </c>
      <c r="V1395" s="13">
        <f>SUMIFS('Fielding Data'!F:F, 'Fielding Data'!$A:$A, $A1395)</f>
        <v>81</v>
      </c>
      <c r="W1395" s="13">
        <f>SUMIFS('Fielding Data'!G:G, 'Fielding Data'!$A:$A, $A1395)</f>
        <v>7</v>
      </c>
      <c r="X1395" s="13">
        <f>SUMIFS('Fielding Data'!H:H, 'Fielding Data'!$A:$A, $A1395)</f>
        <v>39</v>
      </c>
    </row>
    <row r="1396" spans="1:24" x14ac:dyDescent="0.3">
      <c r="A1396" s="13" t="str">
        <f t="shared" si="43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 t="shared" si="42"/>
        <v>P</v>
      </c>
      <c r="Q1396" s="13">
        <f>IFERROR(VLOOKUP($A1396, 'Fielding Data'!$A$1:$H$12056, 5, 0), 0)</f>
        <v>17</v>
      </c>
      <c r="R1396" s="13">
        <f>IFERROR(VLOOKUP($A1396, 'Fielding Data'!$A$1:$H$12056, 6, 0), 0)</f>
        <v>24</v>
      </c>
      <c r="S1396" s="13">
        <f>IFERROR(VLOOKUP($A1396, 'Fielding Data'!$A$1:$H$12056, 7, 0), 0)</f>
        <v>5</v>
      </c>
      <c r="T1396" s="13">
        <f>IFERROR(VLOOKUP($A1396, 'Fielding Data'!$A$1:$H$12056, 8, 0), 0)</f>
        <v>1</v>
      </c>
      <c r="U1396" s="13">
        <f>SUMIFS('Fielding Data'!E:E, 'Fielding Data'!$A:$A, $A1396)</f>
        <v>17</v>
      </c>
      <c r="V1396" s="13">
        <f>SUMIFS('Fielding Data'!F:F, 'Fielding Data'!$A:$A, $A1396)</f>
        <v>24</v>
      </c>
      <c r="W1396" s="13">
        <f>SUMIFS('Fielding Data'!G:G, 'Fielding Data'!$A:$A, $A1396)</f>
        <v>5</v>
      </c>
      <c r="X1396" s="13">
        <f>SUMIFS('Fielding Data'!H:H, 'Fielding Data'!$A:$A, $A1396)</f>
        <v>1</v>
      </c>
    </row>
    <row r="1397" spans="1:24" x14ac:dyDescent="0.3">
      <c r="A1397" s="13" t="str">
        <f t="shared" si="43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 t="shared" si="42"/>
        <v>LF</v>
      </c>
      <c r="Q1397" s="13">
        <f>IFERROR(VLOOKUP($A1397, 'Fielding Data'!$A$1:$H$12056, 5, 0), 0)</f>
        <v>0</v>
      </c>
      <c r="R1397" s="13">
        <f>IFERROR(VLOOKUP($A1397, 'Fielding Data'!$A$1:$H$12056, 6, 0), 0)</f>
        <v>0</v>
      </c>
      <c r="S1397" s="13">
        <f>IFERROR(VLOOKUP($A1397, 'Fielding Data'!$A$1:$H$12056, 7, 0), 0)</f>
        <v>0</v>
      </c>
      <c r="T1397" s="13">
        <f>IFERROR(VLOOKUP($A1397, 'Fielding Data'!$A$1:$H$12056, 8, 0), 0)</f>
        <v>0</v>
      </c>
      <c r="U1397" s="13">
        <f>SUMIFS('Fielding Data'!E:E, 'Fielding Data'!$A:$A, $A1397)</f>
        <v>35</v>
      </c>
      <c r="V1397" s="13">
        <f>SUMIFS('Fielding Data'!F:F, 'Fielding Data'!$A:$A, $A1397)</f>
        <v>1</v>
      </c>
      <c r="W1397" s="13">
        <f>SUMIFS('Fielding Data'!G:G, 'Fielding Data'!$A:$A, $A1397)</f>
        <v>0</v>
      </c>
      <c r="X1397" s="13">
        <f>SUMIFS('Fielding Data'!H:H, 'Fielding Data'!$A:$A, $A1397)</f>
        <v>0</v>
      </c>
    </row>
    <row r="1398" spans="1:24" x14ac:dyDescent="0.3">
      <c r="A1398" s="13" t="str">
        <f t="shared" si="43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 t="shared" si="42"/>
        <v>Other</v>
      </c>
      <c r="Q1398" s="13">
        <f>IFERROR(VLOOKUP($A1398, 'Fielding Data'!$A$1:$H$12056, 5, 0), 0)</f>
        <v>0</v>
      </c>
      <c r="R1398" s="13">
        <f>IFERROR(VLOOKUP($A1398, 'Fielding Data'!$A$1:$H$12056, 6, 0), 0)</f>
        <v>0</v>
      </c>
      <c r="S1398" s="13">
        <f>IFERROR(VLOOKUP($A1398, 'Fielding Data'!$A$1:$H$12056, 7, 0), 0)</f>
        <v>0</v>
      </c>
      <c r="T1398" s="13">
        <f>IFERROR(VLOOKUP($A1398, 'Fielding Data'!$A$1:$H$12056, 8, 0), 0)</f>
        <v>0</v>
      </c>
      <c r="U1398" s="13">
        <f>SUMIFS('Fielding Data'!E:E, 'Fielding Data'!$A:$A, $A1398)</f>
        <v>0</v>
      </c>
      <c r="V1398" s="13">
        <f>SUMIFS('Fielding Data'!F:F, 'Fielding Data'!$A:$A, $A1398)</f>
        <v>0</v>
      </c>
      <c r="W1398" s="13">
        <f>SUMIFS('Fielding Data'!G:G, 'Fielding Data'!$A:$A, $A1398)</f>
        <v>0</v>
      </c>
      <c r="X1398" s="13">
        <f>SUMIFS('Fielding Data'!H:H, 'Fielding Data'!$A:$A, $A1398)</f>
        <v>0</v>
      </c>
    </row>
    <row r="1399" spans="1:24" x14ac:dyDescent="0.3">
      <c r="A1399" s="13" t="str">
        <f t="shared" si="43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 t="shared" si="42"/>
        <v>P</v>
      </c>
      <c r="Q1399" s="13">
        <f>IFERROR(VLOOKUP($A1399, 'Fielding Data'!$A$1:$H$12056, 5, 0), 0)</f>
        <v>1</v>
      </c>
      <c r="R1399" s="13">
        <f>IFERROR(VLOOKUP($A1399, 'Fielding Data'!$A$1:$H$12056, 6, 0), 0)</f>
        <v>0</v>
      </c>
      <c r="S1399" s="13">
        <f>IFERROR(VLOOKUP($A1399, 'Fielding Data'!$A$1:$H$12056, 7, 0), 0)</f>
        <v>0</v>
      </c>
      <c r="T1399" s="13">
        <f>IFERROR(VLOOKUP($A1399, 'Fielding Data'!$A$1:$H$12056, 8, 0), 0)</f>
        <v>0</v>
      </c>
      <c r="U1399" s="13">
        <f>SUMIFS('Fielding Data'!E:E, 'Fielding Data'!$A:$A, $A1399)</f>
        <v>1</v>
      </c>
      <c r="V1399" s="13">
        <f>SUMIFS('Fielding Data'!F:F, 'Fielding Data'!$A:$A, $A1399)</f>
        <v>0</v>
      </c>
      <c r="W1399" s="13">
        <f>SUMIFS('Fielding Data'!G:G, 'Fielding Data'!$A:$A, $A1399)</f>
        <v>0</v>
      </c>
      <c r="X1399" s="13">
        <f>SUMIFS('Fielding Data'!H:H, 'Fielding Data'!$A:$A, $A1399)</f>
        <v>0</v>
      </c>
    </row>
    <row r="1400" spans="1:24" x14ac:dyDescent="0.3">
      <c r="A1400" s="13" t="str">
        <f t="shared" si="43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 t="shared" si="42"/>
        <v>1B</v>
      </c>
      <c r="Q1400" s="13">
        <f>IFERROR(VLOOKUP($A1400, 'Fielding Data'!$A$1:$H$12056, 5, 0), 0)</f>
        <v>2</v>
      </c>
      <c r="R1400" s="13">
        <f>IFERROR(VLOOKUP($A1400, 'Fielding Data'!$A$1:$H$12056, 6, 0), 0)</f>
        <v>0</v>
      </c>
      <c r="S1400" s="13">
        <f>IFERROR(VLOOKUP($A1400, 'Fielding Data'!$A$1:$H$12056, 7, 0), 0)</f>
        <v>0</v>
      </c>
      <c r="T1400" s="13">
        <f>IFERROR(VLOOKUP($A1400, 'Fielding Data'!$A$1:$H$12056, 8, 0), 0)</f>
        <v>0</v>
      </c>
      <c r="U1400" s="13">
        <f>SUMIFS('Fielding Data'!E:E, 'Fielding Data'!$A:$A, $A1400)</f>
        <v>21</v>
      </c>
      <c r="V1400" s="13">
        <f>SUMIFS('Fielding Data'!F:F, 'Fielding Data'!$A:$A, $A1400)</f>
        <v>0</v>
      </c>
      <c r="W1400" s="13">
        <f>SUMIFS('Fielding Data'!G:G, 'Fielding Data'!$A:$A, $A1400)</f>
        <v>0</v>
      </c>
      <c r="X1400" s="13">
        <f>SUMIFS('Fielding Data'!H:H, 'Fielding Data'!$A:$A, $A1400)</f>
        <v>0</v>
      </c>
    </row>
    <row r="1401" spans="1:24" x14ac:dyDescent="0.3">
      <c r="A1401" s="13" t="str">
        <f t="shared" si="43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 t="shared" si="42"/>
        <v>P</v>
      </c>
      <c r="Q1401" s="13">
        <f>IFERROR(VLOOKUP($A1401, 'Fielding Data'!$A$1:$H$12056, 5, 0), 0)</f>
        <v>4</v>
      </c>
      <c r="R1401" s="13">
        <f>IFERROR(VLOOKUP($A1401, 'Fielding Data'!$A$1:$H$12056, 6, 0), 0)</f>
        <v>30</v>
      </c>
      <c r="S1401" s="13">
        <f>IFERROR(VLOOKUP($A1401, 'Fielding Data'!$A$1:$H$12056, 7, 0), 0)</f>
        <v>0</v>
      </c>
      <c r="T1401" s="13">
        <f>IFERROR(VLOOKUP($A1401, 'Fielding Data'!$A$1:$H$12056, 8, 0), 0)</f>
        <v>1</v>
      </c>
      <c r="U1401" s="13">
        <f>SUMIFS('Fielding Data'!E:E, 'Fielding Data'!$A:$A, $A1401)</f>
        <v>4</v>
      </c>
      <c r="V1401" s="13">
        <f>SUMIFS('Fielding Data'!F:F, 'Fielding Data'!$A:$A, $A1401)</f>
        <v>30</v>
      </c>
      <c r="W1401" s="13">
        <f>SUMIFS('Fielding Data'!G:G, 'Fielding Data'!$A:$A, $A1401)</f>
        <v>0</v>
      </c>
      <c r="X1401" s="13">
        <f>SUMIFS('Fielding Data'!H:H, 'Fielding Data'!$A:$A, $A1401)</f>
        <v>1</v>
      </c>
    </row>
    <row r="1402" spans="1:24" x14ac:dyDescent="0.3">
      <c r="A1402" s="13" t="str">
        <f t="shared" si="43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 t="shared" si="42"/>
        <v>2B</v>
      </c>
      <c r="Q1402" s="13">
        <f>IFERROR(VLOOKUP($A1402, 'Fielding Data'!$A$1:$H$12056, 5, 0), 0)</f>
        <v>1</v>
      </c>
      <c r="R1402" s="13">
        <f>IFERROR(VLOOKUP($A1402, 'Fielding Data'!$A$1:$H$12056, 6, 0), 0)</f>
        <v>1</v>
      </c>
      <c r="S1402" s="13">
        <f>IFERROR(VLOOKUP($A1402, 'Fielding Data'!$A$1:$H$12056, 7, 0), 0)</f>
        <v>0</v>
      </c>
      <c r="T1402" s="13">
        <f>IFERROR(VLOOKUP($A1402, 'Fielding Data'!$A$1:$H$12056, 8, 0), 0)</f>
        <v>0</v>
      </c>
      <c r="U1402" s="13">
        <f>SUMIFS('Fielding Data'!E:E, 'Fielding Data'!$A:$A, $A1402)</f>
        <v>39</v>
      </c>
      <c r="V1402" s="13">
        <f>SUMIFS('Fielding Data'!F:F, 'Fielding Data'!$A:$A, $A1402)</f>
        <v>90</v>
      </c>
      <c r="W1402" s="13">
        <f>SUMIFS('Fielding Data'!G:G, 'Fielding Data'!$A:$A, $A1402)</f>
        <v>9</v>
      </c>
      <c r="X1402" s="13">
        <f>SUMIFS('Fielding Data'!H:H, 'Fielding Data'!$A:$A, $A1402)</f>
        <v>18</v>
      </c>
    </row>
    <row r="1403" spans="1:24" x14ac:dyDescent="0.3">
      <c r="A1403" s="13" t="str">
        <f t="shared" si="43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 t="shared" si="42"/>
        <v>3B</v>
      </c>
      <c r="Q1403" s="13">
        <f>IFERROR(VLOOKUP($A1403, 'Fielding Data'!$A$1:$H$12056, 5, 0), 0)</f>
        <v>7</v>
      </c>
      <c r="R1403" s="13">
        <f>IFERROR(VLOOKUP($A1403, 'Fielding Data'!$A$1:$H$12056, 6, 0), 0)</f>
        <v>13</v>
      </c>
      <c r="S1403" s="13">
        <f>IFERROR(VLOOKUP($A1403, 'Fielding Data'!$A$1:$H$12056, 7, 0), 0)</f>
        <v>2</v>
      </c>
      <c r="T1403" s="13">
        <f>IFERROR(VLOOKUP($A1403, 'Fielding Data'!$A$1:$H$12056, 8, 0), 0)</f>
        <v>2</v>
      </c>
      <c r="U1403" s="13">
        <f>SUMIFS('Fielding Data'!E:E, 'Fielding Data'!$A:$A, $A1403)</f>
        <v>10</v>
      </c>
      <c r="V1403" s="13">
        <f>SUMIFS('Fielding Data'!F:F, 'Fielding Data'!$A:$A, $A1403)</f>
        <v>13</v>
      </c>
      <c r="W1403" s="13">
        <f>SUMIFS('Fielding Data'!G:G, 'Fielding Data'!$A:$A, $A1403)</f>
        <v>2</v>
      </c>
      <c r="X1403" s="13">
        <f>SUMIFS('Fielding Data'!H:H, 'Fielding Data'!$A:$A, $A1403)</f>
        <v>2</v>
      </c>
    </row>
    <row r="1404" spans="1:24" x14ac:dyDescent="0.3">
      <c r="A1404" s="13" t="str">
        <f t="shared" si="43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 t="shared" si="42"/>
        <v>P</v>
      </c>
      <c r="Q1404" s="13">
        <f>IFERROR(VLOOKUP($A1404, 'Fielding Data'!$A$1:$H$12056, 5, 0), 0)</f>
        <v>1</v>
      </c>
      <c r="R1404" s="13">
        <f>IFERROR(VLOOKUP($A1404, 'Fielding Data'!$A$1:$H$12056, 6, 0), 0)</f>
        <v>9</v>
      </c>
      <c r="S1404" s="13">
        <f>IFERROR(VLOOKUP($A1404, 'Fielding Data'!$A$1:$H$12056, 7, 0), 0)</f>
        <v>1</v>
      </c>
      <c r="T1404" s="13">
        <f>IFERROR(VLOOKUP($A1404, 'Fielding Data'!$A$1:$H$12056, 8, 0), 0)</f>
        <v>0</v>
      </c>
      <c r="U1404" s="13">
        <f>SUMIFS('Fielding Data'!E:E, 'Fielding Data'!$A:$A, $A1404)</f>
        <v>1</v>
      </c>
      <c r="V1404" s="13">
        <f>SUMIFS('Fielding Data'!F:F, 'Fielding Data'!$A:$A, $A1404)</f>
        <v>9</v>
      </c>
      <c r="W1404" s="13">
        <f>SUMIFS('Fielding Data'!G:G, 'Fielding Data'!$A:$A, $A1404)</f>
        <v>1</v>
      </c>
      <c r="X1404" s="13">
        <f>SUMIFS('Fielding Data'!H:H, 'Fielding Data'!$A:$A, $A1404)</f>
        <v>0</v>
      </c>
    </row>
    <row r="1405" spans="1:24" x14ac:dyDescent="0.3">
      <c r="A1405" s="13" t="str">
        <f t="shared" si="43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 t="shared" si="42"/>
        <v>2B</v>
      </c>
      <c r="Q1405" s="13">
        <f>IFERROR(VLOOKUP($A1405, 'Fielding Data'!$A$1:$H$12056, 5, 0), 0)</f>
        <v>24</v>
      </c>
      <c r="R1405" s="13">
        <f>IFERROR(VLOOKUP($A1405, 'Fielding Data'!$A$1:$H$12056, 6, 0), 0)</f>
        <v>36</v>
      </c>
      <c r="S1405" s="13">
        <f>IFERROR(VLOOKUP($A1405, 'Fielding Data'!$A$1:$H$12056, 7, 0), 0)</f>
        <v>2</v>
      </c>
      <c r="T1405" s="13">
        <f>IFERROR(VLOOKUP($A1405, 'Fielding Data'!$A$1:$H$12056, 8, 0), 0)</f>
        <v>7</v>
      </c>
      <c r="U1405" s="13">
        <f>SUMIFS('Fielding Data'!E:E, 'Fielding Data'!$A:$A, $A1405)</f>
        <v>26</v>
      </c>
      <c r="V1405" s="13">
        <f>SUMIFS('Fielding Data'!F:F, 'Fielding Data'!$A:$A, $A1405)</f>
        <v>39</v>
      </c>
      <c r="W1405" s="13">
        <f>SUMIFS('Fielding Data'!G:G, 'Fielding Data'!$A:$A, $A1405)</f>
        <v>4</v>
      </c>
      <c r="X1405" s="13">
        <f>SUMIFS('Fielding Data'!H:H, 'Fielding Data'!$A:$A, $A1405)</f>
        <v>9</v>
      </c>
    </row>
    <row r="1406" spans="1:24" x14ac:dyDescent="0.3">
      <c r="A1406" s="13" t="str">
        <f t="shared" si="43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 t="shared" si="42"/>
        <v>P</v>
      </c>
      <c r="Q1406" s="13">
        <f>IFERROR(VLOOKUP($A1406, 'Fielding Data'!$A$1:$H$12056, 5, 0), 0)</f>
        <v>2</v>
      </c>
      <c r="R1406" s="13">
        <f>IFERROR(VLOOKUP($A1406, 'Fielding Data'!$A$1:$H$12056, 6, 0), 0)</f>
        <v>5</v>
      </c>
      <c r="S1406" s="13">
        <f>IFERROR(VLOOKUP($A1406, 'Fielding Data'!$A$1:$H$12056, 7, 0), 0)</f>
        <v>1</v>
      </c>
      <c r="T1406" s="13">
        <f>IFERROR(VLOOKUP($A1406, 'Fielding Data'!$A$1:$H$12056, 8, 0), 0)</f>
        <v>0</v>
      </c>
      <c r="U1406" s="13">
        <f>SUMIFS('Fielding Data'!E:E, 'Fielding Data'!$A:$A, $A1406)</f>
        <v>2</v>
      </c>
      <c r="V1406" s="13">
        <f>SUMIFS('Fielding Data'!F:F, 'Fielding Data'!$A:$A, $A1406)</f>
        <v>5</v>
      </c>
      <c r="W1406" s="13">
        <f>SUMIFS('Fielding Data'!G:G, 'Fielding Data'!$A:$A, $A1406)</f>
        <v>1</v>
      </c>
      <c r="X1406" s="13">
        <f>SUMIFS('Fielding Data'!H:H, 'Fielding Data'!$A:$A, $A1406)</f>
        <v>0</v>
      </c>
    </row>
    <row r="1407" spans="1:24" x14ac:dyDescent="0.3">
      <c r="A1407" s="13" t="str">
        <f t="shared" si="43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 t="shared" si="42"/>
        <v>1B</v>
      </c>
      <c r="Q1407" s="13">
        <f>IFERROR(VLOOKUP($A1407, 'Fielding Data'!$A$1:$H$12056, 5, 0), 0)</f>
        <v>287</v>
      </c>
      <c r="R1407" s="13">
        <f>IFERROR(VLOOKUP($A1407, 'Fielding Data'!$A$1:$H$12056, 6, 0), 0)</f>
        <v>34</v>
      </c>
      <c r="S1407" s="13">
        <f>IFERROR(VLOOKUP($A1407, 'Fielding Data'!$A$1:$H$12056, 7, 0), 0)</f>
        <v>1</v>
      </c>
      <c r="T1407" s="13">
        <f>IFERROR(VLOOKUP($A1407, 'Fielding Data'!$A$1:$H$12056, 8, 0), 0)</f>
        <v>22</v>
      </c>
      <c r="U1407" s="13">
        <f>SUMIFS('Fielding Data'!E:E, 'Fielding Data'!$A:$A, $A1407)</f>
        <v>287</v>
      </c>
      <c r="V1407" s="13">
        <f>SUMIFS('Fielding Data'!F:F, 'Fielding Data'!$A:$A, $A1407)</f>
        <v>34</v>
      </c>
      <c r="W1407" s="13">
        <f>SUMIFS('Fielding Data'!G:G, 'Fielding Data'!$A:$A, $A1407)</f>
        <v>1</v>
      </c>
      <c r="X1407" s="13">
        <f>SUMIFS('Fielding Data'!H:H, 'Fielding Data'!$A:$A, $A1407)</f>
        <v>22</v>
      </c>
    </row>
    <row r="1408" spans="1:24" x14ac:dyDescent="0.3">
      <c r="A1408" s="13" t="str">
        <f t="shared" si="43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 t="shared" si="42"/>
        <v>CF</v>
      </c>
      <c r="Q1408" s="13">
        <f>IFERROR(VLOOKUP($A1408, 'Fielding Data'!$A$1:$H$12056, 5, 0), 0)</f>
        <v>0</v>
      </c>
      <c r="R1408" s="13">
        <f>IFERROR(VLOOKUP($A1408, 'Fielding Data'!$A$1:$H$12056, 6, 0), 0)</f>
        <v>0</v>
      </c>
      <c r="S1408" s="13">
        <f>IFERROR(VLOOKUP($A1408, 'Fielding Data'!$A$1:$H$12056, 7, 0), 0)</f>
        <v>0</v>
      </c>
      <c r="T1408" s="13">
        <f>IFERROR(VLOOKUP($A1408, 'Fielding Data'!$A$1:$H$12056, 8, 0), 0)</f>
        <v>0</v>
      </c>
      <c r="U1408" s="13">
        <f>SUMIFS('Fielding Data'!E:E, 'Fielding Data'!$A:$A, $A1408)</f>
        <v>197</v>
      </c>
      <c r="V1408" s="13">
        <f>SUMIFS('Fielding Data'!F:F, 'Fielding Data'!$A:$A, $A1408)</f>
        <v>2</v>
      </c>
      <c r="W1408" s="13">
        <f>SUMIFS('Fielding Data'!G:G, 'Fielding Data'!$A:$A, $A1408)</f>
        <v>2</v>
      </c>
      <c r="X1408" s="13">
        <f>SUMIFS('Fielding Data'!H:H, 'Fielding Data'!$A:$A, $A1408)</f>
        <v>0</v>
      </c>
    </row>
    <row r="1409" spans="1:24" x14ac:dyDescent="0.3">
      <c r="A1409" s="13" t="str">
        <f t="shared" si="43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 t="shared" si="42"/>
        <v>P</v>
      </c>
      <c r="Q1409" s="13">
        <f>IFERROR(VLOOKUP($A1409, 'Fielding Data'!$A$1:$H$12056, 5, 0), 0)</f>
        <v>11</v>
      </c>
      <c r="R1409" s="13">
        <f>IFERROR(VLOOKUP($A1409, 'Fielding Data'!$A$1:$H$12056, 6, 0), 0)</f>
        <v>18</v>
      </c>
      <c r="S1409" s="13">
        <f>IFERROR(VLOOKUP($A1409, 'Fielding Data'!$A$1:$H$12056, 7, 0), 0)</f>
        <v>0</v>
      </c>
      <c r="T1409" s="13">
        <f>IFERROR(VLOOKUP($A1409, 'Fielding Data'!$A$1:$H$12056, 8, 0), 0)</f>
        <v>4</v>
      </c>
      <c r="U1409" s="13">
        <f>SUMIFS('Fielding Data'!E:E, 'Fielding Data'!$A:$A, $A1409)</f>
        <v>11</v>
      </c>
      <c r="V1409" s="13">
        <f>SUMIFS('Fielding Data'!F:F, 'Fielding Data'!$A:$A, $A1409)</f>
        <v>18</v>
      </c>
      <c r="W1409" s="13">
        <f>SUMIFS('Fielding Data'!G:G, 'Fielding Data'!$A:$A, $A1409)</f>
        <v>0</v>
      </c>
      <c r="X1409" s="13">
        <f>SUMIFS('Fielding Data'!H:H, 'Fielding Data'!$A:$A, $A1409)</f>
        <v>4</v>
      </c>
    </row>
    <row r="1410" spans="1:24" x14ac:dyDescent="0.3">
      <c r="A1410" s="13" t="str">
        <f t="shared" si="43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 t="shared" ref="P1410:P1473" si="44">IFERROR(VLOOKUP($A1410, Fielding, 4, 0), "Other")</f>
        <v>CF</v>
      </c>
      <c r="Q1410" s="13">
        <f>IFERROR(VLOOKUP($A1410, 'Fielding Data'!$A$1:$H$12056, 5, 0), 0)</f>
        <v>0</v>
      </c>
      <c r="R1410" s="13">
        <f>IFERROR(VLOOKUP($A1410, 'Fielding Data'!$A$1:$H$12056, 6, 0), 0)</f>
        <v>0</v>
      </c>
      <c r="S1410" s="13">
        <f>IFERROR(VLOOKUP($A1410, 'Fielding Data'!$A$1:$H$12056, 7, 0), 0)</f>
        <v>0</v>
      </c>
      <c r="T1410" s="13">
        <f>IFERROR(VLOOKUP($A1410, 'Fielding Data'!$A$1:$H$12056, 8, 0), 0)</f>
        <v>0</v>
      </c>
      <c r="U1410" s="13">
        <f>SUMIFS('Fielding Data'!E:E, 'Fielding Data'!$A:$A, $A1410)</f>
        <v>104</v>
      </c>
      <c r="V1410" s="13">
        <f>SUMIFS('Fielding Data'!F:F, 'Fielding Data'!$A:$A, $A1410)</f>
        <v>2</v>
      </c>
      <c r="W1410" s="13">
        <f>SUMIFS('Fielding Data'!G:G, 'Fielding Data'!$A:$A, $A1410)</f>
        <v>1</v>
      </c>
      <c r="X1410" s="13">
        <f>SUMIFS('Fielding Data'!H:H, 'Fielding Data'!$A:$A, $A1410)</f>
        <v>0</v>
      </c>
    </row>
    <row r="1411" spans="1:24" x14ac:dyDescent="0.3">
      <c r="A1411" s="13" t="str">
        <f t="shared" ref="A1411:A1474" si="45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 t="shared" si="44"/>
        <v>P</v>
      </c>
      <c r="Q1411" s="13">
        <f>IFERROR(VLOOKUP($A1411, 'Fielding Data'!$A$1:$H$12056, 5, 0), 0)</f>
        <v>1</v>
      </c>
      <c r="R1411" s="13">
        <f>IFERROR(VLOOKUP($A1411, 'Fielding Data'!$A$1:$H$12056, 6, 0), 0)</f>
        <v>1</v>
      </c>
      <c r="S1411" s="13">
        <f>IFERROR(VLOOKUP($A1411, 'Fielding Data'!$A$1:$H$12056, 7, 0), 0)</f>
        <v>0</v>
      </c>
      <c r="T1411" s="13">
        <f>IFERROR(VLOOKUP($A1411, 'Fielding Data'!$A$1:$H$12056, 8, 0), 0)</f>
        <v>0</v>
      </c>
      <c r="U1411" s="13">
        <f>SUMIFS('Fielding Data'!E:E, 'Fielding Data'!$A:$A, $A1411)</f>
        <v>1</v>
      </c>
      <c r="V1411" s="13">
        <f>SUMIFS('Fielding Data'!F:F, 'Fielding Data'!$A:$A, $A1411)</f>
        <v>1</v>
      </c>
      <c r="W1411" s="13">
        <f>SUMIFS('Fielding Data'!G:G, 'Fielding Data'!$A:$A, $A1411)</f>
        <v>0</v>
      </c>
      <c r="X1411" s="13">
        <f>SUMIFS('Fielding Data'!H:H, 'Fielding Data'!$A:$A, $A1411)</f>
        <v>0</v>
      </c>
    </row>
    <row r="1412" spans="1:24" x14ac:dyDescent="0.3">
      <c r="A1412" s="13" t="str">
        <f t="shared" si="45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 t="shared" si="44"/>
        <v>P</v>
      </c>
      <c r="Q1412" s="13">
        <f>IFERROR(VLOOKUP($A1412, 'Fielding Data'!$A$1:$H$12056, 5, 0), 0)</f>
        <v>0</v>
      </c>
      <c r="R1412" s="13">
        <f>IFERROR(VLOOKUP($A1412, 'Fielding Data'!$A$1:$H$12056, 6, 0), 0)</f>
        <v>1</v>
      </c>
      <c r="S1412" s="13">
        <f>IFERROR(VLOOKUP($A1412, 'Fielding Data'!$A$1:$H$12056, 7, 0), 0)</f>
        <v>0</v>
      </c>
      <c r="T1412" s="13">
        <f>IFERROR(VLOOKUP($A1412, 'Fielding Data'!$A$1:$H$12056, 8, 0), 0)</f>
        <v>0</v>
      </c>
      <c r="U1412" s="13">
        <f>SUMIFS('Fielding Data'!E:E, 'Fielding Data'!$A:$A, $A1412)</f>
        <v>0</v>
      </c>
      <c r="V1412" s="13">
        <f>SUMIFS('Fielding Data'!F:F, 'Fielding Data'!$A:$A, $A1412)</f>
        <v>1</v>
      </c>
      <c r="W1412" s="13">
        <f>SUMIFS('Fielding Data'!G:G, 'Fielding Data'!$A:$A, $A1412)</f>
        <v>0</v>
      </c>
      <c r="X1412" s="13">
        <f>SUMIFS('Fielding Data'!H:H, 'Fielding Data'!$A:$A, $A1412)</f>
        <v>0</v>
      </c>
    </row>
    <row r="1413" spans="1:24" x14ac:dyDescent="0.3">
      <c r="A1413" s="13" t="str">
        <f t="shared" si="45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 t="shared" si="44"/>
        <v>CF</v>
      </c>
      <c r="Q1413" s="13">
        <f>IFERROR(VLOOKUP($A1413, 'Fielding Data'!$A$1:$H$12056, 5, 0), 0)</f>
        <v>0</v>
      </c>
      <c r="R1413" s="13">
        <f>IFERROR(VLOOKUP($A1413, 'Fielding Data'!$A$1:$H$12056, 6, 0), 0)</f>
        <v>0</v>
      </c>
      <c r="S1413" s="13">
        <f>IFERROR(VLOOKUP($A1413, 'Fielding Data'!$A$1:$H$12056, 7, 0), 0)</f>
        <v>0</v>
      </c>
      <c r="T1413" s="13">
        <f>IFERROR(VLOOKUP($A1413, 'Fielding Data'!$A$1:$H$12056, 8, 0), 0)</f>
        <v>0</v>
      </c>
      <c r="U1413" s="13">
        <f>SUMIFS('Fielding Data'!E:E, 'Fielding Data'!$A:$A, $A1413)</f>
        <v>240</v>
      </c>
      <c r="V1413" s="13">
        <f>SUMIFS('Fielding Data'!F:F, 'Fielding Data'!$A:$A, $A1413)</f>
        <v>6</v>
      </c>
      <c r="W1413" s="13">
        <f>SUMIFS('Fielding Data'!G:G, 'Fielding Data'!$A:$A, $A1413)</f>
        <v>4</v>
      </c>
      <c r="X1413" s="13">
        <f>SUMIFS('Fielding Data'!H:H, 'Fielding Data'!$A:$A, $A1413)</f>
        <v>1</v>
      </c>
    </row>
    <row r="1414" spans="1:24" x14ac:dyDescent="0.3">
      <c r="A1414" s="13" t="str">
        <f t="shared" si="45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 t="shared" si="44"/>
        <v>2B</v>
      </c>
      <c r="Q1414" s="13">
        <f>IFERROR(VLOOKUP($A1414, 'Fielding Data'!$A$1:$H$12056, 5, 0), 0)</f>
        <v>12</v>
      </c>
      <c r="R1414" s="13">
        <f>IFERROR(VLOOKUP($A1414, 'Fielding Data'!$A$1:$H$12056, 6, 0), 0)</f>
        <v>21</v>
      </c>
      <c r="S1414" s="13">
        <f>IFERROR(VLOOKUP($A1414, 'Fielding Data'!$A$1:$H$12056, 7, 0), 0)</f>
        <v>1</v>
      </c>
      <c r="T1414" s="13">
        <f>IFERROR(VLOOKUP($A1414, 'Fielding Data'!$A$1:$H$12056, 8, 0), 0)</f>
        <v>2</v>
      </c>
      <c r="U1414" s="13">
        <f>SUMIFS('Fielding Data'!E:E, 'Fielding Data'!$A:$A, $A1414)</f>
        <v>12</v>
      </c>
      <c r="V1414" s="13">
        <f>SUMIFS('Fielding Data'!F:F, 'Fielding Data'!$A:$A, $A1414)</f>
        <v>21</v>
      </c>
      <c r="W1414" s="13">
        <f>SUMIFS('Fielding Data'!G:G, 'Fielding Data'!$A:$A, $A1414)</f>
        <v>1</v>
      </c>
      <c r="X1414" s="13">
        <f>SUMIFS('Fielding Data'!H:H, 'Fielding Data'!$A:$A, $A1414)</f>
        <v>2</v>
      </c>
    </row>
    <row r="1415" spans="1:24" x14ac:dyDescent="0.3">
      <c r="A1415" s="13" t="str">
        <f t="shared" si="45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 t="shared" si="44"/>
        <v>P</v>
      </c>
      <c r="Q1415" s="13">
        <f>IFERROR(VLOOKUP($A1415, 'Fielding Data'!$A$1:$H$12056, 5, 0), 0)</f>
        <v>0</v>
      </c>
      <c r="R1415" s="13">
        <f>IFERROR(VLOOKUP($A1415, 'Fielding Data'!$A$1:$H$12056, 6, 0), 0)</f>
        <v>0</v>
      </c>
      <c r="S1415" s="13">
        <f>IFERROR(VLOOKUP($A1415, 'Fielding Data'!$A$1:$H$12056, 7, 0), 0)</f>
        <v>0</v>
      </c>
      <c r="T1415" s="13">
        <f>IFERROR(VLOOKUP($A1415, 'Fielding Data'!$A$1:$H$12056, 8, 0), 0)</f>
        <v>0</v>
      </c>
      <c r="U1415" s="13">
        <f>SUMIFS('Fielding Data'!E:E, 'Fielding Data'!$A:$A, $A1415)</f>
        <v>0</v>
      </c>
      <c r="V1415" s="13">
        <f>SUMIFS('Fielding Data'!F:F, 'Fielding Data'!$A:$A, $A1415)</f>
        <v>0</v>
      </c>
      <c r="W1415" s="13">
        <f>SUMIFS('Fielding Data'!G:G, 'Fielding Data'!$A:$A, $A1415)</f>
        <v>0</v>
      </c>
      <c r="X1415" s="13">
        <f>SUMIFS('Fielding Data'!H:H, 'Fielding Data'!$A:$A, $A1415)</f>
        <v>0</v>
      </c>
    </row>
    <row r="1416" spans="1:24" x14ac:dyDescent="0.3">
      <c r="A1416" s="13" t="str">
        <f t="shared" si="45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 t="shared" si="44"/>
        <v>P</v>
      </c>
      <c r="Q1416" s="13">
        <f>IFERROR(VLOOKUP($A1416, 'Fielding Data'!$A$1:$H$12056, 5, 0), 0)</f>
        <v>0</v>
      </c>
      <c r="R1416" s="13">
        <f>IFERROR(VLOOKUP($A1416, 'Fielding Data'!$A$1:$H$12056, 6, 0), 0)</f>
        <v>0</v>
      </c>
      <c r="S1416" s="13">
        <f>IFERROR(VLOOKUP($A1416, 'Fielding Data'!$A$1:$H$12056, 7, 0), 0)</f>
        <v>0</v>
      </c>
      <c r="T1416" s="13">
        <f>IFERROR(VLOOKUP($A1416, 'Fielding Data'!$A$1:$H$12056, 8, 0), 0)</f>
        <v>0</v>
      </c>
      <c r="U1416" s="13">
        <f>SUMIFS('Fielding Data'!E:E, 'Fielding Data'!$A:$A, $A1416)</f>
        <v>0</v>
      </c>
      <c r="V1416" s="13">
        <f>SUMIFS('Fielding Data'!F:F, 'Fielding Data'!$A:$A, $A1416)</f>
        <v>0</v>
      </c>
      <c r="W1416" s="13">
        <f>SUMIFS('Fielding Data'!G:G, 'Fielding Data'!$A:$A, $A1416)</f>
        <v>0</v>
      </c>
      <c r="X1416" s="13">
        <f>SUMIFS('Fielding Data'!H:H, 'Fielding Data'!$A:$A, $A1416)</f>
        <v>0</v>
      </c>
    </row>
    <row r="1417" spans="1:24" x14ac:dyDescent="0.3">
      <c r="A1417" s="13" t="str">
        <f t="shared" si="45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 t="shared" si="44"/>
        <v>P</v>
      </c>
      <c r="Q1417" s="13">
        <f>IFERROR(VLOOKUP($A1417, 'Fielding Data'!$A$1:$H$12056, 5, 0), 0)</f>
        <v>1</v>
      </c>
      <c r="R1417" s="13">
        <f>IFERROR(VLOOKUP($A1417, 'Fielding Data'!$A$1:$H$12056, 6, 0), 0)</f>
        <v>0</v>
      </c>
      <c r="S1417" s="13">
        <f>IFERROR(VLOOKUP($A1417, 'Fielding Data'!$A$1:$H$12056, 7, 0), 0)</f>
        <v>0</v>
      </c>
      <c r="T1417" s="13">
        <f>IFERROR(VLOOKUP($A1417, 'Fielding Data'!$A$1:$H$12056, 8, 0), 0)</f>
        <v>0</v>
      </c>
      <c r="U1417" s="13">
        <f>SUMIFS('Fielding Data'!E:E, 'Fielding Data'!$A:$A, $A1417)</f>
        <v>1</v>
      </c>
      <c r="V1417" s="13">
        <f>SUMIFS('Fielding Data'!F:F, 'Fielding Data'!$A:$A, $A1417)</f>
        <v>0</v>
      </c>
      <c r="W1417" s="13">
        <f>SUMIFS('Fielding Data'!G:G, 'Fielding Data'!$A:$A, $A1417)</f>
        <v>0</v>
      </c>
      <c r="X1417" s="13">
        <f>SUMIFS('Fielding Data'!H:H, 'Fielding Data'!$A:$A, $A1417)</f>
        <v>0</v>
      </c>
    </row>
    <row r="1418" spans="1:24" x14ac:dyDescent="0.3">
      <c r="A1418" s="13" t="str">
        <f t="shared" si="45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 t="shared" si="44"/>
        <v>P</v>
      </c>
      <c r="Q1418" s="13">
        <f>IFERROR(VLOOKUP($A1418, 'Fielding Data'!$A$1:$H$12056, 5, 0), 0)</f>
        <v>0</v>
      </c>
      <c r="R1418" s="13">
        <f>IFERROR(VLOOKUP($A1418, 'Fielding Data'!$A$1:$H$12056, 6, 0), 0)</f>
        <v>0</v>
      </c>
      <c r="S1418" s="13">
        <f>IFERROR(VLOOKUP($A1418, 'Fielding Data'!$A$1:$H$12056, 7, 0), 0)</f>
        <v>0</v>
      </c>
      <c r="T1418" s="13">
        <f>IFERROR(VLOOKUP($A1418, 'Fielding Data'!$A$1:$H$12056, 8, 0), 0)</f>
        <v>0</v>
      </c>
      <c r="U1418" s="13">
        <f>SUMIFS('Fielding Data'!E:E, 'Fielding Data'!$A:$A, $A1418)</f>
        <v>0</v>
      </c>
      <c r="V1418" s="13">
        <f>SUMIFS('Fielding Data'!F:F, 'Fielding Data'!$A:$A, $A1418)</f>
        <v>0</v>
      </c>
      <c r="W1418" s="13">
        <f>SUMIFS('Fielding Data'!G:G, 'Fielding Data'!$A:$A, $A1418)</f>
        <v>0</v>
      </c>
      <c r="X1418" s="13">
        <f>SUMIFS('Fielding Data'!H:H, 'Fielding Data'!$A:$A, $A1418)</f>
        <v>0</v>
      </c>
    </row>
    <row r="1419" spans="1:24" x14ac:dyDescent="0.3">
      <c r="A1419" s="13" t="str">
        <f t="shared" si="45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 t="shared" si="44"/>
        <v>P</v>
      </c>
      <c r="Q1419" s="13">
        <f>IFERROR(VLOOKUP($A1419, 'Fielding Data'!$A$1:$H$12056, 5, 0), 0)</f>
        <v>4</v>
      </c>
      <c r="R1419" s="13">
        <f>IFERROR(VLOOKUP($A1419, 'Fielding Data'!$A$1:$H$12056, 6, 0), 0)</f>
        <v>8</v>
      </c>
      <c r="S1419" s="13">
        <f>IFERROR(VLOOKUP($A1419, 'Fielding Data'!$A$1:$H$12056, 7, 0), 0)</f>
        <v>0</v>
      </c>
      <c r="T1419" s="13">
        <f>IFERROR(VLOOKUP($A1419, 'Fielding Data'!$A$1:$H$12056, 8, 0), 0)</f>
        <v>0</v>
      </c>
      <c r="U1419" s="13">
        <f>SUMIFS('Fielding Data'!E:E, 'Fielding Data'!$A:$A, $A1419)</f>
        <v>4</v>
      </c>
      <c r="V1419" s="13">
        <f>SUMIFS('Fielding Data'!F:F, 'Fielding Data'!$A:$A, $A1419)</f>
        <v>8</v>
      </c>
      <c r="W1419" s="13">
        <f>SUMIFS('Fielding Data'!G:G, 'Fielding Data'!$A:$A, $A1419)</f>
        <v>0</v>
      </c>
      <c r="X1419" s="13">
        <f>SUMIFS('Fielding Data'!H:H, 'Fielding Data'!$A:$A, $A1419)</f>
        <v>0</v>
      </c>
    </row>
    <row r="1420" spans="1:24" x14ac:dyDescent="0.3">
      <c r="A1420" s="13" t="str">
        <f t="shared" si="45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 t="shared" si="44"/>
        <v>P</v>
      </c>
      <c r="Q1420" s="13">
        <f>IFERROR(VLOOKUP($A1420, 'Fielding Data'!$A$1:$H$12056, 5, 0), 0)</f>
        <v>6</v>
      </c>
      <c r="R1420" s="13">
        <f>IFERROR(VLOOKUP($A1420, 'Fielding Data'!$A$1:$H$12056, 6, 0), 0)</f>
        <v>10</v>
      </c>
      <c r="S1420" s="13">
        <f>IFERROR(VLOOKUP($A1420, 'Fielding Data'!$A$1:$H$12056, 7, 0), 0)</f>
        <v>2</v>
      </c>
      <c r="T1420" s="13">
        <f>IFERROR(VLOOKUP($A1420, 'Fielding Data'!$A$1:$H$12056, 8, 0), 0)</f>
        <v>1</v>
      </c>
      <c r="U1420" s="13">
        <f>SUMIFS('Fielding Data'!E:E, 'Fielding Data'!$A:$A, $A1420)</f>
        <v>6</v>
      </c>
      <c r="V1420" s="13">
        <f>SUMIFS('Fielding Data'!F:F, 'Fielding Data'!$A:$A, $A1420)</f>
        <v>10</v>
      </c>
      <c r="W1420" s="13">
        <f>SUMIFS('Fielding Data'!G:G, 'Fielding Data'!$A:$A, $A1420)</f>
        <v>2</v>
      </c>
      <c r="X1420" s="13">
        <f>SUMIFS('Fielding Data'!H:H, 'Fielding Data'!$A:$A, $A1420)</f>
        <v>1</v>
      </c>
    </row>
    <row r="1421" spans="1:24" x14ac:dyDescent="0.3">
      <c r="A1421" s="13" t="str">
        <f t="shared" si="45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 t="shared" si="44"/>
        <v>P</v>
      </c>
      <c r="Q1421" s="13">
        <f>IFERROR(VLOOKUP($A1421, 'Fielding Data'!$A$1:$H$12056, 5, 0), 0)</f>
        <v>2</v>
      </c>
      <c r="R1421" s="13">
        <f>IFERROR(VLOOKUP($A1421, 'Fielding Data'!$A$1:$H$12056, 6, 0), 0)</f>
        <v>8</v>
      </c>
      <c r="S1421" s="13">
        <f>IFERROR(VLOOKUP($A1421, 'Fielding Data'!$A$1:$H$12056, 7, 0), 0)</f>
        <v>0</v>
      </c>
      <c r="T1421" s="13">
        <f>IFERROR(VLOOKUP($A1421, 'Fielding Data'!$A$1:$H$12056, 8, 0), 0)</f>
        <v>0</v>
      </c>
      <c r="U1421" s="13">
        <f>SUMIFS('Fielding Data'!E:E, 'Fielding Data'!$A:$A, $A1421)</f>
        <v>2</v>
      </c>
      <c r="V1421" s="13">
        <f>SUMIFS('Fielding Data'!F:F, 'Fielding Data'!$A:$A, $A1421)</f>
        <v>8</v>
      </c>
      <c r="W1421" s="13">
        <f>SUMIFS('Fielding Data'!G:G, 'Fielding Data'!$A:$A, $A1421)</f>
        <v>0</v>
      </c>
      <c r="X1421" s="13">
        <f>SUMIFS('Fielding Data'!H:H, 'Fielding Data'!$A:$A, $A1421)</f>
        <v>0</v>
      </c>
    </row>
    <row r="1422" spans="1:24" x14ac:dyDescent="0.3">
      <c r="A1422" s="13" t="str">
        <f t="shared" si="45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 t="shared" si="44"/>
        <v>P</v>
      </c>
      <c r="Q1422" s="13">
        <f>IFERROR(VLOOKUP($A1422, 'Fielding Data'!$A$1:$H$12056, 5, 0), 0)</f>
        <v>3</v>
      </c>
      <c r="R1422" s="13">
        <f>IFERROR(VLOOKUP($A1422, 'Fielding Data'!$A$1:$H$12056, 6, 0), 0)</f>
        <v>2</v>
      </c>
      <c r="S1422" s="13">
        <f>IFERROR(VLOOKUP($A1422, 'Fielding Data'!$A$1:$H$12056, 7, 0), 0)</f>
        <v>0</v>
      </c>
      <c r="T1422" s="13">
        <f>IFERROR(VLOOKUP($A1422, 'Fielding Data'!$A$1:$H$12056, 8, 0), 0)</f>
        <v>0</v>
      </c>
      <c r="U1422" s="13">
        <f>SUMIFS('Fielding Data'!E:E, 'Fielding Data'!$A:$A, $A1422)</f>
        <v>3</v>
      </c>
      <c r="V1422" s="13">
        <f>SUMIFS('Fielding Data'!F:F, 'Fielding Data'!$A:$A, $A1422)</f>
        <v>2</v>
      </c>
      <c r="W1422" s="13">
        <f>SUMIFS('Fielding Data'!G:G, 'Fielding Data'!$A:$A, $A1422)</f>
        <v>0</v>
      </c>
      <c r="X1422" s="13">
        <f>SUMIFS('Fielding Data'!H:H, 'Fielding Data'!$A:$A, $A1422)</f>
        <v>0</v>
      </c>
    </row>
    <row r="1423" spans="1:24" x14ac:dyDescent="0.3">
      <c r="A1423" s="13" t="str">
        <f t="shared" si="45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 t="shared" si="44"/>
        <v>P</v>
      </c>
      <c r="Q1423" s="13">
        <f>IFERROR(VLOOKUP($A1423, 'Fielding Data'!$A$1:$H$12056, 5, 0), 0)</f>
        <v>7</v>
      </c>
      <c r="R1423" s="13">
        <f>IFERROR(VLOOKUP($A1423, 'Fielding Data'!$A$1:$H$12056, 6, 0), 0)</f>
        <v>6</v>
      </c>
      <c r="S1423" s="13">
        <f>IFERROR(VLOOKUP($A1423, 'Fielding Data'!$A$1:$H$12056, 7, 0), 0)</f>
        <v>0</v>
      </c>
      <c r="T1423" s="13">
        <f>IFERROR(VLOOKUP($A1423, 'Fielding Data'!$A$1:$H$12056, 8, 0), 0)</f>
        <v>0</v>
      </c>
      <c r="U1423" s="13">
        <f>SUMIFS('Fielding Data'!E:E, 'Fielding Data'!$A:$A, $A1423)</f>
        <v>7</v>
      </c>
      <c r="V1423" s="13">
        <f>SUMIFS('Fielding Data'!F:F, 'Fielding Data'!$A:$A, $A1423)</f>
        <v>6</v>
      </c>
      <c r="W1423" s="13">
        <f>SUMIFS('Fielding Data'!G:G, 'Fielding Data'!$A:$A, $A1423)</f>
        <v>0</v>
      </c>
      <c r="X1423" s="13">
        <f>SUMIFS('Fielding Data'!H:H, 'Fielding Data'!$A:$A, $A1423)</f>
        <v>0</v>
      </c>
    </row>
    <row r="1424" spans="1:24" x14ac:dyDescent="0.3">
      <c r="A1424" s="13" t="str">
        <f t="shared" si="45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 t="shared" si="44"/>
        <v>P</v>
      </c>
      <c r="Q1424" s="13">
        <f>IFERROR(VLOOKUP($A1424, 'Fielding Data'!$A$1:$H$12056, 5, 0), 0)</f>
        <v>1</v>
      </c>
      <c r="R1424" s="13">
        <f>IFERROR(VLOOKUP($A1424, 'Fielding Data'!$A$1:$H$12056, 6, 0), 0)</f>
        <v>2</v>
      </c>
      <c r="S1424" s="13">
        <f>IFERROR(VLOOKUP($A1424, 'Fielding Data'!$A$1:$H$12056, 7, 0), 0)</f>
        <v>0</v>
      </c>
      <c r="T1424" s="13">
        <f>IFERROR(VLOOKUP($A1424, 'Fielding Data'!$A$1:$H$12056, 8, 0), 0)</f>
        <v>0</v>
      </c>
      <c r="U1424" s="13">
        <f>SUMIFS('Fielding Data'!E:E, 'Fielding Data'!$A:$A, $A1424)</f>
        <v>1</v>
      </c>
      <c r="V1424" s="13">
        <f>SUMIFS('Fielding Data'!F:F, 'Fielding Data'!$A:$A, $A1424)</f>
        <v>2</v>
      </c>
      <c r="W1424" s="13">
        <f>SUMIFS('Fielding Data'!G:G, 'Fielding Data'!$A:$A, $A1424)</f>
        <v>0</v>
      </c>
      <c r="X1424" s="13">
        <f>SUMIFS('Fielding Data'!H:H, 'Fielding Data'!$A:$A, $A1424)</f>
        <v>0</v>
      </c>
    </row>
    <row r="1425" spans="1:24" x14ac:dyDescent="0.3">
      <c r="A1425" s="13" t="str">
        <f t="shared" si="45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 t="shared" si="44"/>
        <v>P</v>
      </c>
      <c r="Q1425" s="13">
        <f>IFERROR(VLOOKUP($A1425, 'Fielding Data'!$A$1:$H$12056, 5, 0), 0)</f>
        <v>13</v>
      </c>
      <c r="R1425" s="13">
        <f>IFERROR(VLOOKUP($A1425, 'Fielding Data'!$A$1:$H$12056, 6, 0), 0)</f>
        <v>36</v>
      </c>
      <c r="S1425" s="13">
        <f>IFERROR(VLOOKUP($A1425, 'Fielding Data'!$A$1:$H$12056, 7, 0), 0)</f>
        <v>3</v>
      </c>
      <c r="T1425" s="13">
        <f>IFERROR(VLOOKUP($A1425, 'Fielding Data'!$A$1:$H$12056, 8, 0), 0)</f>
        <v>3</v>
      </c>
      <c r="U1425" s="13">
        <f>SUMIFS('Fielding Data'!E:E, 'Fielding Data'!$A:$A, $A1425)</f>
        <v>13</v>
      </c>
      <c r="V1425" s="13">
        <f>SUMIFS('Fielding Data'!F:F, 'Fielding Data'!$A:$A, $A1425)</f>
        <v>36</v>
      </c>
      <c r="W1425" s="13">
        <f>SUMIFS('Fielding Data'!G:G, 'Fielding Data'!$A:$A, $A1425)</f>
        <v>3</v>
      </c>
      <c r="X1425" s="13">
        <f>SUMIFS('Fielding Data'!H:H, 'Fielding Data'!$A:$A, $A1425)</f>
        <v>3</v>
      </c>
    </row>
    <row r="1426" spans="1:24" x14ac:dyDescent="0.3">
      <c r="A1426" s="13" t="str">
        <f t="shared" si="45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 t="shared" si="44"/>
        <v>CF</v>
      </c>
      <c r="Q1426" s="13">
        <f>IFERROR(VLOOKUP($A1426, 'Fielding Data'!$A$1:$H$12056, 5, 0), 0)</f>
        <v>0</v>
      </c>
      <c r="R1426" s="13">
        <f>IFERROR(VLOOKUP($A1426, 'Fielding Data'!$A$1:$H$12056, 6, 0), 0)</f>
        <v>0</v>
      </c>
      <c r="S1426" s="13">
        <f>IFERROR(VLOOKUP($A1426, 'Fielding Data'!$A$1:$H$12056, 7, 0), 0)</f>
        <v>0</v>
      </c>
      <c r="T1426" s="13">
        <f>IFERROR(VLOOKUP($A1426, 'Fielding Data'!$A$1:$H$12056, 8, 0), 0)</f>
        <v>0</v>
      </c>
      <c r="U1426" s="13">
        <f>SUMIFS('Fielding Data'!E:E, 'Fielding Data'!$A:$A, $A1426)</f>
        <v>162</v>
      </c>
      <c r="V1426" s="13">
        <f>SUMIFS('Fielding Data'!F:F, 'Fielding Data'!$A:$A, $A1426)</f>
        <v>6</v>
      </c>
      <c r="W1426" s="13">
        <f>SUMIFS('Fielding Data'!G:G, 'Fielding Data'!$A:$A, $A1426)</f>
        <v>3</v>
      </c>
      <c r="X1426" s="13">
        <f>SUMIFS('Fielding Data'!H:H, 'Fielding Data'!$A:$A, $A1426)</f>
        <v>2</v>
      </c>
    </row>
    <row r="1427" spans="1:24" x14ac:dyDescent="0.3">
      <c r="A1427" s="13" t="str">
        <f t="shared" si="45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 t="shared" si="44"/>
        <v>1B</v>
      </c>
      <c r="Q1427" s="13">
        <f>IFERROR(VLOOKUP($A1427, 'Fielding Data'!$A$1:$H$12056, 5, 0), 0)</f>
        <v>33</v>
      </c>
      <c r="R1427" s="13">
        <f>IFERROR(VLOOKUP($A1427, 'Fielding Data'!$A$1:$H$12056, 6, 0), 0)</f>
        <v>3</v>
      </c>
      <c r="S1427" s="13">
        <f>IFERROR(VLOOKUP($A1427, 'Fielding Data'!$A$1:$H$12056, 7, 0), 0)</f>
        <v>0</v>
      </c>
      <c r="T1427" s="13">
        <f>IFERROR(VLOOKUP($A1427, 'Fielding Data'!$A$1:$H$12056, 8, 0), 0)</f>
        <v>3</v>
      </c>
      <c r="U1427" s="13">
        <f>SUMIFS('Fielding Data'!E:E, 'Fielding Data'!$A:$A, $A1427)</f>
        <v>44</v>
      </c>
      <c r="V1427" s="13">
        <f>SUMIFS('Fielding Data'!F:F, 'Fielding Data'!$A:$A, $A1427)</f>
        <v>26</v>
      </c>
      <c r="W1427" s="13">
        <f>SUMIFS('Fielding Data'!G:G, 'Fielding Data'!$A:$A, $A1427)</f>
        <v>2</v>
      </c>
      <c r="X1427" s="13">
        <f>SUMIFS('Fielding Data'!H:H, 'Fielding Data'!$A:$A, $A1427)</f>
        <v>5</v>
      </c>
    </row>
    <row r="1428" spans="1:24" x14ac:dyDescent="0.3">
      <c r="A1428" s="13" t="str">
        <f t="shared" si="45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 t="shared" si="44"/>
        <v>2B</v>
      </c>
      <c r="Q1428" s="13">
        <f>IFERROR(VLOOKUP($A1428, 'Fielding Data'!$A$1:$H$12056, 5, 0), 0)</f>
        <v>24</v>
      </c>
      <c r="R1428" s="13">
        <f>IFERROR(VLOOKUP($A1428, 'Fielding Data'!$A$1:$H$12056, 6, 0), 0)</f>
        <v>34</v>
      </c>
      <c r="S1428" s="13">
        <f>IFERROR(VLOOKUP($A1428, 'Fielding Data'!$A$1:$H$12056, 7, 0), 0)</f>
        <v>0</v>
      </c>
      <c r="T1428" s="13">
        <f>IFERROR(VLOOKUP($A1428, 'Fielding Data'!$A$1:$H$12056, 8, 0), 0)</f>
        <v>6</v>
      </c>
      <c r="U1428" s="13">
        <f>SUMIFS('Fielding Data'!E:E, 'Fielding Data'!$A:$A, $A1428)</f>
        <v>92</v>
      </c>
      <c r="V1428" s="13">
        <f>SUMIFS('Fielding Data'!F:F, 'Fielding Data'!$A:$A, $A1428)</f>
        <v>194</v>
      </c>
      <c r="W1428" s="13">
        <f>SUMIFS('Fielding Data'!G:G, 'Fielding Data'!$A:$A, $A1428)</f>
        <v>8</v>
      </c>
      <c r="X1428" s="13">
        <f>SUMIFS('Fielding Data'!H:H, 'Fielding Data'!$A:$A, $A1428)</f>
        <v>33</v>
      </c>
    </row>
    <row r="1429" spans="1:24" x14ac:dyDescent="0.3">
      <c r="A1429" s="13" t="str">
        <f t="shared" si="45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 t="shared" si="44"/>
        <v>SS</v>
      </c>
      <c r="Q1429" s="13">
        <f>IFERROR(VLOOKUP($A1429, 'Fielding Data'!$A$1:$H$12056, 5, 0), 0)</f>
        <v>226</v>
      </c>
      <c r="R1429" s="13">
        <f>IFERROR(VLOOKUP($A1429, 'Fielding Data'!$A$1:$H$12056, 6, 0), 0)</f>
        <v>437</v>
      </c>
      <c r="S1429" s="13">
        <f>IFERROR(VLOOKUP($A1429, 'Fielding Data'!$A$1:$H$12056, 7, 0), 0)</f>
        <v>23</v>
      </c>
      <c r="T1429" s="13">
        <f>IFERROR(VLOOKUP($A1429, 'Fielding Data'!$A$1:$H$12056, 8, 0), 0)</f>
        <v>85</v>
      </c>
      <c r="U1429" s="13">
        <f>SUMIFS('Fielding Data'!E:E, 'Fielding Data'!$A:$A, $A1429)</f>
        <v>226</v>
      </c>
      <c r="V1429" s="13">
        <f>SUMIFS('Fielding Data'!F:F, 'Fielding Data'!$A:$A, $A1429)</f>
        <v>437</v>
      </c>
      <c r="W1429" s="13">
        <f>SUMIFS('Fielding Data'!G:G, 'Fielding Data'!$A:$A, $A1429)</f>
        <v>23</v>
      </c>
      <c r="X1429" s="13">
        <f>SUMIFS('Fielding Data'!H:H, 'Fielding Data'!$A:$A, $A1429)</f>
        <v>85</v>
      </c>
    </row>
    <row r="1430" spans="1:24" x14ac:dyDescent="0.3">
      <c r="A1430" s="13" t="str">
        <f t="shared" si="45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 t="shared" si="44"/>
        <v>P</v>
      </c>
      <c r="Q1430" s="13">
        <f>IFERROR(VLOOKUP($A1430, 'Fielding Data'!$A$1:$H$12056, 5, 0), 0)</f>
        <v>3</v>
      </c>
      <c r="R1430" s="13">
        <f>IFERROR(VLOOKUP($A1430, 'Fielding Data'!$A$1:$H$12056, 6, 0), 0)</f>
        <v>5</v>
      </c>
      <c r="S1430" s="13">
        <f>IFERROR(VLOOKUP($A1430, 'Fielding Data'!$A$1:$H$12056, 7, 0), 0)</f>
        <v>1</v>
      </c>
      <c r="T1430" s="13">
        <f>IFERROR(VLOOKUP($A1430, 'Fielding Data'!$A$1:$H$12056, 8, 0), 0)</f>
        <v>0</v>
      </c>
      <c r="U1430" s="13">
        <f>SUMIFS('Fielding Data'!E:E, 'Fielding Data'!$A:$A, $A1430)</f>
        <v>3</v>
      </c>
      <c r="V1430" s="13">
        <f>SUMIFS('Fielding Data'!F:F, 'Fielding Data'!$A:$A, $A1430)</f>
        <v>5</v>
      </c>
      <c r="W1430" s="13">
        <f>SUMIFS('Fielding Data'!G:G, 'Fielding Data'!$A:$A, $A1430)</f>
        <v>1</v>
      </c>
      <c r="X1430" s="13">
        <f>SUMIFS('Fielding Data'!H:H, 'Fielding Data'!$A:$A, $A1430)</f>
        <v>0</v>
      </c>
    </row>
    <row r="1431" spans="1:24" x14ac:dyDescent="0.3">
      <c r="A1431" s="13" t="str">
        <f t="shared" si="45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 t="shared" si="44"/>
        <v>P</v>
      </c>
      <c r="Q1431" s="13">
        <f>IFERROR(VLOOKUP($A1431, 'Fielding Data'!$A$1:$H$12056, 5, 0), 0)</f>
        <v>0</v>
      </c>
      <c r="R1431" s="13">
        <f>IFERROR(VLOOKUP($A1431, 'Fielding Data'!$A$1:$H$12056, 6, 0), 0)</f>
        <v>0</v>
      </c>
      <c r="S1431" s="13">
        <f>IFERROR(VLOOKUP($A1431, 'Fielding Data'!$A$1:$H$12056, 7, 0), 0)</f>
        <v>0</v>
      </c>
      <c r="T1431" s="13">
        <f>IFERROR(VLOOKUP($A1431, 'Fielding Data'!$A$1:$H$12056, 8, 0), 0)</f>
        <v>0</v>
      </c>
      <c r="U1431" s="13">
        <f>SUMIFS('Fielding Data'!E:E, 'Fielding Data'!$A:$A, $A1431)</f>
        <v>0</v>
      </c>
      <c r="V1431" s="13">
        <f>SUMIFS('Fielding Data'!F:F, 'Fielding Data'!$A:$A, $A1431)</f>
        <v>0</v>
      </c>
      <c r="W1431" s="13">
        <f>SUMIFS('Fielding Data'!G:G, 'Fielding Data'!$A:$A, $A1431)</f>
        <v>0</v>
      </c>
      <c r="X1431" s="13">
        <f>SUMIFS('Fielding Data'!H:H, 'Fielding Data'!$A:$A, $A1431)</f>
        <v>0</v>
      </c>
    </row>
    <row r="1432" spans="1:24" x14ac:dyDescent="0.3">
      <c r="A1432" s="13" t="str">
        <f t="shared" si="45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 t="shared" si="44"/>
        <v>2B</v>
      </c>
      <c r="Q1432" s="13">
        <f>IFERROR(VLOOKUP($A1432, 'Fielding Data'!$A$1:$H$12056, 5, 0), 0)</f>
        <v>38</v>
      </c>
      <c r="R1432" s="13">
        <f>IFERROR(VLOOKUP($A1432, 'Fielding Data'!$A$1:$H$12056, 6, 0), 0)</f>
        <v>40</v>
      </c>
      <c r="S1432" s="13">
        <f>IFERROR(VLOOKUP($A1432, 'Fielding Data'!$A$1:$H$12056, 7, 0), 0)</f>
        <v>2</v>
      </c>
      <c r="T1432" s="13">
        <f>IFERROR(VLOOKUP($A1432, 'Fielding Data'!$A$1:$H$12056, 8, 0), 0)</f>
        <v>9</v>
      </c>
      <c r="U1432" s="13">
        <f>SUMIFS('Fielding Data'!E:E, 'Fielding Data'!$A:$A, $A1432)</f>
        <v>77</v>
      </c>
      <c r="V1432" s="13">
        <f>SUMIFS('Fielding Data'!F:F, 'Fielding Data'!$A:$A, $A1432)</f>
        <v>63</v>
      </c>
      <c r="W1432" s="13">
        <f>SUMIFS('Fielding Data'!G:G, 'Fielding Data'!$A:$A, $A1432)</f>
        <v>7</v>
      </c>
      <c r="X1432" s="13">
        <f>SUMIFS('Fielding Data'!H:H, 'Fielding Data'!$A:$A, $A1432)</f>
        <v>12</v>
      </c>
    </row>
    <row r="1433" spans="1:24" x14ac:dyDescent="0.3">
      <c r="A1433" s="13" t="str">
        <f t="shared" si="45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 t="shared" si="44"/>
        <v>P</v>
      </c>
      <c r="Q1433" s="13">
        <f>IFERROR(VLOOKUP($A1433, 'Fielding Data'!$A$1:$H$12056, 5, 0), 0)</f>
        <v>1</v>
      </c>
      <c r="R1433" s="13">
        <f>IFERROR(VLOOKUP($A1433, 'Fielding Data'!$A$1:$H$12056, 6, 0), 0)</f>
        <v>3</v>
      </c>
      <c r="S1433" s="13">
        <f>IFERROR(VLOOKUP($A1433, 'Fielding Data'!$A$1:$H$12056, 7, 0), 0)</f>
        <v>0</v>
      </c>
      <c r="T1433" s="13">
        <f>IFERROR(VLOOKUP($A1433, 'Fielding Data'!$A$1:$H$12056, 8, 0), 0)</f>
        <v>0</v>
      </c>
      <c r="U1433" s="13">
        <f>SUMIFS('Fielding Data'!E:E, 'Fielding Data'!$A:$A, $A1433)</f>
        <v>1</v>
      </c>
      <c r="V1433" s="13">
        <f>SUMIFS('Fielding Data'!F:F, 'Fielding Data'!$A:$A, $A1433)</f>
        <v>3</v>
      </c>
      <c r="W1433" s="13">
        <f>SUMIFS('Fielding Data'!G:G, 'Fielding Data'!$A:$A, $A1433)</f>
        <v>0</v>
      </c>
      <c r="X1433" s="13">
        <f>SUMIFS('Fielding Data'!H:H, 'Fielding Data'!$A:$A, $A1433)</f>
        <v>0</v>
      </c>
    </row>
    <row r="1434" spans="1:24" x14ac:dyDescent="0.3">
      <c r="A1434" s="13" t="str">
        <f t="shared" si="45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 t="shared" si="44"/>
        <v>LF</v>
      </c>
      <c r="Q1434" s="13">
        <f>IFERROR(VLOOKUP($A1434, 'Fielding Data'!$A$1:$H$12056, 5, 0), 0)</f>
        <v>0</v>
      </c>
      <c r="R1434" s="13">
        <f>IFERROR(VLOOKUP($A1434, 'Fielding Data'!$A$1:$H$12056, 6, 0), 0)</f>
        <v>0</v>
      </c>
      <c r="S1434" s="13">
        <f>IFERROR(VLOOKUP($A1434, 'Fielding Data'!$A$1:$H$12056, 7, 0), 0)</f>
        <v>0</v>
      </c>
      <c r="T1434" s="13">
        <f>IFERROR(VLOOKUP($A1434, 'Fielding Data'!$A$1:$H$12056, 8, 0), 0)</f>
        <v>0</v>
      </c>
      <c r="U1434" s="13">
        <f>SUMIFS('Fielding Data'!E:E, 'Fielding Data'!$A:$A, $A1434)</f>
        <v>34</v>
      </c>
      <c r="V1434" s="13">
        <f>SUMIFS('Fielding Data'!F:F, 'Fielding Data'!$A:$A, $A1434)</f>
        <v>0</v>
      </c>
      <c r="W1434" s="13">
        <f>SUMIFS('Fielding Data'!G:G, 'Fielding Data'!$A:$A, $A1434)</f>
        <v>2</v>
      </c>
      <c r="X1434" s="13">
        <f>SUMIFS('Fielding Data'!H:H, 'Fielding Data'!$A:$A, $A1434)</f>
        <v>0</v>
      </c>
    </row>
    <row r="1435" spans="1:24" x14ac:dyDescent="0.3">
      <c r="A1435" s="13" t="str">
        <f t="shared" si="45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 t="shared" si="44"/>
        <v>P</v>
      </c>
      <c r="Q1435" s="13">
        <f>IFERROR(VLOOKUP($A1435, 'Fielding Data'!$A$1:$H$12056, 5, 0), 0)</f>
        <v>7</v>
      </c>
      <c r="R1435" s="13">
        <f>IFERROR(VLOOKUP($A1435, 'Fielding Data'!$A$1:$H$12056, 6, 0), 0)</f>
        <v>58</v>
      </c>
      <c r="S1435" s="13">
        <f>IFERROR(VLOOKUP($A1435, 'Fielding Data'!$A$1:$H$12056, 7, 0), 0)</f>
        <v>2</v>
      </c>
      <c r="T1435" s="13">
        <f>IFERROR(VLOOKUP($A1435, 'Fielding Data'!$A$1:$H$12056, 8, 0), 0)</f>
        <v>5</v>
      </c>
      <c r="U1435" s="13">
        <f>SUMIFS('Fielding Data'!E:E, 'Fielding Data'!$A:$A, $A1435)</f>
        <v>7</v>
      </c>
      <c r="V1435" s="13">
        <f>SUMIFS('Fielding Data'!F:F, 'Fielding Data'!$A:$A, $A1435)</f>
        <v>58</v>
      </c>
      <c r="W1435" s="13">
        <f>SUMIFS('Fielding Data'!G:G, 'Fielding Data'!$A:$A, $A1435)</f>
        <v>2</v>
      </c>
      <c r="X1435" s="13">
        <f>SUMIFS('Fielding Data'!H:H, 'Fielding Data'!$A:$A, $A1435)</f>
        <v>5</v>
      </c>
    </row>
    <row r="1436" spans="1:24" x14ac:dyDescent="0.3">
      <c r="A1436" s="13" t="str">
        <f t="shared" si="45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 t="shared" si="44"/>
        <v>P</v>
      </c>
      <c r="Q1436" s="13">
        <f>IFERROR(VLOOKUP($A1436, 'Fielding Data'!$A$1:$H$12056, 5, 0), 0)</f>
        <v>0</v>
      </c>
      <c r="R1436" s="13">
        <f>IFERROR(VLOOKUP($A1436, 'Fielding Data'!$A$1:$H$12056, 6, 0), 0)</f>
        <v>0</v>
      </c>
      <c r="S1436" s="13">
        <f>IFERROR(VLOOKUP($A1436, 'Fielding Data'!$A$1:$H$12056, 7, 0), 0)</f>
        <v>0</v>
      </c>
      <c r="T1436" s="13">
        <f>IFERROR(VLOOKUP($A1436, 'Fielding Data'!$A$1:$H$12056, 8, 0), 0)</f>
        <v>0</v>
      </c>
      <c r="U1436" s="13">
        <f>SUMIFS('Fielding Data'!E:E, 'Fielding Data'!$A:$A, $A1436)</f>
        <v>0</v>
      </c>
      <c r="V1436" s="13">
        <f>SUMIFS('Fielding Data'!F:F, 'Fielding Data'!$A:$A, $A1436)</f>
        <v>0</v>
      </c>
      <c r="W1436" s="13">
        <f>SUMIFS('Fielding Data'!G:G, 'Fielding Data'!$A:$A, $A1436)</f>
        <v>0</v>
      </c>
      <c r="X1436" s="13">
        <f>SUMIFS('Fielding Data'!H:H, 'Fielding Data'!$A:$A, $A1436)</f>
        <v>0</v>
      </c>
    </row>
    <row r="1437" spans="1:24" x14ac:dyDescent="0.3">
      <c r="A1437" s="13" t="str">
        <f t="shared" si="45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 t="shared" si="44"/>
        <v>P</v>
      </c>
      <c r="Q1437" s="13">
        <f>IFERROR(VLOOKUP($A1437, 'Fielding Data'!$A$1:$H$12056, 5, 0), 0)</f>
        <v>0</v>
      </c>
      <c r="R1437" s="13">
        <f>IFERROR(VLOOKUP($A1437, 'Fielding Data'!$A$1:$H$12056, 6, 0), 0)</f>
        <v>1</v>
      </c>
      <c r="S1437" s="13">
        <f>IFERROR(VLOOKUP($A1437, 'Fielding Data'!$A$1:$H$12056, 7, 0), 0)</f>
        <v>0</v>
      </c>
      <c r="T1437" s="13">
        <f>IFERROR(VLOOKUP($A1437, 'Fielding Data'!$A$1:$H$12056, 8, 0), 0)</f>
        <v>0</v>
      </c>
      <c r="U1437" s="13">
        <f>SUMIFS('Fielding Data'!E:E, 'Fielding Data'!$A:$A, $A1437)</f>
        <v>0</v>
      </c>
      <c r="V1437" s="13">
        <f>SUMIFS('Fielding Data'!F:F, 'Fielding Data'!$A:$A, $A1437)</f>
        <v>1</v>
      </c>
      <c r="W1437" s="13">
        <f>SUMIFS('Fielding Data'!G:G, 'Fielding Data'!$A:$A, $A1437)</f>
        <v>0</v>
      </c>
      <c r="X1437" s="13">
        <f>SUMIFS('Fielding Data'!H:H, 'Fielding Data'!$A:$A, $A1437)</f>
        <v>0</v>
      </c>
    </row>
    <row r="1438" spans="1:24" x14ac:dyDescent="0.3">
      <c r="A1438" s="13" t="str">
        <f t="shared" si="45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 t="shared" si="44"/>
        <v>P</v>
      </c>
      <c r="Q1438" s="13">
        <f>IFERROR(VLOOKUP($A1438, 'Fielding Data'!$A$1:$H$12056, 5, 0), 0)</f>
        <v>1</v>
      </c>
      <c r="R1438" s="13">
        <f>IFERROR(VLOOKUP($A1438, 'Fielding Data'!$A$1:$H$12056, 6, 0), 0)</f>
        <v>9</v>
      </c>
      <c r="S1438" s="13">
        <f>IFERROR(VLOOKUP($A1438, 'Fielding Data'!$A$1:$H$12056, 7, 0), 0)</f>
        <v>0</v>
      </c>
      <c r="T1438" s="13">
        <f>IFERROR(VLOOKUP($A1438, 'Fielding Data'!$A$1:$H$12056, 8, 0), 0)</f>
        <v>0</v>
      </c>
      <c r="U1438" s="13">
        <f>SUMIFS('Fielding Data'!E:E, 'Fielding Data'!$A:$A, $A1438)</f>
        <v>1</v>
      </c>
      <c r="V1438" s="13">
        <f>SUMIFS('Fielding Data'!F:F, 'Fielding Data'!$A:$A, $A1438)</f>
        <v>9</v>
      </c>
      <c r="W1438" s="13">
        <f>SUMIFS('Fielding Data'!G:G, 'Fielding Data'!$A:$A, $A1438)</f>
        <v>0</v>
      </c>
      <c r="X1438" s="13">
        <f>SUMIFS('Fielding Data'!H:H, 'Fielding Data'!$A:$A, $A1438)</f>
        <v>0</v>
      </c>
    </row>
    <row r="1439" spans="1:24" x14ac:dyDescent="0.3">
      <c r="A1439" s="13" t="str">
        <f t="shared" si="45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 t="shared" si="44"/>
        <v>2B</v>
      </c>
      <c r="Q1439" s="13">
        <f>IFERROR(VLOOKUP($A1439, 'Fielding Data'!$A$1:$H$12056, 5, 0), 0)</f>
        <v>24</v>
      </c>
      <c r="R1439" s="13">
        <f>IFERROR(VLOOKUP($A1439, 'Fielding Data'!$A$1:$H$12056, 6, 0), 0)</f>
        <v>32</v>
      </c>
      <c r="S1439" s="13">
        <f>IFERROR(VLOOKUP($A1439, 'Fielding Data'!$A$1:$H$12056, 7, 0), 0)</f>
        <v>0</v>
      </c>
      <c r="T1439" s="13">
        <f>IFERROR(VLOOKUP($A1439, 'Fielding Data'!$A$1:$H$12056, 8, 0), 0)</f>
        <v>8</v>
      </c>
      <c r="U1439" s="13">
        <f>SUMIFS('Fielding Data'!E:E, 'Fielding Data'!$A:$A, $A1439)</f>
        <v>44</v>
      </c>
      <c r="V1439" s="13">
        <f>SUMIFS('Fielding Data'!F:F, 'Fielding Data'!$A:$A, $A1439)</f>
        <v>32</v>
      </c>
      <c r="W1439" s="13">
        <f>SUMIFS('Fielding Data'!G:G, 'Fielding Data'!$A:$A, $A1439)</f>
        <v>0</v>
      </c>
      <c r="X1439" s="13">
        <f>SUMIFS('Fielding Data'!H:H, 'Fielding Data'!$A:$A, $A1439)</f>
        <v>8</v>
      </c>
    </row>
    <row r="1440" spans="1:24" x14ac:dyDescent="0.3">
      <c r="A1440" s="13" t="str">
        <f t="shared" si="45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 t="shared" si="44"/>
        <v>CF</v>
      </c>
      <c r="Q1440" s="13">
        <f>IFERROR(VLOOKUP($A1440, 'Fielding Data'!$A$1:$H$12056, 5, 0), 0)</f>
        <v>0</v>
      </c>
      <c r="R1440" s="13">
        <f>IFERROR(VLOOKUP($A1440, 'Fielding Data'!$A$1:$H$12056, 6, 0), 0)</f>
        <v>0</v>
      </c>
      <c r="S1440" s="13">
        <f>IFERROR(VLOOKUP($A1440, 'Fielding Data'!$A$1:$H$12056, 7, 0), 0)</f>
        <v>0</v>
      </c>
      <c r="T1440" s="13">
        <f>IFERROR(VLOOKUP($A1440, 'Fielding Data'!$A$1:$H$12056, 8, 0), 0)</f>
        <v>0</v>
      </c>
      <c r="U1440" s="13">
        <f>SUMIFS('Fielding Data'!E:E, 'Fielding Data'!$A:$A, $A1440)</f>
        <v>127</v>
      </c>
      <c r="V1440" s="13">
        <f>SUMIFS('Fielding Data'!F:F, 'Fielding Data'!$A:$A, $A1440)</f>
        <v>4</v>
      </c>
      <c r="W1440" s="13">
        <f>SUMIFS('Fielding Data'!G:G, 'Fielding Data'!$A:$A, $A1440)</f>
        <v>2</v>
      </c>
      <c r="X1440" s="13">
        <f>SUMIFS('Fielding Data'!H:H, 'Fielding Data'!$A:$A, $A1440)</f>
        <v>0</v>
      </c>
    </row>
    <row r="1441" spans="1:24" x14ac:dyDescent="0.3">
      <c r="A1441" s="13" t="str">
        <f t="shared" si="45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 t="shared" si="44"/>
        <v>1B</v>
      </c>
      <c r="Q1441" s="13">
        <f>IFERROR(VLOOKUP($A1441, 'Fielding Data'!$A$1:$H$12056, 5, 0), 0)</f>
        <v>21</v>
      </c>
      <c r="R1441" s="13">
        <f>IFERROR(VLOOKUP($A1441, 'Fielding Data'!$A$1:$H$12056, 6, 0), 0)</f>
        <v>3</v>
      </c>
      <c r="S1441" s="13">
        <f>IFERROR(VLOOKUP($A1441, 'Fielding Data'!$A$1:$H$12056, 7, 0), 0)</f>
        <v>0</v>
      </c>
      <c r="T1441" s="13">
        <f>IFERROR(VLOOKUP($A1441, 'Fielding Data'!$A$1:$H$12056, 8, 0), 0)</f>
        <v>2</v>
      </c>
      <c r="U1441" s="13">
        <f>SUMIFS('Fielding Data'!E:E, 'Fielding Data'!$A:$A, $A1441)</f>
        <v>82</v>
      </c>
      <c r="V1441" s="13">
        <f>SUMIFS('Fielding Data'!F:F, 'Fielding Data'!$A:$A, $A1441)</f>
        <v>135</v>
      </c>
      <c r="W1441" s="13">
        <f>SUMIFS('Fielding Data'!G:G, 'Fielding Data'!$A:$A, $A1441)</f>
        <v>11</v>
      </c>
      <c r="X1441" s="13">
        <f>SUMIFS('Fielding Data'!H:H, 'Fielding Data'!$A:$A, $A1441)</f>
        <v>10</v>
      </c>
    </row>
    <row r="1442" spans="1:24" x14ac:dyDescent="0.3">
      <c r="A1442" s="13" t="str">
        <f t="shared" si="45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 t="shared" si="44"/>
        <v>P</v>
      </c>
      <c r="Q1442" s="13">
        <f>IFERROR(VLOOKUP($A1442, 'Fielding Data'!$A$1:$H$12056, 5, 0), 0)</f>
        <v>1</v>
      </c>
      <c r="R1442" s="13">
        <f>IFERROR(VLOOKUP($A1442, 'Fielding Data'!$A$1:$H$12056, 6, 0), 0)</f>
        <v>0</v>
      </c>
      <c r="S1442" s="13">
        <f>IFERROR(VLOOKUP($A1442, 'Fielding Data'!$A$1:$H$12056, 7, 0), 0)</f>
        <v>0</v>
      </c>
      <c r="T1442" s="13">
        <f>IFERROR(VLOOKUP($A1442, 'Fielding Data'!$A$1:$H$12056, 8, 0), 0)</f>
        <v>0</v>
      </c>
      <c r="U1442" s="13">
        <f>SUMIFS('Fielding Data'!E:E, 'Fielding Data'!$A:$A, $A1442)</f>
        <v>1</v>
      </c>
      <c r="V1442" s="13">
        <f>SUMIFS('Fielding Data'!F:F, 'Fielding Data'!$A:$A, $A1442)</f>
        <v>0</v>
      </c>
      <c r="W1442" s="13">
        <f>SUMIFS('Fielding Data'!G:G, 'Fielding Data'!$A:$A, $A1442)</f>
        <v>0</v>
      </c>
      <c r="X1442" s="13">
        <f>SUMIFS('Fielding Data'!H:H, 'Fielding Data'!$A:$A, $A1442)</f>
        <v>0</v>
      </c>
    </row>
    <row r="1443" spans="1:24" x14ac:dyDescent="0.3">
      <c r="A1443" s="13" t="str">
        <f t="shared" si="45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 t="shared" si="44"/>
        <v>3B</v>
      </c>
      <c r="Q1443" s="13">
        <f>IFERROR(VLOOKUP($A1443, 'Fielding Data'!$A$1:$H$12056, 5, 0), 0)</f>
        <v>6</v>
      </c>
      <c r="R1443" s="13">
        <f>IFERROR(VLOOKUP($A1443, 'Fielding Data'!$A$1:$H$12056, 6, 0), 0)</f>
        <v>21</v>
      </c>
      <c r="S1443" s="13">
        <f>IFERROR(VLOOKUP($A1443, 'Fielding Data'!$A$1:$H$12056, 7, 0), 0)</f>
        <v>2</v>
      </c>
      <c r="T1443" s="13">
        <f>IFERROR(VLOOKUP($A1443, 'Fielding Data'!$A$1:$H$12056, 8, 0), 0)</f>
        <v>1</v>
      </c>
      <c r="U1443" s="13">
        <f>SUMIFS('Fielding Data'!E:E, 'Fielding Data'!$A:$A, $A1443)</f>
        <v>6</v>
      </c>
      <c r="V1443" s="13">
        <f>SUMIFS('Fielding Data'!F:F, 'Fielding Data'!$A:$A, $A1443)</f>
        <v>21</v>
      </c>
      <c r="W1443" s="13">
        <f>SUMIFS('Fielding Data'!G:G, 'Fielding Data'!$A:$A, $A1443)</f>
        <v>2</v>
      </c>
      <c r="X1443" s="13">
        <f>SUMIFS('Fielding Data'!H:H, 'Fielding Data'!$A:$A, $A1443)</f>
        <v>1</v>
      </c>
    </row>
    <row r="1444" spans="1:24" x14ac:dyDescent="0.3">
      <c r="A1444" s="13" t="str">
        <f t="shared" si="45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 t="shared" si="44"/>
        <v>2B</v>
      </c>
      <c r="Q1444" s="13">
        <f>IFERROR(VLOOKUP($A1444, 'Fielding Data'!$A$1:$H$12056, 5, 0), 0)</f>
        <v>35</v>
      </c>
      <c r="R1444" s="13">
        <f>IFERROR(VLOOKUP($A1444, 'Fielding Data'!$A$1:$H$12056, 6, 0), 0)</f>
        <v>51</v>
      </c>
      <c r="S1444" s="13">
        <f>IFERROR(VLOOKUP($A1444, 'Fielding Data'!$A$1:$H$12056, 7, 0), 0)</f>
        <v>1</v>
      </c>
      <c r="T1444" s="13">
        <f>IFERROR(VLOOKUP($A1444, 'Fielding Data'!$A$1:$H$12056, 8, 0), 0)</f>
        <v>10</v>
      </c>
      <c r="U1444" s="13">
        <f>SUMIFS('Fielding Data'!E:E, 'Fielding Data'!$A:$A, $A1444)</f>
        <v>53</v>
      </c>
      <c r="V1444" s="13">
        <f>SUMIFS('Fielding Data'!F:F, 'Fielding Data'!$A:$A, $A1444)</f>
        <v>88</v>
      </c>
      <c r="W1444" s="13">
        <f>SUMIFS('Fielding Data'!G:G, 'Fielding Data'!$A:$A, $A1444)</f>
        <v>4</v>
      </c>
      <c r="X1444" s="13">
        <f>SUMIFS('Fielding Data'!H:H, 'Fielding Data'!$A:$A, $A1444)</f>
        <v>16</v>
      </c>
    </row>
    <row r="1445" spans="1:24" x14ac:dyDescent="0.3">
      <c r="A1445" s="13" t="str">
        <f t="shared" si="45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 t="shared" si="44"/>
        <v>P</v>
      </c>
      <c r="Q1445" s="13">
        <f>IFERROR(VLOOKUP($A1445, 'Fielding Data'!$A$1:$H$12056, 5, 0), 0)</f>
        <v>0</v>
      </c>
      <c r="R1445" s="13">
        <f>IFERROR(VLOOKUP($A1445, 'Fielding Data'!$A$1:$H$12056, 6, 0), 0)</f>
        <v>2</v>
      </c>
      <c r="S1445" s="13">
        <f>IFERROR(VLOOKUP($A1445, 'Fielding Data'!$A$1:$H$12056, 7, 0), 0)</f>
        <v>0</v>
      </c>
      <c r="T1445" s="13">
        <f>IFERROR(VLOOKUP($A1445, 'Fielding Data'!$A$1:$H$12056, 8, 0), 0)</f>
        <v>0</v>
      </c>
      <c r="U1445" s="13">
        <f>SUMIFS('Fielding Data'!E:E, 'Fielding Data'!$A:$A, $A1445)</f>
        <v>0</v>
      </c>
      <c r="V1445" s="13">
        <f>SUMIFS('Fielding Data'!F:F, 'Fielding Data'!$A:$A, $A1445)</f>
        <v>2</v>
      </c>
      <c r="W1445" s="13">
        <f>SUMIFS('Fielding Data'!G:G, 'Fielding Data'!$A:$A, $A1445)</f>
        <v>0</v>
      </c>
      <c r="X1445" s="13">
        <f>SUMIFS('Fielding Data'!H:H, 'Fielding Data'!$A:$A, $A1445)</f>
        <v>0</v>
      </c>
    </row>
    <row r="1446" spans="1:24" x14ac:dyDescent="0.3">
      <c r="A1446" s="13" t="str">
        <f t="shared" si="45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 t="shared" si="44"/>
        <v>C</v>
      </c>
      <c r="Q1446" s="13">
        <f>IFERROR(VLOOKUP($A1446, 'Fielding Data'!$A$1:$H$12056, 5, 0), 0)</f>
        <v>321</v>
      </c>
      <c r="R1446" s="13">
        <f>IFERROR(VLOOKUP($A1446, 'Fielding Data'!$A$1:$H$12056, 6, 0), 0)</f>
        <v>26</v>
      </c>
      <c r="S1446" s="13">
        <f>IFERROR(VLOOKUP($A1446, 'Fielding Data'!$A$1:$H$12056, 7, 0), 0)</f>
        <v>6</v>
      </c>
      <c r="T1446" s="13">
        <f>IFERROR(VLOOKUP($A1446, 'Fielding Data'!$A$1:$H$12056, 8, 0), 0)</f>
        <v>1</v>
      </c>
      <c r="U1446" s="13">
        <f>SUMIFS('Fielding Data'!E:E, 'Fielding Data'!$A:$A, $A1446)</f>
        <v>321</v>
      </c>
      <c r="V1446" s="13">
        <f>SUMIFS('Fielding Data'!F:F, 'Fielding Data'!$A:$A, $A1446)</f>
        <v>26</v>
      </c>
      <c r="W1446" s="13">
        <f>SUMIFS('Fielding Data'!G:G, 'Fielding Data'!$A:$A, $A1446)</f>
        <v>6</v>
      </c>
      <c r="X1446" s="13">
        <f>SUMIFS('Fielding Data'!H:H, 'Fielding Data'!$A:$A, $A1446)</f>
        <v>1</v>
      </c>
    </row>
    <row r="1447" spans="1:24" x14ac:dyDescent="0.3">
      <c r="A1447" s="13" t="str">
        <f t="shared" si="45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 t="shared" si="44"/>
        <v>1B</v>
      </c>
      <c r="Q1447" s="13">
        <f>IFERROR(VLOOKUP($A1447, 'Fielding Data'!$A$1:$H$12056, 5, 0), 0)</f>
        <v>37</v>
      </c>
      <c r="R1447" s="13">
        <f>IFERROR(VLOOKUP($A1447, 'Fielding Data'!$A$1:$H$12056, 6, 0), 0)</f>
        <v>4</v>
      </c>
      <c r="S1447" s="13">
        <f>IFERROR(VLOOKUP($A1447, 'Fielding Data'!$A$1:$H$12056, 7, 0), 0)</f>
        <v>0</v>
      </c>
      <c r="T1447" s="13">
        <f>IFERROR(VLOOKUP($A1447, 'Fielding Data'!$A$1:$H$12056, 8, 0), 0)</f>
        <v>4</v>
      </c>
      <c r="U1447" s="13">
        <f>SUMIFS('Fielding Data'!E:E, 'Fielding Data'!$A:$A, $A1447)</f>
        <v>85</v>
      </c>
      <c r="V1447" s="13">
        <f>SUMIFS('Fielding Data'!F:F, 'Fielding Data'!$A:$A, $A1447)</f>
        <v>70</v>
      </c>
      <c r="W1447" s="13">
        <f>SUMIFS('Fielding Data'!G:G, 'Fielding Data'!$A:$A, $A1447)</f>
        <v>6</v>
      </c>
      <c r="X1447" s="13">
        <f>SUMIFS('Fielding Data'!H:H, 'Fielding Data'!$A:$A, $A1447)</f>
        <v>17</v>
      </c>
    </row>
    <row r="1448" spans="1:24" x14ac:dyDescent="0.3">
      <c r="A1448" s="13" t="str">
        <f t="shared" si="45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 t="shared" si="44"/>
        <v>P</v>
      </c>
      <c r="Q1448" s="13">
        <f>IFERROR(VLOOKUP($A1448, 'Fielding Data'!$A$1:$H$12056, 5, 0), 0)</f>
        <v>6</v>
      </c>
      <c r="R1448" s="13">
        <f>IFERROR(VLOOKUP($A1448, 'Fielding Data'!$A$1:$H$12056, 6, 0), 0)</f>
        <v>13</v>
      </c>
      <c r="S1448" s="13">
        <f>IFERROR(VLOOKUP($A1448, 'Fielding Data'!$A$1:$H$12056, 7, 0), 0)</f>
        <v>0</v>
      </c>
      <c r="T1448" s="13">
        <f>IFERROR(VLOOKUP($A1448, 'Fielding Data'!$A$1:$H$12056, 8, 0), 0)</f>
        <v>0</v>
      </c>
      <c r="U1448" s="13">
        <f>SUMIFS('Fielding Data'!E:E, 'Fielding Data'!$A:$A, $A1448)</f>
        <v>6</v>
      </c>
      <c r="V1448" s="13">
        <f>SUMIFS('Fielding Data'!F:F, 'Fielding Data'!$A:$A, $A1448)</f>
        <v>13</v>
      </c>
      <c r="W1448" s="13">
        <f>SUMIFS('Fielding Data'!G:G, 'Fielding Data'!$A:$A, $A1448)</f>
        <v>0</v>
      </c>
      <c r="X1448" s="13">
        <f>SUMIFS('Fielding Data'!H:H, 'Fielding Data'!$A:$A, $A1448)</f>
        <v>0</v>
      </c>
    </row>
    <row r="1449" spans="1:24" x14ac:dyDescent="0.3">
      <c r="A1449" s="13" t="str">
        <f t="shared" si="45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 t="shared" si="44"/>
        <v>P</v>
      </c>
      <c r="Q1449" s="13">
        <f>IFERROR(VLOOKUP($A1449, 'Fielding Data'!$A$1:$H$12056, 5, 0), 0)</f>
        <v>6</v>
      </c>
      <c r="R1449" s="13">
        <f>IFERROR(VLOOKUP($A1449, 'Fielding Data'!$A$1:$H$12056, 6, 0), 0)</f>
        <v>17</v>
      </c>
      <c r="S1449" s="13">
        <f>IFERROR(VLOOKUP($A1449, 'Fielding Data'!$A$1:$H$12056, 7, 0), 0)</f>
        <v>0</v>
      </c>
      <c r="T1449" s="13">
        <f>IFERROR(VLOOKUP($A1449, 'Fielding Data'!$A$1:$H$12056, 8, 0), 0)</f>
        <v>1</v>
      </c>
      <c r="U1449" s="13">
        <f>SUMIFS('Fielding Data'!E:E, 'Fielding Data'!$A:$A, $A1449)</f>
        <v>6</v>
      </c>
      <c r="V1449" s="13">
        <f>SUMIFS('Fielding Data'!F:F, 'Fielding Data'!$A:$A, $A1449)</f>
        <v>17</v>
      </c>
      <c r="W1449" s="13">
        <f>SUMIFS('Fielding Data'!G:G, 'Fielding Data'!$A:$A, $A1449)</f>
        <v>0</v>
      </c>
      <c r="X1449" s="13">
        <f>SUMIFS('Fielding Data'!H:H, 'Fielding Data'!$A:$A, $A1449)</f>
        <v>1</v>
      </c>
    </row>
    <row r="1450" spans="1:24" x14ac:dyDescent="0.3">
      <c r="A1450" s="13" t="str">
        <f t="shared" si="45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 t="shared" si="44"/>
        <v>OF</v>
      </c>
      <c r="Q1450" s="13">
        <f>IFERROR(VLOOKUP($A1450, 'Fielding Data'!$A$1:$H$12056, 5, 0), 0)</f>
        <v>146</v>
      </c>
      <c r="R1450" s="13">
        <f>IFERROR(VLOOKUP($A1450, 'Fielding Data'!$A$1:$H$12056, 6, 0), 0)</f>
        <v>3</v>
      </c>
      <c r="S1450" s="13">
        <f>IFERROR(VLOOKUP($A1450, 'Fielding Data'!$A$1:$H$12056, 7, 0), 0)</f>
        <v>0</v>
      </c>
      <c r="T1450" s="13">
        <f>IFERROR(VLOOKUP($A1450, 'Fielding Data'!$A$1:$H$12056, 8, 0), 0)</f>
        <v>0</v>
      </c>
      <c r="U1450" s="13">
        <f>SUMIFS('Fielding Data'!E:E, 'Fielding Data'!$A:$A, $A1450)</f>
        <v>146</v>
      </c>
      <c r="V1450" s="13">
        <f>SUMIFS('Fielding Data'!F:F, 'Fielding Data'!$A:$A, $A1450)</f>
        <v>3</v>
      </c>
      <c r="W1450" s="13">
        <f>SUMIFS('Fielding Data'!G:G, 'Fielding Data'!$A:$A, $A1450)</f>
        <v>0</v>
      </c>
      <c r="X1450" s="13">
        <f>SUMIFS('Fielding Data'!H:H, 'Fielding Data'!$A:$A, $A1450)</f>
        <v>0</v>
      </c>
    </row>
    <row r="1451" spans="1:24" x14ac:dyDescent="0.3">
      <c r="A1451" s="13" t="str">
        <f t="shared" si="45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 t="shared" si="44"/>
        <v>SS</v>
      </c>
      <c r="Q1451" s="13">
        <f>IFERROR(VLOOKUP($A1451, 'Fielding Data'!$A$1:$H$12056, 5, 0), 0)</f>
        <v>119</v>
      </c>
      <c r="R1451" s="13">
        <f>IFERROR(VLOOKUP($A1451, 'Fielding Data'!$A$1:$H$12056, 6, 0), 0)</f>
        <v>219</v>
      </c>
      <c r="S1451" s="13">
        <f>IFERROR(VLOOKUP($A1451, 'Fielding Data'!$A$1:$H$12056, 7, 0), 0)</f>
        <v>7</v>
      </c>
      <c r="T1451" s="13">
        <f>IFERROR(VLOOKUP($A1451, 'Fielding Data'!$A$1:$H$12056, 8, 0), 0)</f>
        <v>48</v>
      </c>
      <c r="U1451" s="13">
        <f>SUMIFS('Fielding Data'!E:E, 'Fielding Data'!$A:$A, $A1451)</f>
        <v>119</v>
      </c>
      <c r="V1451" s="13">
        <f>SUMIFS('Fielding Data'!F:F, 'Fielding Data'!$A:$A, $A1451)</f>
        <v>219</v>
      </c>
      <c r="W1451" s="13">
        <f>SUMIFS('Fielding Data'!G:G, 'Fielding Data'!$A:$A, $A1451)</f>
        <v>7</v>
      </c>
      <c r="X1451" s="13">
        <f>SUMIFS('Fielding Data'!H:H, 'Fielding Data'!$A:$A, $A1451)</f>
        <v>48</v>
      </c>
    </row>
    <row r="1452" spans="1:24" x14ac:dyDescent="0.3">
      <c r="A1452" s="13" t="str">
        <f t="shared" si="45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 t="shared" si="44"/>
        <v>1B</v>
      </c>
      <c r="Q1452" s="13">
        <f>IFERROR(VLOOKUP($A1452, 'Fielding Data'!$A$1:$H$12056, 5, 0), 0)</f>
        <v>350</v>
      </c>
      <c r="R1452" s="13">
        <f>IFERROR(VLOOKUP($A1452, 'Fielding Data'!$A$1:$H$12056, 6, 0), 0)</f>
        <v>15</v>
      </c>
      <c r="S1452" s="13">
        <f>IFERROR(VLOOKUP($A1452, 'Fielding Data'!$A$1:$H$12056, 7, 0), 0)</f>
        <v>2</v>
      </c>
      <c r="T1452" s="13">
        <f>IFERROR(VLOOKUP($A1452, 'Fielding Data'!$A$1:$H$12056, 8, 0), 0)</f>
        <v>30</v>
      </c>
      <c r="U1452" s="13">
        <f>SUMIFS('Fielding Data'!E:E, 'Fielding Data'!$A:$A, $A1452)</f>
        <v>425</v>
      </c>
      <c r="V1452" s="13">
        <f>SUMIFS('Fielding Data'!F:F, 'Fielding Data'!$A:$A, $A1452)</f>
        <v>16</v>
      </c>
      <c r="W1452" s="13">
        <f>SUMIFS('Fielding Data'!G:G, 'Fielding Data'!$A:$A, $A1452)</f>
        <v>3</v>
      </c>
      <c r="X1452" s="13">
        <f>SUMIFS('Fielding Data'!H:H, 'Fielding Data'!$A:$A, $A1452)</f>
        <v>30</v>
      </c>
    </row>
    <row r="1453" spans="1:24" x14ac:dyDescent="0.3">
      <c r="A1453" s="13" t="str">
        <f t="shared" si="45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 t="shared" si="44"/>
        <v>P</v>
      </c>
      <c r="Q1453" s="13">
        <f>IFERROR(VLOOKUP($A1453, 'Fielding Data'!$A$1:$H$12056, 5, 0), 0)</f>
        <v>10</v>
      </c>
      <c r="R1453" s="13">
        <f>IFERROR(VLOOKUP($A1453, 'Fielding Data'!$A$1:$H$12056, 6, 0), 0)</f>
        <v>18</v>
      </c>
      <c r="S1453" s="13">
        <f>IFERROR(VLOOKUP($A1453, 'Fielding Data'!$A$1:$H$12056, 7, 0), 0)</f>
        <v>4</v>
      </c>
      <c r="T1453" s="13">
        <f>IFERROR(VLOOKUP($A1453, 'Fielding Data'!$A$1:$H$12056, 8, 0), 0)</f>
        <v>0</v>
      </c>
      <c r="U1453" s="13">
        <f>SUMIFS('Fielding Data'!E:E, 'Fielding Data'!$A:$A, $A1453)</f>
        <v>10</v>
      </c>
      <c r="V1453" s="13">
        <f>SUMIFS('Fielding Data'!F:F, 'Fielding Data'!$A:$A, $A1453)</f>
        <v>18</v>
      </c>
      <c r="W1453" s="13">
        <f>SUMIFS('Fielding Data'!G:G, 'Fielding Data'!$A:$A, $A1453)</f>
        <v>4</v>
      </c>
      <c r="X1453" s="13">
        <f>SUMIFS('Fielding Data'!H:H, 'Fielding Data'!$A:$A, $A1453)</f>
        <v>0</v>
      </c>
    </row>
    <row r="1454" spans="1:24" x14ac:dyDescent="0.3">
      <c r="A1454" s="13" t="str">
        <f t="shared" si="45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 t="shared" si="44"/>
        <v>P</v>
      </c>
      <c r="Q1454" s="13">
        <f>IFERROR(VLOOKUP($A1454, 'Fielding Data'!$A$1:$H$12056, 5, 0), 0)</f>
        <v>2</v>
      </c>
      <c r="R1454" s="13">
        <f>IFERROR(VLOOKUP($A1454, 'Fielding Data'!$A$1:$H$12056, 6, 0), 0)</f>
        <v>15</v>
      </c>
      <c r="S1454" s="13">
        <f>IFERROR(VLOOKUP($A1454, 'Fielding Data'!$A$1:$H$12056, 7, 0), 0)</f>
        <v>0</v>
      </c>
      <c r="T1454" s="13">
        <f>IFERROR(VLOOKUP($A1454, 'Fielding Data'!$A$1:$H$12056, 8, 0), 0)</f>
        <v>0</v>
      </c>
      <c r="U1454" s="13">
        <f>SUMIFS('Fielding Data'!E:E, 'Fielding Data'!$A:$A, $A1454)</f>
        <v>2</v>
      </c>
      <c r="V1454" s="13">
        <f>SUMIFS('Fielding Data'!F:F, 'Fielding Data'!$A:$A, $A1454)</f>
        <v>15</v>
      </c>
      <c r="W1454" s="13">
        <f>SUMIFS('Fielding Data'!G:G, 'Fielding Data'!$A:$A, $A1454)</f>
        <v>0</v>
      </c>
      <c r="X1454" s="13">
        <f>SUMIFS('Fielding Data'!H:H, 'Fielding Data'!$A:$A, $A1454)</f>
        <v>0</v>
      </c>
    </row>
    <row r="1455" spans="1:24" x14ac:dyDescent="0.3">
      <c r="A1455" s="13" t="str">
        <f t="shared" si="45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 t="shared" si="44"/>
        <v>P</v>
      </c>
      <c r="Q1455" s="13">
        <f>IFERROR(VLOOKUP($A1455, 'Fielding Data'!$A$1:$H$12056, 5, 0), 0)</f>
        <v>6</v>
      </c>
      <c r="R1455" s="13">
        <f>IFERROR(VLOOKUP($A1455, 'Fielding Data'!$A$1:$H$12056, 6, 0), 0)</f>
        <v>10</v>
      </c>
      <c r="S1455" s="13">
        <f>IFERROR(VLOOKUP($A1455, 'Fielding Data'!$A$1:$H$12056, 7, 0), 0)</f>
        <v>0</v>
      </c>
      <c r="T1455" s="13">
        <f>IFERROR(VLOOKUP($A1455, 'Fielding Data'!$A$1:$H$12056, 8, 0), 0)</f>
        <v>0</v>
      </c>
      <c r="U1455" s="13">
        <f>SUMIFS('Fielding Data'!E:E, 'Fielding Data'!$A:$A, $A1455)</f>
        <v>6</v>
      </c>
      <c r="V1455" s="13">
        <f>SUMIFS('Fielding Data'!F:F, 'Fielding Data'!$A:$A, $A1455)</f>
        <v>10</v>
      </c>
      <c r="W1455" s="13">
        <f>SUMIFS('Fielding Data'!G:G, 'Fielding Data'!$A:$A, $A1455)</f>
        <v>0</v>
      </c>
      <c r="X1455" s="13">
        <f>SUMIFS('Fielding Data'!H:H, 'Fielding Data'!$A:$A, $A1455)</f>
        <v>0</v>
      </c>
    </row>
    <row r="1456" spans="1:24" x14ac:dyDescent="0.3">
      <c r="A1456" s="13" t="str">
        <f t="shared" si="45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 t="shared" si="44"/>
        <v>P</v>
      </c>
      <c r="Q1456" s="13">
        <f>IFERROR(VLOOKUP($A1456, 'Fielding Data'!$A$1:$H$12056, 5, 0), 0)</f>
        <v>2</v>
      </c>
      <c r="R1456" s="13">
        <f>IFERROR(VLOOKUP($A1456, 'Fielding Data'!$A$1:$H$12056, 6, 0), 0)</f>
        <v>7</v>
      </c>
      <c r="S1456" s="13">
        <f>IFERROR(VLOOKUP($A1456, 'Fielding Data'!$A$1:$H$12056, 7, 0), 0)</f>
        <v>0</v>
      </c>
      <c r="T1456" s="13">
        <f>IFERROR(VLOOKUP($A1456, 'Fielding Data'!$A$1:$H$12056, 8, 0), 0)</f>
        <v>0</v>
      </c>
      <c r="U1456" s="13">
        <f>SUMIFS('Fielding Data'!E:E, 'Fielding Data'!$A:$A, $A1456)</f>
        <v>2</v>
      </c>
      <c r="V1456" s="13">
        <f>SUMIFS('Fielding Data'!F:F, 'Fielding Data'!$A:$A, $A1456)</f>
        <v>7</v>
      </c>
      <c r="W1456" s="13">
        <f>SUMIFS('Fielding Data'!G:G, 'Fielding Data'!$A:$A, $A1456)</f>
        <v>0</v>
      </c>
      <c r="X1456" s="13">
        <f>SUMIFS('Fielding Data'!H:H, 'Fielding Data'!$A:$A, $A1456)</f>
        <v>0</v>
      </c>
    </row>
    <row r="1457" spans="1:24" x14ac:dyDescent="0.3">
      <c r="A1457" s="13" t="str">
        <f t="shared" si="45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 t="shared" si="44"/>
        <v>1B</v>
      </c>
      <c r="Q1457" s="13">
        <f>IFERROR(VLOOKUP($A1457, 'Fielding Data'!$A$1:$H$12056, 5, 0), 0)</f>
        <v>44</v>
      </c>
      <c r="R1457" s="13">
        <f>IFERROR(VLOOKUP($A1457, 'Fielding Data'!$A$1:$H$12056, 6, 0), 0)</f>
        <v>6</v>
      </c>
      <c r="S1457" s="13">
        <f>IFERROR(VLOOKUP($A1457, 'Fielding Data'!$A$1:$H$12056, 7, 0), 0)</f>
        <v>1</v>
      </c>
      <c r="T1457" s="13">
        <f>IFERROR(VLOOKUP($A1457, 'Fielding Data'!$A$1:$H$12056, 8, 0), 0)</f>
        <v>4</v>
      </c>
      <c r="U1457" s="13">
        <f>SUMIFS('Fielding Data'!E:E, 'Fielding Data'!$A:$A, $A1457)</f>
        <v>103</v>
      </c>
      <c r="V1457" s="13">
        <f>SUMIFS('Fielding Data'!F:F, 'Fielding Data'!$A:$A, $A1457)</f>
        <v>8</v>
      </c>
      <c r="W1457" s="13">
        <f>SUMIFS('Fielding Data'!G:G, 'Fielding Data'!$A:$A, $A1457)</f>
        <v>2</v>
      </c>
      <c r="X1457" s="13">
        <f>SUMIFS('Fielding Data'!H:H, 'Fielding Data'!$A:$A, $A1457)</f>
        <v>4</v>
      </c>
    </row>
    <row r="1458" spans="1:24" x14ac:dyDescent="0.3">
      <c r="A1458" s="13" t="str">
        <f t="shared" si="45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 t="shared" si="44"/>
        <v>1B</v>
      </c>
      <c r="Q1458" s="13">
        <f>IFERROR(VLOOKUP($A1458, 'Fielding Data'!$A$1:$H$12056, 5, 0), 0)</f>
        <v>259</v>
      </c>
      <c r="R1458" s="13">
        <f>IFERROR(VLOOKUP($A1458, 'Fielding Data'!$A$1:$H$12056, 6, 0), 0)</f>
        <v>24</v>
      </c>
      <c r="S1458" s="13">
        <f>IFERROR(VLOOKUP($A1458, 'Fielding Data'!$A$1:$H$12056, 7, 0), 0)</f>
        <v>4</v>
      </c>
      <c r="T1458" s="13">
        <f>IFERROR(VLOOKUP($A1458, 'Fielding Data'!$A$1:$H$12056, 8, 0), 0)</f>
        <v>21</v>
      </c>
      <c r="U1458" s="13">
        <f>SUMIFS('Fielding Data'!E:E, 'Fielding Data'!$A:$A, $A1458)</f>
        <v>260</v>
      </c>
      <c r="V1458" s="13">
        <f>SUMIFS('Fielding Data'!F:F, 'Fielding Data'!$A:$A, $A1458)</f>
        <v>24</v>
      </c>
      <c r="W1458" s="13">
        <f>SUMIFS('Fielding Data'!G:G, 'Fielding Data'!$A:$A, $A1458)</f>
        <v>4</v>
      </c>
      <c r="X1458" s="13">
        <f>SUMIFS('Fielding Data'!H:H, 'Fielding Data'!$A:$A, $A1458)</f>
        <v>21</v>
      </c>
    </row>
    <row r="1459" spans="1:24" x14ac:dyDescent="0.3">
      <c r="A1459" s="13" t="str">
        <f t="shared" si="45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 t="shared" si="44"/>
        <v>P</v>
      </c>
      <c r="Q1459" s="13">
        <f>IFERROR(VLOOKUP($A1459, 'Fielding Data'!$A$1:$H$12056, 5, 0), 0)</f>
        <v>3</v>
      </c>
      <c r="R1459" s="13">
        <f>IFERROR(VLOOKUP($A1459, 'Fielding Data'!$A$1:$H$12056, 6, 0), 0)</f>
        <v>7</v>
      </c>
      <c r="S1459" s="13">
        <f>IFERROR(VLOOKUP($A1459, 'Fielding Data'!$A$1:$H$12056, 7, 0), 0)</f>
        <v>1</v>
      </c>
      <c r="T1459" s="13">
        <f>IFERROR(VLOOKUP($A1459, 'Fielding Data'!$A$1:$H$12056, 8, 0), 0)</f>
        <v>0</v>
      </c>
      <c r="U1459" s="13">
        <f>SUMIFS('Fielding Data'!E:E, 'Fielding Data'!$A:$A, $A1459)</f>
        <v>3</v>
      </c>
      <c r="V1459" s="13">
        <f>SUMIFS('Fielding Data'!F:F, 'Fielding Data'!$A:$A, $A1459)</f>
        <v>7</v>
      </c>
      <c r="W1459" s="13">
        <f>SUMIFS('Fielding Data'!G:G, 'Fielding Data'!$A:$A, $A1459)</f>
        <v>1</v>
      </c>
      <c r="X1459" s="13">
        <f>SUMIFS('Fielding Data'!H:H, 'Fielding Data'!$A:$A, $A1459)</f>
        <v>0</v>
      </c>
    </row>
    <row r="1460" spans="1:24" x14ac:dyDescent="0.3">
      <c r="A1460" s="13" t="str">
        <f t="shared" si="45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 t="shared" si="44"/>
        <v>CF</v>
      </c>
      <c r="Q1460" s="13">
        <f>IFERROR(VLOOKUP($A1460, 'Fielding Data'!$A$1:$H$12056, 5, 0), 0)</f>
        <v>0</v>
      </c>
      <c r="R1460" s="13">
        <f>IFERROR(VLOOKUP($A1460, 'Fielding Data'!$A$1:$H$12056, 6, 0), 0)</f>
        <v>0</v>
      </c>
      <c r="S1460" s="13">
        <f>IFERROR(VLOOKUP($A1460, 'Fielding Data'!$A$1:$H$12056, 7, 0), 0)</f>
        <v>0</v>
      </c>
      <c r="T1460" s="13">
        <f>IFERROR(VLOOKUP($A1460, 'Fielding Data'!$A$1:$H$12056, 8, 0), 0)</f>
        <v>0</v>
      </c>
      <c r="U1460" s="13">
        <f>SUMIFS('Fielding Data'!E:E, 'Fielding Data'!$A:$A, $A1460)</f>
        <v>3</v>
      </c>
      <c r="V1460" s="13">
        <f>SUMIFS('Fielding Data'!F:F, 'Fielding Data'!$A:$A, $A1460)</f>
        <v>0</v>
      </c>
      <c r="W1460" s="13">
        <f>SUMIFS('Fielding Data'!G:G, 'Fielding Data'!$A:$A, $A1460)</f>
        <v>0</v>
      </c>
      <c r="X1460" s="13">
        <f>SUMIFS('Fielding Data'!H:H, 'Fielding Data'!$A:$A, $A1460)</f>
        <v>0</v>
      </c>
    </row>
    <row r="1461" spans="1:24" x14ac:dyDescent="0.3">
      <c r="A1461" s="13" t="str">
        <f t="shared" si="45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 t="shared" si="44"/>
        <v>P</v>
      </c>
      <c r="Q1461" s="13">
        <f>IFERROR(VLOOKUP($A1461, 'Fielding Data'!$A$1:$H$12056, 5, 0), 0)</f>
        <v>3</v>
      </c>
      <c r="R1461" s="13">
        <f>IFERROR(VLOOKUP($A1461, 'Fielding Data'!$A$1:$H$12056, 6, 0), 0)</f>
        <v>7</v>
      </c>
      <c r="S1461" s="13">
        <f>IFERROR(VLOOKUP($A1461, 'Fielding Data'!$A$1:$H$12056, 7, 0), 0)</f>
        <v>0</v>
      </c>
      <c r="T1461" s="13">
        <f>IFERROR(VLOOKUP($A1461, 'Fielding Data'!$A$1:$H$12056, 8, 0), 0)</f>
        <v>0</v>
      </c>
      <c r="U1461" s="13">
        <f>SUMIFS('Fielding Data'!E:E, 'Fielding Data'!$A:$A, $A1461)</f>
        <v>3</v>
      </c>
      <c r="V1461" s="13">
        <f>SUMIFS('Fielding Data'!F:F, 'Fielding Data'!$A:$A, $A1461)</f>
        <v>7</v>
      </c>
      <c r="W1461" s="13">
        <f>SUMIFS('Fielding Data'!G:G, 'Fielding Data'!$A:$A, $A1461)</f>
        <v>0</v>
      </c>
      <c r="X1461" s="13">
        <f>SUMIFS('Fielding Data'!H:H, 'Fielding Data'!$A:$A, $A1461)</f>
        <v>0</v>
      </c>
    </row>
    <row r="1462" spans="1:24" x14ac:dyDescent="0.3">
      <c r="A1462" s="13" t="str">
        <f t="shared" si="45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 t="shared" si="44"/>
        <v>CF</v>
      </c>
      <c r="Q1462" s="13">
        <f>IFERROR(VLOOKUP($A1462, 'Fielding Data'!$A$1:$H$12056, 5, 0), 0)</f>
        <v>0</v>
      </c>
      <c r="R1462" s="13">
        <f>IFERROR(VLOOKUP($A1462, 'Fielding Data'!$A$1:$H$12056, 6, 0), 0)</f>
        <v>0</v>
      </c>
      <c r="S1462" s="13">
        <f>IFERROR(VLOOKUP($A1462, 'Fielding Data'!$A$1:$H$12056, 7, 0), 0)</f>
        <v>0</v>
      </c>
      <c r="T1462" s="13">
        <f>IFERROR(VLOOKUP($A1462, 'Fielding Data'!$A$1:$H$12056, 8, 0), 0)</f>
        <v>0</v>
      </c>
      <c r="U1462" s="13">
        <f>SUMIFS('Fielding Data'!E:E, 'Fielding Data'!$A:$A, $A1462)</f>
        <v>31</v>
      </c>
      <c r="V1462" s="13">
        <f>SUMIFS('Fielding Data'!F:F, 'Fielding Data'!$A:$A, $A1462)</f>
        <v>0</v>
      </c>
      <c r="W1462" s="13">
        <f>SUMIFS('Fielding Data'!G:G, 'Fielding Data'!$A:$A, $A1462)</f>
        <v>0</v>
      </c>
      <c r="X1462" s="13">
        <f>SUMIFS('Fielding Data'!H:H, 'Fielding Data'!$A:$A, $A1462)</f>
        <v>0</v>
      </c>
    </row>
    <row r="1463" spans="1:24" x14ac:dyDescent="0.3">
      <c r="A1463" s="13" t="str">
        <f t="shared" si="45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 t="shared" si="44"/>
        <v>P</v>
      </c>
      <c r="Q1463" s="13">
        <f>IFERROR(VLOOKUP($A1463, 'Fielding Data'!$A$1:$H$12056, 5, 0), 0)</f>
        <v>4</v>
      </c>
      <c r="R1463" s="13">
        <f>IFERROR(VLOOKUP($A1463, 'Fielding Data'!$A$1:$H$12056, 6, 0), 0)</f>
        <v>0</v>
      </c>
      <c r="S1463" s="13">
        <f>IFERROR(VLOOKUP($A1463, 'Fielding Data'!$A$1:$H$12056, 7, 0), 0)</f>
        <v>0</v>
      </c>
      <c r="T1463" s="13">
        <f>IFERROR(VLOOKUP($A1463, 'Fielding Data'!$A$1:$H$12056, 8, 0), 0)</f>
        <v>1</v>
      </c>
      <c r="U1463" s="13">
        <f>SUMIFS('Fielding Data'!E:E, 'Fielding Data'!$A:$A, $A1463)</f>
        <v>4</v>
      </c>
      <c r="V1463" s="13">
        <f>SUMIFS('Fielding Data'!F:F, 'Fielding Data'!$A:$A, $A1463)</f>
        <v>0</v>
      </c>
      <c r="W1463" s="13">
        <f>SUMIFS('Fielding Data'!G:G, 'Fielding Data'!$A:$A, $A1463)</f>
        <v>0</v>
      </c>
      <c r="X1463" s="13">
        <f>SUMIFS('Fielding Data'!H:H, 'Fielding Data'!$A:$A, $A1463)</f>
        <v>1</v>
      </c>
    </row>
    <row r="1464" spans="1:24" x14ac:dyDescent="0.3">
      <c r="A1464" s="13" t="str">
        <f t="shared" si="45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 t="shared" si="44"/>
        <v>P</v>
      </c>
      <c r="Q1464" s="13">
        <f>IFERROR(VLOOKUP($A1464, 'Fielding Data'!$A$1:$H$12056, 5, 0), 0)</f>
        <v>0</v>
      </c>
      <c r="R1464" s="13">
        <f>IFERROR(VLOOKUP($A1464, 'Fielding Data'!$A$1:$H$12056, 6, 0), 0)</f>
        <v>0</v>
      </c>
      <c r="S1464" s="13">
        <f>IFERROR(VLOOKUP($A1464, 'Fielding Data'!$A$1:$H$12056, 7, 0), 0)</f>
        <v>0</v>
      </c>
      <c r="T1464" s="13">
        <f>IFERROR(VLOOKUP($A1464, 'Fielding Data'!$A$1:$H$12056, 8, 0), 0)</f>
        <v>0</v>
      </c>
      <c r="U1464" s="13">
        <f>SUMIFS('Fielding Data'!E:E, 'Fielding Data'!$A:$A, $A1464)</f>
        <v>0</v>
      </c>
      <c r="V1464" s="13">
        <f>SUMIFS('Fielding Data'!F:F, 'Fielding Data'!$A:$A, $A1464)</f>
        <v>0</v>
      </c>
      <c r="W1464" s="13">
        <f>SUMIFS('Fielding Data'!G:G, 'Fielding Data'!$A:$A, $A1464)</f>
        <v>0</v>
      </c>
      <c r="X1464" s="13">
        <f>SUMIFS('Fielding Data'!H:H, 'Fielding Data'!$A:$A, $A1464)</f>
        <v>0</v>
      </c>
    </row>
    <row r="1465" spans="1:24" x14ac:dyDescent="0.3">
      <c r="A1465" s="13" t="str">
        <f t="shared" si="45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 t="shared" si="44"/>
        <v>P</v>
      </c>
      <c r="Q1465" s="13">
        <f>IFERROR(VLOOKUP($A1465, 'Fielding Data'!$A$1:$H$12056, 5, 0), 0)</f>
        <v>1</v>
      </c>
      <c r="R1465" s="13">
        <f>IFERROR(VLOOKUP($A1465, 'Fielding Data'!$A$1:$H$12056, 6, 0), 0)</f>
        <v>1</v>
      </c>
      <c r="S1465" s="13">
        <f>IFERROR(VLOOKUP($A1465, 'Fielding Data'!$A$1:$H$12056, 7, 0), 0)</f>
        <v>0</v>
      </c>
      <c r="T1465" s="13">
        <f>IFERROR(VLOOKUP($A1465, 'Fielding Data'!$A$1:$H$12056, 8, 0), 0)</f>
        <v>0</v>
      </c>
      <c r="U1465" s="13">
        <f>SUMIFS('Fielding Data'!E:E, 'Fielding Data'!$A:$A, $A1465)</f>
        <v>1</v>
      </c>
      <c r="V1465" s="13">
        <f>SUMIFS('Fielding Data'!F:F, 'Fielding Data'!$A:$A, $A1465)</f>
        <v>1</v>
      </c>
      <c r="W1465" s="13">
        <f>SUMIFS('Fielding Data'!G:G, 'Fielding Data'!$A:$A, $A1465)</f>
        <v>0</v>
      </c>
      <c r="X1465" s="13">
        <f>SUMIFS('Fielding Data'!H:H, 'Fielding Data'!$A:$A, $A1465)</f>
        <v>0</v>
      </c>
    </row>
    <row r="1466" spans="1:24" x14ac:dyDescent="0.3">
      <c r="A1466" s="13" t="str">
        <f t="shared" si="45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 t="shared" si="44"/>
        <v>C</v>
      </c>
      <c r="Q1466" s="13">
        <f>IFERROR(VLOOKUP($A1466, 'Fielding Data'!$A$1:$H$12056, 5, 0), 0)</f>
        <v>167</v>
      </c>
      <c r="R1466" s="13">
        <f>IFERROR(VLOOKUP($A1466, 'Fielding Data'!$A$1:$H$12056, 6, 0), 0)</f>
        <v>11</v>
      </c>
      <c r="S1466" s="13">
        <f>IFERROR(VLOOKUP($A1466, 'Fielding Data'!$A$1:$H$12056, 7, 0), 0)</f>
        <v>0</v>
      </c>
      <c r="T1466" s="13">
        <f>IFERROR(VLOOKUP($A1466, 'Fielding Data'!$A$1:$H$12056, 8, 0), 0)</f>
        <v>2</v>
      </c>
      <c r="U1466" s="13">
        <f>SUMIFS('Fielding Data'!E:E, 'Fielding Data'!$A:$A, $A1466)</f>
        <v>167</v>
      </c>
      <c r="V1466" s="13">
        <f>SUMIFS('Fielding Data'!F:F, 'Fielding Data'!$A:$A, $A1466)</f>
        <v>11</v>
      </c>
      <c r="W1466" s="13">
        <f>SUMIFS('Fielding Data'!G:G, 'Fielding Data'!$A:$A, $A1466)</f>
        <v>0</v>
      </c>
      <c r="X1466" s="13">
        <f>SUMIFS('Fielding Data'!H:H, 'Fielding Data'!$A:$A, $A1466)</f>
        <v>2</v>
      </c>
    </row>
    <row r="1467" spans="1:24" x14ac:dyDescent="0.3">
      <c r="A1467" s="13" t="str">
        <f t="shared" si="45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 t="shared" si="44"/>
        <v>CF</v>
      </c>
      <c r="Q1467" s="13">
        <f>IFERROR(VLOOKUP($A1467, 'Fielding Data'!$A$1:$H$12056, 5, 0), 0)</f>
        <v>0</v>
      </c>
      <c r="R1467" s="13">
        <f>IFERROR(VLOOKUP($A1467, 'Fielding Data'!$A$1:$H$12056, 6, 0), 0)</f>
        <v>0</v>
      </c>
      <c r="S1467" s="13">
        <f>IFERROR(VLOOKUP($A1467, 'Fielding Data'!$A$1:$H$12056, 7, 0), 0)</f>
        <v>0</v>
      </c>
      <c r="T1467" s="13">
        <f>IFERROR(VLOOKUP($A1467, 'Fielding Data'!$A$1:$H$12056, 8, 0), 0)</f>
        <v>0</v>
      </c>
      <c r="U1467" s="13">
        <f>SUMIFS('Fielding Data'!E:E, 'Fielding Data'!$A:$A, $A1467)</f>
        <v>388</v>
      </c>
      <c r="V1467" s="13">
        <f>SUMIFS('Fielding Data'!F:F, 'Fielding Data'!$A:$A, $A1467)</f>
        <v>6</v>
      </c>
      <c r="W1467" s="13">
        <f>SUMIFS('Fielding Data'!G:G, 'Fielding Data'!$A:$A, $A1467)</f>
        <v>0</v>
      </c>
      <c r="X1467" s="13">
        <f>SUMIFS('Fielding Data'!H:H, 'Fielding Data'!$A:$A, $A1467)</f>
        <v>3</v>
      </c>
    </row>
    <row r="1468" spans="1:24" x14ac:dyDescent="0.3">
      <c r="A1468" s="13" t="str">
        <f t="shared" si="45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 t="shared" si="44"/>
        <v>P</v>
      </c>
      <c r="Q1468" s="13">
        <f>IFERROR(VLOOKUP($A1468, 'Fielding Data'!$A$1:$H$12056, 5, 0), 0)</f>
        <v>0</v>
      </c>
      <c r="R1468" s="13">
        <f>IFERROR(VLOOKUP($A1468, 'Fielding Data'!$A$1:$H$12056, 6, 0), 0)</f>
        <v>1</v>
      </c>
      <c r="S1468" s="13">
        <f>IFERROR(VLOOKUP($A1468, 'Fielding Data'!$A$1:$H$12056, 7, 0), 0)</f>
        <v>1</v>
      </c>
      <c r="T1468" s="13">
        <f>IFERROR(VLOOKUP($A1468, 'Fielding Data'!$A$1:$H$12056, 8, 0), 0)</f>
        <v>0</v>
      </c>
      <c r="U1468" s="13">
        <f>SUMIFS('Fielding Data'!E:E, 'Fielding Data'!$A:$A, $A1468)</f>
        <v>0</v>
      </c>
      <c r="V1468" s="13">
        <f>SUMIFS('Fielding Data'!F:F, 'Fielding Data'!$A:$A, $A1468)</f>
        <v>1</v>
      </c>
      <c r="W1468" s="13">
        <f>SUMIFS('Fielding Data'!G:G, 'Fielding Data'!$A:$A, $A1468)</f>
        <v>1</v>
      </c>
      <c r="X1468" s="13">
        <f>SUMIFS('Fielding Data'!H:H, 'Fielding Data'!$A:$A, $A1468)</f>
        <v>0</v>
      </c>
    </row>
    <row r="1469" spans="1:24" x14ac:dyDescent="0.3">
      <c r="A1469" s="13" t="str">
        <f t="shared" si="45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 t="shared" si="44"/>
        <v>2B</v>
      </c>
      <c r="Q1469" s="13">
        <f>IFERROR(VLOOKUP($A1469, 'Fielding Data'!$A$1:$H$12056, 5, 0), 0)</f>
        <v>16</v>
      </c>
      <c r="R1469" s="13">
        <f>IFERROR(VLOOKUP($A1469, 'Fielding Data'!$A$1:$H$12056, 6, 0), 0)</f>
        <v>37</v>
      </c>
      <c r="S1469" s="13">
        <f>IFERROR(VLOOKUP($A1469, 'Fielding Data'!$A$1:$H$12056, 7, 0), 0)</f>
        <v>0</v>
      </c>
      <c r="T1469" s="13">
        <f>IFERROR(VLOOKUP($A1469, 'Fielding Data'!$A$1:$H$12056, 8, 0), 0)</f>
        <v>5</v>
      </c>
      <c r="U1469" s="13">
        <f>SUMIFS('Fielding Data'!E:E, 'Fielding Data'!$A:$A, $A1469)</f>
        <v>16</v>
      </c>
      <c r="V1469" s="13">
        <f>SUMIFS('Fielding Data'!F:F, 'Fielding Data'!$A:$A, $A1469)</f>
        <v>37</v>
      </c>
      <c r="W1469" s="13">
        <f>SUMIFS('Fielding Data'!G:G, 'Fielding Data'!$A:$A, $A1469)</f>
        <v>0</v>
      </c>
      <c r="X1469" s="13">
        <f>SUMIFS('Fielding Data'!H:H, 'Fielding Data'!$A:$A, $A1469)</f>
        <v>5</v>
      </c>
    </row>
    <row r="1470" spans="1:24" x14ac:dyDescent="0.3">
      <c r="A1470" s="13" t="str">
        <f t="shared" si="45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 t="shared" si="44"/>
        <v>1B</v>
      </c>
      <c r="Q1470" s="13">
        <f>IFERROR(VLOOKUP($A1470, 'Fielding Data'!$A$1:$H$12056, 5, 0), 0)</f>
        <v>192</v>
      </c>
      <c r="R1470" s="13">
        <f>IFERROR(VLOOKUP($A1470, 'Fielding Data'!$A$1:$H$12056, 6, 0), 0)</f>
        <v>9</v>
      </c>
      <c r="S1470" s="13">
        <f>IFERROR(VLOOKUP($A1470, 'Fielding Data'!$A$1:$H$12056, 7, 0), 0)</f>
        <v>4</v>
      </c>
      <c r="T1470" s="13">
        <f>IFERROR(VLOOKUP($A1470, 'Fielding Data'!$A$1:$H$12056, 8, 0), 0)</f>
        <v>16</v>
      </c>
      <c r="U1470" s="13">
        <f>SUMIFS('Fielding Data'!E:E, 'Fielding Data'!$A:$A, $A1470)</f>
        <v>215</v>
      </c>
      <c r="V1470" s="13">
        <f>SUMIFS('Fielding Data'!F:F, 'Fielding Data'!$A:$A, $A1470)</f>
        <v>52</v>
      </c>
      <c r="W1470" s="13">
        <f>SUMIFS('Fielding Data'!G:G, 'Fielding Data'!$A:$A, $A1470)</f>
        <v>12</v>
      </c>
      <c r="X1470" s="13">
        <f>SUMIFS('Fielding Data'!H:H, 'Fielding Data'!$A:$A, $A1470)</f>
        <v>18</v>
      </c>
    </row>
    <row r="1471" spans="1:24" x14ac:dyDescent="0.3">
      <c r="A1471" s="13" t="str">
        <f t="shared" si="45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 t="shared" si="44"/>
        <v>P</v>
      </c>
      <c r="Q1471" s="13">
        <f>IFERROR(VLOOKUP($A1471, 'Fielding Data'!$A$1:$H$12056, 5, 0), 0)</f>
        <v>1</v>
      </c>
      <c r="R1471" s="13">
        <f>IFERROR(VLOOKUP($A1471, 'Fielding Data'!$A$1:$H$12056, 6, 0), 0)</f>
        <v>6</v>
      </c>
      <c r="S1471" s="13">
        <f>IFERROR(VLOOKUP($A1471, 'Fielding Data'!$A$1:$H$12056, 7, 0), 0)</f>
        <v>0</v>
      </c>
      <c r="T1471" s="13">
        <f>IFERROR(VLOOKUP($A1471, 'Fielding Data'!$A$1:$H$12056, 8, 0), 0)</f>
        <v>0</v>
      </c>
      <c r="U1471" s="13">
        <f>SUMIFS('Fielding Data'!E:E, 'Fielding Data'!$A:$A, $A1471)</f>
        <v>1</v>
      </c>
      <c r="V1471" s="13">
        <f>SUMIFS('Fielding Data'!F:F, 'Fielding Data'!$A:$A, $A1471)</f>
        <v>6</v>
      </c>
      <c r="W1471" s="13">
        <f>SUMIFS('Fielding Data'!G:G, 'Fielding Data'!$A:$A, $A1471)</f>
        <v>0</v>
      </c>
      <c r="X1471" s="13">
        <f>SUMIFS('Fielding Data'!H:H, 'Fielding Data'!$A:$A, $A1471)</f>
        <v>0</v>
      </c>
    </row>
    <row r="1472" spans="1:24" x14ac:dyDescent="0.3">
      <c r="A1472" s="13" t="str">
        <f t="shared" si="45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 t="shared" si="44"/>
        <v>P</v>
      </c>
      <c r="Q1472" s="13">
        <f>IFERROR(VLOOKUP($A1472, 'Fielding Data'!$A$1:$H$12056, 5, 0), 0)</f>
        <v>1</v>
      </c>
      <c r="R1472" s="13">
        <f>IFERROR(VLOOKUP($A1472, 'Fielding Data'!$A$1:$H$12056, 6, 0), 0)</f>
        <v>7</v>
      </c>
      <c r="S1472" s="13">
        <f>IFERROR(VLOOKUP($A1472, 'Fielding Data'!$A$1:$H$12056, 7, 0), 0)</f>
        <v>0</v>
      </c>
      <c r="T1472" s="13">
        <f>IFERROR(VLOOKUP($A1472, 'Fielding Data'!$A$1:$H$12056, 8, 0), 0)</f>
        <v>0</v>
      </c>
      <c r="U1472" s="13">
        <f>SUMIFS('Fielding Data'!E:E, 'Fielding Data'!$A:$A, $A1472)</f>
        <v>1</v>
      </c>
      <c r="V1472" s="13">
        <f>SUMIFS('Fielding Data'!F:F, 'Fielding Data'!$A:$A, $A1472)</f>
        <v>7</v>
      </c>
      <c r="W1472" s="13">
        <f>SUMIFS('Fielding Data'!G:G, 'Fielding Data'!$A:$A, $A1472)</f>
        <v>0</v>
      </c>
      <c r="X1472" s="13">
        <f>SUMIFS('Fielding Data'!H:H, 'Fielding Data'!$A:$A, $A1472)</f>
        <v>0</v>
      </c>
    </row>
    <row r="1473" spans="1:24" x14ac:dyDescent="0.3">
      <c r="A1473" s="13" t="str">
        <f t="shared" si="45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 t="shared" si="44"/>
        <v>P</v>
      </c>
      <c r="Q1473" s="13">
        <f>IFERROR(VLOOKUP($A1473, 'Fielding Data'!$A$1:$H$12056, 5, 0), 0)</f>
        <v>0</v>
      </c>
      <c r="R1473" s="13">
        <f>IFERROR(VLOOKUP($A1473, 'Fielding Data'!$A$1:$H$12056, 6, 0), 0)</f>
        <v>5</v>
      </c>
      <c r="S1473" s="13">
        <f>IFERROR(VLOOKUP($A1473, 'Fielding Data'!$A$1:$H$12056, 7, 0), 0)</f>
        <v>0</v>
      </c>
      <c r="T1473" s="13">
        <f>IFERROR(VLOOKUP($A1473, 'Fielding Data'!$A$1:$H$12056, 8, 0), 0)</f>
        <v>0</v>
      </c>
      <c r="U1473" s="13">
        <f>SUMIFS('Fielding Data'!E:E, 'Fielding Data'!$A:$A, $A1473)</f>
        <v>0</v>
      </c>
      <c r="V1473" s="13">
        <f>SUMIFS('Fielding Data'!F:F, 'Fielding Data'!$A:$A, $A1473)</f>
        <v>5</v>
      </c>
      <c r="W1473" s="13">
        <f>SUMIFS('Fielding Data'!G:G, 'Fielding Data'!$A:$A, $A1473)</f>
        <v>0</v>
      </c>
      <c r="X1473" s="13">
        <f>SUMIFS('Fielding Data'!H:H, 'Fielding Data'!$A:$A, $A1473)</f>
        <v>0</v>
      </c>
    </row>
    <row r="1474" spans="1:24" x14ac:dyDescent="0.3">
      <c r="A1474" s="13" t="str">
        <f t="shared" si="45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 t="shared" ref="P1474:P1537" si="46">IFERROR(VLOOKUP($A1474, Fielding, 4, 0), "Other")</f>
        <v>P</v>
      </c>
      <c r="Q1474" s="13">
        <f>IFERROR(VLOOKUP($A1474, 'Fielding Data'!$A$1:$H$12056, 5, 0), 0)</f>
        <v>2</v>
      </c>
      <c r="R1474" s="13">
        <f>IFERROR(VLOOKUP($A1474, 'Fielding Data'!$A$1:$H$12056, 6, 0), 0)</f>
        <v>4</v>
      </c>
      <c r="S1474" s="13">
        <f>IFERROR(VLOOKUP($A1474, 'Fielding Data'!$A$1:$H$12056, 7, 0), 0)</f>
        <v>0</v>
      </c>
      <c r="T1474" s="13">
        <f>IFERROR(VLOOKUP($A1474, 'Fielding Data'!$A$1:$H$12056, 8, 0), 0)</f>
        <v>1</v>
      </c>
      <c r="U1474" s="13">
        <f>SUMIFS('Fielding Data'!E:E, 'Fielding Data'!$A:$A, $A1474)</f>
        <v>2</v>
      </c>
      <c r="V1474" s="13">
        <f>SUMIFS('Fielding Data'!F:F, 'Fielding Data'!$A:$A, $A1474)</f>
        <v>4</v>
      </c>
      <c r="W1474" s="13">
        <f>SUMIFS('Fielding Data'!G:G, 'Fielding Data'!$A:$A, $A1474)</f>
        <v>0</v>
      </c>
      <c r="X1474" s="13">
        <f>SUMIFS('Fielding Data'!H:H, 'Fielding Data'!$A:$A, $A1474)</f>
        <v>1</v>
      </c>
    </row>
    <row r="1475" spans="1:24" x14ac:dyDescent="0.3">
      <c r="A1475" s="13" t="str">
        <f t="shared" ref="A1475:A1538" si="47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 t="shared" si="46"/>
        <v>P</v>
      </c>
      <c r="Q1475" s="13">
        <f>IFERROR(VLOOKUP($A1475, 'Fielding Data'!$A$1:$H$12056, 5, 0), 0)</f>
        <v>4</v>
      </c>
      <c r="R1475" s="13">
        <f>IFERROR(VLOOKUP($A1475, 'Fielding Data'!$A$1:$H$12056, 6, 0), 0)</f>
        <v>4</v>
      </c>
      <c r="S1475" s="13">
        <f>IFERROR(VLOOKUP($A1475, 'Fielding Data'!$A$1:$H$12056, 7, 0), 0)</f>
        <v>1</v>
      </c>
      <c r="T1475" s="13">
        <f>IFERROR(VLOOKUP($A1475, 'Fielding Data'!$A$1:$H$12056, 8, 0), 0)</f>
        <v>1</v>
      </c>
      <c r="U1475" s="13">
        <f>SUMIFS('Fielding Data'!E:E, 'Fielding Data'!$A:$A, $A1475)</f>
        <v>4</v>
      </c>
      <c r="V1475" s="13">
        <f>SUMIFS('Fielding Data'!F:F, 'Fielding Data'!$A:$A, $A1475)</f>
        <v>4</v>
      </c>
      <c r="W1475" s="13">
        <f>SUMIFS('Fielding Data'!G:G, 'Fielding Data'!$A:$A, $A1475)</f>
        <v>1</v>
      </c>
      <c r="X1475" s="13">
        <f>SUMIFS('Fielding Data'!H:H, 'Fielding Data'!$A:$A, $A1475)</f>
        <v>1</v>
      </c>
    </row>
    <row r="1476" spans="1:24" x14ac:dyDescent="0.3">
      <c r="A1476" s="13" t="str">
        <f t="shared" si="47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 t="shared" si="46"/>
        <v>SS</v>
      </c>
      <c r="Q1476" s="13">
        <f>IFERROR(VLOOKUP($A1476, 'Fielding Data'!$A$1:$H$12056, 5, 0), 0)</f>
        <v>271</v>
      </c>
      <c r="R1476" s="13">
        <f>IFERROR(VLOOKUP($A1476, 'Fielding Data'!$A$1:$H$12056, 6, 0), 0)</f>
        <v>459</v>
      </c>
      <c r="S1476" s="13">
        <f>IFERROR(VLOOKUP($A1476, 'Fielding Data'!$A$1:$H$12056, 7, 0), 0)</f>
        <v>15</v>
      </c>
      <c r="T1476" s="13">
        <f>IFERROR(VLOOKUP($A1476, 'Fielding Data'!$A$1:$H$12056, 8, 0), 0)</f>
        <v>98</v>
      </c>
      <c r="U1476" s="13">
        <f>SUMIFS('Fielding Data'!E:E, 'Fielding Data'!$A:$A, $A1476)</f>
        <v>271</v>
      </c>
      <c r="V1476" s="13">
        <f>SUMIFS('Fielding Data'!F:F, 'Fielding Data'!$A:$A, $A1476)</f>
        <v>459</v>
      </c>
      <c r="W1476" s="13">
        <f>SUMIFS('Fielding Data'!G:G, 'Fielding Data'!$A:$A, $A1476)</f>
        <v>15</v>
      </c>
      <c r="X1476" s="13">
        <f>SUMIFS('Fielding Data'!H:H, 'Fielding Data'!$A:$A, $A1476)</f>
        <v>98</v>
      </c>
    </row>
    <row r="1477" spans="1:24" x14ac:dyDescent="0.3">
      <c r="A1477" s="13" t="str">
        <f t="shared" si="47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 t="shared" si="46"/>
        <v>2B</v>
      </c>
      <c r="Q1477" s="13">
        <f>IFERROR(VLOOKUP($A1477, 'Fielding Data'!$A$1:$H$12056, 5, 0), 0)</f>
        <v>2</v>
      </c>
      <c r="R1477" s="13">
        <f>IFERROR(VLOOKUP($A1477, 'Fielding Data'!$A$1:$H$12056, 6, 0), 0)</f>
        <v>1</v>
      </c>
      <c r="S1477" s="13">
        <f>IFERROR(VLOOKUP($A1477, 'Fielding Data'!$A$1:$H$12056, 7, 0), 0)</f>
        <v>0</v>
      </c>
      <c r="T1477" s="13">
        <f>IFERROR(VLOOKUP($A1477, 'Fielding Data'!$A$1:$H$12056, 8, 0), 0)</f>
        <v>1</v>
      </c>
      <c r="U1477" s="13">
        <f>SUMIFS('Fielding Data'!E:E, 'Fielding Data'!$A:$A, $A1477)</f>
        <v>2</v>
      </c>
      <c r="V1477" s="13">
        <f>SUMIFS('Fielding Data'!F:F, 'Fielding Data'!$A:$A, $A1477)</f>
        <v>5</v>
      </c>
      <c r="W1477" s="13">
        <f>SUMIFS('Fielding Data'!G:G, 'Fielding Data'!$A:$A, $A1477)</f>
        <v>0</v>
      </c>
      <c r="X1477" s="13">
        <f>SUMIFS('Fielding Data'!H:H, 'Fielding Data'!$A:$A, $A1477)</f>
        <v>1</v>
      </c>
    </row>
    <row r="1478" spans="1:24" x14ac:dyDescent="0.3">
      <c r="A1478" s="13" t="str">
        <f t="shared" si="47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 t="shared" si="46"/>
        <v>SS</v>
      </c>
      <c r="Q1478" s="13">
        <f>IFERROR(VLOOKUP($A1478, 'Fielding Data'!$A$1:$H$12056, 5, 0), 0)</f>
        <v>182</v>
      </c>
      <c r="R1478" s="13">
        <f>IFERROR(VLOOKUP($A1478, 'Fielding Data'!$A$1:$H$12056, 6, 0), 0)</f>
        <v>343</v>
      </c>
      <c r="S1478" s="13">
        <f>IFERROR(VLOOKUP($A1478, 'Fielding Data'!$A$1:$H$12056, 7, 0), 0)</f>
        <v>14</v>
      </c>
      <c r="T1478" s="13">
        <f>IFERROR(VLOOKUP($A1478, 'Fielding Data'!$A$1:$H$12056, 8, 0), 0)</f>
        <v>73</v>
      </c>
      <c r="U1478" s="13">
        <f>SUMIFS('Fielding Data'!E:E, 'Fielding Data'!$A:$A, $A1478)</f>
        <v>182</v>
      </c>
      <c r="V1478" s="13">
        <f>SUMIFS('Fielding Data'!F:F, 'Fielding Data'!$A:$A, $A1478)</f>
        <v>343</v>
      </c>
      <c r="W1478" s="13">
        <f>SUMIFS('Fielding Data'!G:G, 'Fielding Data'!$A:$A, $A1478)</f>
        <v>14</v>
      </c>
      <c r="X1478" s="13">
        <f>SUMIFS('Fielding Data'!H:H, 'Fielding Data'!$A:$A, $A1478)</f>
        <v>73</v>
      </c>
    </row>
    <row r="1479" spans="1:24" x14ac:dyDescent="0.3">
      <c r="A1479" s="13" t="str">
        <f t="shared" si="47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 t="shared" si="46"/>
        <v>2B</v>
      </c>
      <c r="Q1479" s="13">
        <f>IFERROR(VLOOKUP($A1479, 'Fielding Data'!$A$1:$H$12056, 5, 0), 0)</f>
        <v>305</v>
      </c>
      <c r="R1479" s="13">
        <f>IFERROR(VLOOKUP($A1479, 'Fielding Data'!$A$1:$H$12056, 6, 0), 0)</f>
        <v>464</v>
      </c>
      <c r="S1479" s="13">
        <f>IFERROR(VLOOKUP($A1479, 'Fielding Data'!$A$1:$H$12056, 7, 0), 0)</f>
        <v>14</v>
      </c>
      <c r="T1479" s="13">
        <f>IFERROR(VLOOKUP($A1479, 'Fielding Data'!$A$1:$H$12056, 8, 0), 0)</f>
        <v>101</v>
      </c>
      <c r="U1479" s="13">
        <f>SUMIFS('Fielding Data'!E:E, 'Fielding Data'!$A:$A, $A1479)</f>
        <v>305</v>
      </c>
      <c r="V1479" s="13">
        <f>SUMIFS('Fielding Data'!F:F, 'Fielding Data'!$A:$A, $A1479)</f>
        <v>464</v>
      </c>
      <c r="W1479" s="13">
        <f>SUMIFS('Fielding Data'!G:G, 'Fielding Data'!$A:$A, $A1479)</f>
        <v>14</v>
      </c>
      <c r="X1479" s="13">
        <f>SUMIFS('Fielding Data'!H:H, 'Fielding Data'!$A:$A, $A1479)</f>
        <v>101</v>
      </c>
    </row>
    <row r="1480" spans="1:24" x14ac:dyDescent="0.3">
      <c r="A1480" s="13" t="str">
        <f t="shared" si="47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 t="shared" si="46"/>
        <v>P</v>
      </c>
      <c r="Q1480" s="13">
        <f>IFERROR(VLOOKUP($A1480, 'Fielding Data'!$A$1:$H$12056, 5, 0), 0)</f>
        <v>4</v>
      </c>
      <c r="R1480" s="13">
        <f>IFERROR(VLOOKUP($A1480, 'Fielding Data'!$A$1:$H$12056, 6, 0), 0)</f>
        <v>12</v>
      </c>
      <c r="S1480" s="13">
        <f>IFERROR(VLOOKUP($A1480, 'Fielding Data'!$A$1:$H$12056, 7, 0), 0)</f>
        <v>0</v>
      </c>
      <c r="T1480" s="13">
        <f>IFERROR(VLOOKUP($A1480, 'Fielding Data'!$A$1:$H$12056, 8, 0), 0)</f>
        <v>0</v>
      </c>
      <c r="U1480" s="13">
        <f>SUMIFS('Fielding Data'!E:E, 'Fielding Data'!$A:$A, $A1480)</f>
        <v>4</v>
      </c>
      <c r="V1480" s="13">
        <f>SUMIFS('Fielding Data'!F:F, 'Fielding Data'!$A:$A, $A1480)</f>
        <v>12</v>
      </c>
      <c r="W1480" s="13">
        <f>SUMIFS('Fielding Data'!G:G, 'Fielding Data'!$A:$A, $A1480)</f>
        <v>0</v>
      </c>
      <c r="X1480" s="13">
        <f>SUMIFS('Fielding Data'!H:H, 'Fielding Data'!$A:$A, $A1480)</f>
        <v>0</v>
      </c>
    </row>
    <row r="1481" spans="1:24" x14ac:dyDescent="0.3">
      <c r="A1481" s="13" t="str">
        <f t="shared" si="47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 t="shared" si="46"/>
        <v>OF</v>
      </c>
      <c r="Q1481" s="13">
        <f>IFERROR(VLOOKUP($A1481, 'Fielding Data'!$A$1:$H$12056, 5, 0), 0)</f>
        <v>243</v>
      </c>
      <c r="R1481" s="13">
        <f>IFERROR(VLOOKUP($A1481, 'Fielding Data'!$A$1:$H$12056, 6, 0), 0)</f>
        <v>8</v>
      </c>
      <c r="S1481" s="13">
        <f>IFERROR(VLOOKUP($A1481, 'Fielding Data'!$A$1:$H$12056, 7, 0), 0)</f>
        <v>0</v>
      </c>
      <c r="T1481" s="13">
        <f>IFERROR(VLOOKUP($A1481, 'Fielding Data'!$A$1:$H$12056, 8, 0), 0)</f>
        <v>0</v>
      </c>
      <c r="U1481" s="13">
        <f>SUMIFS('Fielding Data'!E:E, 'Fielding Data'!$A:$A, $A1481)</f>
        <v>243</v>
      </c>
      <c r="V1481" s="13">
        <f>SUMIFS('Fielding Data'!F:F, 'Fielding Data'!$A:$A, $A1481)</f>
        <v>8</v>
      </c>
      <c r="W1481" s="13">
        <f>SUMIFS('Fielding Data'!G:G, 'Fielding Data'!$A:$A, $A1481)</f>
        <v>0</v>
      </c>
      <c r="X1481" s="13">
        <f>SUMIFS('Fielding Data'!H:H, 'Fielding Data'!$A:$A, $A1481)</f>
        <v>0</v>
      </c>
    </row>
    <row r="1482" spans="1:24" x14ac:dyDescent="0.3">
      <c r="A1482" s="13" t="str">
        <f t="shared" si="47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 t="shared" si="46"/>
        <v>1B</v>
      </c>
      <c r="Q1482" s="13">
        <f>IFERROR(VLOOKUP($A1482, 'Fielding Data'!$A$1:$H$12056, 5, 0), 0)</f>
        <v>360</v>
      </c>
      <c r="R1482" s="13">
        <f>IFERROR(VLOOKUP($A1482, 'Fielding Data'!$A$1:$H$12056, 6, 0), 0)</f>
        <v>35</v>
      </c>
      <c r="S1482" s="13">
        <f>IFERROR(VLOOKUP($A1482, 'Fielding Data'!$A$1:$H$12056, 7, 0), 0)</f>
        <v>3</v>
      </c>
      <c r="T1482" s="13">
        <f>IFERROR(VLOOKUP($A1482, 'Fielding Data'!$A$1:$H$12056, 8, 0), 0)</f>
        <v>23</v>
      </c>
      <c r="U1482" s="13">
        <f>SUMIFS('Fielding Data'!E:E, 'Fielding Data'!$A:$A, $A1482)</f>
        <v>369</v>
      </c>
      <c r="V1482" s="13">
        <f>SUMIFS('Fielding Data'!F:F, 'Fielding Data'!$A:$A, $A1482)</f>
        <v>36</v>
      </c>
      <c r="W1482" s="13">
        <f>SUMIFS('Fielding Data'!G:G, 'Fielding Data'!$A:$A, $A1482)</f>
        <v>3</v>
      </c>
      <c r="X1482" s="13">
        <f>SUMIFS('Fielding Data'!H:H, 'Fielding Data'!$A:$A, $A1482)</f>
        <v>23</v>
      </c>
    </row>
    <row r="1483" spans="1:24" x14ac:dyDescent="0.3">
      <c r="A1483" s="13" t="str">
        <f t="shared" si="47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 t="shared" si="46"/>
        <v>P</v>
      </c>
      <c r="Q1483" s="13">
        <f>IFERROR(VLOOKUP($A1483, 'Fielding Data'!$A$1:$H$12056, 5, 0), 0)</f>
        <v>3</v>
      </c>
      <c r="R1483" s="13">
        <f>IFERROR(VLOOKUP($A1483, 'Fielding Data'!$A$1:$H$12056, 6, 0), 0)</f>
        <v>5</v>
      </c>
      <c r="S1483" s="13">
        <f>IFERROR(VLOOKUP($A1483, 'Fielding Data'!$A$1:$H$12056, 7, 0), 0)</f>
        <v>0</v>
      </c>
      <c r="T1483" s="13">
        <f>IFERROR(VLOOKUP($A1483, 'Fielding Data'!$A$1:$H$12056, 8, 0), 0)</f>
        <v>0</v>
      </c>
      <c r="U1483" s="13">
        <f>SUMIFS('Fielding Data'!E:E, 'Fielding Data'!$A:$A, $A1483)</f>
        <v>3</v>
      </c>
      <c r="V1483" s="13">
        <f>SUMIFS('Fielding Data'!F:F, 'Fielding Data'!$A:$A, $A1483)</f>
        <v>5</v>
      </c>
      <c r="W1483" s="13">
        <f>SUMIFS('Fielding Data'!G:G, 'Fielding Data'!$A:$A, $A1483)</f>
        <v>0</v>
      </c>
      <c r="X1483" s="13">
        <f>SUMIFS('Fielding Data'!H:H, 'Fielding Data'!$A:$A, $A1483)</f>
        <v>0</v>
      </c>
    </row>
    <row r="1484" spans="1:24" x14ac:dyDescent="0.3">
      <c r="A1484" s="13" t="str">
        <f t="shared" si="47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 t="shared" si="46"/>
        <v>2B</v>
      </c>
      <c r="Q1484" s="13">
        <f>IFERROR(VLOOKUP($A1484, 'Fielding Data'!$A$1:$H$12056, 5, 0), 0)</f>
        <v>8</v>
      </c>
      <c r="R1484" s="13">
        <f>IFERROR(VLOOKUP($A1484, 'Fielding Data'!$A$1:$H$12056, 6, 0), 0)</f>
        <v>17</v>
      </c>
      <c r="S1484" s="13">
        <f>IFERROR(VLOOKUP($A1484, 'Fielding Data'!$A$1:$H$12056, 7, 0), 0)</f>
        <v>3</v>
      </c>
      <c r="T1484" s="13">
        <f>IFERROR(VLOOKUP($A1484, 'Fielding Data'!$A$1:$H$12056, 8, 0), 0)</f>
        <v>5</v>
      </c>
      <c r="U1484" s="13">
        <f>SUMIFS('Fielding Data'!E:E, 'Fielding Data'!$A:$A, $A1484)</f>
        <v>14</v>
      </c>
      <c r="V1484" s="13">
        <f>SUMIFS('Fielding Data'!F:F, 'Fielding Data'!$A:$A, $A1484)</f>
        <v>45</v>
      </c>
      <c r="W1484" s="13">
        <f>SUMIFS('Fielding Data'!G:G, 'Fielding Data'!$A:$A, $A1484)</f>
        <v>4</v>
      </c>
      <c r="X1484" s="13">
        <f>SUMIFS('Fielding Data'!H:H, 'Fielding Data'!$A:$A, $A1484)</f>
        <v>9</v>
      </c>
    </row>
    <row r="1485" spans="1:24" x14ac:dyDescent="0.3">
      <c r="A1485" s="13" t="str">
        <f t="shared" si="47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 t="shared" si="46"/>
        <v>P</v>
      </c>
      <c r="Q1485" s="13">
        <f>IFERROR(VLOOKUP($A1485, 'Fielding Data'!$A$1:$H$12056, 5, 0), 0)</f>
        <v>1</v>
      </c>
      <c r="R1485" s="13">
        <f>IFERROR(VLOOKUP($A1485, 'Fielding Data'!$A$1:$H$12056, 6, 0), 0)</f>
        <v>3</v>
      </c>
      <c r="S1485" s="13">
        <f>IFERROR(VLOOKUP($A1485, 'Fielding Data'!$A$1:$H$12056, 7, 0), 0)</f>
        <v>0</v>
      </c>
      <c r="T1485" s="13">
        <f>IFERROR(VLOOKUP($A1485, 'Fielding Data'!$A$1:$H$12056, 8, 0), 0)</f>
        <v>0</v>
      </c>
      <c r="U1485" s="13">
        <f>SUMIFS('Fielding Data'!E:E, 'Fielding Data'!$A:$A, $A1485)</f>
        <v>1</v>
      </c>
      <c r="V1485" s="13">
        <f>SUMIFS('Fielding Data'!F:F, 'Fielding Data'!$A:$A, $A1485)</f>
        <v>3</v>
      </c>
      <c r="W1485" s="13">
        <f>SUMIFS('Fielding Data'!G:G, 'Fielding Data'!$A:$A, $A1485)</f>
        <v>0</v>
      </c>
      <c r="X1485" s="13">
        <f>SUMIFS('Fielding Data'!H:H, 'Fielding Data'!$A:$A, $A1485)</f>
        <v>0</v>
      </c>
    </row>
    <row r="1486" spans="1:24" x14ac:dyDescent="0.3">
      <c r="A1486" s="13" t="str">
        <f t="shared" si="47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 t="shared" si="46"/>
        <v>P</v>
      </c>
      <c r="Q1486" s="13">
        <f>IFERROR(VLOOKUP($A1486, 'Fielding Data'!$A$1:$H$12056, 5, 0), 0)</f>
        <v>7</v>
      </c>
      <c r="R1486" s="13">
        <f>IFERROR(VLOOKUP($A1486, 'Fielding Data'!$A$1:$H$12056, 6, 0), 0)</f>
        <v>7</v>
      </c>
      <c r="S1486" s="13">
        <f>IFERROR(VLOOKUP($A1486, 'Fielding Data'!$A$1:$H$12056, 7, 0), 0)</f>
        <v>1</v>
      </c>
      <c r="T1486" s="13">
        <f>IFERROR(VLOOKUP($A1486, 'Fielding Data'!$A$1:$H$12056, 8, 0), 0)</f>
        <v>1</v>
      </c>
      <c r="U1486" s="13">
        <f>SUMIFS('Fielding Data'!E:E, 'Fielding Data'!$A:$A, $A1486)</f>
        <v>7</v>
      </c>
      <c r="V1486" s="13">
        <f>SUMIFS('Fielding Data'!F:F, 'Fielding Data'!$A:$A, $A1486)</f>
        <v>7</v>
      </c>
      <c r="W1486" s="13">
        <f>SUMIFS('Fielding Data'!G:G, 'Fielding Data'!$A:$A, $A1486)</f>
        <v>1</v>
      </c>
      <c r="X1486" s="13">
        <f>SUMIFS('Fielding Data'!H:H, 'Fielding Data'!$A:$A, $A1486)</f>
        <v>1</v>
      </c>
    </row>
    <row r="1487" spans="1:24" x14ac:dyDescent="0.3">
      <c r="A1487" s="13" t="str">
        <f t="shared" si="47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 t="shared" si="46"/>
        <v>P</v>
      </c>
      <c r="Q1487" s="13">
        <f>IFERROR(VLOOKUP($A1487, 'Fielding Data'!$A$1:$H$12056, 5, 0), 0)</f>
        <v>0</v>
      </c>
      <c r="R1487" s="13">
        <f>IFERROR(VLOOKUP($A1487, 'Fielding Data'!$A$1:$H$12056, 6, 0), 0)</f>
        <v>0</v>
      </c>
      <c r="S1487" s="13">
        <f>IFERROR(VLOOKUP($A1487, 'Fielding Data'!$A$1:$H$12056, 7, 0), 0)</f>
        <v>0</v>
      </c>
      <c r="T1487" s="13">
        <f>IFERROR(VLOOKUP($A1487, 'Fielding Data'!$A$1:$H$12056, 8, 0), 0)</f>
        <v>0</v>
      </c>
      <c r="U1487" s="13">
        <f>SUMIFS('Fielding Data'!E:E, 'Fielding Data'!$A:$A, $A1487)</f>
        <v>0</v>
      </c>
      <c r="V1487" s="13">
        <f>SUMIFS('Fielding Data'!F:F, 'Fielding Data'!$A:$A, $A1487)</f>
        <v>0</v>
      </c>
      <c r="W1487" s="13">
        <f>SUMIFS('Fielding Data'!G:G, 'Fielding Data'!$A:$A, $A1487)</f>
        <v>0</v>
      </c>
      <c r="X1487" s="13">
        <f>SUMIFS('Fielding Data'!H:H, 'Fielding Data'!$A:$A, $A1487)</f>
        <v>0</v>
      </c>
    </row>
    <row r="1488" spans="1:24" x14ac:dyDescent="0.3">
      <c r="A1488" s="13" t="str">
        <f t="shared" si="47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 t="shared" si="46"/>
        <v>Other</v>
      </c>
      <c r="Q1488" s="13">
        <f>IFERROR(VLOOKUP($A1488, 'Fielding Data'!$A$1:$H$12056, 5, 0), 0)</f>
        <v>0</v>
      </c>
      <c r="R1488" s="13">
        <f>IFERROR(VLOOKUP($A1488, 'Fielding Data'!$A$1:$H$12056, 6, 0), 0)</f>
        <v>0</v>
      </c>
      <c r="S1488" s="13">
        <f>IFERROR(VLOOKUP($A1488, 'Fielding Data'!$A$1:$H$12056, 7, 0), 0)</f>
        <v>0</v>
      </c>
      <c r="T1488" s="13">
        <f>IFERROR(VLOOKUP($A1488, 'Fielding Data'!$A$1:$H$12056, 8, 0), 0)</f>
        <v>0</v>
      </c>
      <c r="U1488" s="13">
        <f>SUMIFS('Fielding Data'!E:E, 'Fielding Data'!$A:$A, $A1488)</f>
        <v>0</v>
      </c>
      <c r="V1488" s="13">
        <f>SUMIFS('Fielding Data'!F:F, 'Fielding Data'!$A:$A, $A1488)</f>
        <v>0</v>
      </c>
      <c r="W1488" s="13">
        <f>SUMIFS('Fielding Data'!G:G, 'Fielding Data'!$A:$A, $A1488)</f>
        <v>0</v>
      </c>
      <c r="X1488" s="13">
        <f>SUMIFS('Fielding Data'!H:H, 'Fielding Data'!$A:$A, $A1488)</f>
        <v>0</v>
      </c>
    </row>
    <row r="1489" spans="1:24" x14ac:dyDescent="0.3">
      <c r="A1489" s="13" t="str">
        <f t="shared" si="47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 t="shared" si="46"/>
        <v>C</v>
      </c>
      <c r="Q1489" s="13">
        <f>IFERROR(VLOOKUP($A1489, 'Fielding Data'!$A$1:$H$12056, 5, 0), 0)</f>
        <v>37</v>
      </c>
      <c r="R1489" s="13">
        <f>IFERROR(VLOOKUP($A1489, 'Fielding Data'!$A$1:$H$12056, 6, 0), 0)</f>
        <v>6</v>
      </c>
      <c r="S1489" s="13">
        <f>IFERROR(VLOOKUP($A1489, 'Fielding Data'!$A$1:$H$12056, 7, 0), 0)</f>
        <v>1</v>
      </c>
      <c r="T1489" s="13">
        <f>IFERROR(VLOOKUP($A1489, 'Fielding Data'!$A$1:$H$12056, 8, 0), 0)</f>
        <v>0</v>
      </c>
      <c r="U1489" s="13">
        <f>SUMIFS('Fielding Data'!E:E, 'Fielding Data'!$A:$A, $A1489)</f>
        <v>37</v>
      </c>
      <c r="V1489" s="13">
        <f>SUMIFS('Fielding Data'!F:F, 'Fielding Data'!$A:$A, $A1489)</f>
        <v>6</v>
      </c>
      <c r="W1489" s="13">
        <f>SUMIFS('Fielding Data'!G:G, 'Fielding Data'!$A:$A, $A1489)</f>
        <v>1</v>
      </c>
      <c r="X1489" s="13">
        <f>SUMIFS('Fielding Data'!H:H, 'Fielding Data'!$A:$A, $A1489)</f>
        <v>0</v>
      </c>
    </row>
    <row r="1490" spans="1:24" x14ac:dyDescent="0.3">
      <c r="A1490" s="13" t="str">
        <f t="shared" si="47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 t="shared" si="46"/>
        <v>P</v>
      </c>
      <c r="Q1490" s="13">
        <f>IFERROR(VLOOKUP($A1490, 'Fielding Data'!$A$1:$H$12056, 5, 0), 0)</f>
        <v>3</v>
      </c>
      <c r="R1490" s="13">
        <f>IFERROR(VLOOKUP($A1490, 'Fielding Data'!$A$1:$H$12056, 6, 0), 0)</f>
        <v>7</v>
      </c>
      <c r="S1490" s="13">
        <f>IFERROR(VLOOKUP($A1490, 'Fielding Data'!$A$1:$H$12056, 7, 0), 0)</f>
        <v>0</v>
      </c>
      <c r="T1490" s="13">
        <f>IFERROR(VLOOKUP($A1490, 'Fielding Data'!$A$1:$H$12056, 8, 0), 0)</f>
        <v>0</v>
      </c>
      <c r="U1490" s="13">
        <f>SUMIFS('Fielding Data'!E:E, 'Fielding Data'!$A:$A, $A1490)</f>
        <v>3</v>
      </c>
      <c r="V1490" s="13">
        <f>SUMIFS('Fielding Data'!F:F, 'Fielding Data'!$A:$A, $A1490)</f>
        <v>7</v>
      </c>
      <c r="W1490" s="13">
        <f>SUMIFS('Fielding Data'!G:G, 'Fielding Data'!$A:$A, $A1490)</f>
        <v>0</v>
      </c>
      <c r="X1490" s="13">
        <f>SUMIFS('Fielding Data'!H:H, 'Fielding Data'!$A:$A, $A1490)</f>
        <v>0</v>
      </c>
    </row>
    <row r="1491" spans="1:24" x14ac:dyDescent="0.3">
      <c r="A1491" s="13" t="str">
        <f t="shared" si="47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 t="shared" si="46"/>
        <v>P</v>
      </c>
      <c r="Q1491" s="13">
        <f>IFERROR(VLOOKUP($A1491, 'Fielding Data'!$A$1:$H$12056, 5, 0), 0)</f>
        <v>9</v>
      </c>
      <c r="R1491" s="13">
        <f>IFERROR(VLOOKUP($A1491, 'Fielding Data'!$A$1:$H$12056, 6, 0), 0)</f>
        <v>4</v>
      </c>
      <c r="S1491" s="13">
        <f>IFERROR(VLOOKUP($A1491, 'Fielding Data'!$A$1:$H$12056, 7, 0), 0)</f>
        <v>1</v>
      </c>
      <c r="T1491" s="13">
        <f>IFERROR(VLOOKUP($A1491, 'Fielding Data'!$A$1:$H$12056, 8, 0), 0)</f>
        <v>0</v>
      </c>
      <c r="U1491" s="13">
        <f>SUMIFS('Fielding Data'!E:E, 'Fielding Data'!$A:$A, $A1491)</f>
        <v>9</v>
      </c>
      <c r="V1491" s="13">
        <f>SUMIFS('Fielding Data'!F:F, 'Fielding Data'!$A:$A, $A1491)</f>
        <v>4</v>
      </c>
      <c r="W1491" s="13">
        <f>SUMIFS('Fielding Data'!G:G, 'Fielding Data'!$A:$A, $A1491)</f>
        <v>1</v>
      </c>
      <c r="X1491" s="13">
        <f>SUMIFS('Fielding Data'!H:H, 'Fielding Data'!$A:$A, $A1491)</f>
        <v>0</v>
      </c>
    </row>
    <row r="1492" spans="1:24" x14ac:dyDescent="0.3">
      <c r="A1492" s="13" t="str">
        <f t="shared" si="47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 t="shared" si="46"/>
        <v>1B</v>
      </c>
      <c r="Q1492" s="13">
        <f>IFERROR(VLOOKUP($A1492, 'Fielding Data'!$A$1:$H$12056, 5, 0), 0)</f>
        <v>1332</v>
      </c>
      <c r="R1492" s="13">
        <f>IFERROR(VLOOKUP($A1492, 'Fielding Data'!$A$1:$H$12056, 6, 0), 0)</f>
        <v>84</v>
      </c>
      <c r="S1492" s="13">
        <f>IFERROR(VLOOKUP($A1492, 'Fielding Data'!$A$1:$H$12056, 7, 0), 0)</f>
        <v>15</v>
      </c>
      <c r="T1492" s="13">
        <f>IFERROR(VLOOKUP($A1492, 'Fielding Data'!$A$1:$H$12056, 8, 0), 0)</f>
        <v>113</v>
      </c>
      <c r="U1492" s="13">
        <f>SUMIFS('Fielding Data'!E:E, 'Fielding Data'!$A:$A, $A1492)</f>
        <v>1332</v>
      </c>
      <c r="V1492" s="13">
        <f>SUMIFS('Fielding Data'!F:F, 'Fielding Data'!$A:$A, $A1492)</f>
        <v>84</v>
      </c>
      <c r="W1492" s="13">
        <f>SUMIFS('Fielding Data'!G:G, 'Fielding Data'!$A:$A, $A1492)</f>
        <v>15</v>
      </c>
      <c r="X1492" s="13">
        <f>SUMIFS('Fielding Data'!H:H, 'Fielding Data'!$A:$A, $A1492)</f>
        <v>113</v>
      </c>
    </row>
    <row r="1493" spans="1:24" x14ac:dyDescent="0.3">
      <c r="A1493" s="13" t="str">
        <f t="shared" si="47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 t="shared" si="46"/>
        <v>OF</v>
      </c>
      <c r="Q1493" s="13">
        <f>IFERROR(VLOOKUP($A1493, 'Fielding Data'!$A$1:$H$12056, 5, 0), 0)</f>
        <v>1</v>
      </c>
      <c r="R1493" s="13">
        <f>IFERROR(VLOOKUP($A1493, 'Fielding Data'!$A$1:$H$12056, 6, 0), 0)</f>
        <v>0</v>
      </c>
      <c r="S1493" s="13">
        <f>IFERROR(VLOOKUP($A1493, 'Fielding Data'!$A$1:$H$12056, 7, 0), 0)</f>
        <v>0</v>
      </c>
      <c r="T1493" s="13">
        <f>IFERROR(VLOOKUP($A1493, 'Fielding Data'!$A$1:$H$12056, 8, 0), 0)</f>
        <v>0</v>
      </c>
      <c r="U1493" s="13">
        <f>SUMIFS('Fielding Data'!E:E, 'Fielding Data'!$A:$A, $A1493)</f>
        <v>19</v>
      </c>
      <c r="V1493" s="13">
        <f>SUMIFS('Fielding Data'!F:F, 'Fielding Data'!$A:$A, $A1493)</f>
        <v>47</v>
      </c>
      <c r="W1493" s="13">
        <f>SUMIFS('Fielding Data'!G:G, 'Fielding Data'!$A:$A, $A1493)</f>
        <v>1</v>
      </c>
      <c r="X1493" s="13">
        <f>SUMIFS('Fielding Data'!H:H, 'Fielding Data'!$A:$A, $A1493)</f>
        <v>8</v>
      </c>
    </row>
    <row r="1494" spans="1:24" x14ac:dyDescent="0.3">
      <c r="A1494" s="13" t="str">
        <f t="shared" si="47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 t="shared" si="46"/>
        <v>P</v>
      </c>
      <c r="Q1494" s="13">
        <f>IFERROR(VLOOKUP($A1494, 'Fielding Data'!$A$1:$H$12056, 5, 0), 0)</f>
        <v>0</v>
      </c>
      <c r="R1494" s="13">
        <f>IFERROR(VLOOKUP($A1494, 'Fielding Data'!$A$1:$H$12056, 6, 0), 0)</f>
        <v>2</v>
      </c>
      <c r="S1494" s="13">
        <f>IFERROR(VLOOKUP($A1494, 'Fielding Data'!$A$1:$H$12056, 7, 0), 0)</f>
        <v>0</v>
      </c>
      <c r="T1494" s="13">
        <f>IFERROR(VLOOKUP($A1494, 'Fielding Data'!$A$1:$H$12056, 8, 0), 0)</f>
        <v>0</v>
      </c>
      <c r="U1494" s="13">
        <f>SUMIFS('Fielding Data'!E:E, 'Fielding Data'!$A:$A, $A1494)</f>
        <v>0</v>
      </c>
      <c r="V1494" s="13">
        <f>SUMIFS('Fielding Data'!F:F, 'Fielding Data'!$A:$A, $A1494)</f>
        <v>2</v>
      </c>
      <c r="W1494" s="13">
        <f>SUMIFS('Fielding Data'!G:G, 'Fielding Data'!$A:$A, $A1494)</f>
        <v>0</v>
      </c>
      <c r="X1494" s="13">
        <f>SUMIFS('Fielding Data'!H:H, 'Fielding Data'!$A:$A, $A1494)</f>
        <v>0</v>
      </c>
    </row>
    <row r="1495" spans="1:24" x14ac:dyDescent="0.3">
      <c r="A1495" s="13" t="str">
        <f t="shared" si="47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 t="shared" si="46"/>
        <v>3B</v>
      </c>
      <c r="Q1495" s="13">
        <f>IFERROR(VLOOKUP($A1495, 'Fielding Data'!$A$1:$H$12056, 5, 0), 0)</f>
        <v>40</v>
      </c>
      <c r="R1495" s="13">
        <f>IFERROR(VLOOKUP($A1495, 'Fielding Data'!$A$1:$H$12056, 6, 0), 0)</f>
        <v>134</v>
      </c>
      <c r="S1495" s="13">
        <f>IFERROR(VLOOKUP($A1495, 'Fielding Data'!$A$1:$H$12056, 7, 0), 0)</f>
        <v>11</v>
      </c>
      <c r="T1495" s="13">
        <f>IFERROR(VLOOKUP($A1495, 'Fielding Data'!$A$1:$H$12056, 8, 0), 0)</f>
        <v>11</v>
      </c>
      <c r="U1495" s="13">
        <f>SUMIFS('Fielding Data'!E:E, 'Fielding Data'!$A:$A, $A1495)</f>
        <v>42</v>
      </c>
      <c r="V1495" s="13">
        <f>SUMIFS('Fielding Data'!F:F, 'Fielding Data'!$A:$A, $A1495)</f>
        <v>134</v>
      </c>
      <c r="W1495" s="13">
        <f>SUMIFS('Fielding Data'!G:G, 'Fielding Data'!$A:$A, $A1495)</f>
        <v>11</v>
      </c>
      <c r="X1495" s="13">
        <f>SUMIFS('Fielding Data'!H:H, 'Fielding Data'!$A:$A, $A1495)</f>
        <v>11</v>
      </c>
    </row>
    <row r="1496" spans="1:24" x14ac:dyDescent="0.3">
      <c r="A1496" s="13" t="str">
        <f t="shared" si="47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 t="shared" si="46"/>
        <v>P</v>
      </c>
      <c r="Q1496" s="13">
        <f>IFERROR(VLOOKUP($A1496, 'Fielding Data'!$A$1:$H$12056, 5, 0), 0)</f>
        <v>2</v>
      </c>
      <c r="R1496" s="13">
        <f>IFERROR(VLOOKUP($A1496, 'Fielding Data'!$A$1:$H$12056, 6, 0), 0)</f>
        <v>2</v>
      </c>
      <c r="S1496" s="13">
        <f>IFERROR(VLOOKUP($A1496, 'Fielding Data'!$A$1:$H$12056, 7, 0), 0)</f>
        <v>3</v>
      </c>
      <c r="T1496" s="13">
        <f>IFERROR(VLOOKUP($A1496, 'Fielding Data'!$A$1:$H$12056, 8, 0), 0)</f>
        <v>0</v>
      </c>
      <c r="U1496" s="13">
        <f>SUMIFS('Fielding Data'!E:E, 'Fielding Data'!$A:$A, $A1496)</f>
        <v>2</v>
      </c>
      <c r="V1496" s="13">
        <f>SUMIFS('Fielding Data'!F:F, 'Fielding Data'!$A:$A, $A1496)</f>
        <v>2</v>
      </c>
      <c r="W1496" s="13">
        <f>SUMIFS('Fielding Data'!G:G, 'Fielding Data'!$A:$A, $A1496)</f>
        <v>3</v>
      </c>
      <c r="X1496" s="13">
        <f>SUMIFS('Fielding Data'!H:H, 'Fielding Data'!$A:$A, $A1496)</f>
        <v>0</v>
      </c>
    </row>
    <row r="1497" spans="1:24" x14ac:dyDescent="0.3">
      <c r="A1497" s="13" t="str">
        <f t="shared" si="47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 t="shared" si="46"/>
        <v>P</v>
      </c>
      <c r="Q1497" s="13">
        <f>IFERROR(VLOOKUP($A1497, 'Fielding Data'!$A$1:$H$12056, 5, 0), 0)</f>
        <v>0</v>
      </c>
      <c r="R1497" s="13">
        <f>IFERROR(VLOOKUP($A1497, 'Fielding Data'!$A$1:$H$12056, 6, 0), 0)</f>
        <v>5</v>
      </c>
      <c r="S1497" s="13">
        <f>IFERROR(VLOOKUP($A1497, 'Fielding Data'!$A$1:$H$12056, 7, 0), 0)</f>
        <v>1</v>
      </c>
      <c r="T1497" s="13">
        <f>IFERROR(VLOOKUP($A1497, 'Fielding Data'!$A$1:$H$12056, 8, 0), 0)</f>
        <v>0</v>
      </c>
      <c r="U1497" s="13">
        <f>SUMIFS('Fielding Data'!E:E, 'Fielding Data'!$A:$A, $A1497)</f>
        <v>0</v>
      </c>
      <c r="V1497" s="13">
        <f>SUMIFS('Fielding Data'!F:F, 'Fielding Data'!$A:$A, $A1497)</f>
        <v>5</v>
      </c>
      <c r="W1497" s="13">
        <f>SUMIFS('Fielding Data'!G:G, 'Fielding Data'!$A:$A, $A1497)</f>
        <v>1</v>
      </c>
      <c r="X1497" s="13">
        <f>SUMIFS('Fielding Data'!H:H, 'Fielding Data'!$A:$A, $A1497)</f>
        <v>0</v>
      </c>
    </row>
    <row r="1498" spans="1:24" x14ac:dyDescent="0.3">
      <c r="A1498" s="13" t="str">
        <f t="shared" si="47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 t="shared" si="46"/>
        <v>C</v>
      </c>
      <c r="Q1498" s="13">
        <f>IFERROR(VLOOKUP($A1498, 'Fielding Data'!$A$1:$H$12056, 5, 0), 0)</f>
        <v>140</v>
      </c>
      <c r="R1498" s="13">
        <f>IFERROR(VLOOKUP($A1498, 'Fielding Data'!$A$1:$H$12056, 6, 0), 0)</f>
        <v>10</v>
      </c>
      <c r="S1498" s="13">
        <f>IFERROR(VLOOKUP($A1498, 'Fielding Data'!$A$1:$H$12056, 7, 0), 0)</f>
        <v>1</v>
      </c>
      <c r="T1498" s="13">
        <f>IFERROR(VLOOKUP($A1498, 'Fielding Data'!$A$1:$H$12056, 8, 0), 0)</f>
        <v>0</v>
      </c>
      <c r="U1498" s="13">
        <f>SUMIFS('Fielding Data'!E:E, 'Fielding Data'!$A:$A, $A1498)</f>
        <v>140</v>
      </c>
      <c r="V1498" s="13">
        <f>SUMIFS('Fielding Data'!F:F, 'Fielding Data'!$A:$A, $A1498)</f>
        <v>10</v>
      </c>
      <c r="W1498" s="13">
        <f>SUMIFS('Fielding Data'!G:G, 'Fielding Data'!$A:$A, $A1498)</f>
        <v>1</v>
      </c>
      <c r="X1498" s="13">
        <f>SUMIFS('Fielding Data'!H:H, 'Fielding Data'!$A:$A, $A1498)</f>
        <v>0</v>
      </c>
    </row>
    <row r="1499" spans="1:24" x14ac:dyDescent="0.3">
      <c r="A1499" s="13" t="str">
        <f t="shared" si="47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 t="shared" si="46"/>
        <v>SS</v>
      </c>
      <c r="Q1499" s="13">
        <f>IFERROR(VLOOKUP($A1499, 'Fielding Data'!$A$1:$H$12056, 5, 0), 0)</f>
        <v>3</v>
      </c>
      <c r="R1499" s="13">
        <f>IFERROR(VLOOKUP($A1499, 'Fielding Data'!$A$1:$H$12056, 6, 0), 0)</f>
        <v>6</v>
      </c>
      <c r="S1499" s="13">
        <f>IFERROR(VLOOKUP($A1499, 'Fielding Data'!$A$1:$H$12056, 7, 0), 0)</f>
        <v>1</v>
      </c>
      <c r="T1499" s="13">
        <f>IFERROR(VLOOKUP($A1499, 'Fielding Data'!$A$1:$H$12056, 8, 0), 0)</f>
        <v>1</v>
      </c>
      <c r="U1499" s="13">
        <f>SUMIFS('Fielding Data'!E:E, 'Fielding Data'!$A:$A, $A1499)</f>
        <v>3</v>
      </c>
      <c r="V1499" s="13">
        <f>SUMIFS('Fielding Data'!F:F, 'Fielding Data'!$A:$A, $A1499)</f>
        <v>6</v>
      </c>
      <c r="W1499" s="13">
        <f>SUMIFS('Fielding Data'!G:G, 'Fielding Data'!$A:$A, $A1499)</f>
        <v>1</v>
      </c>
      <c r="X1499" s="13">
        <f>SUMIFS('Fielding Data'!H:H, 'Fielding Data'!$A:$A, $A1499)</f>
        <v>1</v>
      </c>
    </row>
    <row r="1500" spans="1:24" x14ac:dyDescent="0.3">
      <c r="A1500" s="13" t="str">
        <f t="shared" si="47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 t="shared" si="46"/>
        <v>1B</v>
      </c>
      <c r="Q1500" s="13">
        <f>IFERROR(VLOOKUP($A1500, 'Fielding Data'!$A$1:$H$12056, 5, 0), 0)</f>
        <v>17</v>
      </c>
      <c r="R1500" s="13">
        <f>IFERROR(VLOOKUP($A1500, 'Fielding Data'!$A$1:$H$12056, 6, 0), 0)</f>
        <v>4</v>
      </c>
      <c r="S1500" s="13">
        <f>IFERROR(VLOOKUP($A1500, 'Fielding Data'!$A$1:$H$12056, 7, 0), 0)</f>
        <v>0</v>
      </c>
      <c r="T1500" s="13">
        <f>IFERROR(VLOOKUP($A1500, 'Fielding Data'!$A$1:$H$12056, 8, 0), 0)</f>
        <v>2</v>
      </c>
      <c r="U1500" s="13">
        <f>SUMIFS('Fielding Data'!E:E, 'Fielding Data'!$A:$A, $A1500)</f>
        <v>260</v>
      </c>
      <c r="V1500" s="13">
        <f>SUMIFS('Fielding Data'!F:F, 'Fielding Data'!$A:$A, $A1500)</f>
        <v>19</v>
      </c>
      <c r="W1500" s="13">
        <f>SUMIFS('Fielding Data'!G:G, 'Fielding Data'!$A:$A, $A1500)</f>
        <v>2</v>
      </c>
      <c r="X1500" s="13">
        <f>SUMIFS('Fielding Data'!H:H, 'Fielding Data'!$A:$A, $A1500)</f>
        <v>3</v>
      </c>
    </row>
    <row r="1501" spans="1:24" x14ac:dyDescent="0.3">
      <c r="A1501" s="13" t="str">
        <f t="shared" si="47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 t="shared" si="46"/>
        <v>P</v>
      </c>
      <c r="Q1501" s="13">
        <f>IFERROR(VLOOKUP($A1501, 'Fielding Data'!$A$1:$H$12056, 5, 0), 0)</f>
        <v>13</v>
      </c>
      <c r="R1501" s="13">
        <f>IFERROR(VLOOKUP($A1501, 'Fielding Data'!$A$1:$H$12056, 6, 0), 0)</f>
        <v>21</v>
      </c>
      <c r="S1501" s="13">
        <f>IFERROR(VLOOKUP($A1501, 'Fielding Data'!$A$1:$H$12056, 7, 0), 0)</f>
        <v>1</v>
      </c>
      <c r="T1501" s="13">
        <f>IFERROR(VLOOKUP($A1501, 'Fielding Data'!$A$1:$H$12056, 8, 0), 0)</f>
        <v>6</v>
      </c>
      <c r="U1501" s="13">
        <f>SUMIFS('Fielding Data'!E:E, 'Fielding Data'!$A:$A, $A1501)</f>
        <v>13</v>
      </c>
      <c r="V1501" s="13">
        <f>SUMIFS('Fielding Data'!F:F, 'Fielding Data'!$A:$A, $A1501)</f>
        <v>21</v>
      </c>
      <c r="W1501" s="13">
        <f>SUMIFS('Fielding Data'!G:G, 'Fielding Data'!$A:$A, $A1501)</f>
        <v>1</v>
      </c>
      <c r="X1501" s="13">
        <f>SUMIFS('Fielding Data'!H:H, 'Fielding Data'!$A:$A, $A1501)</f>
        <v>6</v>
      </c>
    </row>
    <row r="1502" spans="1:24" x14ac:dyDescent="0.3">
      <c r="A1502" s="13" t="str">
        <f t="shared" si="47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 t="shared" si="46"/>
        <v>2B</v>
      </c>
      <c r="Q1502" s="13">
        <f>IFERROR(VLOOKUP($A1502, 'Fielding Data'!$A$1:$H$12056, 5, 0), 0)</f>
        <v>32</v>
      </c>
      <c r="R1502" s="13">
        <f>IFERROR(VLOOKUP($A1502, 'Fielding Data'!$A$1:$H$12056, 6, 0), 0)</f>
        <v>47</v>
      </c>
      <c r="S1502" s="13">
        <f>IFERROR(VLOOKUP($A1502, 'Fielding Data'!$A$1:$H$12056, 7, 0), 0)</f>
        <v>3</v>
      </c>
      <c r="T1502" s="13">
        <f>IFERROR(VLOOKUP($A1502, 'Fielding Data'!$A$1:$H$12056, 8, 0), 0)</f>
        <v>7</v>
      </c>
      <c r="U1502" s="13">
        <f>SUMIFS('Fielding Data'!E:E, 'Fielding Data'!$A:$A, $A1502)</f>
        <v>70</v>
      </c>
      <c r="V1502" s="13">
        <f>SUMIFS('Fielding Data'!F:F, 'Fielding Data'!$A:$A, $A1502)</f>
        <v>137</v>
      </c>
      <c r="W1502" s="13">
        <f>SUMIFS('Fielding Data'!G:G, 'Fielding Data'!$A:$A, $A1502)</f>
        <v>7</v>
      </c>
      <c r="X1502" s="13">
        <f>SUMIFS('Fielding Data'!H:H, 'Fielding Data'!$A:$A, $A1502)</f>
        <v>26</v>
      </c>
    </row>
    <row r="1503" spans="1:24" x14ac:dyDescent="0.3">
      <c r="A1503" s="13" t="str">
        <f t="shared" si="47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 t="shared" si="46"/>
        <v>CF</v>
      </c>
      <c r="Q1503" s="13">
        <f>IFERROR(VLOOKUP($A1503, 'Fielding Data'!$A$1:$H$12056, 5, 0), 0)</f>
        <v>0</v>
      </c>
      <c r="R1503" s="13">
        <f>IFERROR(VLOOKUP($A1503, 'Fielding Data'!$A$1:$H$12056, 6, 0), 0)</f>
        <v>0</v>
      </c>
      <c r="S1503" s="13">
        <f>IFERROR(VLOOKUP($A1503, 'Fielding Data'!$A$1:$H$12056, 7, 0), 0)</f>
        <v>0</v>
      </c>
      <c r="T1503" s="13">
        <f>IFERROR(VLOOKUP($A1503, 'Fielding Data'!$A$1:$H$12056, 8, 0), 0)</f>
        <v>0</v>
      </c>
      <c r="U1503" s="13">
        <f>SUMIFS('Fielding Data'!E:E, 'Fielding Data'!$A:$A, $A1503)</f>
        <v>11</v>
      </c>
      <c r="V1503" s="13">
        <f>SUMIFS('Fielding Data'!F:F, 'Fielding Data'!$A:$A, $A1503)</f>
        <v>0</v>
      </c>
      <c r="W1503" s="13">
        <f>SUMIFS('Fielding Data'!G:G, 'Fielding Data'!$A:$A, $A1503)</f>
        <v>0</v>
      </c>
      <c r="X1503" s="13">
        <f>SUMIFS('Fielding Data'!H:H, 'Fielding Data'!$A:$A, $A1503)</f>
        <v>0</v>
      </c>
    </row>
    <row r="1504" spans="1:24" x14ac:dyDescent="0.3">
      <c r="A1504" s="13" t="str">
        <f t="shared" si="47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 t="shared" si="46"/>
        <v>2B</v>
      </c>
      <c r="Q1504" s="13">
        <f>IFERROR(VLOOKUP($A1504, 'Fielding Data'!$A$1:$H$12056, 5, 0), 0)</f>
        <v>40</v>
      </c>
      <c r="R1504" s="13">
        <f>IFERROR(VLOOKUP($A1504, 'Fielding Data'!$A$1:$H$12056, 6, 0), 0)</f>
        <v>40</v>
      </c>
      <c r="S1504" s="13">
        <f>IFERROR(VLOOKUP($A1504, 'Fielding Data'!$A$1:$H$12056, 7, 0), 0)</f>
        <v>4</v>
      </c>
      <c r="T1504" s="13">
        <f>IFERROR(VLOOKUP($A1504, 'Fielding Data'!$A$1:$H$12056, 8, 0), 0)</f>
        <v>12</v>
      </c>
      <c r="U1504" s="13">
        <f>SUMIFS('Fielding Data'!E:E, 'Fielding Data'!$A:$A, $A1504)</f>
        <v>59</v>
      </c>
      <c r="V1504" s="13">
        <f>SUMIFS('Fielding Data'!F:F, 'Fielding Data'!$A:$A, $A1504)</f>
        <v>87</v>
      </c>
      <c r="W1504" s="13">
        <f>SUMIFS('Fielding Data'!G:G, 'Fielding Data'!$A:$A, $A1504)</f>
        <v>5</v>
      </c>
      <c r="X1504" s="13">
        <f>SUMIFS('Fielding Data'!H:H, 'Fielding Data'!$A:$A, $A1504)</f>
        <v>17</v>
      </c>
    </row>
    <row r="1505" spans="1:24" x14ac:dyDescent="0.3">
      <c r="A1505" s="13" t="str">
        <f t="shared" si="47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 t="shared" si="46"/>
        <v>CF</v>
      </c>
      <c r="Q1505" s="13">
        <f>IFERROR(VLOOKUP($A1505, 'Fielding Data'!$A$1:$H$12056, 5, 0), 0)</f>
        <v>0</v>
      </c>
      <c r="R1505" s="13">
        <f>IFERROR(VLOOKUP($A1505, 'Fielding Data'!$A$1:$H$12056, 6, 0), 0)</f>
        <v>0</v>
      </c>
      <c r="S1505" s="13">
        <f>IFERROR(VLOOKUP($A1505, 'Fielding Data'!$A$1:$H$12056, 7, 0), 0)</f>
        <v>0</v>
      </c>
      <c r="T1505" s="13">
        <f>IFERROR(VLOOKUP($A1505, 'Fielding Data'!$A$1:$H$12056, 8, 0), 0)</f>
        <v>0</v>
      </c>
      <c r="U1505" s="13">
        <f>SUMIFS('Fielding Data'!E:E, 'Fielding Data'!$A:$A, $A1505)</f>
        <v>309</v>
      </c>
      <c r="V1505" s="13">
        <f>SUMIFS('Fielding Data'!F:F, 'Fielding Data'!$A:$A, $A1505)</f>
        <v>6</v>
      </c>
      <c r="W1505" s="13">
        <f>SUMIFS('Fielding Data'!G:G, 'Fielding Data'!$A:$A, $A1505)</f>
        <v>8</v>
      </c>
      <c r="X1505" s="13">
        <f>SUMIFS('Fielding Data'!H:H, 'Fielding Data'!$A:$A, $A1505)</f>
        <v>2</v>
      </c>
    </row>
    <row r="1506" spans="1:24" x14ac:dyDescent="0.3">
      <c r="A1506" s="13" t="str">
        <f t="shared" si="47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 t="shared" si="46"/>
        <v>1B</v>
      </c>
      <c r="Q1506" s="13">
        <f>IFERROR(VLOOKUP($A1506, 'Fielding Data'!$A$1:$H$12056, 5, 0), 0)</f>
        <v>25</v>
      </c>
      <c r="R1506" s="13">
        <f>IFERROR(VLOOKUP($A1506, 'Fielding Data'!$A$1:$H$12056, 6, 0), 0)</f>
        <v>1</v>
      </c>
      <c r="S1506" s="13">
        <f>IFERROR(VLOOKUP($A1506, 'Fielding Data'!$A$1:$H$12056, 7, 0), 0)</f>
        <v>0</v>
      </c>
      <c r="T1506" s="13">
        <f>IFERROR(VLOOKUP($A1506, 'Fielding Data'!$A$1:$H$12056, 8, 0), 0)</f>
        <v>3</v>
      </c>
      <c r="U1506" s="13">
        <f>SUMIFS('Fielding Data'!E:E, 'Fielding Data'!$A:$A, $A1506)</f>
        <v>68</v>
      </c>
      <c r="V1506" s="13">
        <f>SUMIFS('Fielding Data'!F:F, 'Fielding Data'!$A:$A, $A1506)</f>
        <v>2</v>
      </c>
      <c r="W1506" s="13">
        <f>SUMIFS('Fielding Data'!G:G, 'Fielding Data'!$A:$A, $A1506)</f>
        <v>0</v>
      </c>
      <c r="X1506" s="13">
        <f>SUMIFS('Fielding Data'!H:H, 'Fielding Data'!$A:$A, $A1506)</f>
        <v>3</v>
      </c>
    </row>
    <row r="1507" spans="1:24" x14ac:dyDescent="0.3">
      <c r="A1507" s="13" t="str">
        <f t="shared" si="47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 t="shared" si="46"/>
        <v>LF</v>
      </c>
      <c r="Q1507" s="13">
        <f>IFERROR(VLOOKUP($A1507, 'Fielding Data'!$A$1:$H$12056, 5, 0), 0)</f>
        <v>0</v>
      </c>
      <c r="R1507" s="13">
        <f>IFERROR(VLOOKUP($A1507, 'Fielding Data'!$A$1:$H$12056, 6, 0), 0)</f>
        <v>0</v>
      </c>
      <c r="S1507" s="13">
        <f>IFERROR(VLOOKUP($A1507, 'Fielding Data'!$A$1:$H$12056, 7, 0), 0)</f>
        <v>0</v>
      </c>
      <c r="T1507" s="13">
        <f>IFERROR(VLOOKUP($A1507, 'Fielding Data'!$A$1:$H$12056, 8, 0), 0)</f>
        <v>0</v>
      </c>
      <c r="U1507" s="13">
        <f>SUMIFS('Fielding Data'!E:E, 'Fielding Data'!$A:$A, $A1507)</f>
        <v>103</v>
      </c>
      <c r="V1507" s="13">
        <f>SUMIFS('Fielding Data'!F:F, 'Fielding Data'!$A:$A, $A1507)</f>
        <v>4</v>
      </c>
      <c r="W1507" s="13">
        <f>SUMIFS('Fielding Data'!G:G, 'Fielding Data'!$A:$A, $A1507)</f>
        <v>3</v>
      </c>
      <c r="X1507" s="13">
        <f>SUMIFS('Fielding Data'!H:H, 'Fielding Data'!$A:$A, $A1507)</f>
        <v>0</v>
      </c>
    </row>
    <row r="1508" spans="1:24" x14ac:dyDescent="0.3">
      <c r="A1508" s="13" t="str">
        <f t="shared" si="47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 t="shared" si="46"/>
        <v>P</v>
      </c>
      <c r="Q1508" s="13">
        <f>IFERROR(VLOOKUP($A1508, 'Fielding Data'!$A$1:$H$12056, 5, 0), 0)</f>
        <v>2</v>
      </c>
      <c r="R1508" s="13">
        <f>IFERROR(VLOOKUP($A1508, 'Fielding Data'!$A$1:$H$12056, 6, 0), 0)</f>
        <v>2</v>
      </c>
      <c r="S1508" s="13">
        <f>IFERROR(VLOOKUP($A1508, 'Fielding Data'!$A$1:$H$12056, 7, 0), 0)</f>
        <v>1</v>
      </c>
      <c r="T1508" s="13">
        <f>IFERROR(VLOOKUP($A1508, 'Fielding Data'!$A$1:$H$12056, 8, 0), 0)</f>
        <v>0</v>
      </c>
      <c r="U1508" s="13">
        <f>SUMIFS('Fielding Data'!E:E, 'Fielding Data'!$A:$A, $A1508)</f>
        <v>2</v>
      </c>
      <c r="V1508" s="13">
        <f>SUMIFS('Fielding Data'!F:F, 'Fielding Data'!$A:$A, $A1508)</f>
        <v>2</v>
      </c>
      <c r="W1508" s="13">
        <f>SUMIFS('Fielding Data'!G:G, 'Fielding Data'!$A:$A, $A1508)</f>
        <v>1</v>
      </c>
      <c r="X1508" s="13">
        <f>SUMIFS('Fielding Data'!H:H, 'Fielding Data'!$A:$A, $A1508)</f>
        <v>0</v>
      </c>
    </row>
    <row r="1509" spans="1:24" x14ac:dyDescent="0.3">
      <c r="A1509" s="13" t="str">
        <f t="shared" si="47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 t="shared" si="46"/>
        <v>P</v>
      </c>
      <c r="Q1509" s="13">
        <f>IFERROR(VLOOKUP($A1509, 'Fielding Data'!$A$1:$H$12056, 5, 0), 0)</f>
        <v>4</v>
      </c>
      <c r="R1509" s="13">
        <f>IFERROR(VLOOKUP($A1509, 'Fielding Data'!$A$1:$H$12056, 6, 0), 0)</f>
        <v>31</v>
      </c>
      <c r="S1509" s="13">
        <f>IFERROR(VLOOKUP($A1509, 'Fielding Data'!$A$1:$H$12056, 7, 0), 0)</f>
        <v>0</v>
      </c>
      <c r="T1509" s="13">
        <f>IFERROR(VLOOKUP($A1509, 'Fielding Data'!$A$1:$H$12056, 8, 0), 0)</f>
        <v>3</v>
      </c>
      <c r="U1509" s="13">
        <f>SUMIFS('Fielding Data'!E:E, 'Fielding Data'!$A:$A, $A1509)</f>
        <v>4</v>
      </c>
      <c r="V1509" s="13">
        <f>SUMIFS('Fielding Data'!F:F, 'Fielding Data'!$A:$A, $A1509)</f>
        <v>31</v>
      </c>
      <c r="W1509" s="13">
        <f>SUMIFS('Fielding Data'!G:G, 'Fielding Data'!$A:$A, $A1509)</f>
        <v>0</v>
      </c>
      <c r="X1509" s="13">
        <f>SUMIFS('Fielding Data'!H:H, 'Fielding Data'!$A:$A, $A1509)</f>
        <v>3</v>
      </c>
    </row>
    <row r="1510" spans="1:24" x14ac:dyDescent="0.3">
      <c r="A1510" s="13" t="str">
        <f t="shared" si="47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 t="shared" si="46"/>
        <v>OF</v>
      </c>
      <c r="Q1510" s="13">
        <f>IFERROR(VLOOKUP($A1510, 'Fielding Data'!$A$1:$H$12056, 5, 0), 0)</f>
        <v>327</v>
      </c>
      <c r="R1510" s="13">
        <f>IFERROR(VLOOKUP($A1510, 'Fielding Data'!$A$1:$H$12056, 6, 0), 0)</f>
        <v>16</v>
      </c>
      <c r="S1510" s="13">
        <f>IFERROR(VLOOKUP($A1510, 'Fielding Data'!$A$1:$H$12056, 7, 0), 0)</f>
        <v>5</v>
      </c>
      <c r="T1510" s="13">
        <f>IFERROR(VLOOKUP($A1510, 'Fielding Data'!$A$1:$H$12056, 8, 0), 0)</f>
        <v>4</v>
      </c>
      <c r="U1510" s="13">
        <f>SUMIFS('Fielding Data'!E:E, 'Fielding Data'!$A:$A, $A1510)</f>
        <v>327</v>
      </c>
      <c r="V1510" s="13">
        <f>SUMIFS('Fielding Data'!F:F, 'Fielding Data'!$A:$A, $A1510)</f>
        <v>16</v>
      </c>
      <c r="W1510" s="13">
        <f>SUMIFS('Fielding Data'!G:G, 'Fielding Data'!$A:$A, $A1510)</f>
        <v>5</v>
      </c>
      <c r="X1510" s="13">
        <f>SUMIFS('Fielding Data'!H:H, 'Fielding Data'!$A:$A, $A1510)</f>
        <v>4</v>
      </c>
    </row>
    <row r="1511" spans="1:24" x14ac:dyDescent="0.3">
      <c r="A1511" s="13" t="str">
        <f t="shared" si="47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 t="shared" si="46"/>
        <v>3B</v>
      </c>
      <c r="Q1511" s="13">
        <f>IFERROR(VLOOKUP($A1511, 'Fielding Data'!$A$1:$H$12056, 5, 0), 0)</f>
        <v>14</v>
      </c>
      <c r="R1511" s="13">
        <f>IFERROR(VLOOKUP($A1511, 'Fielding Data'!$A$1:$H$12056, 6, 0), 0)</f>
        <v>36</v>
      </c>
      <c r="S1511" s="13">
        <f>IFERROR(VLOOKUP($A1511, 'Fielding Data'!$A$1:$H$12056, 7, 0), 0)</f>
        <v>2</v>
      </c>
      <c r="T1511" s="13">
        <f>IFERROR(VLOOKUP($A1511, 'Fielding Data'!$A$1:$H$12056, 8, 0), 0)</f>
        <v>1</v>
      </c>
      <c r="U1511" s="13">
        <f>SUMIFS('Fielding Data'!E:E, 'Fielding Data'!$A:$A, $A1511)</f>
        <v>14</v>
      </c>
      <c r="V1511" s="13">
        <f>SUMIFS('Fielding Data'!F:F, 'Fielding Data'!$A:$A, $A1511)</f>
        <v>36</v>
      </c>
      <c r="W1511" s="13">
        <f>SUMIFS('Fielding Data'!G:G, 'Fielding Data'!$A:$A, $A1511)</f>
        <v>2</v>
      </c>
      <c r="X1511" s="13">
        <f>SUMIFS('Fielding Data'!H:H, 'Fielding Data'!$A:$A, $A1511)</f>
        <v>1</v>
      </c>
    </row>
    <row r="1512" spans="1:24" x14ac:dyDescent="0.3">
      <c r="A1512" s="13" t="str">
        <f t="shared" si="47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 t="shared" si="46"/>
        <v>P</v>
      </c>
      <c r="Q1512" s="13">
        <f>IFERROR(VLOOKUP($A1512, 'Fielding Data'!$A$1:$H$12056, 5, 0), 0)</f>
        <v>5</v>
      </c>
      <c r="R1512" s="13">
        <f>IFERROR(VLOOKUP($A1512, 'Fielding Data'!$A$1:$H$12056, 6, 0), 0)</f>
        <v>6</v>
      </c>
      <c r="S1512" s="13">
        <f>IFERROR(VLOOKUP($A1512, 'Fielding Data'!$A$1:$H$12056, 7, 0), 0)</f>
        <v>0</v>
      </c>
      <c r="T1512" s="13">
        <f>IFERROR(VLOOKUP($A1512, 'Fielding Data'!$A$1:$H$12056, 8, 0), 0)</f>
        <v>0</v>
      </c>
      <c r="U1512" s="13">
        <f>SUMIFS('Fielding Data'!E:E, 'Fielding Data'!$A:$A, $A1512)</f>
        <v>5</v>
      </c>
      <c r="V1512" s="13">
        <f>SUMIFS('Fielding Data'!F:F, 'Fielding Data'!$A:$A, $A1512)</f>
        <v>6</v>
      </c>
      <c r="W1512" s="13">
        <f>SUMIFS('Fielding Data'!G:G, 'Fielding Data'!$A:$A, $A1512)</f>
        <v>0</v>
      </c>
      <c r="X1512" s="13">
        <f>SUMIFS('Fielding Data'!H:H, 'Fielding Data'!$A:$A, $A1512)</f>
        <v>0</v>
      </c>
    </row>
    <row r="1513" spans="1:24" x14ac:dyDescent="0.3">
      <c r="A1513" s="13" t="str">
        <f t="shared" si="47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 t="shared" si="46"/>
        <v>1B</v>
      </c>
      <c r="Q1513" s="13">
        <f>IFERROR(VLOOKUP($A1513, 'Fielding Data'!$A$1:$H$12056, 5, 0), 0)</f>
        <v>11</v>
      </c>
      <c r="R1513" s="13">
        <f>IFERROR(VLOOKUP($A1513, 'Fielding Data'!$A$1:$H$12056, 6, 0), 0)</f>
        <v>0</v>
      </c>
      <c r="S1513" s="13">
        <f>IFERROR(VLOOKUP($A1513, 'Fielding Data'!$A$1:$H$12056, 7, 0), 0)</f>
        <v>0</v>
      </c>
      <c r="T1513" s="13">
        <f>IFERROR(VLOOKUP($A1513, 'Fielding Data'!$A$1:$H$12056, 8, 0), 0)</f>
        <v>1</v>
      </c>
      <c r="U1513" s="13">
        <f>SUMIFS('Fielding Data'!E:E, 'Fielding Data'!$A:$A, $A1513)</f>
        <v>37</v>
      </c>
      <c r="V1513" s="13">
        <f>SUMIFS('Fielding Data'!F:F, 'Fielding Data'!$A:$A, $A1513)</f>
        <v>46</v>
      </c>
      <c r="W1513" s="13">
        <f>SUMIFS('Fielding Data'!G:G, 'Fielding Data'!$A:$A, $A1513)</f>
        <v>2</v>
      </c>
      <c r="X1513" s="13">
        <f>SUMIFS('Fielding Data'!H:H, 'Fielding Data'!$A:$A, $A1513)</f>
        <v>4</v>
      </c>
    </row>
    <row r="1514" spans="1:24" x14ac:dyDescent="0.3">
      <c r="A1514" s="13" t="str">
        <f t="shared" si="47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 t="shared" si="46"/>
        <v>1B</v>
      </c>
      <c r="Q1514" s="13">
        <f>IFERROR(VLOOKUP($A1514, 'Fielding Data'!$A$1:$H$12056, 5, 0), 0)</f>
        <v>1317</v>
      </c>
      <c r="R1514" s="13">
        <f>IFERROR(VLOOKUP($A1514, 'Fielding Data'!$A$1:$H$12056, 6, 0), 0)</f>
        <v>92</v>
      </c>
      <c r="S1514" s="13">
        <f>IFERROR(VLOOKUP($A1514, 'Fielding Data'!$A$1:$H$12056, 7, 0), 0)</f>
        <v>6</v>
      </c>
      <c r="T1514" s="13">
        <f>IFERROR(VLOOKUP($A1514, 'Fielding Data'!$A$1:$H$12056, 8, 0), 0)</f>
        <v>106</v>
      </c>
      <c r="U1514" s="13">
        <f>SUMIFS('Fielding Data'!E:E, 'Fielding Data'!$A:$A, $A1514)</f>
        <v>1317</v>
      </c>
      <c r="V1514" s="13">
        <f>SUMIFS('Fielding Data'!F:F, 'Fielding Data'!$A:$A, $A1514)</f>
        <v>92</v>
      </c>
      <c r="W1514" s="13">
        <f>SUMIFS('Fielding Data'!G:G, 'Fielding Data'!$A:$A, $A1514)</f>
        <v>6</v>
      </c>
      <c r="X1514" s="13">
        <f>SUMIFS('Fielding Data'!H:H, 'Fielding Data'!$A:$A, $A1514)</f>
        <v>106</v>
      </c>
    </row>
    <row r="1515" spans="1:24" x14ac:dyDescent="0.3">
      <c r="A1515" s="13" t="str">
        <f t="shared" si="47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 t="shared" si="46"/>
        <v>1B</v>
      </c>
      <c r="Q1515" s="13">
        <f>IFERROR(VLOOKUP($A1515, 'Fielding Data'!$A$1:$H$12056, 5, 0), 0)</f>
        <v>8</v>
      </c>
      <c r="R1515" s="13">
        <f>IFERROR(VLOOKUP($A1515, 'Fielding Data'!$A$1:$H$12056, 6, 0), 0)</f>
        <v>0</v>
      </c>
      <c r="S1515" s="13">
        <f>IFERROR(VLOOKUP($A1515, 'Fielding Data'!$A$1:$H$12056, 7, 0), 0)</f>
        <v>0</v>
      </c>
      <c r="T1515" s="13">
        <f>IFERROR(VLOOKUP($A1515, 'Fielding Data'!$A$1:$H$12056, 8, 0), 0)</f>
        <v>2</v>
      </c>
      <c r="U1515" s="13">
        <f>SUMIFS('Fielding Data'!E:E, 'Fielding Data'!$A:$A, $A1515)</f>
        <v>41</v>
      </c>
      <c r="V1515" s="13">
        <f>SUMIFS('Fielding Data'!F:F, 'Fielding Data'!$A:$A, $A1515)</f>
        <v>159</v>
      </c>
      <c r="W1515" s="13">
        <f>SUMIFS('Fielding Data'!G:G, 'Fielding Data'!$A:$A, $A1515)</f>
        <v>12</v>
      </c>
      <c r="X1515" s="13">
        <f>SUMIFS('Fielding Data'!H:H, 'Fielding Data'!$A:$A, $A1515)</f>
        <v>25</v>
      </c>
    </row>
    <row r="1516" spans="1:24" x14ac:dyDescent="0.3">
      <c r="A1516" s="13" t="str">
        <f t="shared" si="47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 t="shared" si="46"/>
        <v>P</v>
      </c>
      <c r="Q1516" s="13">
        <f>IFERROR(VLOOKUP($A1516, 'Fielding Data'!$A$1:$H$12056, 5, 0), 0)</f>
        <v>2</v>
      </c>
      <c r="R1516" s="13">
        <f>IFERROR(VLOOKUP($A1516, 'Fielding Data'!$A$1:$H$12056, 6, 0), 0)</f>
        <v>3</v>
      </c>
      <c r="S1516" s="13">
        <f>IFERROR(VLOOKUP($A1516, 'Fielding Data'!$A$1:$H$12056, 7, 0), 0)</f>
        <v>0</v>
      </c>
      <c r="T1516" s="13">
        <f>IFERROR(VLOOKUP($A1516, 'Fielding Data'!$A$1:$H$12056, 8, 0), 0)</f>
        <v>1</v>
      </c>
      <c r="U1516" s="13">
        <f>SUMIFS('Fielding Data'!E:E, 'Fielding Data'!$A:$A, $A1516)</f>
        <v>2</v>
      </c>
      <c r="V1516" s="13">
        <f>SUMIFS('Fielding Data'!F:F, 'Fielding Data'!$A:$A, $A1516)</f>
        <v>3</v>
      </c>
      <c r="W1516" s="13">
        <f>SUMIFS('Fielding Data'!G:G, 'Fielding Data'!$A:$A, $A1516)</f>
        <v>0</v>
      </c>
      <c r="X1516" s="13">
        <f>SUMIFS('Fielding Data'!H:H, 'Fielding Data'!$A:$A, $A1516)</f>
        <v>1</v>
      </c>
    </row>
    <row r="1517" spans="1:24" x14ac:dyDescent="0.3">
      <c r="A1517" s="13" t="str">
        <f t="shared" si="47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 t="shared" si="46"/>
        <v>C</v>
      </c>
      <c r="Q1517" s="13">
        <f>IFERROR(VLOOKUP($A1517, 'Fielding Data'!$A$1:$H$12056, 5, 0), 0)</f>
        <v>42</v>
      </c>
      <c r="R1517" s="13">
        <f>IFERROR(VLOOKUP($A1517, 'Fielding Data'!$A$1:$H$12056, 6, 0), 0)</f>
        <v>5</v>
      </c>
      <c r="S1517" s="13">
        <f>IFERROR(VLOOKUP($A1517, 'Fielding Data'!$A$1:$H$12056, 7, 0), 0)</f>
        <v>1</v>
      </c>
      <c r="T1517" s="13">
        <f>IFERROR(VLOOKUP($A1517, 'Fielding Data'!$A$1:$H$12056, 8, 0), 0)</f>
        <v>0</v>
      </c>
      <c r="U1517" s="13">
        <f>SUMIFS('Fielding Data'!E:E, 'Fielding Data'!$A:$A, $A1517)</f>
        <v>42</v>
      </c>
      <c r="V1517" s="13">
        <f>SUMIFS('Fielding Data'!F:F, 'Fielding Data'!$A:$A, $A1517)</f>
        <v>5</v>
      </c>
      <c r="W1517" s="13">
        <f>SUMIFS('Fielding Data'!G:G, 'Fielding Data'!$A:$A, $A1517)</f>
        <v>1</v>
      </c>
      <c r="X1517" s="13">
        <f>SUMIFS('Fielding Data'!H:H, 'Fielding Data'!$A:$A, $A1517)</f>
        <v>0</v>
      </c>
    </row>
    <row r="1518" spans="1:24" x14ac:dyDescent="0.3">
      <c r="A1518" s="13" t="str">
        <f t="shared" si="47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 t="shared" si="46"/>
        <v>P</v>
      </c>
      <c r="Q1518" s="13">
        <f>IFERROR(VLOOKUP($A1518, 'Fielding Data'!$A$1:$H$12056, 5, 0), 0)</f>
        <v>1</v>
      </c>
      <c r="R1518" s="13">
        <f>IFERROR(VLOOKUP($A1518, 'Fielding Data'!$A$1:$H$12056, 6, 0), 0)</f>
        <v>9</v>
      </c>
      <c r="S1518" s="13">
        <f>IFERROR(VLOOKUP($A1518, 'Fielding Data'!$A$1:$H$12056, 7, 0), 0)</f>
        <v>1</v>
      </c>
      <c r="T1518" s="13">
        <f>IFERROR(VLOOKUP($A1518, 'Fielding Data'!$A$1:$H$12056, 8, 0), 0)</f>
        <v>0</v>
      </c>
      <c r="U1518" s="13">
        <f>SUMIFS('Fielding Data'!E:E, 'Fielding Data'!$A:$A, $A1518)</f>
        <v>1</v>
      </c>
      <c r="V1518" s="13">
        <f>SUMIFS('Fielding Data'!F:F, 'Fielding Data'!$A:$A, $A1518)</f>
        <v>9</v>
      </c>
      <c r="W1518" s="13">
        <f>SUMIFS('Fielding Data'!G:G, 'Fielding Data'!$A:$A, $A1518)</f>
        <v>1</v>
      </c>
      <c r="X1518" s="13">
        <f>SUMIFS('Fielding Data'!H:H, 'Fielding Data'!$A:$A, $A1518)</f>
        <v>0</v>
      </c>
    </row>
    <row r="1519" spans="1:24" x14ac:dyDescent="0.3">
      <c r="A1519" s="13" t="str">
        <f t="shared" si="47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 t="shared" si="46"/>
        <v>CF</v>
      </c>
      <c r="Q1519" s="13">
        <f>IFERROR(VLOOKUP($A1519, 'Fielding Data'!$A$1:$H$12056, 5, 0), 0)</f>
        <v>0</v>
      </c>
      <c r="R1519" s="13">
        <f>IFERROR(VLOOKUP($A1519, 'Fielding Data'!$A$1:$H$12056, 6, 0), 0)</f>
        <v>0</v>
      </c>
      <c r="S1519" s="13">
        <f>IFERROR(VLOOKUP($A1519, 'Fielding Data'!$A$1:$H$12056, 7, 0), 0)</f>
        <v>0</v>
      </c>
      <c r="T1519" s="13">
        <f>IFERROR(VLOOKUP($A1519, 'Fielding Data'!$A$1:$H$12056, 8, 0), 0)</f>
        <v>0</v>
      </c>
      <c r="U1519" s="13">
        <f>SUMIFS('Fielding Data'!E:E, 'Fielding Data'!$A:$A, $A1519)</f>
        <v>190</v>
      </c>
      <c r="V1519" s="13">
        <f>SUMIFS('Fielding Data'!F:F, 'Fielding Data'!$A:$A, $A1519)</f>
        <v>5</v>
      </c>
      <c r="W1519" s="13">
        <f>SUMIFS('Fielding Data'!G:G, 'Fielding Data'!$A:$A, $A1519)</f>
        <v>3</v>
      </c>
      <c r="X1519" s="13">
        <f>SUMIFS('Fielding Data'!H:H, 'Fielding Data'!$A:$A, $A1519)</f>
        <v>0</v>
      </c>
    </row>
    <row r="1520" spans="1:24" x14ac:dyDescent="0.3">
      <c r="A1520" s="13" t="str">
        <f t="shared" si="47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 t="shared" si="46"/>
        <v>P</v>
      </c>
      <c r="Q1520" s="13">
        <f>IFERROR(VLOOKUP($A1520, 'Fielding Data'!$A$1:$H$12056, 5, 0), 0)</f>
        <v>0</v>
      </c>
      <c r="R1520" s="13">
        <f>IFERROR(VLOOKUP($A1520, 'Fielding Data'!$A$1:$H$12056, 6, 0), 0)</f>
        <v>7</v>
      </c>
      <c r="S1520" s="13">
        <f>IFERROR(VLOOKUP($A1520, 'Fielding Data'!$A$1:$H$12056, 7, 0), 0)</f>
        <v>0</v>
      </c>
      <c r="T1520" s="13">
        <f>IFERROR(VLOOKUP($A1520, 'Fielding Data'!$A$1:$H$12056, 8, 0), 0)</f>
        <v>1</v>
      </c>
      <c r="U1520" s="13">
        <f>SUMIFS('Fielding Data'!E:E, 'Fielding Data'!$A:$A, $A1520)</f>
        <v>0</v>
      </c>
      <c r="V1520" s="13">
        <f>SUMIFS('Fielding Data'!F:F, 'Fielding Data'!$A:$A, $A1520)</f>
        <v>7</v>
      </c>
      <c r="W1520" s="13">
        <f>SUMIFS('Fielding Data'!G:G, 'Fielding Data'!$A:$A, $A1520)</f>
        <v>0</v>
      </c>
      <c r="X1520" s="13">
        <f>SUMIFS('Fielding Data'!H:H, 'Fielding Data'!$A:$A, $A1520)</f>
        <v>1</v>
      </c>
    </row>
    <row r="1521" spans="1:24" x14ac:dyDescent="0.3">
      <c r="A1521" s="13" t="str">
        <f t="shared" si="47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 t="shared" si="46"/>
        <v>P</v>
      </c>
      <c r="Q1521" s="13">
        <f>IFERROR(VLOOKUP($A1521, 'Fielding Data'!$A$1:$H$12056, 5, 0), 0)</f>
        <v>12</v>
      </c>
      <c r="R1521" s="13">
        <f>IFERROR(VLOOKUP($A1521, 'Fielding Data'!$A$1:$H$12056, 6, 0), 0)</f>
        <v>30</v>
      </c>
      <c r="S1521" s="13">
        <f>IFERROR(VLOOKUP($A1521, 'Fielding Data'!$A$1:$H$12056, 7, 0), 0)</f>
        <v>2</v>
      </c>
      <c r="T1521" s="13">
        <f>IFERROR(VLOOKUP($A1521, 'Fielding Data'!$A$1:$H$12056, 8, 0), 0)</f>
        <v>3</v>
      </c>
      <c r="U1521" s="13">
        <f>SUMIFS('Fielding Data'!E:E, 'Fielding Data'!$A:$A, $A1521)</f>
        <v>12</v>
      </c>
      <c r="V1521" s="13">
        <f>SUMIFS('Fielding Data'!F:F, 'Fielding Data'!$A:$A, $A1521)</f>
        <v>30</v>
      </c>
      <c r="W1521" s="13">
        <f>SUMIFS('Fielding Data'!G:G, 'Fielding Data'!$A:$A, $A1521)</f>
        <v>2</v>
      </c>
      <c r="X1521" s="13">
        <f>SUMIFS('Fielding Data'!H:H, 'Fielding Data'!$A:$A, $A1521)</f>
        <v>3</v>
      </c>
    </row>
    <row r="1522" spans="1:24" x14ac:dyDescent="0.3">
      <c r="A1522" s="13" t="str">
        <f t="shared" si="47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 t="shared" si="46"/>
        <v>1B</v>
      </c>
      <c r="Q1522" s="13">
        <f>IFERROR(VLOOKUP($A1522, 'Fielding Data'!$A$1:$H$12056, 5, 0), 0)</f>
        <v>18</v>
      </c>
      <c r="R1522" s="13">
        <f>IFERROR(VLOOKUP($A1522, 'Fielding Data'!$A$1:$H$12056, 6, 0), 0)</f>
        <v>1</v>
      </c>
      <c r="S1522" s="13">
        <f>IFERROR(VLOOKUP($A1522, 'Fielding Data'!$A$1:$H$12056, 7, 0), 0)</f>
        <v>0</v>
      </c>
      <c r="T1522" s="13">
        <f>IFERROR(VLOOKUP($A1522, 'Fielding Data'!$A$1:$H$12056, 8, 0), 0)</f>
        <v>1</v>
      </c>
      <c r="U1522" s="13">
        <f>SUMIFS('Fielding Data'!E:E, 'Fielding Data'!$A:$A, $A1522)</f>
        <v>22</v>
      </c>
      <c r="V1522" s="13">
        <f>SUMIFS('Fielding Data'!F:F, 'Fielding Data'!$A:$A, $A1522)</f>
        <v>3</v>
      </c>
      <c r="W1522" s="13">
        <f>SUMIFS('Fielding Data'!G:G, 'Fielding Data'!$A:$A, $A1522)</f>
        <v>1</v>
      </c>
      <c r="X1522" s="13">
        <f>SUMIFS('Fielding Data'!H:H, 'Fielding Data'!$A:$A, $A1522)</f>
        <v>1</v>
      </c>
    </row>
    <row r="1523" spans="1:24" x14ac:dyDescent="0.3">
      <c r="A1523" s="13" t="str">
        <f t="shared" si="47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 t="shared" si="46"/>
        <v>P</v>
      </c>
      <c r="Q1523" s="13">
        <f>IFERROR(VLOOKUP($A1523, 'Fielding Data'!$A$1:$H$12056, 5, 0), 0)</f>
        <v>11</v>
      </c>
      <c r="R1523" s="13">
        <f>IFERROR(VLOOKUP($A1523, 'Fielding Data'!$A$1:$H$12056, 6, 0), 0)</f>
        <v>19</v>
      </c>
      <c r="S1523" s="13">
        <f>IFERROR(VLOOKUP($A1523, 'Fielding Data'!$A$1:$H$12056, 7, 0), 0)</f>
        <v>1</v>
      </c>
      <c r="T1523" s="13">
        <f>IFERROR(VLOOKUP($A1523, 'Fielding Data'!$A$1:$H$12056, 8, 0), 0)</f>
        <v>1</v>
      </c>
      <c r="U1523" s="13">
        <f>SUMIFS('Fielding Data'!E:E, 'Fielding Data'!$A:$A, $A1523)</f>
        <v>11</v>
      </c>
      <c r="V1523" s="13">
        <f>SUMIFS('Fielding Data'!F:F, 'Fielding Data'!$A:$A, $A1523)</f>
        <v>19</v>
      </c>
      <c r="W1523" s="13">
        <f>SUMIFS('Fielding Data'!G:G, 'Fielding Data'!$A:$A, $A1523)</f>
        <v>1</v>
      </c>
      <c r="X1523" s="13">
        <f>SUMIFS('Fielding Data'!H:H, 'Fielding Data'!$A:$A, $A1523)</f>
        <v>1</v>
      </c>
    </row>
    <row r="1524" spans="1:24" x14ac:dyDescent="0.3">
      <c r="A1524" s="13" t="str">
        <f t="shared" si="47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 t="shared" si="46"/>
        <v>P</v>
      </c>
      <c r="Q1524" s="13">
        <f>IFERROR(VLOOKUP($A1524, 'Fielding Data'!$A$1:$H$12056, 5, 0), 0)</f>
        <v>0</v>
      </c>
      <c r="R1524" s="13">
        <f>IFERROR(VLOOKUP($A1524, 'Fielding Data'!$A$1:$H$12056, 6, 0), 0)</f>
        <v>6</v>
      </c>
      <c r="S1524" s="13">
        <f>IFERROR(VLOOKUP($A1524, 'Fielding Data'!$A$1:$H$12056, 7, 0), 0)</f>
        <v>0</v>
      </c>
      <c r="T1524" s="13">
        <f>IFERROR(VLOOKUP($A1524, 'Fielding Data'!$A$1:$H$12056, 8, 0), 0)</f>
        <v>0</v>
      </c>
      <c r="U1524" s="13">
        <f>SUMIFS('Fielding Data'!E:E, 'Fielding Data'!$A:$A, $A1524)</f>
        <v>0</v>
      </c>
      <c r="V1524" s="13">
        <f>SUMIFS('Fielding Data'!F:F, 'Fielding Data'!$A:$A, $A1524)</f>
        <v>6</v>
      </c>
      <c r="W1524" s="13">
        <f>SUMIFS('Fielding Data'!G:G, 'Fielding Data'!$A:$A, $A1524)</f>
        <v>0</v>
      </c>
      <c r="X1524" s="13">
        <f>SUMIFS('Fielding Data'!H:H, 'Fielding Data'!$A:$A, $A1524)</f>
        <v>0</v>
      </c>
    </row>
    <row r="1525" spans="1:24" x14ac:dyDescent="0.3">
      <c r="A1525" s="13" t="str">
        <f t="shared" si="47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 t="shared" si="46"/>
        <v>P</v>
      </c>
      <c r="Q1525" s="13">
        <f>IFERROR(VLOOKUP($A1525, 'Fielding Data'!$A$1:$H$12056, 5, 0), 0)</f>
        <v>3</v>
      </c>
      <c r="R1525" s="13">
        <f>IFERROR(VLOOKUP($A1525, 'Fielding Data'!$A$1:$H$12056, 6, 0), 0)</f>
        <v>22</v>
      </c>
      <c r="S1525" s="13">
        <f>IFERROR(VLOOKUP($A1525, 'Fielding Data'!$A$1:$H$12056, 7, 0), 0)</f>
        <v>2</v>
      </c>
      <c r="T1525" s="13">
        <f>IFERROR(VLOOKUP($A1525, 'Fielding Data'!$A$1:$H$12056, 8, 0), 0)</f>
        <v>2</v>
      </c>
      <c r="U1525" s="13">
        <f>SUMIFS('Fielding Data'!E:E, 'Fielding Data'!$A:$A, $A1525)</f>
        <v>3</v>
      </c>
      <c r="V1525" s="13">
        <f>SUMIFS('Fielding Data'!F:F, 'Fielding Data'!$A:$A, $A1525)</f>
        <v>22</v>
      </c>
      <c r="W1525" s="13">
        <f>SUMIFS('Fielding Data'!G:G, 'Fielding Data'!$A:$A, $A1525)</f>
        <v>2</v>
      </c>
      <c r="X1525" s="13">
        <f>SUMIFS('Fielding Data'!H:H, 'Fielding Data'!$A:$A, $A1525)</f>
        <v>2</v>
      </c>
    </row>
    <row r="1526" spans="1:24" x14ac:dyDescent="0.3">
      <c r="A1526" s="13" t="str">
        <f t="shared" si="47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 t="shared" si="46"/>
        <v>CF</v>
      </c>
      <c r="Q1526" s="13">
        <f>IFERROR(VLOOKUP($A1526, 'Fielding Data'!$A$1:$H$12056, 5, 0), 0)</f>
        <v>0</v>
      </c>
      <c r="R1526" s="13">
        <f>IFERROR(VLOOKUP($A1526, 'Fielding Data'!$A$1:$H$12056, 6, 0), 0)</f>
        <v>0</v>
      </c>
      <c r="S1526" s="13">
        <f>IFERROR(VLOOKUP($A1526, 'Fielding Data'!$A$1:$H$12056, 7, 0), 0)</f>
        <v>0</v>
      </c>
      <c r="T1526" s="13">
        <f>IFERROR(VLOOKUP($A1526, 'Fielding Data'!$A$1:$H$12056, 8, 0), 0)</f>
        <v>0</v>
      </c>
      <c r="U1526" s="13">
        <f>SUMIFS('Fielding Data'!E:E, 'Fielding Data'!$A:$A, $A1526)</f>
        <v>322</v>
      </c>
      <c r="V1526" s="13">
        <f>SUMIFS('Fielding Data'!F:F, 'Fielding Data'!$A:$A, $A1526)</f>
        <v>7</v>
      </c>
      <c r="W1526" s="13">
        <f>SUMIFS('Fielding Data'!G:G, 'Fielding Data'!$A:$A, $A1526)</f>
        <v>5</v>
      </c>
      <c r="X1526" s="13">
        <f>SUMIFS('Fielding Data'!H:H, 'Fielding Data'!$A:$A, $A1526)</f>
        <v>3</v>
      </c>
    </row>
    <row r="1527" spans="1:24" x14ac:dyDescent="0.3">
      <c r="A1527" s="13" t="str">
        <f t="shared" si="47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 t="shared" si="46"/>
        <v>P</v>
      </c>
      <c r="Q1527" s="13">
        <f>IFERROR(VLOOKUP($A1527, 'Fielding Data'!$A$1:$H$12056, 5, 0), 0)</f>
        <v>1</v>
      </c>
      <c r="R1527" s="13">
        <f>IFERROR(VLOOKUP($A1527, 'Fielding Data'!$A$1:$H$12056, 6, 0), 0)</f>
        <v>15</v>
      </c>
      <c r="S1527" s="13">
        <f>IFERROR(VLOOKUP($A1527, 'Fielding Data'!$A$1:$H$12056, 7, 0), 0)</f>
        <v>0</v>
      </c>
      <c r="T1527" s="13">
        <f>IFERROR(VLOOKUP($A1527, 'Fielding Data'!$A$1:$H$12056, 8, 0), 0)</f>
        <v>1</v>
      </c>
      <c r="U1527" s="13">
        <f>SUMIFS('Fielding Data'!E:E, 'Fielding Data'!$A:$A, $A1527)</f>
        <v>1</v>
      </c>
      <c r="V1527" s="13">
        <f>SUMIFS('Fielding Data'!F:F, 'Fielding Data'!$A:$A, $A1527)</f>
        <v>15</v>
      </c>
      <c r="W1527" s="13">
        <f>SUMIFS('Fielding Data'!G:G, 'Fielding Data'!$A:$A, $A1527)</f>
        <v>0</v>
      </c>
      <c r="X1527" s="13">
        <f>SUMIFS('Fielding Data'!H:H, 'Fielding Data'!$A:$A, $A1527)</f>
        <v>1</v>
      </c>
    </row>
    <row r="1528" spans="1:24" x14ac:dyDescent="0.3">
      <c r="A1528" s="13" t="str">
        <f t="shared" si="47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 t="shared" si="46"/>
        <v>LF</v>
      </c>
      <c r="Q1528" s="13">
        <f>IFERROR(VLOOKUP($A1528, 'Fielding Data'!$A$1:$H$12056, 5, 0), 0)</f>
        <v>0</v>
      </c>
      <c r="R1528" s="13">
        <f>IFERROR(VLOOKUP($A1528, 'Fielding Data'!$A$1:$H$12056, 6, 0), 0)</f>
        <v>0</v>
      </c>
      <c r="S1528" s="13">
        <f>IFERROR(VLOOKUP($A1528, 'Fielding Data'!$A$1:$H$12056, 7, 0), 0)</f>
        <v>0</v>
      </c>
      <c r="T1528" s="13">
        <f>IFERROR(VLOOKUP($A1528, 'Fielding Data'!$A$1:$H$12056, 8, 0), 0)</f>
        <v>0</v>
      </c>
      <c r="U1528" s="13">
        <f>SUMIFS('Fielding Data'!E:E, 'Fielding Data'!$A:$A, $A1528)</f>
        <v>6</v>
      </c>
      <c r="V1528" s="13">
        <f>SUMIFS('Fielding Data'!F:F, 'Fielding Data'!$A:$A, $A1528)</f>
        <v>0</v>
      </c>
      <c r="W1528" s="13">
        <f>SUMIFS('Fielding Data'!G:G, 'Fielding Data'!$A:$A, $A1528)</f>
        <v>0</v>
      </c>
      <c r="X1528" s="13">
        <f>SUMIFS('Fielding Data'!H:H, 'Fielding Data'!$A:$A, $A1528)</f>
        <v>0</v>
      </c>
    </row>
    <row r="1529" spans="1:24" x14ac:dyDescent="0.3">
      <c r="A1529" s="13" t="str">
        <f t="shared" si="47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 t="shared" si="46"/>
        <v>P</v>
      </c>
      <c r="Q1529" s="13">
        <f>IFERROR(VLOOKUP($A1529, 'Fielding Data'!$A$1:$H$12056, 5, 0), 0)</f>
        <v>0</v>
      </c>
      <c r="R1529" s="13">
        <f>IFERROR(VLOOKUP($A1529, 'Fielding Data'!$A$1:$H$12056, 6, 0), 0)</f>
        <v>0</v>
      </c>
      <c r="S1529" s="13">
        <f>IFERROR(VLOOKUP($A1529, 'Fielding Data'!$A$1:$H$12056, 7, 0), 0)</f>
        <v>0</v>
      </c>
      <c r="T1529" s="13">
        <f>IFERROR(VLOOKUP($A1529, 'Fielding Data'!$A$1:$H$12056, 8, 0), 0)</f>
        <v>0</v>
      </c>
      <c r="U1529" s="13">
        <f>SUMIFS('Fielding Data'!E:E, 'Fielding Data'!$A:$A, $A1529)</f>
        <v>0</v>
      </c>
      <c r="V1529" s="13">
        <f>SUMIFS('Fielding Data'!F:F, 'Fielding Data'!$A:$A, $A1529)</f>
        <v>0</v>
      </c>
      <c r="W1529" s="13">
        <f>SUMIFS('Fielding Data'!G:G, 'Fielding Data'!$A:$A, $A1529)</f>
        <v>0</v>
      </c>
      <c r="X1529" s="13">
        <f>SUMIFS('Fielding Data'!H:H, 'Fielding Data'!$A:$A, $A1529)</f>
        <v>0</v>
      </c>
    </row>
    <row r="1530" spans="1:24" x14ac:dyDescent="0.3">
      <c r="A1530" s="13" t="str">
        <f t="shared" si="47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 t="shared" si="46"/>
        <v>P</v>
      </c>
      <c r="Q1530" s="13">
        <f>IFERROR(VLOOKUP($A1530, 'Fielding Data'!$A$1:$H$12056, 5, 0), 0)</f>
        <v>10</v>
      </c>
      <c r="R1530" s="13">
        <f>IFERROR(VLOOKUP($A1530, 'Fielding Data'!$A$1:$H$12056, 6, 0), 0)</f>
        <v>16</v>
      </c>
      <c r="S1530" s="13">
        <f>IFERROR(VLOOKUP($A1530, 'Fielding Data'!$A$1:$H$12056, 7, 0), 0)</f>
        <v>7</v>
      </c>
      <c r="T1530" s="13">
        <f>IFERROR(VLOOKUP($A1530, 'Fielding Data'!$A$1:$H$12056, 8, 0), 0)</f>
        <v>1</v>
      </c>
      <c r="U1530" s="13">
        <f>SUMIFS('Fielding Data'!E:E, 'Fielding Data'!$A:$A, $A1530)</f>
        <v>10</v>
      </c>
      <c r="V1530" s="13">
        <f>SUMIFS('Fielding Data'!F:F, 'Fielding Data'!$A:$A, $A1530)</f>
        <v>16</v>
      </c>
      <c r="W1530" s="13">
        <f>SUMIFS('Fielding Data'!G:G, 'Fielding Data'!$A:$A, $A1530)</f>
        <v>7</v>
      </c>
      <c r="X1530" s="13">
        <f>SUMIFS('Fielding Data'!H:H, 'Fielding Data'!$A:$A, $A1530)</f>
        <v>1</v>
      </c>
    </row>
    <row r="1531" spans="1:24" x14ac:dyDescent="0.3">
      <c r="A1531" s="13" t="str">
        <f t="shared" si="47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 t="shared" si="46"/>
        <v>LF</v>
      </c>
      <c r="Q1531" s="13">
        <f>IFERROR(VLOOKUP($A1531, 'Fielding Data'!$A$1:$H$12056, 5, 0), 0)</f>
        <v>0</v>
      </c>
      <c r="R1531" s="13">
        <f>IFERROR(VLOOKUP($A1531, 'Fielding Data'!$A$1:$H$12056, 6, 0), 0)</f>
        <v>0</v>
      </c>
      <c r="S1531" s="13">
        <f>IFERROR(VLOOKUP($A1531, 'Fielding Data'!$A$1:$H$12056, 7, 0), 0)</f>
        <v>0</v>
      </c>
      <c r="T1531" s="13">
        <f>IFERROR(VLOOKUP($A1531, 'Fielding Data'!$A$1:$H$12056, 8, 0), 0)</f>
        <v>0</v>
      </c>
      <c r="U1531" s="13">
        <f>SUMIFS('Fielding Data'!E:E, 'Fielding Data'!$A:$A, $A1531)</f>
        <v>2</v>
      </c>
      <c r="V1531" s="13">
        <f>SUMIFS('Fielding Data'!F:F, 'Fielding Data'!$A:$A, $A1531)</f>
        <v>0</v>
      </c>
      <c r="W1531" s="13">
        <f>SUMIFS('Fielding Data'!G:G, 'Fielding Data'!$A:$A, $A1531)</f>
        <v>0</v>
      </c>
      <c r="X1531" s="13">
        <f>SUMIFS('Fielding Data'!H:H, 'Fielding Data'!$A:$A, $A1531)</f>
        <v>0</v>
      </c>
    </row>
    <row r="1532" spans="1:24" x14ac:dyDescent="0.3">
      <c r="A1532" s="13" t="str">
        <f t="shared" si="47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 t="shared" si="46"/>
        <v>P</v>
      </c>
      <c r="Q1532" s="13">
        <f>IFERROR(VLOOKUP($A1532, 'Fielding Data'!$A$1:$H$12056, 5, 0), 0)</f>
        <v>1</v>
      </c>
      <c r="R1532" s="13">
        <f>IFERROR(VLOOKUP($A1532, 'Fielding Data'!$A$1:$H$12056, 6, 0), 0)</f>
        <v>0</v>
      </c>
      <c r="S1532" s="13">
        <f>IFERROR(VLOOKUP($A1532, 'Fielding Data'!$A$1:$H$12056, 7, 0), 0)</f>
        <v>0</v>
      </c>
      <c r="T1532" s="13">
        <f>IFERROR(VLOOKUP($A1532, 'Fielding Data'!$A$1:$H$12056, 8, 0), 0)</f>
        <v>0</v>
      </c>
      <c r="U1532" s="13">
        <f>SUMIFS('Fielding Data'!E:E, 'Fielding Data'!$A:$A, $A1532)</f>
        <v>1</v>
      </c>
      <c r="V1532" s="13">
        <f>SUMIFS('Fielding Data'!F:F, 'Fielding Data'!$A:$A, $A1532)</f>
        <v>0</v>
      </c>
      <c r="W1532" s="13">
        <f>SUMIFS('Fielding Data'!G:G, 'Fielding Data'!$A:$A, $A1532)</f>
        <v>0</v>
      </c>
      <c r="X1532" s="13">
        <f>SUMIFS('Fielding Data'!H:H, 'Fielding Data'!$A:$A, $A1532)</f>
        <v>0</v>
      </c>
    </row>
    <row r="1533" spans="1:24" x14ac:dyDescent="0.3">
      <c r="A1533" s="13" t="str">
        <f t="shared" si="47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 t="shared" si="46"/>
        <v>P</v>
      </c>
      <c r="Q1533" s="13">
        <f>IFERROR(VLOOKUP($A1533, 'Fielding Data'!$A$1:$H$12056, 5, 0), 0)</f>
        <v>0</v>
      </c>
      <c r="R1533" s="13">
        <f>IFERROR(VLOOKUP($A1533, 'Fielding Data'!$A$1:$H$12056, 6, 0), 0)</f>
        <v>0</v>
      </c>
      <c r="S1533" s="13">
        <f>IFERROR(VLOOKUP($A1533, 'Fielding Data'!$A$1:$H$12056, 7, 0), 0)</f>
        <v>0</v>
      </c>
      <c r="T1533" s="13">
        <f>IFERROR(VLOOKUP($A1533, 'Fielding Data'!$A$1:$H$12056, 8, 0), 0)</f>
        <v>0</v>
      </c>
      <c r="U1533" s="13">
        <f>SUMIFS('Fielding Data'!E:E, 'Fielding Data'!$A:$A, $A1533)</f>
        <v>0</v>
      </c>
      <c r="V1533" s="13">
        <f>SUMIFS('Fielding Data'!F:F, 'Fielding Data'!$A:$A, $A1533)</f>
        <v>0</v>
      </c>
      <c r="W1533" s="13">
        <f>SUMIFS('Fielding Data'!G:G, 'Fielding Data'!$A:$A, $A1533)</f>
        <v>0</v>
      </c>
      <c r="X1533" s="13">
        <f>SUMIFS('Fielding Data'!H:H, 'Fielding Data'!$A:$A, $A1533)</f>
        <v>0</v>
      </c>
    </row>
    <row r="1534" spans="1:24" x14ac:dyDescent="0.3">
      <c r="A1534" s="13" t="str">
        <f t="shared" si="47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 t="shared" si="46"/>
        <v>P</v>
      </c>
      <c r="Q1534" s="13">
        <f>IFERROR(VLOOKUP($A1534, 'Fielding Data'!$A$1:$H$12056, 5, 0), 0)</f>
        <v>0</v>
      </c>
      <c r="R1534" s="13">
        <f>IFERROR(VLOOKUP($A1534, 'Fielding Data'!$A$1:$H$12056, 6, 0), 0)</f>
        <v>1</v>
      </c>
      <c r="S1534" s="13">
        <f>IFERROR(VLOOKUP($A1534, 'Fielding Data'!$A$1:$H$12056, 7, 0), 0)</f>
        <v>0</v>
      </c>
      <c r="T1534" s="13">
        <f>IFERROR(VLOOKUP($A1534, 'Fielding Data'!$A$1:$H$12056, 8, 0), 0)</f>
        <v>0</v>
      </c>
      <c r="U1534" s="13">
        <f>SUMIFS('Fielding Data'!E:E, 'Fielding Data'!$A:$A, $A1534)</f>
        <v>0</v>
      </c>
      <c r="V1534" s="13">
        <f>SUMIFS('Fielding Data'!F:F, 'Fielding Data'!$A:$A, $A1534)</f>
        <v>1</v>
      </c>
      <c r="W1534" s="13">
        <f>SUMIFS('Fielding Data'!G:G, 'Fielding Data'!$A:$A, $A1534)</f>
        <v>0</v>
      </c>
      <c r="X1534" s="13">
        <f>SUMIFS('Fielding Data'!H:H, 'Fielding Data'!$A:$A, $A1534)</f>
        <v>0</v>
      </c>
    </row>
    <row r="1535" spans="1:24" x14ac:dyDescent="0.3">
      <c r="A1535" s="13" t="str">
        <f t="shared" si="47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 t="shared" si="46"/>
        <v>P</v>
      </c>
      <c r="Q1535" s="13">
        <f>IFERROR(VLOOKUP($A1535, 'Fielding Data'!$A$1:$H$12056, 5, 0), 0)</f>
        <v>8</v>
      </c>
      <c r="R1535" s="13">
        <f>IFERROR(VLOOKUP($A1535, 'Fielding Data'!$A$1:$H$12056, 6, 0), 0)</f>
        <v>21</v>
      </c>
      <c r="S1535" s="13">
        <f>IFERROR(VLOOKUP($A1535, 'Fielding Data'!$A$1:$H$12056, 7, 0), 0)</f>
        <v>1</v>
      </c>
      <c r="T1535" s="13">
        <f>IFERROR(VLOOKUP($A1535, 'Fielding Data'!$A$1:$H$12056, 8, 0), 0)</f>
        <v>2</v>
      </c>
      <c r="U1535" s="13">
        <f>SUMIFS('Fielding Data'!E:E, 'Fielding Data'!$A:$A, $A1535)</f>
        <v>8</v>
      </c>
      <c r="V1535" s="13">
        <f>SUMIFS('Fielding Data'!F:F, 'Fielding Data'!$A:$A, $A1535)</f>
        <v>21</v>
      </c>
      <c r="W1535" s="13">
        <f>SUMIFS('Fielding Data'!G:G, 'Fielding Data'!$A:$A, $A1535)</f>
        <v>1</v>
      </c>
      <c r="X1535" s="13">
        <f>SUMIFS('Fielding Data'!H:H, 'Fielding Data'!$A:$A, $A1535)</f>
        <v>2</v>
      </c>
    </row>
    <row r="1536" spans="1:24" x14ac:dyDescent="0.3">
      <c r="A1536" s="13" t="str">
        <f t="shared" si="47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 t="shared" si="46"/>
        <v>CF</v>
      </c>
      <c r="Q1536" s="13">
        <f>IFERROR(VLOOKUP($A1536, 'Fielding Data'!$A$1:$H$12056, 5, 0), 0)</f>
        <v>0</v>
      </c>
      <c r="R1536" s="13">
        <f>IFERROR(VLOOKUP($A1536, 'Fielding Data'!$A$1:$H$12056, 6, 0), 0)</f>
        <v>0</v>
      </c>
      <c r="S1536" s="13">
        <f>IFERROR(VLOOKUP($A1536, 'Fielding Data'!$A$1:$H$12056, 7, 0), 0)</f>
        <v>0</v>
      </c>
      <c r="T1536" s="13">
        <f>IFERROR(VLOOKUP($A1536, 'Fielding Data'!$A$1:$H$12056, 8, 0), 0)</f>
        <v>0</v>
      </c>
      <c r="U1536" s="13">
        <f>SUMIFS('Fielding Data'!E:E, 'Fielding Data'!$A:$A, $A1536)</f>
        <v>109</v>
      </c>
      <c r="V1536" s="13">
        <f>SUMIFS('Fielding Data'!F:F, 'Fielding Data'!$A:$A, $A1536)</f>
        <v>0</v>
      </c>
      <c r="W1536" s="13">
        <f>SUMIFS('Fielding Data'!G:G, 'Fielding Data'!$A:$A, $A1536)</f>
        <v>2</v>
      </c>
      <c r="X1536" s="13">
        <f>SUMIFS('Fielding Data'!H:H, 'Fielding Data'!$A:$A, $A1536)</f>
        <v>0</v>
      </c>
    </row>
    <row r="1537" spans="1:24" x14ac:dyDescent="0.3">
      <c r="A1537" s="13" t="str">
        <f t="shared" si="47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 t="shared" si="46"/>
        <v>2B</v>
      </c>
      <c r="Q1537" s="13">
        <f>IFERROR(VLOOKUP($A1537, 'Fielding Data'!$A$1:$H$12056, 5, 0), 0)</f>
        <v>0</v>
      </c>
      <c r="R1537" s="13">
        <f>IFERROR(VLOOKUP($A1537, 'Fielding Data'!$A$1:$H$12056, 6, 0), 0)</f>
        <v>3</v>
      </c>
      <c r="S1537" s="13">
        <f>IFERROR(VLOOKUP($A1537, 'Fielding Data'!$A$1:$H$12056, 7, 0), 0)</f>
        <v>0</v>
      </c>
      <c r="T1537" s="13">
        <f>IFERROR(VLOOKUP($A1537, 'Fielding Data'!$A$1:$H$12056, 8, 0), 0)</f>
        <v>1</v>
      </c>
      <c r="U1537" s="13">
        <f>SUMIFS('Fielding Data'!E:E, 'Fielding Data'!$A:$A, $A1537)</f>
        <v>0</v>
      </c>
      <c r="V1537" s="13">
        <f>SUMIFS('Fielding Data'!F:F, 'Fielding Data'!$A:$A, $A1537)</f>
        <v>6</v>
      </c>
      <c r="W1537" s="13">
        <f>SUMIFS('Fielding Data'!G:G, 'Fielding Data'!$A:$A, $A1537)</f>
        <v>0</v>
      </c>
      <c r="X1537" s="13">
        <f>SUMIFS('Fielding Data'!H:H, 'Fielding Data'!$A:$A, $A1537)</f>
        <v>1</v>
      </c>
    </row>
    <row r="1538" spans="1:24" x14ac:dyDescent="0.3">
      <c r="A1538" s="13" t="str">
        <f t="shared" si="47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 t="shared" ref="P1538:P1601" si="48">IFERROR(VLOOKUP($A1538, Fielding, 4, 0), "Other")</f>
        <v>P</v>
      </c>
      <c r="Q1538" s="13">
        <f>IFERROR(VLOOKUP($A1538, 'Fielding Data'!$A$1:$H$12056, 5, 0), 0)</f>
        <v>0</v>
      </c>
      <c r="R1538" s="13">
        <f>IFERROR(VLOOKUP($A1538, 'Fielding Data'!$A$1:$H$12056, 6, 0), 0)</f>
        <v>5</v>
      </c>
      <c r="S1538" s="13">
        <f>IFERROR(VLOOKUP($A1538, 'Fielding Data'!$A$1:$H$12056, 7, 0), 0)</f>
        <v>0</v>
      </c>
      <c r="T1538" s="13">
        <f>IFERROR(VLOOKUP($A1538, 'Fielding Data'!$A$1:$H$12056, 8, 0), 0)</f>
        <v>0</v>
      </c>
      <c r="U1538" s="13">
        <f>SUMIFS('Fielding Data'!E:E, 'Fielding Data'!$A:$A, $A1538)</f>
        <v>0</v>
      </c>
      <c r="V1538" s="13">
        <f>SUMIFS('Fielding Data'!F:F, 'Fielding Data'!$A:$A, $A1538)</f>
        <v>5</v>
      </c>
      <c r="W1538" s="13">
        <f>SUMIFS('Fielding Data'!G:G, 'Fielding Data'!$A:$A, $A1538)</f>
        <v>0</v>
      </c>
      <c r="X1538" s="13">
        <f>SUMIFS('Fielding Data'!H:H, 'Fielding Data'!$A:$A, $A1538)</f>
        <v>0</v>
      </c>
    </row>
    <row r="1539" spans="1:24" x14ac:dyDescent="0.3">
      <c r="A1539" s="13" t="str">
        <f t="shared" ref="A1539:A1602" si="49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 t="shared" si="48"/>
        <v>2B</v>
      </c>
      <c r="Q1539" s="13">
        <f>IFERROR(VLOOKUP($A1539, 'Fielding Data'!$A$1:$H$12056, 5, 0), 0)</f>
        <v>189</v>
      </c>
      <c r="R1539" s="13">
        <f>IFERROR(VLOOKUP($A1539, 'Fielding Data'!$A$1:$H$12056, 6, 0), 0)</f>
        <v>299</v>
      </c>
      <c r="S1539" s="13">
        <f>IFERROR(VLOOKUP($A1539, 'Fielding Data'!$A$1:$H$12056, 7, 0), 0)</f>
        <v>6</v>
      </c>
      <c r="T1539" s="13">
        <f>IFERROR(VLOOKUP($A1539, 'Fielding Data'!$A$1:$H$12056, 8, 0), 0)</f>
        <v>69</v>
      </c>
      <c r="U1539" s="13">
        <f>SUMIFS('Fielding Data'!E:E, 'Fielding Data'!$A:$A, $A1539)</f>
        <v>194</v>
      </c>
      <c r="V1539" s="13">
        <f>SUMIFS('Fielding Data'!F:F, 'Fielding Data'!$A:$A, $A1539)</f>
        <v>309</v>
      </c>
      <c r="W1539" s="13">
        <f>SUMIFS('Fielding Data'!G:G, 'Fielding Data'!$A:$A, $A1539)</f>
        <v>7</v>
      </c>
      <c r="X1539" s="13">
        <f>SUMIFS('Fielding Data'!H:H, 'Fielding Data'!$A:$A, $A1539)</f>
        <v>71</v>
      </c>
    </row>
    <row r="1540" spans="1:24" x14ac:dyDescent="0.3">
      <c r="A1540" s="13" t="str">
        <f t="shared" si="49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 t="shared" si="48"/>
        <v>1B</v>
      </c>
      <c r="Q1540" s="13">
        <f>IFERROR(VLOOKUP($A1540, 'Fielding Data'!$A$1:$H$12056, 5, 0), 0)</f>
        <v>203</v>
      </c>
      <c r="R1540" s="13">
        <f>IFERROR(VLOOKUP($A1540, 'Fielding Data'!$A$1:$H$12056, 6, 0), 0)</f>
        <v>10</v>
      </c>
      <c r="S1540" s="13">
        <f>IFERROR(VLOOKUP($A1540, 'Fielding Data'!$A$1:$H$12056, 7, 0), 0)</f>
        <v>1</v>
      </c>
      <c r="T1540" s="13">
        <f>IFERROR(VLOOKUP($A1540, 'Fielding Data'!$A$1:$H$12056, 8, 0), 0)</f>
        <v>13</v>
      </c>
      <c r="U1540" s="13">
        <f>SUMIFS('Fielding Data'!E:E, 'Fielding Data'!$A:$A, $A1540)</f>
        <v>203</v>
      </c>
      <c r="V1540" s="13">
        <f>SUMIFS('Fielding Data'!F:F, 'Fielding Data'!$A:$A, $A1540)</f>
        <v>10</v>
      </c>
      <c r="W1540" s="13">
        <f>SUMIFS('Fielding Data'!G:G, 'Fielding Data'!$A:$A, $A1540)</f>
        <v>1</v>
      </c>
      <c r="X1540" s="13">
        <f>SUMIFS('Fielding Data'!H:H, 'Fielding Data'!$A:$A, $A1540)</f>
        <v>13</v>
      </c>
    </row>
    <row r="1541" spans="1:24" x14ac:dyDescent="0.3">
      <c r="A1541" s="13" t="str">
        <f t="shared" si="49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 t="shared" si="48"/>
        <v>2B</v>
      </c>
      <c r="Q1541" s="13">
        <f>IFERROR(VLOOKUP($A1541, 'Fielding Data'!$A$1:$H$12056, 5, 0), 0)</f>
        <v>56</v>
      </c>
      <c r="R1541" s="13">
        <f>IFERROR(VLOOKUP($A1541, 'Fielding Data'!$A$1:$H$12056, 6, 0), 0)</f>
        <v>117</v>
      </c>
      <c r="S1541" s="13">
        <f>IFERROR(VLOOKUP($A1541, 'Fielding Data'!$A$1:$H$12056, 7, 0), 0)</f>
        <v>5</v>
      </c>
      <c r="T1541" s="13">
        <f>IFERROR(VLOOKUP($A1541, 'Fielding Data'!$A$1:$H$12056, 8, 0), 0)</f>
        <v>17</v>
      </c>
      <c r="U1541" s="13">
        <f>SUMIFS('Fielding Data'!E:E, 'Fielding Data'!$A:$A, $A1541)</f>
        <v>56</v>
      </c>
      <c r="V1541" s="13">
        <f>SUMIFS('Fielding Data'!F:F, 'Fielding Data'!$A:$A, $A1541)</f>
        <v>117</v>
      </c>
      <c r="W1541" s="13">
        <f>SUMIFS('Fielding Data'!G:G, 'Fielding Data'!$A:$A, $A1541)</f>
        <v>5</v>
      </c>
      <c r="X1541" s="13">
        <f>SUMIFS('Fielding Data'!H:H, 'Fielding Data'!$A:$A, $A1541)</f>
        <v>17</v>
      </c>
    </row>
    <row r="1542" spans="1:24" x14ac:dyDescent="0.3">
      <c r="A1542" s="13" t="str">
        <f t="shared" si="49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 t="shared" si="48"/>
        <v>LF</v>
      </c>
      <c r="Q1542" s="13">
        <f>IFERROR(VLOOKUP($A1542, 'Fielding Data'!$A$1:$H$12056, 5, 0), 0)</f>
        <v>0</v>
      </c>
      <c r="R1542" s="13">
        <f>IFERROR(VLOOKUP($A1542, 'Fielding Data'!$A$1:$H$12056, 6, 0), 0)</f>
        <v>0</v>
      </c>
      <c r="S1542" s="13">
        <f>IFERROR(VLOOKUP($A1542, 'Fielding Data'!$A$1:$H$12056, 7, 0), 0)</f>
        <v>0</v>
      </c>
      <c r="T1542" s="13">
        <f>IFERROR(VLOOKUP($A1542, 'Fielding Data'!$A$1:$H$12056, 8, 0), 0)</f>
        <v>0</v>
      </c>
      <c r="U1542" s="13">
        <f>SUMIFS('Fielding Data'!E:E, 'Fielding Data'!$A:$A, $A1542)</f>
        <v>16</v>
      </c>
      <c r="V1542" s="13">
        <f>SUMIFS('Fielding Data'!F:F, 'Fielding Data'!$A:$A, $A1542)</f>
        <v>1</v>
      </c>
      <c r="W1542" s="13">
        <f>SUMIFS('Fielding Data'!G:G, 'Fielding Data'!$A:$A, $A1542)</f>
        <v>0</v>
      </c>
      <c r="X1542" s="13">
        <f>SUMIFS('Fielding Data'!H:H, 'Fielding Data'!$A:$A, $A1542)</f>
        <v>0</v>
      </c>
    </row>
    <row r="1543" spans="1:24" x14ac:dyDescent="0.3">
      <c r="A1543" s="13" t="str">
        <f t="shared" si="49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 t="shared" si="48"/>
        <v>3B</v>
      </c>
      <c r="Q1543" s="13">
        <f>IFERROR(VLOOKUP($A1543, 'Fielding Data'!$A$1:$H$12056, 5, 0), 0)</f>
        <v>2</v>
      </c>
      <c r="R1543" s="13">
        <f>IFERROR(VLOOKUP($A1543, 'Fielding Data'!$A$1:$H$12056, 6, 0), 0)</f>
        <v>1</v>
      </c>
      <c r="S1543" s="13">
        <f>IFERROR(VLOOKUP($A1543, 'Fielding Data'!$A$1:$H$12056, 7, 0), 0)</f>
        <v>0</v>
      </c>
      <c r="T1543" s="13">
        <f>IFERROR(VLOOKUP($A1543, 'Fielding Data'!$A$1:$H$12056, 8, 0), 0)</f>
        <v>0</v>
      </c>
      <c r="U1543" s="13">
        <f>SUMIFS('Fielding Data'!E:E, 'Fielding Data'!$A:$A, $A1543)</f>
        <v>2</v>
      </c>
      <c r="V1543" s="13">
        <f>SUMIFS('Fielding Data'!F:F, 'Fielding Data'!$A:$A, $A1543)</f>
        <v>1</v>
      </c>
      <c r="W1543" s="13">
        <f>SUMIFS('Fielding Data'!G:G, 'Fielding Data'!$A:$A, $A1543)</f>
        <v>0</v>
      </c>
      <c r="X1543" s="13">
        <f>SUMIFS('Fielding Data'!H:H, 'Fielding Data'!$A:$A, $A1543)</f>
        <v>0</v>
      </c>
    </row>
    <row r="1544" spans="1:24" x14ac:dyDescent="0.3">
      <c r="A1544" s="13" t="str">
        <f t="shared" si="49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 t="shared" si="48"/>
        <v>LF</v>
      </c>
      <c r="Q1544" s="13">
        <f>IFERROR(VLOOKUP($A1544, 'Fielding Data'!$A$1:$H$12056, 5, 0), 0)</f>
        <v>0</v>
      </c>
      <c r="R1544" s="13">
        <f>IFERROR(VLOOKUP($A1544, 'Fielding Data'!$A$1:$H$12056, 6, 0), 0)</f>
        <v>0</v>
      </c>
      <c r="S1544" s="13">
        <f>IFERROR(VLOOKUP($A1544, 'Fielding Data'!$A$1:$H$12056, 7, 0), 0)</f>
        <v>0</v>
      </c>
      <c r="T1544" s="13">
        <f>IFERROR(VLOOKUP($A1544, 'Fielding Data'!$A$1:$H$12056, 8, 0), 0)</f>
        <v>0</v>
      </c>
      <c r="U1544" s="13">
        <f>SUMIFS('Fielding Data'!E:E, 'Fielding Data'!$A:$A, $A1544)</f>
        <v>3</v>
      </c>
      <c r="V1544" s="13">
        <f>SUMIFS('Fielding Data'!F:F, 'Fielding Data'!$A:$A, $A1544)</f>
        <v>0</v>
      </c>
      <c r="W1544" s="13">
        <f>SUMIFS('Fielding Data'!G:G, 'Fielding Data'!$A:$A, $A1544)</f>
        <v>0</v>
      </c>
      <c r="X1544" s="13">
        <f>SUMIFS('Fielding Data'!H:H, 'Fielding Data'!$A:$A, $A1544)</f>
        <v>0</v>
      </c>
    </row>
    <row r="1545" spans="1:24" x14ac:dyDescent="0.3">
      <c r="A1545" s="13" t="str">
        <f t="shared" si="49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 t="shared" si="48"/>
        <v>1B</v>
      </c>
      <c r="Q1545" s="13">
        <f>IFERROR(VLOOKUP($A1545, 'Fielding Data'!$A$1:$H$12056, 5, 0), 0)</f>
        <v>15</v>
      </c>
      <c r="R1545" s="13">
        <f>IFERROR(VLOOKUP($A1545, 'Fielding Data'!$A$1:$H$12056, 6, 0), 0)</f>
        <v>1</v>
      </c>
      <c r="S1545" s="13">
        <f>IFERROR(VLOOKUP($A1545, 'Fielding Data'!$A$1:$H$12056, 7, 0), 0)</f>
        <v>0</v>
      </c>
      <c r="T1545" s="13">
        <f>IFERROR(VLOOKUP($A1545, 'Fielding Data'!$A$1:$H$12056, 8, 0), 0)</f>
        <v>5</v>
      </c>
      <c r="U1545" s="13">
        <f>SUMIFS('Fielding Data'!E:E, 'Fielding Data'!$A:$A, $A1545)</f>
        <v>126</v>
      </c>
      <c r="V1545" s="13">
        <f>SUMIFS('Fielding Data'!F:F, 'Fielding Data'!$A:$A, $A1545)</f>
        <v>10</v>
      </c>
      <c r="W1545" s="13">
        <f>SUMIFS('Fielding Data'!G:G, 'Fielding Data'!$A:$A, $A1545)</f>
        <v>0</v>
      </c>
      <c r="X1545" s="13">
        <f>SUMIFS('Fielding Data'!H:H, 'Fielding Data'!$A:$A, $A1545)</f>
        <v>7</v>
      </c>
    </row>
    <row r="1546" spans="1:24" x14ac:dyDescent="0.3">
      <c r="A1546" s="13" t="str">
        <f t="shared" si="49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 t="shared" si="48"/>
        <v>C</v>
      </c>
      <c r="Q1546" s="13">
        <f>IFERROR(VLOOKUP($A1546, 'Fielding Data'!$A$1:$H$12056, 5, 0), 0)</f>
        <v>8</v>
      </c>
      <c r="R1546" s="13">
        <f>IFERROR(VLOOKUP($A1546, 'Fielding Data'!$A$1:$H$12056, 6, 0), 0)</f>
        <v>0</v>
      </c>
      <c r="S1546" s="13">
        <f>IFERROR(VLOOKUP($A1546, 'Fielding Data'!$A$1:$H$12056, 7, 0), 0)</f>
        <v>0</v>
      </c>
      <c r="T1546" s="13">
        <f>IFERROR(VLOOKUP($A1546, 'Fielding Data'!$A$1:$H$12056, 8, 0), 0)</f>
        <v>0</v>
      </c>
      <c r="U1546" s="13">
        <f>SUMIFS('Fielding Data'!E:E, 'Fielding Data'!$A:$A, $A1546)</f>
        <v>8</v>
      </c>
      <c r="V1546" s="13">
        <f>SUMIFS('Fielding Data'!F:F, 'Fielding Data'!$A:$A, $A1546)</f>
        <v>0</v>
      </c>
      <c r="W1546" s="13">
        <f>SUMIFS('Fielding Data'!G:G, 'Fielding Data'!$A:$A, $A1546)</f>
        <v>0</v>
      </c>
      <c r="X1546" s="13">
        <f>SUMIFS('Fielding Data'!H:H, 'Fielding Data'!$A:$A, $A1546)</f>
        <v>0</v>
      </c>
    </row>
    <row r="1547" spans="1:24" x14ac:dyDescent="0.3">
      <c r="A1547" s="13" t="str">
        <f t="shared" si="49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 t="shared" si="48"/>
        <v>1B</v>
      </c>
      <c r="Q1547" s="13">
        <f>IFERROR(VLOOKUP($A1547, 'Fielding Data'!$A$1:$H$12056, 5, 0), 0)</f>
        <v>70</v>
      </c>
      <c r="R1547" s="13">
        <f>IFERROR(VLOOKUP($A1547, 'Fielding Data'!$A$1:$H$12056, 6, 0), 0)</f>
        <v>3</v>
      </c>
      <c r="S1547" s="13">
        <f>IFERROR(VLOOKUP($A1547, 'Fielding Data'!$A$1:$H$12056, 7, 0), 0)</f>
        <v>1</v>
      </c>
      <c r="T1547" s="13">
        <f>IFERROR(VLOOKUP($A1547, 'Fielding Data'!$A$1:$H$12056, 8, 0), 0)</f>
        <v>7</v>
      </c>
      <c r="U1547" s="13">
        <f>SUMIFS('Fielding Data'!E:E, 'Fielding Data'!$A:$A, $A1547)</f>
        <v>74</v>
      </c>
      <c r="V1547" s="13">
        <f>SUMIFS('Fielding Data'!F:F, 'Fielding Data'!$A:$A, $A1547)</f>
        <v>4</v>
      </c>
      <c r="W1547" s="13">
        <f>SUMIFS('Fielding Data'!G:G, 'Fielding Data'!$A:$A, $A1547)</f>
        <v>1</v>
      </c>
      <c r="X1547" s="13">
        <f>SUMIFS('Fielding Data'!H:H, 'Fielding Data'!$A:$A, $A1547)</f>
        <v>7</v>
      </c>
    </row>
    <row r="1548" spans="1:24" x14ac:dyDescent="0.3">
      <c r="A1548" s="13" t="str">
        <f t="shared" si="49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 t="shared" si="48"/>
        <v>P</v>
      </c>
      <c r="Q1548" s="13">
        <f>IFERROR(VLOOKUP($A1548, 'Fielding Data'!$A$1:$H$12056, 5, 0), 0)</f>
        <v>3</v>
      </c>
      <c r="R1548" s="13">
        <f>IFERROR(VLOOKUP($A1548, 'Fielding Data'!$A$1:$H$12056, 6, 0), 0)</f>
        <v>4</v>
      </c>
      <c r="S1548" s="13">
        <f>IFERROR(VLOOKUP($A1548, 'Fielding Data'!$A$1:$H$12056, 7, 0), 0)</f>
        <v>0</v>
      </c>
      <c r="T1548" s="13">
        <f>IFERROR(VLOOKUP($A1548, 'Fielding Data'!$A$1:$H$12056, 8, 0), 0)</f>
        <v>0</v>
      </c>
      <c r="U1548" s="13">
        <f>SUMIFS('Fielding Data'!E:E, 'Fielding Data'!$A:$A, $A1548)</f>
        <v>3</v>
      </c>
      <c r="V1548" s="13">
        <f>SUMIFS('Fielding Data'!F:F, 'Fielding Data'!$A:$A, $A1548)</f>
        <v>4</v>
      </c>
      <c r="W1548" s="13">
        <f>SUMIFS('Fielding Data'!G:G, 'Fielding Data'!$A:$A, $A1548)</f>
        <v>0</v>
      </c>
      <c r="X1548" s="13">
        <f>SUMIFS('Fielding Data'!H:H, 'Fielding Data'!$A:$A, $A1548)</f>
        <v>0</v>
      </c>
    </row>
    <row r="1549" spans="1:24" x14ac:dyDescent="0.3">
      <c r="A1549" s="13" t="str">
        <f t="shared" si="49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 t="shared" si="48"/>
        <v>1B</v>
      </c>
      <c r="Q1549" s="13">
        <f>IFERROR(VLOOKUP($A1549, 'Fielding Data'!$A$1:$H$12056, 5, 0), 0)</f>
        <v>351</v>
      </c>
      <c r="R1549" s="13">
        <f>IFERROR(VLOOKUP($A1549, 'Fielding Data'!$A$1:$H$12056, 6, 0), 0)</f>
        <v>22</v>
      </c>
      <c r="S1549" s="13">
        <f>IFERROR(VLOOKUP($A1549, 'Fielding Data'!$A$1:$H$12056, 7, 0), 0)</f>
        <v>0</v>
      </c>
      <c r="T1549" s="13">
        <f>IFERROR(VLOOKUP($A1549, 'Fielding Data'!$A$1:$H$12056, 8, 0), 0)</f>
        <v>22</v>
      </c>
      <c r="U1549" s="13">
        <f>SUMIFS('Fielding Data'!E:E, 'Fielding Data'!$A:$A, $A1549)</f>
        <v>351</v>
      </c>
      <c r="V1549" s="13">
        <f>SUMIFS('Fielding Data'!F:F, 'Fielding Data'!$A:$A, $A1549)</f>
        <v>22</v>
      </c>
      <c r="W1549" s="13">
        <f>SUMIFS('Fielding Data'!G:G, 'Fielding Data'!$A:$A, $A1549)</f>
        <v>0</v>
      </c>
      <c r="X1549" s="13">
        <f>SUMIFS('Fielding Data'!H:H, 'Fielding Data'!$A:$A, $A1549)</f>
        <v>22</v>
      </c>
    </row>
    <row r="1550" spans="1:24" x14ac:dyDescent="0.3">
      <c r="A1550" s="13" t="str">
        <f t="shared" si="49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 t="shared" si="48"/>
        <v>CF</v>
      </c>
      <c r="Q1550" s="13">
        <f>IFERROR(VLOOKUP($A1550, 'Fielding Data'!$A$1:$H$12056, 5, 0), 0)</f>
        <v>0</v>
      </c>
      <c r="R1550" s="13">
        <f>IFERROR(VLOOKUP($A1550, 'Fielding Data'!$A$1:$H$12056, 6, 0), 0)</f>
        <v>0</v>
      </c>
      <c r="S1550" s="13">
        <f>IFERROR(VLOOKUP($A1550, 'Fielding Data'!$A$1:$H$12056, 7, 0), 0)</f>
        <v>0</v>
      </c>
      <c r="T1550" s="13">
        <f>IFERROR(VLOOKUP($A1550, 'Fielding Data'!$A$1:$H$12056, 8, 0), 0)</f>
        <v>0</v>
      </c>
      <c r="U1550" s="13">
        <f>SUMIFS('Fielding Data'!E:E, 'Fielding Data'!$A:$A, $A1550)</f>
        <v>7</v>
      </c>
      <c r="V1550" s="13">
        <f>SUMIFS('Fielding Data'!F:F, 'Fielding Data'!$A:$A, $A1550)</f>
        <v>0</v>
      </c>
      <c r="W1550" s="13">
        <f>SUMIFS('Fielding Data'!G:G, 'Fielding Data'!$A:$A, $A1550)</f>
        <v>0</v>
      </c>
      <c r="X1550" s="13">
        <f>SUMIFS('Fielding Data'!H:H, 'Fielding Data'!$A:$A, $A1550)</f>
        <v>0</v>
      </c>
    </row>
    <row r="1551" spans="1:24" x14ac:dyDescent="0.3">
      <c r="A1551" s="13" t="str">
        <f t="shared" si="49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 t="shared" si="48"/>
        <v>P</v>
      </c>
      <c r="Q1551" s="13">
        <f>IFERROR(VLOOKUP($A1551, 'Fielding Data'!$A$1:$H$12056, 5, 0), 0)</f>
        <v>3</v>
      </c>
      <c r="R1551" s="13">
        <f>IFERROR(VLOOKUP($A1551, 'Fielding Data'!$A$1:$H$12056, 6, 0), 0)</f>
        <v>3</v>
      </c>
      <c r="S1551" s="13">
        <f>IFERROR(VLOOKUP($A1551, 'Fielding Data'!$A$1:$H$12056, 7, 0), 0)</f>
        <v>0</v>
      </c>
      <c r="T1551" s="13">
        <f>IFERROR(VLOOKUP($A1551, 'Fielding Data'!$A$1:$H$12056, 8, 0), 0)</f>
        <v>0</v>
      </c>
      <c r="U1551" s="13">
        <f>SUMIFS('Fielding Data'!E:E, 'Fielding Data'!$A:$A, $A1551)</f>
        <v>3</v>
      </c>
      <c r="V1551" s="13">
        <f>SUMIFS('Fielding Data'!F:F, 'Fielding Data'!$A:$A, $A1551)</f>
        <v>3</v>
      </c>
      <c r="W1551" s="13">
        <f>SUMIFS('Fielding Data'!G:G, 'Fielding Data'!$A:$A, $A1551)</f>
        <v>0</v>
      </c>
      <c r="X1551" s="13">
        <f>SUMIFS('Fielding Data'!H:H, 'Fielding Data'!$A:$A, $A1551)</f>
        <v>0</v>
      </c>
    </row>
    <row r="1552" spans="1:24" x14ac:dyDescent="0.3">
      <c r="A1552" s="13" t="str">
        <f t="shared" si="49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 t="shared" si="48"/>
        <v>CF</v>
      </c>
      <c r="Q1552" s="13">
        <f>IFERROR(VLOOKUP($A1552, 'Fielding Data'!$A$1:$H$12056, 5, 0), 0)</f>
        <v>0</v>
      </c>
      <c r="R1552" s="13">
        <f>IFERROR(VLOOKUP($A1552, 'Fielding Data'!$A$1:$H$12056, 6, 0), 0)</f>
        <v>0</v>
      </c>
      <c r="S1552" s="13">
        <f>IFERROR(VLOOKUP($A1552, 'Fielding Data'!$A$1:$H$12056, 7, 0), 0)</f>
        <v>0</v>
      </c>
      <c r="T1552" s="13">
        <f>IFERROR(VLOOKUP($A1552, 'Fielding Data'!$A$1:$H$12056, 8, 0), 0)</f>
        <v>0</v>
      </c>
      <c r="U1552" s="13">
        <f>SUMIFS('Fielding Data'!E:E, 'Fielding Data'!$A:$A, $A1552)</f>
        <v>183</v>
      </c>
      <c r="V1552" s="13">
        <f>SUMIFS('Fielding Data'!F:F, 'Fielding Data'!$A:$A, $A1552)</f>
        <v>5</v>
      </c>
      <c r="W1552" s="13">
        <f>SUMIFS('Fielding Data'!G:G, 'Fielding Data'!$A:$A, $A1552)</f>
        <v>0</v>
      </c>
      <c r="X1552" s="13">
        <f>SUMIFS('Fielding Data'!H:H, 'Fielding Data'!$A:$A, $A1552)</f>
        <v>1</v>
      </c>
    </row>
    <row r="1553" spans="1:24" x14ac:dyDescent="0.3">
      <c r="A1553" s="13" t="str">
        <f t="shared" si="49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 t="shared" si="48"/>
        <v>SS</v>
      </c>
      <c r="Q1553" s="13">
        <f>IFERROR(VLOOKUP($A1553, 'Fielding Data'!$A$1:$H$12056, 5, 0), 0)</f>
        <v>1</v>
      </c>
      <c r="R1553" s="13">
        <f>IFERROR(VLOOKUP($A1553, 'Fielding Data'!$A$1:$H$12056, 6, 0), 0)</f>
        <v>4</v>
      </c>
      <c r="S1553" s="13">
        <f>IFERROR(VLOOKUP($A1553, 'Fielding Data'!$A$1:$H$12056, 7, 0), 0)</f>
        <v>1</v>
      </c>
      <c r="T1553" s="13">
        <f>IFERROR(VLOOKUP($A1553, 'Fielding Data'!$A$1:$H$12056, 8, 0), 0)</f>
        <v>0</v>
      </c>
      <c r="U1553" s="13">
        <f>SUMIFS('Fielding Data'!E:E, 'Fielding Data'!$A:$A, $A1553)</f>
        <v>1</v>
      </c>
      <c r="V1553" s="13">
        <f>SUMIFS('Fielding Data'!F:F, 'Fielding Data'!$A:$A, $A1553)</f>
        <v>4</v>
      </c>
      <c r="W1553" s="13">
        <f>SUMIFS('Fielding Data'!G:G, 'Fielding Data'!$A:$A, $A1553)</f>
        <v>1</v>
      </c>
      <c r="X1553" s="13">
        <f>SUMIFS('Fielding Data'!H:H, 'Fielding Data'!$A:$A, $A1553)</f>
        <v>0</v>
      </c>
    </row>
    <row r="1554" spans="1:24" x14ac:dyDescent="0.3">
      <c r="A1554" s="13" t="str">
        <f t="shared" si="49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 t="shared" si="48"/>
        <v>P</v>
      </c>
      <c r="Q1554" s="13">
        <f>IFERROR(VLOOKUP($A1554, 'Fielding Data'!$A$1:$H$12056, 5, 0), 0)</f>
        <v>4</v>
      </c>
      <c r="R1554" s="13">
        <f>IFERROR(VLOOKUP($A1554, 'Fielding Data'!$A$1:$H$12056, 6, 0), 0)</f>
        <v>12</v>
      </c>
      <c r="S1554" s="13">
        <f>IFERROR(VLOOKUP($A1554, 'Fielding Data'!$A$1:$H$12056, 7, 0), 0)</f>
        <v>1</v>
      </c>
      <c r="T1554" s="13">
        <f>IFERROR(VLOOKUP($A1554, 'Fielding Data'!$A$1:$H$12056, 8, 0), 0)</f>
        <v>1</v>
      </c>
      <c r="U1554" s="13">
        <f>SUMIFS('Fielding Data'!E:E, 'Fielding Data'!$A:$A, $A1554)</f>
        <v>4</v>
      </c>
      <c r="V1554" s="13">
        <f>SUMIFS('Fielding Data'!F:F, 'Fielding Data'!$A:$A, $A1554)</f>
        <v>12</v>
      </c>
      <c r="W1554" s="13">
        <f>SUMIFS('Fielding Data'!G:G, 'Fielding Data'!$A:$A, $A1554)</f>
        <v>1</v>
      </c>
      <c r="X1554" s="13">
        <f>SUMIFS('Fielding Data'!H:H, 'Fielding Data'!$A:$A, $A1554)</f>
        <v>1</v>
      </c>
    </row>
    <row r="1555" spans="1:24" x14ac:dyDescent="0.3">
      <c r="A1555" s="13" t="str">
        <f t="shared" si="49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 t="shared" si="48"/>
        <v>1B</v>
      </c>
      <c r="Q1555" s="13">
        <f>IFERROR(VLOOKUP($A1555, 'Fielding Data'!$A$1:$H$12056, 5, 0), 0)</f>
        <v>1222</v>
      </c>
      <c r="R1555" s="13">
        <f>IFERROR(VLOOKUP($A1555, 'Fielding Data'!$A$1:$H$12056, 6, 0), 0)</f>
        <v>125</v>
      </c>
      <c r="S1555" s="13">
        <f>IFERROR(VLOOKUP($A1555, 'Fielding Data'!$A$1:$H$12056, 7, 0), 0)</f>
        <v>4</v>
      </c>
      <c r="T1555" s="13">
        <f>IFERROR(VLOOKUP($A1555, 'Fielding Data'!$A$1:$H$12056, 8, 0), 0)</f>
        <v>106</v>
      </c>
      <c r="U1555" s="13">
        <f>SUMIFS('Fielding Data'!E:E, 'Fielding Data'!$A:$A, $A1555)</f>
        <v>1222</v>
      </c>
      <c r="V1555" s="13">
        <f>SUMIFS('Fielding Data'!F:F, 'Fielding Data'!$A:$A, $A1555)</f>
        <v>125</v>
      </c>
      <c r="W1555" s="13">
        <f>SUMIFS('Fielding Data'!G:G, 'Fielding Data'!$A:$A, $A1555)</f>
        <v>4</v>
      </c>
      <c r="X1555" s="13">
        <f>SUMIFS('Fielding Data'!H:H, 'Fielding Data'!$A:$A, $A1555)</f>
        <v>106</v>
      </c>
    </row>
    <row r="1556" spans="1:24" x14ac:dyDescent="0.3">
      <c r="A1556" s="13" t="str">
        <f t="shared" si="49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 t="shared" si="48"/>
        <v>SS</v>
      </c>
      <c r="Q1556" s="13">
        <f>IFERROR(VLOOKUP($A1556, 'Fielding Data'!$A$1:$H$12056, 5, 0), 0)</f>
        <v>187</v>
      </c>
      <c r="R1556" s="13">
        <f>IFERROR(VLOOKUP($A1556, 'Fielding Data'!$A$1:$H$12056, 6, 0), 0)</f>
        <v>434</v>
      </c>
      <c r="S1556" s="13">
        <f>IFERROR(VLOOKUP($A1556, 'Fielding Data'!$A$1:$H$12056, 7, 0), 0)</f>
        <v>12</v>
      </c>
      <c r="T1556" s="13">
        <f>IFERROR(VLOOKUP($A1556, 'Fielding Data'!$A$1:$H$12056, 8, 0), 0)</f>
        <v>79</v>
      </c>
      <c r="U1556" s="13">
        <f>SUMIFS('Fielding Data'!E:E, 'Fielding Data'!$A:$A, $A1556)</f>
        <v>187</v>
      </c>
      <c r="V1556" s="13">
        <f>SUMIFS('Fielding Data'!F:F, 'Fielding Data'!$A:$A, $A1556)</f>
        <v>434</v>
      </c>
      <c r="W1556" s="13">
        <f>SUMIFS('Fielding Data'!G:G, 'Fielding Data'!$A:$A, $A1556)</f>
        <v>12</v>
      </c>
      <c r="X1556" s="13">
        <f>SUMIFS('Fielding Data'!H:H, 'Fielding Data'!$A:$A, $A1556)</f>
        <v>79</v>
      </c>
    </row>
    <row r="1557" spans="1:24" x14ac:dyDescent="0.3">
      <c r="A1557" s="13" t="str">
        <f t="shared" si="49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 t="shared" si="48"/>
        <v>1B</v>
      </c>
      <c r="Q1557" s="13">
        <f>IFERROR(VLOOKUP($A1557, 'Fielding Data'!$A$1:$H$12056, 5, 0), 0)</f>
        <v>17</v>
      </c>
      <c r="R1557" s="13">
        <f>IFERROR(VLOOKUP($A1557, 'Fielding Data'!$A$1:$H$12056, 6, 0), 0)</f>
        <v>1</v>
      </c>
      <c r="S1557" s="13">
        <f>IFERROR(VLOOKUP($A1557, 'Fielding Data'!$A$1:$H$12056, 7, 0), 0)</f>
        <v>0</v>
      </c>
      <c r="T1557" s="13">
        <f>IFERROR(VLOOKUP($A1557, 'Fielding Data'!$A$1:$H$12056, 8, 0), 0)</f>
        <v>3</v>
      </c>
      <c r="U1557" s="13">
        <f>SUMIFS('Fielding Data'!E:E, 'Fielding Data'!$A:$A, $A1557)</f>
        <v>119</v>
      </c>
      <c r="V1557" s="13">
        <f>SUMIFS('Fielding Data'!F:F, 'Fielding Data'!$A:$A, $A1557)</f>
        <v>149</v>
      </c>
      <c r="W1557" s="13">
        <f>SUMIFS('Fielding Data'!G:G, 'Fielding Data'!$A:$A, $A1557)</f>
        <v>4</v>
      </c>
      <c r="X1557" s="13">
        <f>SUMIFS('Fielding Data'!H:H, 'Fielding Data'!$A:$A, $A1557)</f>
        <v>29</v>
      </c>
    </row>
    <row r="1558" spans="1:24" x14ac:dyDescent="0.3">
      <c r="A1558" s="13" t="str">
        <f t="shared" si="49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 t="shared" si="48"/>
        <v>CF</v>
      </c>
      <c r="Q1558" s="13">
        <f>IFERROR(VLOOKUP($A1558, 'Fielding Data'!$A$1:$H$12056, 5, 0), 0)</f>
        <v>0</v>
      </c>
      <c r="R1558" s="13">
        <f>IFERROR(VLOOKUP($A1558, 'Fielding Data'!$A$1:$H$12056, 6, 0), 0)</f>
        <v>0</v>
      </c>
      <c r="S1558" s="13">
        <f>IFERROR(VLOOKUP($A1558, 'Fielding Data'!$A$1:$H$12056, 7, 0), 0)</f>
        <v>0</v>
      </c>
      <c r="T1558" s="13">
        <f>IFERROR(VLOOKUP($A1558, 'Fielding Data'!$A$1:$H$12056, 8, 0), 0)</f>
        <v>0</v>
      </c>
      <c r="U1558" s="13">
        <f>SUMIFS('Fielding Data'!E:E, 'Fielding Data'!$A:$A, $A1558)</f>
        <v>219</v>
      </c>
      <c r="V1558" s="13">
        <f>SUMIFS('Fielding Data'!F:F, 'Fielding Data'!$A:$A, $A1558)</f>
        <v>12</v>
      </c>
      <c r="W1558" s="13">
        <f>SUMIFS('Fielding Data'!G:G, 'Fielding Data'!$A:$A, $A1558)</f>
        <v>1</v>
      </c>
      <c r="X1558" s="13">
        <f>SUMIFS('Fielding Data'!H:H, 'Fielding Data'!$A:$A, $A1558)</f>
        <v>2</v>
      </c>
    </row>
    <row r="1559" spans="1:24" x14ac:dyDescent="0.3">
      <c r="A1559" s="13" t="str">
        <f t="shared" si="49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 t="shared" si="48"/>
        <v>P</v>
      </c>
      <c r="Q1559" s="13">
        <f>IFERROR(VLOOKUP($A1559, 'Fielding Data'!$A$1:$H$12056, 5, 0), 0)</f>
        <v>0</v>
      </c>
      <c r="R1559" s="13">
        <f>IFERROR(VLOOKUP($A1559, 'Fielding Data'!$A$1:$H$12056, 6, 0), 0)</f>
        <v>1</v>
      </c>
      <c r="S1559" s="13">
        <f>IFERROR(VLOOKUP($A1559, 'Fielding Data'!$A$1:$H$12056, 7, 0), 0)</f>
        <v>0</v>
      </c>
      <c r="T1559" s="13">
        <f>IFERROR(VLOOKUP($A1559, 'Fielding Data'!$A$1:$H$12056, 8, 0), 0)</f>
        <v>0</v>
      </c>
      <c r="U1559" s="13">
        <f>SUMIFS('Fielding Data'!E:E, 'Fielding Data'!$A:$A, $A1559)</f>
        <v>0</v>
      </c>
      <c r="V1559" s="13">
        <f>SUMIFS('Fielding Data'!F:F, 'Fielding Data'!$A:$A, $A1559)</f>
        <v>1</v>
      </c>
      <c r="W1559" s="13">
        <f>SUMIFS('Fielding Data'!G:G, 'Fielding Data'!$A:$A, $A1559)</f>
        <v>0</v>
      </c>
      <c r="X1559" s="13">
        <f>SUMIFS('Fielding Data'!H:H, 'Fielding Data'!$A:$A, $A1559)</f>
        <v>0</v>
      </c>
    </row>
    <row r="1560" spans="1:24" x14ac:dyDescent="0.3">
      <c r="A1560" s="13" t="str">
        <f t="shared" si="49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 t="shared" si="48"/>
        <v>P</v>
      </c>
      <c r="Q1560" s="13">
        <f>IFERROR(VLOOKUP($A1560, 'Fielding Data'!$A$1:$H$12056, 5, 0), 0)</f>
        <v>2</v>
      </c>
      <c r="R1560" s="13">
        <f>IFERROR(VLOOKUP($A1560, 'Fielding Data'!$A$1:$H$12056, 6, 0), 0)</f>
        <v>0</v>
      </c>
      <c r="S1560" s="13">
        <f>IFERROR(VLOOKUP($A1560, 'Fielding Data'!$A$1:$H$12056, 7, 0), 0)</f>
        <v>0</v>
      </c>
      <c r="T1560" s="13">
        <f>IFERROR(VLOOKUP($A1560, 'Fielding Data'!$A$1:$H$12056, 8, 0), 0)</f>
        <v>0</v>
      </c>
      <c r="U1560" s="13">
        <f>SUMIFS('Fielding Data'!E:E, 'Fielding Data'!$A:$A, $A1560)</f>
        <v>2</v>
      </c>
      <c r="V1560" s="13">
        <f>SUMIFS('Fielding Data'!F:F, 'Fielding Data'!$A:$A, $A1560)</f>
        <v>0</v>
      </c>
      <c r="W1560" s="13">
        <f>SUMIFS('Fielding Data'!G:G, 'Fielding Data'!$A:$A, $A1560)</f>
        <v>0</v>
      </c>
      <c r="X1560" s="13">
        <f>SUMIFS('Fielding Data'!H:H, 'Fielding Data'!$A:$A, $A1560)</f>
        <v>0</v>
      </c>
    </row>
    <row r="1561" spans="1:24" x14ac:dyDescent="0.3">
      <c r="A1561" s="13" t="str">
        <f t="shared" si="49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 t="shared" si="48"/>
        <v>P</v>
      </c>
      <c r="Q1561" s="13">
        <f>IFERROR(VLOOKUP($A1561, 'Fielding Data'!$A$1:$H$12056, 5, 0), 0)</f>
        <v>10</v>
      </c>
      <c r="R1561" s="13">
        <f>IFERROR(VLOOKUP($A1561, 'Fielding Data'!$A$1:$H$12056, 6, 0), 0)</f>
        <v>23</v>
      </c>
      <c r="S1561" s="13">
        <f>IFERROR(VLOOKUP($A1561, 'Fielding Data'!$A$1:$H$12056, 7, 0), 0)</f>
        <v>1</v>
      </c>
      <c r="T1561" s="13">
        <f>IFERROR(VLOOKUP($A1561, 'Fielding Data'!$A$1:$H$12056, 8, 0), 0)</f>
        <v>3</v>
      </c>
      <c r="U1561" s="13">
        <f>SUMIFS('Fielding Data'!E:E, 'Fielding Data'!$A:$A, $A1561)</f>
        <v>10</v>
      </c>
      <c r="V1561" s="13">
        <f>SUMIFS('Fielding Data'!F:F, 'Fielding Data'!$A:$A, $A1561)</f>
        <v>23</v>
      </c>
      <c r="W1561" s="13">
        <f>SUMIFS('Fielding Data'!G:G, 'Fielding Data'!$A:$A, $A1561)</f>
        <v>1</v>
      </c>
      <c r="X1561" s="13">
        <f>SUMIFS('Fielding Data'!H:H, 'Fielding Data'!$A:$A, $A1561)</f>
        <v>3</v>
      </c>
    </row>
    <row r="1562" spans="1:24" x14ac:dyDescent="0.3">
      <c r="A1562" s="13" t="str">
        <f t="shared" si="49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 t="shared" si="48"/>
        <v>1B</v>
      </c>
      <c r="Q1562" s="13">
        <f>IFERROR(VLOOKUP($A1562, 'Fielding Data'!$A$1:$H$12056, 5, 0), 0)</f>
        <v>24</v>
      </c>
      <c r="R1562" s="13">
        <f>IFERROR(VLOOKUP($A1562, 'Fielding Data'!$A$1:$H$12056, 6, 0), 0)</f>
        <v>3</v>
      </c>
      <c r="S1562" s="13">
        <f>IFERROR(VLOOKUP($A1562, 'Fielding Data'!$A$1:$H$12056, 7, 0), 0)</f>
        <v>1</v>
      </c>
      <c r="T1562" s="13">
        <f>IFERROR(VLOOKUP($A1562, 'Fielding Data'!$A$1:$H$12056, 8, 0), 0)</f>
        <v>3</v>
      </c>
      <c r="U1562" s="13">
        <f>SUMIFS('Fielding Data'!E:E, 'Fielding Data'!$A:$A, $A1562)</f>
        <v>336</v>
      </c>
      <c r="V1562" s="13">
        <f>SUMIFS('Fielding Data'!F:F, 'Fielding Data'!$A:$A, $A1562)</f>
        <v>23</v>
      </c>
      <c r="W1562" s="13">
        <f>SUMIFS('Fielding Data'!G:G, 'Fielding Data'!$A:$A, $A1562)</f>
        <v>4</v>
      </c>
      <c r="X1562" s="13">
        <f>SUMIFS('Fielding Data'!H:H, 'Fielding Data'!$A:$A, $A1562)</f>
        <v>5</v>
      </c>
    </row>
    <row r="1563" spans="1:24" x14ac:dyDescent="0.3">
      <c r="A1563" s="13" t="str">
        <f t="shared" si="49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 t="shared" si="48"/>
        <v>P</v>
      </c>
      <c r="Q1563" s="13">
        <f>IFERROR(VLOOKUP($A1563, 'Fielding Data'!$A$1:$H$12056, 5, 0), 0)</f>
        <v>0</v>
      </c>
      <c r="R1563" s="13">
        <f>IFERROR(VLOOKUP($A1563, 'Fielding Data'!$A$1:$H$12056, 6, 0), 0)</f>
        <v>1</v>
      </c>
      <c r="S1563" s="13">
        <f>IFERROR(VLOOKUP($A1563, 'Fielding Data'!$A$1:$H$12056, 7, 0), 0)</f>
        <v>0</v>
      </c>
      <c r="T1563" s="13">
        <f>IFERROR(VLOOKUP($A1563, 'Fielding Data'!$A$1:$H$12056, 8, 0), 0)</f>
        <v>0</v>
      </c>
      <c r="U1563" s="13">
        <f>SUMIFS('Fielding Data'!E:E, 'Fielding Data'!$A:$A, $A1563)</f>
        <v>0</v>
      </c>
      <c r="V1563" s="13">
        <f>SUMIFS('Fielding Data'!F:F, 'Fielding Data'!$A:$A, $A1563)</f>
        <v>1</v>
      </c>
      <c r="W1563" s="13">
        <f>SUMIFS('Fielding Data'!G:G, 'Fielding Data'!$A:$A, $A1563)</f>
        <v>0</v>
      </c>
      <c r="X1563" s="13">
        <f>SUMIFS('Fielding Data'!H:H, 'Fielding Data'!$A:$A, $A1563)</f>
        <v>0</v>
      </c>
    </row>
    <row r="1564" spans="1:24" x14ac:dyDescent="0.3">
      <c r="A1564" s="13" t="str">
        <f t="shared" si="49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 t="shared" si="48"/>
        <v>SS</v>
      </c>
      <c r="Q1564" s="13">
        <f>IFERROR(VLOOKUP($A1564, 'Fielding Data'!$A$1:$H$12056, 5, 0), 0)</f>
        <v>80</v>
      </c>
      <c r="R1564" s="13">
        <f>IFERROR(VLOOKUP($A1564, 'Fielding Data'!$A$1:$H$12056, 6, 0), 0)</f>
        <v>128</v>
      </c>
      <c r="S1564" s="13">
        <f>IFERROR(VLOOKUP($A1564, 'Fielding Data'!$A$1:$H$12056, 7, 0), 0)</f>
        <v>10</v>
      </c>
      <c r="T1564" s="13">
        <f>IFERROR(VLOOKUP($A1564, 'Fielding Data'!$A$1:$H$12056, 8, 0), 0)</f>
        <v>25</v>
      </c>
      <c r="U1564" s="13">
        <f>SUMIFS('Fielding Data'!E:E, 'Fielding Data'!$A:$A, $A1564)</f>
        <v>80</v>
      </c>
      <c r="V1564" s="13">
        <f>SUMIFS('Fielding Data'!F:F, 'Fielding Data'!$A:$A, $A1564)</f>
        <v>128</v>
      </c>
      <c r="W1564" s="13">
        <f>SUMIFS('Fielding Data'!G:G, 'Fielding Data'!$A:$A, $A1564)</f>
        <v>10</v>
      </c>
      <c r="X1564" s="13">
        <f>SUMIFS('Fielding Data'!H:H, 'Fielding Data'!$A:$A, $A1564)</f>
        <v>25</v>
      </c>
    </row>
    <row r="1565" spans="1:24" x14ac:dyDescent="0.3">
      <c r="A1565" s="13" t="str">
        <f t="shared" si="49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 t="shared" si="48"/>
        <v>P</v>
      </c>
      <c r="Q1565" s="13">
        <f>IFERROR(VLOOKUP($A1565, 'Fielding Data'!$A$1:$H$12056, 5, 0), 0)</f>
        <v>4</v>
      </c>
      <c r="R1565" s="13">
        <f>IFERROR(VLOOKUP($A1565, 'Fielding Data'!$A$1:$H$12056, 6, 0), 0)</f>
        <v>7</v>
      </c>
      <c r="S1565" s="13">
        <f>IFERROR(VLOOKUP($A1565, 'Fielding Data'!$A$1:$H$12056, 7, 0), 0)</f>
        <v>2</v>
      </c>
      <c r="T1565" s="13">
        <f>IFERROR(VLOOKUP($A1565, 'Fielding Data'!$A$1:$H$12056, 8, 0), 0)</f>
        <v>0</v>
      </c>
      <c r="U1565" s="13">
        <f>SUMIFS('Fielding Data'!E:E, 'Fielding Data'!$A:$A, $A1565)</f>
        <v>4</v>
      </c>
      <c r="V1565" s="13">
        <f>SUMIFS('Fielding Data'!F:F, 'Fielding Data'!$A:$A, $A1565)</f>
        <v>7</v>
      </c>
      <c r="W1565" s="13">
        <f>SUMIFS('Fielding Data'!G:G, 'Fielding Data'!$A:$A, $A1565)</f>
        <v>2</v>
      </c>
      <c r="X1565" s="13">
        <f>SUMIFS('Fielding Data'!H:H, 'Fielding Data'!$A:$A, $A1565)</f>
        <v>0</v>
      </c>
    </row>
    <row r="1566" spans="1:24" x14ac:dyDescent="0.3">
      <c r="A1566" s="13" t="str">
        <f t="shared" si="49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 t="shared" si="48"/>
        <v>P</v>
      </c>
      <c r="Q1566" s="13">
        <f>IFERROR(VLOOKUP($A1566, 'Fielding Data'!$A$1:$H$12056, 5, 0), 0)</f>
        <v>3</v>
      </c>
      <c r="R1566" s="13">
        <f>IFERROR(VLOOKUP($A1566, 'Fielding Data'!$A$1:$H$12056, 6, 0), 0)</f>
        <v>4</v>
      </c>
      <c r="S1566" s="13">
        <f>IFERROR(VLOOKUP($A1566, 'Fielding Data'!$A$1:$H$12056, 7, 0), 0)</f>
        <v>1</v>
      </c>
      <c r="T1566" s="13">
        <f>IFERROR(VLOOKUP($A1566, 'Fielding Data'!$A$1:$H$12056, 8, 0), 0)</f>
        <v>0</v>
      </c>
      <c r="U1566" s="13">
        <f>SUMIFS('Fielding Data'!E:E, 'Fielding Data'!$A:$A, $A1566)</f>
        <v>3</v>
      </c>
      <c r="V1566" s="13">
        <f>SUMIFS('Fielding Data'!F:F, 'Fielding Data'!$A:$A, $A1566)</f>
        <v>4</v>
      </c>
      <c r="W1566" s="13">
        <f>SUMIFS('Fielding Data'!G:G, 'Fielding Data'!$A:$A, $A1566)</f>
        <v>1</v>
      </c>
      <c r="X1566" s="13">
        <f>SUMIFS('Fielding Data'!H:H, 'Fielding Data'!$A:$A, $A1566)</f>
        <v>0</v>
      </c>
    </row>
    <row r="1567" spans="1:24" x14ac:dyDescent="0.3">
      <c r="A1567" s="13" t="str">
        <f t="shared" si="49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 t="shared" si="48"/>
        <v>CF</v>
      </c>
      <c r="Q1567" s="13">
        <f>IFERROR(VLOOKUP($A1567, 'Fielding Data'!$A$1:$H$12056, 5, 0), 0)</f>
        <v>0</v>
      </c>
      <c r="R1567" s="13">
        <f>IFERROR(VLOOKUP($A1567, 'Fielding Data'!$A$1:$H$12056, 6, 0), 0)</f>
        <v>0</v>
      </c>
      <c r="S1567" s="13">
        <f>IFERROR(VLOOKUP($A1567, 'Fielding Data'!$A$1:$H$12056, 7, 0), 0)</f>
        <v>0</v>
      </c>
      <c r="T1567" s="13">
        <f>IFERROR(VLOOKUP($A1567, 'Fielding Data'!$A$1:$H$12056, 8, 0), 0)</f>
        <v>0</v>
      </c>
      <c r="U1567" s="13">
        <f>SUMIFS('Fielding Data'!E:E, 'Fielding Data'!$A:$A, $A1567)</f>
        <v>354</v>
      </c>
      <c r="V1567" s="13">
        <f>SUMIFS('Fielding Data'!F:F, 'Fielding Data'!$A:$A, $A1567)</f>
        <v>11</v>
      </c>
      <c r="W1567" s="13">
        <f>SUMIFS('Fielding Data'!G:G, 'Fielding Data'!$A:$A, $A1567)</f>
        <v>3</v>
      </c>
      <c r="X1567" s="13">
        <f>SUMIFS('Fielding Data'!H:H, 'Fielding Data'!$A:$A, $A1567)</f>
        <v>1</v>
      </c>
    </row>
    <row r="1568" spans="1:24" x14ac:dyDescent="0.3">
      <c r="A1568" s="13" t="str">
        <f t="shared" si="49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 t="shared" si="48"/>
        <v>P</v>
      </c>
      <c r="Q1568" s="13">
        <f>IFERROR(VLOOKUP($A1568, 'Fielding Data'!$A$1:$H$12056, 5, 0), 0)</f>
        <v>0</v>
      </c>
      <c r="R1568" s="13">
        <f>IFERROR(VLOOKUP($A1568, 'Fielding Data'!$A$1:$H$12056, 6, 0), 0)</f>
        <v>1</v>
      </c>
      <c r="S1568" s="13">
        <f>IFERROR(VLOOKUP($A1568, 'Fielding Data'!$A$1:$H$12056, 7, 0), 0)</f>
        <v>0</v>
      </c>
      <c r="T1568" s="13">
        <f>IFERROR(VLOOKUP($A1568, 'Fielding Data'!$A$1:$H$12056, 8, 0), 0)</f>
        <v>0</v>
      </c>
      <c r="U1568" s="13">
        <f>SUMIFS('Fielding Data'!E:E, 'Fielding Data'!$A:$A, $A1568)</f>
        <v>0</v>
      </c>
      <c r="V1568" s="13">
        <f>SUMIFS('Fielding Data'!F:F, 'Fielding Data'!$A:$A, $A1568)</f>
        <v>1</v>
      </c>
      <c r="W1568" s="13">
        <f>SUMIFS('Fielding Data'!G:G, 'Fielding Data'!$A:$A, $A1568)</f>
        <v>0</v>
      </c>
      <c r="X1568" s="13">
        <f>SUMIFS('Fielding Data'!H:H, 'Fielding Data'!$A:$A, $A1568)</f>
        <v>0</v>
      </c>
    </row>
    <row r="1569" spans="1:24" x14ac:dyDescent="0.3">
      <c r="A1569" s="13" t="str">
        <f t="shared" si="49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 t="shared" si="48"/>
        <v>2B</v>
      </c>
      <c r="Q1569" s="13">
        <f>IFERROR(VLOOKUP($A1569, 'Fielding Data'!$A$1:$H$12056, 5, 0), 0)</f>
        <v>6</v>
      </c>
      <c r="R1569" s="13">
        <f>IFERROR(VLOOKUP($A1569, 'Fielding Data'!$A$1:$H$12056, 6, 0), 0)</f>
        <v>9</v>
      </c>
      <c r="S1569" s="13">
        <f>IFERROR(VLOOKUP($A1569, 'Fielding Data'!$A$1:$H$12056, 7, 0), 0)</f>
        <v>0</v>
      </c>
      <c r="T1569" s="13">
        <f>IFERROR(VLOOKUP($A1569, 'Fielding Data'!$A$1:$H$12056, 8, 0), 0)</f>
        <v>0</v>
      </c>
      <c r="U1569" s="13">
        <f>SUMIFS('Fielding Data'!E:E, 'Fielding Data'!$A:$A, $A1569)</f>
        <v>8</v>
      </c>
      <c r="V1569" s="13">
        <f>SUMIFS('Fielding Data'!F:F, 'Fielding Data'!$A:$A, $A1569)</f>
        <v>16</v>
      </c>
      <c r="W1569" s="13">
        <f>SUMIFS('Fielding Data'!G:G, 'Fielding Data'!$A:$A, $A1569)</f>
        <v>0</v>
      </c>
      <c r="X1569" s="13">
        <f>SUMIFS('Fielding Data'!H:H, 'Fielding Data'!$A:$A, $A1569)</f>
        <v>2</v>
      </c>
    </row>
    <row r="1570" spans="1:24" x14ac:dyDescent="0.3">
      <c r="A1570" s="13" t="str">
        <f t="shared" si="49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 t="shared" si="48"/>
        <v>2B</v>
      </c>
      <c r="Q1570" s="13">
        <f>IFERROR(VLOOKUP($A1570, 'Fielding Data'!$A$1:$H$12056, 5, 0), 0)</f>
        <v>18</v>
      </c>
      <c r="R1570" s="13">
        <f>IFERROR(VLOOKUP($A1570, 'Fielding Data'!$A$1:$H$12056, 6, 0), 0)</f>
        <v>39</v>
      </c>
      <c r="S1570" s="13">
        <f>IFERROR(VLOOKUP($A1570, 'Fielding Data'!$A$1:$H$12056, 7, 0), 0)</f>
        <v>3</v>
      </c>
      <c r="T1570" s="13">
        <f>IFERROR(VLOOKUP($A1570, 'Fielding Data'!$A$1:$H$12056, 8, 0), 0)</f>
        <v>8</v>
      </c>
      <c r="U1570" s="13">
        <f>SUMIFS('Fielding Data'!E:E, 'Fielding Data'!$A:$A, $A1570)</f>
        <v>37</v>
      </c>
      <c r="V1570" s="13">
        <f>SUMIFS('Fielding Data'!F:F, 'Fielding Data'!$A:$A, $A1570)</f>
        <v>81</v>
      </c>
      <c r="W1570" s="13">
        <f>SUMIFS('Fielding Data'!G:G, 'Fielding Data'!$A:$A, $A1570)</f>
        <v>5</v>
      </c>
      <c r="X1570" s="13">
        <f>SUMIFS('Fielding Data'!H:H, 'Fielding Data'!$A:$A, $A1570)</f>
        <v>15</v>
      </c>
    </row>
    <row r="1571" spans="1:24" x14ac:dyDescent="0.3">
      <c r="A1571" s="13" t="str">
        <f t="shared" si="49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 t="shared" si="48"/>
        <v>P</v>
      </c>
      <c r="Q1571" s="13">
        <f>IFERROR(VLOOKUP($A1571, 'Fielding Data'!$A$1:$H$12056, 5, 0), 0)</f>
        <v>6</v>
      </c>
      <c r="R1571" s="13">
        <f>IFERROR(VLOOKUP($A1571, 'Fielding Data'!$A$1:$H$12056, 6, 0), 0)</f>
        <v>16</v>
      </c>
      <c r="S1571" s="13">
        <f>IFERROR(VLOOKUP($A1571, 'Fielding Data'!$A$1:$H$12056, 7, 0), 0)</f>
        <v>2</v>
      </c>
      <c r="T1571" s="13">
        <f>IFERROR(VLOOKUP($A1571, 'Fielding Data'!$A$1:$H$12056, 8, 0), 0)</f>
        <v>0</v>
      </c>
      <c r="U1571" s="13">
        <f>SUMIFS('Fielding Data'!E:E, 'Fielding Data'!$A:$A, $A1571)</f>
        <v>6</v>
      </c>
      <c r="V1571" s="13">
        <f>SUMIFS('Fielding Data'!F:F, 'Fielding Data'!$A:$A, $A1571)</f>
        <v>16</v>
      </c>
      <c r="W1571" s="13">
        <f>SUMIFS('Fielding Data'!G:G, 'Fielding Data'!$A:$A, $A1571)</f>
        <v>2</v>
      </c>
      <c r="X1571" s="13">
        <f>SUMIFS('Fielding Data'!H:H, 'Fielding Data'!$A:$A, $A1571)</f>
        <v>0</v>
      </c>
    </row>
    <row r="1572" spans="1:24" x14ac:dyDescent="0.3">
      <c r="A1572" s="13" t="str">
        <f t="shared" si="49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 t="shared" si="48"/>
        <v>P</v>
      </c>
      <c r="Q1572" s="13">
        <f>IFERROR(VLOOKUP($A1572, 'Fielding Data'!$A$1:$H$12056, 5, 0), 0)</f>
        <v>0</v>
      </c>
      <c r="R1572" s="13">
        <f>IFERROR(VLOOKUP($A1572, 'Fielding Data'!$A$1:$H$12056, 6, 0), 0)</f>
        <v>11</v>
      </c>
      <c r="S1572" s="13">
        <f>IFERROR(VLOOKUP($A1572, 'Fielding Data'!$A$1:$H$12056, 7, 0), 0)</f>
        <v>0</v>
      </c>
      <c r="T1572" s="13">
        <f>IFERROR(VLOOKUP($A1572, 'Fielding Data'!$A$1:$H$12056, 8, 0), 0)</f>
        <v>0</v>
      </c>
      <c r="U1572" s="13">
        <f>SUMIFS('Fielding Data'!E:E, 'Fielding Data'!$A:$A, $A1572)</f>
        <v>0</v>
      </c>
      <c r="V1572" s="13">
        <f>SUMIFS('Fielding Data'!F:F, 'Fielding Data'!$A:$A, $A1572)</f>
        <v>11</v>
      </c>
      <c r="W1572" s="13">
        <f>SUMIFS('Fielding Data'!G:G, 'Fielding Data'!$A:$A, $A1572)</f>
        <v>0</v>
      </c>
      <c r="X1572" s="13">
        <f>SUMIFS('Fielding Data'!H:H, 'Fielding Data'!$A:$A, $A1572)</f>
        <v>0</v>
      </c>
    </row>
    <row r="1573" spans="1:24" x14ac:dyDescent="0.3">
      <c r="A1573" s="13" t="str">
        <f t="shared" si="49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 t="shared" si="48"/>
        <v>P</v>
      </c>
      <c r="Q1573" s="13">
        <f>IFERROR(VLOOKUP($A1573, 'Fielding Data'!$A$1:$H$12056, 5, 0), 0)</f>
        <v>13</v>
      </c>
      <c r="R1573" s="13">
        <f>IFERROR(VLOOKUP($A1573, 'Fielding Data'!$A$1:$H$12056, 6, 0), 0)</f>
        <v>22</v>
      </c>
      <c r="S1573" s="13">
        <f>IFERROR(VLOOKUP($A1573, 'Fielding Data'!$A$1:$H$12056, 7, 0), 0)</f>
        <v>0</v>
      </c>
      <c r="T1573" s="13">
        <f>IFERROR(VLOOKUP($A1573, 'Fielding Data'!$A$1:$H$12056, 8, 0), 0)</f>
        <v>3</v>
      </c>
      <c r="U1573" s="13">
        <f>SUMIFS('Fielding Data'!E:E, 'Fielding Data'!$A:$A, $A1573)</f>
        <v>13</v>
      </c>
      <c r="V1573" s="13">
        <f>SUMIFS('Fielding Data'!F:F, 'Fielding Data'!$A:$A, $A1573)</f>
        <v>22</v>
      </c>
      <c r="W1573" s="13">
        <f>SUMIFS('Fielding Data'!G:G, 'Fielding Data'!$A:$A, $A1573)</f>
        <v>0</v>
      </c>
      <c r="X1573" s="13">
        <f>SUMIFS('Fielding Data'!H:H, 'Fielding Data'!$A:$A, $A1573)</f>
        <v>3</v>
      </c>
    </row>
    <row r="1574" spans="1:24" x14ac:dyDescent="0.3">
      <c r="A1574" s="13" t="str">
        <f t="shared" si="49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 t="shared" si="48"/>
        <v>P</v>
      </c>
      <c r="Q1574" s="13">
        <f>IFERROR(VLOOKUP($A1574, 'Fielding Data'!$A$1:$H$12056, 5, 0), 0)</f>
        <v>1</v>
      </c>
      <c r="R1574" s="13">
        <f>IFERROR(VLOOKUP($A1574, 'Fielding Data'!$A$1:$H$12056, 6, 0), 0)</f>
        <v>9</v>
      </c>
      <c r="S1574" s="13">
        <f>IFERROR(VLOOKUP($A1574, 'Fielding Data'!$A$1:$H$12056, 7, 0), 0)</f>
        <v>0</v>
      </c>
      <c r="T1574" s="13">
        <f>IFERROR(VLOOKUP($A1574, 'Fielding Data'!$A$1:$H$12056, 8, 0), 0)</f>
        <v>1</v>
      </c>
      <c r="U1574" s="13">
        <f>SUMIFS('Fielding Data'!E:E, 'Fielding Data'!$A:$A, $A1574)</f>
        <v>1</v>
      </c>
      <c r="V1574" s="13">
        <f>SUMIFS('Fielding Data'!F:F, 'Fielding Data'!$A:$A, $A1574)</f>
        <v>9</v>
      </c>
      <c r="W1574" s="13">
        <f>SUMIFS('Fielding Data'!G:G, 'Fielding Data'!$A:$A, $A1574)</f>
        <v>0</v>
      </c>
      <c r="X1574" s="13">
        <f>SUMIFS('Fielding Data'!H:H, 'Fielding Data'!$A:$A, $A1574)</f>
        <v>1</v>
      </c>
    </row>
    <row r="1575" spans="1:24" x14ac:dyDescent="0.3">
      <c r="A1575" s="13" t="str">
        <f t="shared" si="49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 t="shared" si="48"/>
        <v>P</v>
      </c>
      <c r="Q1575" s="13">
        <f>IFERROR(VLOOKUP($A1575, 'Fielding Data'!$A$1:$H$12056, 5, 0), 0)</f>
        <v>4</v>
      </c>
      <c r="R1575" s="13">
        <f>IFERROR(VLOOKUP($A1575, 'Fielding Data'!$A$1:$H$12056, 6, 0), 0)</f>
        <v>7</v>
      </c>
      <c r="S1575" s="13">
        <f>IFERROR(VLOOKUP($A1575, 'Fielding Data'!$A$1:$H$12056, 7, 0), 0)</f>
        <v>1</v>
      </c>
      <c r="T1575" s="13">
        <f>IFERROR(VLOOKUP($A1575, 'Fielding Data'!$A$1:$H$12056, 8, 0), 0)</f>
        <v>1</v>
      </c>
      <c r="U1575" s="13">
        <f>SUMIFS('Fielding Data'!E:E, 'Fielding Data'!$A:$A, $A1575)</f>
        <v>4</v>
      </c>
      <c r="V1575" s="13">
        <f>SUMIFS('Fielding Data'!F:F, 'Fielding Data'!$A:$A, $A1575)</f>
        <v>7</v>
      </c>
      <c r="W1575" s="13">
        <f>SUMIFS('Fielding Data'!G:G, 'Fielding Data'!$A:$A, $A1575)</f>
        <v>1</v>
      </c>
      <c r="X1575" s="13">
        <f>SUMIFS('Fielding Data'!H:H, 'Fielding Data'!$A:$A, $A1575)</f>
        <v>1</v>
      </c>
    </row>
    <row r="1576" spans="1:24" x14ac:dyDescent="0.3">
      <c r="A1576" s="13" t="str">
        <f t="shared" si="49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 t="shared" si="48"/>
        <v>P</v>
      </c>
      <c r="Q1576" s="13">
        <f>IFERROR(VLOOKUP($A1576, 'Fielding Data'!$A$1:$H$12056, 5, 0), 0)</f>
        <v>1</v>
      </c>
      <c r="R1576" s="13">
        <f>IFERROR(VLOOKUP($A1576, 'Fielding Data'!$A$1:$H$12056, 6, 0), 0)</f>
        <v>8</v>
      </c>
      <c r="S1576" s="13">
        <f>IFERROR(VLOOKUP($A1576, 'Fielding Data'!$A$1:$H$12056, 7, 0), 0)</f>
        <v>0</v>
      </c>
      <c r="T1576" s="13">
        <f>IFERROR(VLOOKUP($A1576, 'Fielding Data'!$A$1:$H$12056, 8, 0), 0)</f>
        <v>0</v>
      </c>
      <c r="U1576" s="13">
        <f>SUMIFS('Fielding Data'!E:E, 'Fielding Data'!$A:$A, $A1576)</f>
        <v>1</v>
      </c>
      <c r="V1576" s="13">
        <f>SUMIFS('Fielding Data'!F:F, 'Fielding Data'!$A:$A, $A1576)</f>
        <v>8</v>
      </c>
      <c r="W1576" s="13">
        <f>SUMIFS('Fielding Data'!G:G, 'Fielding Data'!$A:$A, $A1576)</f>
        <v>0</v>
      </c>
      <c r="X1576" s="13">
        <f>SUMIFS('Fielding Data'!H:H, 'Fielding Data'!$A:$A, $A1576)</f>
        <v>0</v>
      </c>
    </row>
    <row r="1577" spans="1:24" x14ac:dyDescent="0.3">
      <c r="A1577" s="13" t="str">
        <f t="shared" si="49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 t="shared" si="48"/>
        <v>Other</v>
      </c>
      <c r="Q1577" s="13">
        <f>IFERROR(VLOOKUP($A1577, 'Fielding Data'!$A$1:$H$12056, 5, 0), 0)</f>
        <v>0</v>
      </c>
      <c r="R1577" s="13">
        <f>IFERROR(VLOOKUP($A1577, 'Fielding Data'!$A$1:$H$12056, 6, 0), 0)</f>
        <v>0</v>
      </c>
      <c r="S1577" s="13">
        <f>IFERROR(VLOOKUP($A1577, 'Fielding Data'!$A$1:$H$12056, 7, 0), 0)</f>
        <v>0</v>
      </c>
      <c r="T1577" s="13">
        <f>IFERROR(VLOOKUP($A1577, 'Fielding Data'!$A$1:$H$12056, 8, 0), 0)</f>
        <v>0</v>
      </c>
      <c r="U1577" s="13">
        <f>SUMIFS('Fielding Data'!E:E, 'Fielding Data'!$A:$A, $A1577)</f>
        <v>0</v>
      </c>
      <c r="V1577" s="13">
        <f>SUMIFS('Fielding Data'!F:F, 'Fielding Data'!$A:$A, $A1577)</f>
        <v>0</v>
      </c>
      <c r="W1577" s="13">
        <f>SUMIFS('Fielding Data'!G:G, 'Fielding Data'!$A:$A, $A1577)</f>
        <v>0</v>
      </c>
      <c r="X1577" s="13">
        <f>SUMIFS('Fielding Data'!H:H, 'Fielding Data'!$A:$A, $A1577)</f>
        <v>0</v>
      </c>
    </row>
    <row r="1578" spans="1:24" x14ac:dyDescent="0.3">
      <c r="A1578" s="13" t="str">
        <f t="shared" si="49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 t="shared" si="48"/>
        <v>1B</v>
      </c>
      <c r="Q1578" s="13">
        <f>IFERROR(VLOOKUP($A1578, 'Fielding Data'!$A$1:$H$12056, 5, 0), 0)</f>
        <v>2</v>
      </c>
      <c r="R1578" s="13">
        <f>IFERROR(VLOOKUP($A1578, 'Fielding Data'!$A$1:$H$12056, 6, 0), 0)</f>
        <v>0</v>
      </c>
      <c r="S1578" s="13">
        <f>IFERROR(VLOOKUP($A1578, 'Fielding Data'!$A$1:$H$12056, 7, 0), 0)</f>
        <v>0</v>
      </c>
      <c r="T1578" s="13">
        <f>IFERROR(VLOOKUP($A1578, 'Fielding Data'!$A$1:$H$12056, 8, 0), 0)</f>
        <v>0</v>
      </c>
      <c r="U1578" s="13">
        <f>SUMIFS('Fielding Data'!E:E, 'Fielding Data'!$A:$A, $A1578)</f>
        <v>50</v>
      </c>
      <c r="V1578" s="13">
        <f>SUMIFS('Fielding Data'!F:F, 'Fielding Data'!$A:$A, $A1578)</f>
        <v>69</v>
      </c>
      <c r="W1578" s="13">
        <f>SUMIFS('Fielding Data'!G:G, 'Fielding Data'!$A:$A, $A1578)</f>
        <v>2</v>
      </c>
      <c r="X1578" s="13">
        <f>SUMIFS('Fielding Data'!H:H, 'Fielding Data'!$A:$A, $A1578)</f>
        <v>20</v>
      </c>
    </row>
    <row r="1579" spans="1:24" x14ac:dyDescent="0.3">
      <c r="A1579" s="13" t="str">
        <f t="shared" si="49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 t="shared" si="48"/>
        <v>P</v>
      </c>
      <c r="Q1579" s="13">
        <f>IFERROR(VLOOKUP($A1579, 'Fielding Data'!$A$1:$H$12056, 5, 0), 0)</f>
        <v>11</v>
      </c>
      <c r="R1579" s="13">
        <f>IFERROR(VLOOKUP($A1579, 'Fielding Data'!$A$1:$H$12056, 6, 0), 0)</f>
        <v>35</v>
      </c>
      <c r="S1579" s="13">
        <f>IFERROR(VLOOKUP($A1579, 'Fielding Data'!$A$1:$H$12056, 7, 0), 0)</f>
        <v>3</v>
      </c>
      <c r="T1579" s="13">
        <f>IFERROR(VLOOKUP($A1579, 'Fielding Data'!$A$1:$H$12056, 8, 0), 0)</f>
        <v>5</v>
      </c>
      <c r="U1579" s="13">
        <f>SUMIFS('Fielding Data'!E:E, 'Fielding Data'!$A:$A, $A1579)</f>
        <v>11</v>
      </c>
      <c r="V1579" s="13">
        <f>SUMIFS('Fielding Data'!F:F, 'Fielding Data'!$A:$A, $A1579)</f>
        <v>35</v>
      </c>
      <c r="W1579" s="13">
        <f>SUMIFS('Fielding Data'!G:G, 'Fielding Data'!$A:$A, $A1579)</f>
        <v>3</v>
      </c>
      <c r="X1579" s="13">
        <f>SUMIFS('Fielding Data'!H:H, 'Fielding Data'!$A:$A, $A1579)</f>
        <v>5</v>
      </c>
    </row>
    <row r="1580" spans="1:24" x14ac:dyDescent="0.3">
      <c r="A1580" s="13" t="str">
        <f t="shared" si="49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 t="shared" si="48"/>
        <v>CF</v>
      </c>
      <c r="Q1580" s="13">
        <f>IFERROR(VLOOKUP($A1580, 'Fielding Data'!$A$1:$H$12056, 5, 0), 0)</f>
        <v>0</v>
      </c>
      <c r="R1580" s="13">
        <f>IFERROR(VLOOKUP($A1580, 'Fielding Data'!$A$1:$H$12056, 6, 0), 0)</f>
        <v>0</v>
      </c>
      <c r="S1580" s="13">
        <f>IFERROR(VLOOKUP($A1580, 'Fielding Data'!$A$1:$H$12056, 7, 0), 0)</f>
        <v>0</v>
      </c>
      <c r="T1580" s="13">
        <f>IFERROR(VLOOKUP($A1580, 'Fielding Data'!$A$1:$H$12056, 8, 0), 0)</f>
        <v>0</v>
      </c>
      <c r="U1580" s="13">
        <f>SUMIFS('Fielding Data'!E:E, 'Fielding Data'!$A:$A, $A1580)</f>
        <v>237</v>
      </c>
      <c r="V1580" s="13">
        <f>SUMIFS('Fielding Data'!F:F, 'Fielding Data'!$A:$A, $A1580)</f>
        <v>7</v>
      </c>
      <c r="W1580" s="13">
        <f>SUMIFS('Fielding Data'!G:G, 'Fielding Data'!$A:$A, $A1580)</f>
        <v>0</v>
      </c>
      <c r="X1580" s="13">
        <f>SUMIFS('Fielding Data'!H:H, 'Fielding Data'!$A:$A, $A1580)</f>
        <v>3</v>
      </c>
    </row>
    <row r="1581" spans="1:24" x14ac:dyDescent="0.3">
      <c r="A1581" s="13" t="str">
        <f t="shared" si="49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 t="shared" si="48"/>
        <v>P</v>
      </c>
      <c r="Q1581" s="13">
        <f>IFERROR(VLOOKUP($A1581, 'Fielding Data'!$A$1:$H$12056, 5, 0), 0)</f>
        <v>1</v>
      </c>
      <c r="R1581" s="13">
        <f>IFERROR(VLOOKUP($A1581, 'Fielding Data'!$A$1:$H$12056, 6, 0), 0)</f>
        <v>0</v>
      </c>
      <c r="S1581" s="13">
        <f>IFERROR(VLOOKUP($A1581, 'Fielding Data'!$A$1:$H$12056, 7, 0), 0)</f>
        <v>2</v>
      </c>
      <c r="T1581" s="13">
        <f>IFERROR(VLOOKUP($A1581, 'Fielding Data'!$A$1:$H$12056, 8, 0), 0)</f>
        <v>0</v>
      </c>
      <c r="U1581" s="13">
        <f>SUMIFS('Fielding Data'!E:E, 'Fielding Data'!$A:$A, $A1581)</f>
        <v>1</v>
      </c>
      <c r="V1581" s="13">
        <f>SUMIFS('Fielding Data'!F:F, 'Fielding Data'!$A:$A, $A1581)</f>
        <v>0</v>
      </c>
      <c r="W1581" s="13">
        <f>SUMIFS('Fielding Data'!G:G, 'Fielding Data'!$A:$A, $A1581)</f>
        <v>2</v>
      </c>
      <c r="X1581" s="13">
        <f>SUMIFS('Fielding Data'!H:H, 'Fielding Data'!$A:$A, $A1581)</f>
        <v>0</v>
      </c>
    </row>
    <row r="1582" spans="1:24" x14ac:dyDescent="0.3">
      <c r="A1582" s="13" t="str">
        <f t="shared" si="49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 t="shared" si="48"/>
        <v>LF</v>
      </c>
      <c r="Q1582" s="13">
        <f>IFERROR(VLOOKUP($A1582, 'Fielding Data'!$A$1:$H$12056, 5, 0), 0)</f>
        <v>0</v>
      </c>
      <c r="R1582" s="13">
        <f>IFERROR(VLOOKUP($A1582, 'Fielding Data'!$A$1:$H$12056, 6, 0), 0)</f>
        <v>0</v>
      </c>
      <c r="S1582" s="13">
        <f>IFERROR(VLOOKUP($A1582, 'Fielding Data'!$A$1:$H$12056, 7, 0), 0)</f>
        <v>0</v>
      </c>
      <c r="T1582" s="13">
        <f>IFERROR(VLOOKUP($A1582, 'Fielding Data'!$A$1:$H$12056, 8, 0), 0)</f>
        <v>0</v>
      </c>
      <c r="U1582" s="13">
        <f>SUMIFS('Fielding Data'!E:E, 'Fielding Data'!$A:$A, $A1582)</f>
        <v>20</v>
      </c>
      <c r="V1582" s="13">
        <f>SUMIFS('Fielding Data'!F:F, 'Fielding Data'!$A:$A, $A1582)</f>
        <v>0</v>
      </c>
      <c r="W1582" s="13">
        <f>SUMIFS('Fielding Data'!G:G, 'Fielding Data'!$A:$A, $A1582)</f>
        <v>0</v>
      </c>
      <c r="X1582" s="13">
        <f>SUMIFS('Fielding Data'!H:H, 'Fielding Data'!$A:$A, $A1582)</f>
        <v>0</v>
      </c>
    </row>
    <row r="1583" spans="1:24" x14ac:dyDescent="0.3">
      <c r="A1583" s="13" t="str">
        <f t="shared" si="49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 t="shared" si="48"/>
        <v>1B</v>
      </c>
      <c r="Q1583" s="13">
        <f>IFERROR(VLOOKUP($A1583, 'Fielding Data'!$A$1:$H$12056, 5, 0), 0)</f>
        <v>380</v>
      </c>
      <c r="R1583" s="13">
        <f>IFERROR(VLOOKUP($A1583, 'Fielding Data'!$A$1:$H$12056, 6, 0), 0)</f>
        <v>35</v>
      </c>
      <c r="S1583" s="13">
        <f>IFERROR(VLOOKUP($A1583, 'Fielding Data'!$A$1:$H$12056, 7, 0), 0)</f>
        <v>4</v>
      </c>
      <c r="T1583" s="13">
        <f>IFERROR(VLOOKUP($A1583, 'Fielding Data'!$A$1:$H$12056, 8, 0), 0)</f>
        <v>28</v>
      </c>
      <c r="U1583" s="13">
        <f>SUMIFS('Fielding Data'!E:E, 'Fielding Data'!$A:$A, $A1583)</f>
        <v>393</v>
      </c>
      <c r="V1583" s="13">
        <f>SUMIFS('Fielding Data'!F:F, 'Fielding Data'!$A:$A, $A1583)</f>
        <v>35</v>
      </c>
      <c r="W1583" s="13">
        <f>SUMIFS('Fielding Data'!G:G, 'Fielding Data'!$A:$A, $A1583)</f>
        <v>4</v>
      </c>
      <c r="X1583" s="13">
        <f>SUMIFS('Fielding Data'!H:H, 'Fielding Data'!$A:$A, $A1583)</f>
        <v>28</v>
      </c>
    </row>
    <row r="1584" spans="1:24" x14ac:dyDescent="0.3">
      <c r="A1584" s="13" t="str">
        <f t="shared" si="49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 t="shared" si="48"/>
        <v>CF</v>
      </c>
      <c r="Q1584" s="13">
        <f>IFERROR(VLOOKUP($A1584, 'Fielding Data'!$A$1:$H$12056, 5, 0), 0)</f>
        <v>0</v>
      </c>
      <c r="R1584" s="13">
        <f>IFERROR(VLOOKUP($A1584, 'Fielding Data'!$A$1:$H$12056, 6, 0), 0)</f>
        <v>0</v>
      </c>
      <c r="S1584" s="13">
        <f>IFERROR(VLOOKUP($A1584, 'Fielding Data'!$A$1:$H$12056, 7, 0), 0)</f>
        <v>0</v>
      </c>
      <c r="T1584" s="13">
        <f>IFERROR(VLOOKUP($A1584, 'Fielding Data'!$A$1:$H$12056, 8, 0), 0)</f>
        <v>0</v>
      </c>
      <c r="U1584" s="13">
        <f>SUMIFS('Fielding Data'!E:E, 'Fielding Data'!$A:$A, $A1584)</f>
        <v>140</v>
      </c>
      <c r="V1584" s="13">
        <f>SUMIFS('Fielding Data'!F:F, 'Fielding Data'!$A:$A, $A1584)</f>
        <v>8</v>
      </c>
      <c r="W1584" s="13">
        <f>SUMIFS('Fielding Data'!G:G, 'Fielding Data'!$A:$A, $A1584)</f>
        <v>1</v>
      </c>
      <c r="X1584" s="13">
        <f>SUMIFS('Fielding Data'!H:H, 'Fielding Data'!$A:$A, $A1584)</f>
        <v>2</v>
      </c>
    </row>
    <row r="1585" spans="1:24" x14ac:dyDescent="0.3">
      <c r="A1585" s="13" t="str">
        <f t="shared" si="49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 t="shared" si="48"/>
        <v>P</v>
      </c>
      <c r="Q1585" s="13">
        <f>IFERROR(VLOOKUP($A1585, 'Fielding Data'!$A$1:$H$12056, 5, 0), 0)</f>
        <v>0</v>
      </c>
      <c r="R1585" s="13">
        <f>IFERROR(VLOOKUP($A1585, 'Fielding Data'!$A$1:$H$12056, 6, 0), 0)</f>
        <v>1</v>
      </c>
      <c r="S1585" s="13">
        <f>IFERROR(VLOOKUP($A1585, 'Fielding Data'!$A$1:$H$12056, 7, 0), 0)</f>
        <v>0</v>
      </c>
      <c r="T1585" s="13">
        <f>IFERROR(VLOOKUP($A1585, 'Fielding Data'!$A$1:$H$12056, 8, 0), 0)</f>
        <v>0</v>
      </c>
      <c r="U1585" s="13">
        <f>SUMIFS('Fielding Data'!E:E, 'Fielding Data'!$A:$A, $A1585)</f>
        <v>0</v>
      </c>
      <c r="V1585" s="13">
        <f>SUMIFS('Fielding Data'!F:F, 'Fielding Data'!$A:$A, $A1585)</f>
        <v>1</v>
      </c>
      <c r="W1585" s="13">
        <f>SUMIFS('Fielding Data'!G:G, 'Fielding Data'!$A:$A, $A1585)</f>
        <v>0</v>
      </c>
      <c r="X1585" s="13">
        <f>SUMIFS('Fielding Data'!H:H, 'Fielding Data'!$A:$A, $A1585)</f>
        <v>0</v>
      </c>
    </row>
    <row r="1586" spans="1:24" x14ac:dyDescent="0.3">
      <c r="A1586" s="13" t="str">
        <f t="shared" si="49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 t="shared" si="48"/>
        <v>Other</v>
      </c>
      <c r="Q1586" s="13">
        <f>IFERROR(VLOOKUP($A1586, 'Fielding Data'!$A$1:$H$12056, 5, 0), 0)</f>
        <v>0</v>
      </c>
      <c r="R1586" s="13">
        <f>IFERROR(VLOOKUP($A1586, 'Fielding Data'!$A$1:$H$12056, 6, 0), 0)</f>
        <v>0</v>
      </c>
      <c r="S1586" s="13">
        <f>IFERROR(VLOOKUP($A1586, 'Fielding Data'!$A$1:$H$12056, 7, 0), 0)</f>
        <v>0</v>
      </c>
      <c r="T1586" s="13">
        <f>IFERROR(VLOOKUP($A1586, 'Fielding Data'!$A$1:$H$12056, 8, 0), 0)</f>
        <v>0</v>
      </c>
      <c r="U1586" s="13">
        <f>SUMIFS('Fielding Data'!E:E, 'Fielding Data'!$A:$A, $A1586)</f>
        <v>0</v>
      </c>
      <c r="V1586" s="13">
        <f>SUMIFS('Fielding Data'!F:F, 'Fielding Data'!$A:$A, $A1586)</f>
        <v>0</v>
      </c>
      <c r="W1586" s="13">
        <f>SUMIFS('Fielding Data'!G:G, 'Fielding Data'!$A:$A, $A1586)</f>
        <v>0</v>
      </c>
      <c r="X1586" s="13">
        <f>SUMIFS('Fielding Data'!H:H, 'Fielding Data'!$A:$A, $A1586)</f>
        <v>0</v>
      </c>
    </row>
    <row r="1587" spans="1:24" x14ac:dyDescent="0.3">
      <c r="A1587" s="13" t="str">
        <f t="shared" si="49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 t="shared" si="48"/>
        <v>P</v>
      </c>
      <c r="Q1587" s="13">
        <f>IFERROR(VLOOKUP($A1587, 'Fielding Data'!$A$1:$H$12056, 5, 0), 0)</f>
        <v>0</v>
      </c>
      <c r="R1587" s="13">
        <f>IFERROR(VLOOKUP($A1587, 'Fielding Data'!$A$1:$H$12056, 6, 0), 0)</f>
        <v>1</v>
      </c>
      <c r="S1587" s="13">
        <f>IFERROR(VLOOKUP($A1587, 'Fielding Data'!$A$1:$H$12056, 7, 0), 0)</f>
        <v>0</v>
      </c>
      <c r="T1587" s="13">
        <f>IFERROR(VLOOKUP($A1587, 'Fielding Data'!$A$1:$H$12056, 8, 0), 0)</f>
        <v>0</v>
      </c>
      <c r="U1587" s="13">
        <f>SUMIFS('Fielding Data'!E:E, 'Fielding Data'!$A:$A, $A1587)</f>
        <v>0</v>
      </c>
      <c r="V1587" s="13">
        <f>SUMIFS('Fielding Data'!F:F, 'Fielding Data'!$A:$A, $A1587)</f>
        <v>1</v>
      </c>
      <c r="W1587" s="13">
        <f>SUMIFS('Fielding Data'!G:G, 'Fielding Data'!$A:$A, $A1587)</f>
        <v>0</v>
      </c>
      <c r="X1587" s="13">
        <f>SUMIFS('Fielding Data'!H:H, 'Fielding Data'!$A:$A, $A1587)</f>
        <v>0</v>
      </c>
    </row>
    <row r="1588" spans="1:24" x14ac:dyDescent="0.3">
      <c r="A1588" s="13" t="str">
        <f t="shared" si="49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 t="shared" si="48"/>
        <v>2B</v>
      </c>
      <c r="Q1588" s="13">
        <f>IFERROR(VLOOKUP($A1588, 'Fielding Data'!$A$1:$H$12056, 5, 0), 0)</f>
        <v>0</v>
      </c>
      <c r="R1588" s="13">
        <f>IFERROR(VLOOKUP($A1588, 'Fielding Data'!$A$1:$H$12056, 6, 0), 0)</f>
        <v>0</v>
      </c>
      <c r="S1588" s="13">
        <f>IFERROR(VLOOKUP($A1588, 'Fielding Data'!$A$1:$H$12056, 7, 0), 0)</f>
        <v>0</v>
      </c>
      <c r="T1588" s="13">
        <f>IFERROR(VLOOKUP($A1588, 'Fielding Data'!$A$1:$H$12056, 8, 0), 0)</f>
        <v>0</v>
      </c>
      <c r="U1588" s="13">
        <f>SUMIFS('Fielding Data'!E:E, 'Fielding Data'!$A:$A, $A1588)</f>
        <v>44</v>
      </c>
      <c r="V1588" s="13">
        <f>SUMIFS('Fielding Data'!F:F, 'Fielding Data'!$A:$A, $A1588)</f>
        <v>0</v>
      </c>
      <c r="W1588" s="13">
        <f>SUMIFS('Fielding Data'!G:G, 'Fielding Data'!$A:$A, $A1588)</f>
        <v>2</v>
      </c>
      <c r="X1588" s="13">
        <f>SUMIFS('Fielding Data'!H:H, 'Fielding Data'!$A:$A, $A1588)</f>
        <v>0</v>
      </c>
    </row>
    <row r="1589" spans="1:24" x14ac:dyDescent="0.3">
      <c r="A1589" s="13" t="str">
        <f t="shared" si="49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 t="shared" si="48"/>
        <v>P</v>
      </c>
      <c r="Q1589" s="13">
        <f>IFERROR(VLOOKUP($A1589, 'Fielding Data'!$A$1:$H$12056, 5, 0), 0)</f>
        <v>12</v>
      </c>
      <c r="R1589" s="13">
        <f>IFERROR(VLOOKUP($A1589, 'Fielding Data'!$A$1:$H$12056, 6, 0), 0)</f>
        <v>30</v>
      </c>
      <c r="S1589" s="13">
        <f>IFERROR(VLOOKUP($A1589, 'Fielding Data'!$A$1:$H$12056, 7, 0), 0)</f>
        <v>1</v>
      </c>
      <c r="T1589" s="13">
        <f>IFERROR(VLOOKUP($A1589, 'Fielding Data'!$A$1:$H$12056, 8, 0), 0)</f>
        <v>0</v>
      </c>
      <c r="U1589" s="13">
        <f>SUMIFS('Fielding Data'!E:E, 'Fielding Data'!$A:$A, $A1589)</f>
        <v>12</v>
      </c>
      <c r="V1589" s="13">
        <f>SUMIFS('Fielding Data'!F:F, 'Fielding Data'!$A:$A, $A1589)</f>
        <v>30</v>
      </c>
      <c r="W1589" s="13">
        <f>SUMIFS('Fielding Data'!G:G, 'Fielding Data'!$A:$A, $A1589)</f>
        <v>1</v>
      </c>
      <c r="X1589" s="13">
        <f>SUMIFS('Fielding Data'!H:H, 'Fielding Data'!$A:$A, $A1589)</f>
        <v>0</v>
      </c>
    </row>
    <row r="1590" spans="1:24" x14ac:dyDescent="0.3">
      <c r="A1590" s="13" t="str">
        <f t="shared" si="49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 t="shared" si="48"/>
        <v>CF</v>
      </c>
      <c r="Q1590" s="13">
        <f>IFERROR(VLOOKUP($A1590, 'Fielding Data'!$A$1:$H$12056, 5, 0), 0)</f>
        <v>0</v>
      </c>
      <c r="R1590" s="13">
        <f>IFERROR(VLOOKUP($A1590, 'Fielding Data'!$A$1:$H$12056, 6, 0), 0)</f>
        <v>0</v>
      </c>
      <c r="S1590" s="13">
        <f>IFERROR(VLOOKUP($A1590, 'Fielding Data'!$A$1:$H$12056, 7, 0), 0)</f>
        <v>0</v>
      </c>
      <c r="T1590" s="13">
        <f>IFERROR(VLOOKUP($A1590, 'Fielding Data'!$A$1:$H$12056, 8, 0), 0)</f>
        <v>0</v>
      </c>
      <c r="U1590" s="13">
        <f>SUMIFS('Fielding Data'!E:E, 'Fielding Data'!$A:$A, $A1590)</f>
        <v>59</v>
      </c>
      <c r="V1590" s="13">
        <f>SUMIFS('Fielding Data'!F:F, 'Fielding Data'!$A:$A, $A1590)</f>
        <v>0</v>
      </c>
      <c r="W1590" s="13">
        <f>SUMIFS('Fielding Data'!G:G, 'Fielding Data'!$A:$A, $A1590)</f>
        <v>0</v>
      </c>
      <c r="X1590" s="13">
        <f>SUMIFS('Fielding Data'!H:H, 'Fielding Data'!$A:$A, $A1590)</f>
        <v>0</v>
      </c>
    </row>
    <row r="1591" spans="1:24" x14ac:dyDescent="0.3">
      <c r="A1591" s="13" t="str">
        <f t="shared" si="49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 t="shared" si="48"/>
        <v>P</v>
      </c>
      <c r="Q1591" s="13">
        <f>IFERROR(VLOOKUP($A1591, 'Fielding Data'!$A$1:$H$12056, 5, 0), 0)</f>
        <v>0</v>
      </c>
      <c r="R1591" s="13">
        <f>IFERROR(VLOOKUP($A1591, 'Fielding Data'!$A$1:$H$12056, 6, 0), 0)</f>
        <v>0</v>
      </c>
      <c r="S1591" s="13">
        <f>IFERROR(VLOOKUP($A1591, 'Fielding Data'!$A$1:$H$12056, 7, 0), 0)</f>
        <v>0</v>
      </c>
      <c r="T1591" s="13">
        <f>IFERROR(VLOOKUP($A1591, 'Fielding Data'!$A$1:$H$12056, 8, 0), 0)</f>
        <v>0</v>
      </c>
      <c r="U1591" s="13">
        <f>SUMIFS('Fielding Data'!E:E, 'Fielding Data'!$A:$A, $A1591)</f>
        <v>0</v>
      </c>
      <c r="V1591" s="13">
        <f>SUMIFS('Fielding Data'!F:F, 'Fielding Data'!$A:$A, $A1591)</f>
        <v>0</v>
      </c>
      <c r="W1591" s="13">
        <f>SUMIFS('Fielding Data'!G:G, 'Fielding Data'!$A:$A, $A1591)</f>
        <v>0</v>
      </c>
      <c r="X1591" s="13">
        <f>SUMIFS('Fielding Data'!H:H, 'Fielding Data'!$A:$A, $A1591)</f>
        <v>0</v>
      </c>
    </row>
    <row r="1592" spans="1:24" x14ac:dyDescent="0.3">
      <c r="A1592" s="13" t="str">
        <f t="shared" si="49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 t="shared" si="48"/>
        <v>P</v>
      </c>
      <c r="Q1592" s="13">
        <f>IFERROR(VLOOKUP($A1592, 'Fielding Data'!$A$1:$H$12056, 5, 0), 0)</f>
        <v>11</v>
      </c>
      <c r="R1592" s="13">
        <f>IFERROR(VLOOKUP($A1592, 'Fielding Data'!$A$1:$H$12056, 6, 0), 0)</f>
        <v>22</v>
      </c>
      <c r="S1592" s="13">
        <f>IFERROR(VLOOKUP($A1592, 'Fielding Data'!$A$1:$H$12056, 7, 0), 0)</f>
        <v>1</v>
      </c>
      <c r="T1592" s="13">
        <f>IFERROR(VLOOKUP($A1592, 'Fielding Data'!$A$1:$H$12056, 8, 0), 0)</f>
        <v>4</v>
      </c>
      <c r="U1592" s="13">
        <f>SUMIFS('Fielding Data'!E:E, 'Fielding Data'!$A:$A, $A1592)</f>
        <v>11</v>
      </c>
      <c r="V1592" s="13">
        <f>SUMIFS('Fielding Data'!F:F, 'Fielding Data'!$A:$A, $A1592)</f>
        <v>22</v>
      </c>
      <c r="W1592" s="13">
        <f>SUMIFS('Fielding Data'!G:G, 'Fielding Data'!$A:$A, $A1592)</f>
        <v>1</v>
      </c>
      <c r="X1592" s="13">
        <f>SUMIFS('Fielding Data'!H:H, 'Fielding Data'!$A:$A, $A1592)</f>
        <v>4</v>
      </c>
    </row>
    <row r="1593" spans="1:24" x14ac:dyDescent="0.3">
      <c r="A1593" s="13" t="str">
        <f t="shared" si="49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 t="shared" si="48"/>
        <v>CF</v>
      </c>
      <c r="Q1593" s="13">
        <f>IFERROR(VLOOKUP($A1593, 'Fielding Data'!$A$1:$H$12056, 5, 0), 0)</f>
        <v>0</v>
      </c>
      <c r="R1593" s="13">
        <f>IFERROR(VLOOKUP($A1593, 'Fielding Data'!$A$1:$H$12056, 6, 0), 0)</f>
        <v>0</v>
      </c>
      <c r="S1593" s="13">
        <f>IFERROR(VLOOKUP($A1593, 'Fielding Data'!$A$1:$H$12056, 7, 0), 0)</f>
        <v>0</v>
      </c>
      <c r="T1593" s="13">
        <f>IFERROR(VLOOKUP($A1593, 'Fielding Data'!$A$1:$H$12056, 8, 0), 0)</f>
        <v>0</v>
      </c>
      <c r="U1593" s="13">
        <f>SUMIFS('Fielding Data'!E:E, 'Fielding Data'!$A:$A, $A1593)</f>
        <v>224</v>
      </c>
      <c r="V1593" s="13">
        <f>SUMIFS('Fielding Data'!F:F, 'Fielding Data'!$A:$A, $A1593)</f>
        <v>5</v>
      </c>
      <c r="W1593" s="13">
        <f>SUMIFS('Fielding Data'!G:G, 'Fielding Data'!$A:$A, $A1593)</f>
        <v>5</v>
      </c>
      <c r="X1593" s="13">
        <f>SUMIFS('Fielding Data'!H:H, 'Fielding Data'!$A:$A, $A1593)</f>
        <v>1</v>
      </c>
    </row>
    <row r="1594" spans="1:24" x14ac:dyDescent="0.3">
      <c r="A1594" s="13" t="str">
        <f t="shared" si="49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 t="shared" si="48"/>
        <v>1B</v>
      </c>
      <c r="Q1594" s="13">
        <f>IFERROR(VLOOKUP($A1594, 'Fielding Data'!$A$1:$H$12056, 5, 0), 0)</f>
        <v>24</v>
      </c>
      <c r="R1594" s="13">
        <f>IFERROR(VLOOKUP($A1594, 'Fielding Data'!$A$1:$H$12056, 6, 0), 0)</f>
        <v>0</v>
      </c>
      <c r="S1594" s="13">
        <f>IFERROR(VLOOKUP($A1594, 'Fielding Data'!$A$1:$H$12056, 7, 0), 0)</f>
        <v>0</v>
      </c>
      <c r="T1594" s="13">
        <f>IFERROR(VLOOKUP($A1594, 'Fielding Data'!$A$1:$H$12056, 8, 0), 0)</f>
        <v>1</v>
      </c>
      <c r="U1594" s="13">
        <f>SUMIFS('Fielding Data'!E:E, 'Fielding Data'!$A:$A, $A1594)</f>
        <v>24</v>
      </c>
      <c r="V1594" s="13">
        <f>SUMIFS('Fielding Data'!F:F, 'Fielding Data'!$A:$A, $A1594)</f>
        <v>0</v>
      </c>
      <c r="W1594" s="13">
        <f>SUMIFS('Fielding Data'!G:G, 'Fielding Data'!$A:$A, $A1594)</f>
        <v>0</v>
      </c>
      <c r="X1594" s="13">
        <f>SUMIFS('Fielding Data'!H:H, 'Fielding Data'!$A:$A, $A1594)</f>
        <v>1</v>
      </c>
    </row>
    <row r="1595" spans="1:24" x14ac:dyDescent="0.3">
      <c r="A1595" s="13" t="str">
        <f t="shared" si="49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 t="shared" si="48"/>
        <v>P</v>
      </c>
      <c r="Q1595" s="13">
        <f>IFERROR(VLOOKUP($A1595, 'Fielding Data'!$A$1:$H$12056, 5, 0), 0)</f>
        <v>11</v>
      </c>
      <c r="R1595" s="13">
        <f>IFERROR(VLOOKUP($A1595, 'Fielding Data'!$A$1:$H$12056, 6, 0), 0)</f>
        <v>27</v>
      </c>
      <c r="S1595" s="13">
        <f>IFERROR(VLOOKUP($A1595, 'Fielding Data'!$A$1:$H$12056, 7, 0), 0)</f>
        <v>1</v>
      </c>
      <c r="T1595" s="13">
        <f>IFERROR(VLOOKUP($A1595, 'Fielding Data'!$A$1:$H$12056, 8, 0), 0)</f>
        <v>0</v>
      </c>
      <c r="U1595" s="13">
        <f>SUMIFS('Fielding Data'!E:E, 'Fielding Data'!$A:$A, $A1595)</f>
        <v>11</v>
      </c>
      <c r="V1595" s="13">
        <f>SUMIFS('Fielding Data'!F:F, 'Fielding Data'!$A:$A, $A1595)</f>
        <v>27</v>
      </c>
      <c r="W1595" s="13">
        <f>SUMIFS('Fielding Data'!G:G, 'Fielding Data'!$A:$A, $A1595)</f>
        <v>1</v>
      </c>
      <c r="X1595" s="13">
        <f>SUMIFS('Fielding Data'!H:H, 'Fielding Data'!$A:$A, $A1595)</f>
        <v>0</v>
      </c>
    </row>
    <row r="1596" spans="1:24" x14ac:dyDescent="0.3">
      <c r="A1596" s="13" t="str">
        <f t="shared" si="49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 t="shared" si="48"/>
        <v>LF</v>
      </c>
      <c r="Q1596" s="13">
        <f>IFERROR(VLOOKUP($A1596, 'Fielding Data'!$A$1:$H$12056, 5, 0), 0)</f>
        <v>0</v>
      </c>
      <c r="R1596" s="13">
        <f>IFERROR(VLOOKUP($A1596, 'Fielding Data'!$A$1:$H$12056, 6, 0), 0)</f>
        <v>0</v>
      </c>
      <c r="S1596" s="13">
        <f>IFERROR(VLOOKUP($A1596, 'Fielding Data'!$A$1:$H$12056, 7, 0), 0)</f>
        <v>0</v>
      </c>
      <c r="T1596" s="13">
        <f>IFERROR(VLOOKUP($A1596, 'Fielding Data'!$A$1:$H$12056, 8, 0), 0)</f>
        <v>0</v>
      </c>
      <c r="U1596" s="13">
        <f>SUMIFS('Fielding Data'!E:E, 'Fielding Data'!$A:$A, $A1596)</f>
        <v>0</v>
      </c>
      <c r="V1596" s="13">
        <f>SUMIFS('Fielding Data'!F:F, 'Fielding Data'!$A:$A, $A1596)</f>
        <v>0</v>
      </c>
      <c r="W1596" s="13">
        <f>SUMIFS('Fielding Data'!G:G, 'Fielding Data'!$A:$A, $A1596)</f>
        <v>0</v>
      </c>
      <c r="X1596" s="13">
        <f>SUMIFS('Fielding Data'!H:H, 'Fielding Data'!$A:$A, $A1596)</f>
        <v>0</v>
      </c>
    </row>
    <row r="1597" spans="1:24" x14ac:dyDescent="0.3">
      <c r="A1597" s="13" t="str">
        <f t="shared" si="49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 t="shared" si="48"/>
        <v>P</v>
      </c>
      <c r="Q1597" s="13">
        <f>IFERROR(VLOOKUP($A1597, 'Fielding Data'!$A$1:$H$12056, 5, 0), 0)</f>
        <v>1</v>
      </c>
      <c r="R1597" s="13">
        <f>IFERROR(VLOOKUP($A1597, 'Fielding Data'!$A$1:$H$12056, 6, 0), 0)</f>
        <v>2</v>
      </c>
      <c r="S1597" s="13">
        <f>IFERROR(VLOOKUP($A1597, 'Fielding Data'!$A$1:$H$12056, 7, 0), 0)</f>
        <v>1</v>
      </c>
      <c r="T1597" s="13">
        <f>IFERROR(VLOOKUP($A1597, 'Fielding Data'!$A$1:$H$12056, 8, 0), 0)</f>
        <v>0</v>
      </c>
      <c r="U1597" s="13">
        <f>SUMIFS('Fielding Data'!E:E, 'Fielding Data'!$A:$A, $A1597)</f>
        <v>1</v>
      </c>
      <c r="V1597" s="13">
        <f>SUMIFS('Fielding Data'!F:F, 'Fielding Data'!$A:$A, $A1597)</f>
        <v>2</v>
      </c>
      <c r="W1597" s="13">
        <f>SUMIFS('Fielding Data'!G:G, 'Fielding Data'!$A:$A, $A1597)</f>
        <v>1</v>
      </c>
      <c r="X1597" s="13">
        <f>SUMIFS('Fielding Data'!H:H, 'Fielding Data'!$A:$A, $A1597)</f>
        <v>0</v>
      </c>
    </row>
    <row r="1598" spans="1:24" x14ac:dyDescent="0.3">
      <c r="A1598" s="13" t="str">
        <f t="shared" si="49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 t="shared" si="48"/>
        <v>P</v>
      </c>
      <c r="Q1598" s="13">
        <f>IFERROR(VLOOKUP($A1598, 'Fielding Data'!$A$1:$H$12056, 5, 0), 0)</f>
        <v>2</v>
      </c>
      <c r="R1598" s="13">
        <f>IFERROR(VLOOKUP($A1598, 'Fielding Data'!$A$1:$H$12056, 6, 0), 0)</f>
        <v>10</v>
      </c>
      <c r="S1598" s="13">
        <f>IFERROR(VLOOKUP($A1598, 'Fielding Data'!$A$1:$H$12056, 7, 0), 0)</f>
        <v>1</v>
      </c>
      <c r="T1598" s="13">
        <f>IFERROR(VLOOKUP($A1598, 'Fielding Data'!$A$1:$H$12056, 8, 0), 0)</f>
        <v>0</v>
      </c>
      <c r="U1598" s="13">
        <f>SUMIFS('Fielding Data'!E:E, 'Fielding Data'!$A:$A, $A1598)</f>
        <v>2</v>
      </c>
      <c r="V1598" s="13">
        <f>SUMIFS('Fielding Data'!F:F, 'Fielding Data'!$A:$A, $A1598)</f>
        <v>10</v>
      </c>
      <c r="W1598" s="13">
        <f>SUMIFS('Fielding Data'!G:G, 'Fielding Data'!$A:$A, $A1598)</f>
        <v>1</v>
      </c>
      <c r="X1598" s="13">
        <f>SUMIFS('Fielding Data'!H:H, 'Fielding Data'!$A:$A, $A1598)</f>
        <v>0</v>
      </c>
    </row>
    <row r="1599" spans="1:24" x14ac:dyDescent="0.3">
      <c r="A1599" s="13" t="str">
        <f t="shared" si="49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 t="shared" si="48"/>
        <v>C</v>
      </c>
      <c r="Q1599" s="13">
        <f>IFERROR(VLOOKUP($A1599, 'Fielding Data'!$A$1:$H$12056, 5, 0), 0)</f>
        <v>541</v>
      </c>
      <c r="R1599" s="13">
        <f>IFERROR(VLOOKUP($A1599, 'Fielding Data'!$A$1:$H$12056, 6, 0), 0)</f>
        <v>29</v>
      </c>
      <c r="S1599" s="13">
        <f>IFERROR(VLOOKUP($A1599, 'Fielding Data'!$A$1:$H$12056, 7, 0), 0)</f>
        <v>4</v>
      </c>
      <c r="T1599" s="13">
        <f>IFERROR(VLOOKUP($A1599, 'Fielding Data'!$A$1:$H$12056, 8, 0), 0)</f>
        <v>6</v>
      </c>
      <c r="U1599" s="13">
        <f>SUMIFS('Fielding Data'!E:E, 'Fielding Data'!$A:$A, $A1599)</f>
        <v>541</v>
      </c>
      <c r="V1599" s="13">
        <f>SUMIFS('Fielding Data'!F:F, 'Fielding Data'!$A:$A, $A1599)</f>
        <v>29</v>
      </c>
      <c r="W1599" s="13">
        <f>SUMIFS('Fielding Data'!G:G, 'Fielding Data'!$A:$A, $A1599)</f>
        <v>4</v>
      </c>
      <c r="X1599" s="13">
        <f>SUMIFS('Fielding Data'!H:H, 'Fielding Data'!$A:$A, $A1599)</f>
        <v>6</v>
      </c>
    </row>
    <row r="1600" spans="1:24" x14ac:dyDescent="0.3">
      <c r="A1600" s="13" t="str">
        <f t="shared" si="49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 t="shared" si="48"/>
        <v>1B</v>
      </c>
      <c r="Q1600" s="13">
        <f>IFERROR(VLOOKUP($A1600, 'Fielding Data'!$A$1:$H$12056, 5, 0), 0)</f>
        <v>30</v>
      </c>
      <c r="R1600" s="13">
        <f>IFERROR(VLOOKUP($A1600, 'Fielding Data'!$A$1:$H$12056, 6, 0), 0)</f>
        <v>2</v>
      </c>
      <c r="S1600" s="13">
        <f>IFERROR(VLOOKUP($A1600, 'Fielding Data'!$A$1:$H$12056, 7, 0), 0)</f>
        <v>0</v>
      </c>
      <c r="T1600" s="13">
        <f>IFERROR(VLOOKUP($A1600, 'Fielding Data'!$A$1:$H$12056, 8, 0), 0)</f>
        <v>1</v>
      </c>
      <c r="U1600" s="13">
        <f>SUMIFS('Fielding Data'!E:E, 'Fielding Data'!$A:$A, $A1600)</f>
        <v>113</v>
      </c>
      <c r="V1600" s="13">
        <f>SUMIFS('Fielding Data'!F:F, 'Fielding Data'!$A:$A, $A1600)</f>
        <v>210</v>
      </c>
      <c r="W1600" s="13">
        <f>SUMIFS('Fielding Data'!G:G, 'Fielding Data'!$A:$A, $A1600)</f>
        <v>5</v>
      </c>
      <c r="X1600" s="13">
        <f>SUMIFS('Fielding Data'!H:H, 'Fielding Data'!$A:$A, $A1600)</f>
        <v>22</v>
      </c>
    </row>
    <row r="1601" spans="1:24" x14ac:dyDescent="0.3">
      <c r="A1601" s="13" t="str">
        <f t="shared" si="49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 t="shared" si="48"/>
        <v>P</v>
      </c>
      <c r="Q1601" s="13">
        <f>IFERROR(VLOOKUP($A1601, 'Fielding Data'!$A$1:$H$12056, 5, 0), 0)</f>
        <v>4</v>
      </c>
      <c r="R1601" s="13">
        <f>IFERROR(VLOOKUP($A1601, 'Fielding Data'!$A$1:$H$12056, 6, 0), 0)</f>
        <v>7</v>
      </c>
      <c r="S1601" s="13">
        <f>IFERROR(VLOOKUP($A1601, 'Fielding Data'!$A$1:$H$12056, 7, 0), 0)</f>
        <v>2</v>
      </c>
      <c r="T1601" s="13">
        <f>IFERROR(VLOOKUP($A1601, 'Fielding Data'!$A$1:$H$12056, 8, 0), 0)</f>
        <v>0</v>
      </c>
      <c r="U1601" s="13">
        <f>SUMIFS('Fielding Data'!E:E, 'Fielding Data'!$A:$A, $A1601)</f>
        <v>4</v>
      </c>
      <c r="V1601" s="13">
        <f>SUMIFS('Fielding Data'!F:F, 'Fielding Data'!$A:$A, $A1601)</f>
        <v>7</v>
      </c>
      <c r="W1601" s="13">
        <f>SUMIFS('Fielding Data'!G:G, 'Fielding Data'!$A:$A, $A1601)</f>
        <v>2</v>
      </c>
      <c r="X1601" s="13">
        <f>SUMIFS('Fielding Data'!H:H, 'Fielding Data'!$A:$A, $A1601)</f>
        <v>0</v>
      </c>
    </row>
    <row r="1602" spans="1:24" x14ac:dyDescent="0.3">
      <c r="A1602" s="13" t="str">
        <f t="shared" si="49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 t="shared" ref="P1602:P1665" si="50">IFERROR(VLOOKUP($A1602, Fielding, 4, 0), "Other")</f>
        <v>P</v>
      </c>
      <c r="Q1602" s="13">
        <f>IFERROR(VLOOKUP($A1602, 'Fielding Data'!$A$1:$H$12056, 5, 0), 0)</f>
        <v>2</v>
      </c>
      <c r="R1602" s="13">
        <f>IFERROR(VLOOKUP($A1602, 'Fielding Data'!$A$1:$H$12056, 6, 0), 0)</f>
        <v>14</v>
      </c>
      <c r="S1602" s="13">
        <f>IFERROR(VLOOKUP($A1602, 'Fielding Data'!$A$1:$H$12056, 7, 0), 0)</f>
        <v>2</v>
      </c>
      <c r="T1602" s="13">
        <f>IFERROR(VLOOKUP($A1602, 'Fielding Data'!$A$1:$H$12056, 8, 0), 0)</f>
        <v>0</v>
      </c>
      <c r="U1602" s="13">
        <f>SUMIFS('Fielding Data'!E:E, 'Fielding Data'!$A:$A, $A1602)</f>
        <v>2</v>
      </c>
      <c r="V1602" s="13">
        <f>SUMIFS('Fielding Data'!F:F, 'Fielding Data'!$A:$A, $A1602)</f>
        <v>14</v>
      </c>
      <c r="W1602" s="13">
        <f>SUMIFS('Fielding Data'!G:G, 'Fielding Data'!$A:$A, $A1602)</f>
        <v>2</v>
      </c>
      <c r="X1602" s="13">
        <f>SUMIFS('Fielding Data'!H:H, 'Fielding Data'!$A:$A, $A1602)</f>
        <v>0</v>
      </c>
    </row>
    <row r="1603" spans="1:24" x14ac:dyDescent="0.3">
      <c r="A1603" s="13" t="str">
        <f t="shared" ref="A1603:A1666" si="51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 t="shared" si="50"/>
        <v>P</v>
      </c>
      <c r="Q1603" s="13">
        <f>IFERROR(VLOOKUP($A1603, 'Fielding Data'!$A$1:$H$12056, 5, 0), 0)</f>
        <v>4</v>
      </c>
      <c r="R1603" s="13">
        <f>IFERROR(VLOOKUP($A1603, 'Fielding Data'!$A$1:$H$12056, 6, 0), 0)</f>
        <v>13</v>
      </c>
      <c r="S1603" s="13">
        <f>IFERROR(VLOOKUP($A1603, 'Fielding Data'!$A$1:$H$12056, 7, 0), 0)</f>
        <v>0</v>
      </c>
      <c r="T1603" s="13">
        <f>IFERROR(VLOOKUP($A1603, 'Fielding Data'!$A$1:$H$12056, 8, 0), 0)</f>
        <v>0</v>
      </c>
      <c r="U1603" s="13">
        <f>SUMIFS('Fielding Data'!E:E, 'Fielding Data'!$A:$A, $A1603)</f>
        <v>4</v>
      </c>
      <c r="V1603" s="13">
        <f>SUMIFS('Fielding Data'!F:F, 'Fielding Data'!$A:$A, $A1603)</f>
        <v>13</v>
      </c>
      <c r="W1603" s="13">
        <f>SUMIFS('Fielding Data'!G:G, 'Fielding Data'!$A:$A, $A1603)</f>
        <v>0</v>
      </c>
      <c r="X1603" s="13">
        <f>SUMIFS('Fielding Data'!H:H, 'Fielding Data'!$A:$A, $A1603)</f>
        <v>0</v>
      </c>
    </row>
    <row r="1604" spans="1:24" x14ac:dyDescent="0.3">
      <c r="A1604" s="13" t="str">
        <f t="shared" si="51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 t="shared" si="50"/>
        <v>P</v>
      </c>
      <c r="Q1604" s="13">
        <f>IFERROR(VLOOKUP($A1604, 'Fielding Data'!$A$1:$H$12056, 5, 0), 0)</f>
        <v>8</v>
      </c>
      <c r="R1604" s="13">
        <f>IFERROR(VLOOKUP($A1604, 'Fielding Data'!$A$1:$H$12056, 6, 0), 0)</f>
        <v>17</v>
      </c>
      <c r="S1604" s="13">
        <f>IFERROR(VLOOKUP($A1604, 'Fielding Data'!$A$1:$H$12056, 7, 0), 0)</f>
        <v>4</v>
      </c>
      <c r="T1604" s="13">
        <f>IFERROR(VLOOKUP($A1604, 'Fielding Data'!$A$1:$H$12056, 8, 0), 0)</f>
        <v>1</v>
      </c>
      <c r="U1604" s="13">
        <f>SUMIFS('Fielding Data'!E:E, 'Fielding Data'!$A:$A, $A1604)</f>
        <v>8</v>
      </c>
      <c r="V1604" s="13">
        <f>SUMIFS('Fielding Data'!F:F, 'Fielding Data'!$A:$A, $A1604)</f>
        <v>17</v>
      </c>
      <c r="W1604" s="13">
        <f>SUMIFS('Fielding Data'!G:G, 'Fielding Data'!$A:$A, $A1604)</f>
        <v>4</v>
      </c>
      <c r="X1604" s="13">
        <f>SUMIFS('Fielding Data'!H:H, 'Fielding Data'!$A:$A, $A1604)</f>
        <v>1</v>
      </c>
    </row>
    <row r="1605" spans="1:24" x14ac:dyDescent="0.3">
      <c r="A1605" s="13" t="str">
        <f t="shared" si="51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 t="shared" si="50"/>
        <v>P</v>
      </c>
      <c r="Q1605" s="13">
        <f>IFERROR(VLOOKUP($A1605, 'Fielding Data'!$A$1:$H$12056, 5, 0), 0)</f>
        <v>4</v>
      </c>
      <c r="R1605" s="13">
        <f>IFERROR(VLOOKUP($A1605, 'Fielding Data'!$A$1:$H$12056, 6, 0), 0)</f>
        <v>9</v>
      </c>
      <c r="S1605" s="13">
        <f>IFERROR(VLOOKUP($A1605, 'Fielding Data'!$A$1:$H$12056, 7, 0), 0)</f>
        <v>2</v>
      </c>
      <c r="T1605" s="13">
        <f>IFERROR(VLOOKUP($A1605, 'Fielding Data'!$A$1:$H$12056, 8, 0), 0)</f>
        <v>1</v>
      </c>
      <c r="U1605" s="13">
        <f>SUMIFS('Fielding Data'!E:E, 'Fielding Data'!$A:$A, $A1605)</f>
        <v>4</v>
      </c>
      <c r="V1605" s="13">
        <f>SUMIFS('Fielding Data'!F:F, 'Fielding Data'!$A:$A, $A1605)</f>
        <v>9</v>
      </c>
      <c r="W1605" s="13">
        <f>SUMIFS('Fielding Data'!G:G, 'Fielding Data'!$A:$A, $A1605)</f>
        <v>2</v>
      </c>
      <c r="X1605" s="13">
        <f>SUMIFS('Fielding Data'!H:H, 'Fielding Data'!$A:$A, $A1605)</f>
        <v>1</v>
      </c>
    </row>
    <row r="1606" spans="1:24" x14ac:dyDescent="0.3">
      <c r="A1606" s="13" t="str">
        <f t="shared" si="51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 t="shared" si="50"/>
        <v>SS</v>
      </c>
      <c r="Q1606" s="13">
        <f>IFERROR(VLOOKUP($A1606, 'Fielding Data'!$A$1:$H$12056, 5, 0), 0)</f>
        <v>211</v>
      </c>
      <c r="R1606" s="13">
        <f>IFERROR(VLOOKUP($A1606, 'Fielding Data'!$A$1:$H$12056, 6, 0), 0)</f>
        <v>403</v>
      </c>
      <c r="S1606" s="13">
        <f>IFERROR(VLOOKUP($A1606, 'Fielding Data'!$A$1:$H$12056, 7, 0), 0)</f>
        <v>6</v>
      </c>
      <c r="T1606" s="13">
        <f>IFERROR(VLOOKUP($A1606, 'Fielding Data'!$A$1:$H$12056, 8, 0), 0)</f>
        <v>79</v>
      </c>
      <c r="U1606" s="13">
        <f>SUMIFS('Fielding Data'!E:E, 'Fielding Data'!$A:$A, $A1606)</f>
        <v>211</v>
      </c>
      <c r="V1606" s="13">
        <f>SUMIFS('Fielding Data'!F:F, 'Fielding Data'!$A:$A, $A1606)</f>
        <v>403</v>
      </c>
      <c r="W1606" s="13">
        <f>SUMIFS('Fielding Data'!G:G, 'Fielding Data'!$A:$A, $A1606)</f>
        <v>6</v>
      </c>
      <c r="X1606" s="13">
        <f>SUMIFS('Fielding Data'!H:H, 'Fielding Data'!$A:$A, $A1606)</f>
        <v>79</v>
      </c>
    </row>
    <row r="1607" spans="1:24" x14ac:dyDescent="0.3">
      <c r="A1607" s="13" t="str">
        <f t="shared" si="51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 t="shared" si="50"/>
        <v>P</v>
      </c>
      <c r="Q1607" s="13">
        <f>IFERROR(VLOOKUP($A1607, 'Fielding Data'!$A$1:$H$12056, 5, 0), 0)</f>
        <v>13</v>
      </c>
      <c r="R1607" s="13">
        <f>IFERROR(VLOOKUP($A1607, 'Fielding Data'!$A$1:$H$12056, 6, 0), 0)</f>
        <v>35</v>
      </c>
      <c r="S1607" s="13">
        <f>IFERROR(VLOOKUP($A1607, 'Fielding Data'!$A$1:$H$12056, 7, 0), 0)</f>
        <v>0</v>
      </c>
      <c r="T1607" s="13">
        <f>IFERROR(VLOOKUP($A1607, 'Fielding Data'!$A$1:$H$12056, 8, 0), 0)</f>
        <v>3</v>
      </c>
      <c r="U1607" s="13">
        <f>SUMIFS('Fielding Data'!E:E, 'Fielding Data'!$A:$A, $A1607)</f>
        <v>13</v>
      </c>
      <c r="V1607" s="13">
        <f>SUMIFS('Fielding Data'!F:F, 'Fielding Data'!$A:$A, $A1607)</f>
        <v>35</v>
      </c>
      <c r="W1607" s="13">
        <f>SUMIFS('Fielding Data'!G:G, 'Fielding Data'!$A:$A, $A1607)</f>
        <v>0</v>
      </c>
      <c r="X1607" s="13">
        <f>SUMIFS('Fielding Data'!H:H, 'Fielding Data'!$A:$A, $A1607)</f>
        <v>3</v>
      </c>
    </row>
    <row r="1608" spans="1:24" x14ac:dyDescent="0.3">
      <c r="A1608" s="13" t="str">
        <f t="shared" si="51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 t="shared" si="50"/>
        <v>2B</v>
      </c>
      <c r="Q1608" s="13">
        <f>IFERROR(VLOOKUP($A1608, 'Fielding Data'!$A$1:$H$12056, 5, 0), 0)</f>
        <v>8</v>
      </c>
      <c r="R1608" s="13">
        <f>IFERROR(VLOOKUP($A1608, 'Fielding Data'!$A$1:$H$12056, 6, 0), 0)</f>
        <v>16</v>
      </c>
      <c r="S1608" s="13">
        <f>IFERROR(VLOOKUP($A1608, 'Fielding Data'!$A$1:$H$12056, 7, 0), 0)</f>
        <v>2</v>
      </c>
      <c r="T1608" s="13">
        <f>IFERROR(VLOOKUP($A1608, 'Fielding Data'!$A$1:$H$12056, 8, 0), 0)</f>
        <v>5</v>
      </c>
      <c r="U1608" s="13">
        <f>SUMIFS('Fielding Data'!E:E, 'Fielding Data'!$A:$A, $A1608)</f>
        <v>39</v>
      </c>
      <c r="V1608" s="13">
        <f>SUMIFS('Fielding Data'!F:F, 'Fielding Data'!$A:$A, $A1608)</f>
        <v>116</v>
      </c>
      <c r="W1608" s="13">
        <f>SUMIFS('Fielding Data'!G:G, 'Fielding Data'!$A:$A, $A1608)</f>
        <v>8</v>
      </c>
      <c r="X1608" s="13">
        <f>SUMIFS('Fielding Data'!H:H, 'Fielding Data'!$A:$A, $A1608)</f>
        <v>12</v>
      </c>
    </row>
    <row r="1609" spans="1:24" x14ac:dyDescent="0.3">
      <c r="A1609" s="13" t="str">
        <f t="shared" si="51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 t="shared" si="50"/>
        <v>P</v>
      </c>
      <c r="Q1609" s="13">
        <f>IFERROR(VLOOKUP($A1609, 'Fielding Data'!$A$1:$H$12056, 5, 0), 0)</f>
        <v>4</v>
      </c>
      <c r="R1609" s="13">
        <f>IFERROR(VLOOKUP($A1609, 'Fielding Data'!$A$1:$H$12056, 6, 0), 0)</f>
        <v>32</v>
      </c>
      <c r="S1609" s="13">
        <f>IFERROR(VLOOKUP($A1609, 'Fielding Data'!$A$1:$H$12056, 7, 0), 0)</f>
        <v>4</v>
      </c>
      <c r="T1609" s="13">
        <f>IFERROR(VLOOKUP($A1609, 'Fielding Data'!$A$1:$H$12056, 8, 0), 0)</f>
        <v>3</v>
      </c>
      <c r="U1609" s="13">
        <f>SUMIFS('Fielding Data'!E:E, 'Fielding Data'!$A:$A, $A1609)</f>
        <v>4</v>
      </c>
      <c r="V1609" s="13">
        <f>SUMIFS('Fielding Data'!F:F, 'Fielding Data'!$A:$A, $A1609)</f>
        <v>32</v>
      </c>
      <c r="W1609" s="13">
        <f>SUMIFS('Fielding Data'!G:G, 'Fielding Data'!$A:$A, $A1609)</f>
        <v>4</v>
      </c>
      <c r="X1609" s="13">
        <f>SUMIFS('Fielding Data'!H:H, 'Fielding Data'!$A:$A, $A1609)</f>
        <v>3</v>
      </c>
    </row>
    <row r="1610" spans="1:24" x14ac:dyDescent="0.3">
      <c r="A1610" s="13" t="str">
        <f t="shared" si="51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 t="shared" si="50"/>
        <v>2B</v>
      </c>
      <c r="Q1610" s="13">
        <f>IFERROR(VLOOKUP($A1610, 'Fielding Data'!$A$1:$H$12056, 5, 0), 0)</f>
        <v>10</v>
      </c>
      <c r="R1610" s="13">
        <f>IFERROR(VLOOKUP($A1610, 'Fielding Data'!$A$1:$H$12056, 6, 0), 0)</f>
        <v>22</v>
      </c>
      <c r="S1610" s="13">
        <f>IFERROR(VLOOKUP($A1610, 'Fielding Data'!$A$1:$H$12056, 7, 0), 0)</f>
        <v>0</v>
      </c>
      <c r="T1610" s="13">
        <f>IFERROR(VLOOKUP($A1610, 'Fielding Data'!$A$1:$H$12056, 8, 0), 0)</f>
        <v>2</v>
      </c>
      <c r="U1610" s="13">
        <f>SUMIFS('Fielding Data'!E:E, 'Fielding Data'!$A:$A, $A1610)</f>
        <v>77</v>
      </c>
      <c r="V1610" s="13">
        <f>SUMIFS('Fielding Data'!F:F, 'Fielding Data'!$A:$A, $A1610)</f>
        <v>33</v>
      </c>
      <c r="W1610" s="13">
        <f>SUMIFS('Fielding Data'!G:G, 'Fielding Data'!$A:$A, $A1610)</f>
        <v>1</v>
      </c>
      <c r="X1610" s="13">
        <f>SUMIFS('Fielding Data'!H:H, 'Fielding Data'!$A:$A, $A1610)</f>
        <v>2</v>
      </c>
    </row>
    <row r="1611" spans="1:24" x14ac:dyDescent="0.3">
      <c r="A1611" s="13" t="str">
        <f t="shared" si="51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 t="shared" si="50"/>
        <v>OF</v>
      </c>
      <c r="Q1611" s="13">
        <f>IFERROR(VLOOKUP($A1611, 'Fielding Data'!$A$1:$H$12056, 5, 0), 0)</f>
        <v>251</v>
      </c>
      <c r="R1611" s="13">
        <f>IFERROR(VLOOKUP($A1611, 'Fielding Data'!$A$1:$H$12056, 6, 0), 0)</f>
        <v>3</v>
      </c>
      <c r="S1611" s="13">
        <f>IFERROR(VLOOKUP($A1611, 'Fielding Data'!$A$1:$H$12056, 7, 0), 0)</f>
        <v>2</v>
      </c>
      <c r="T1611" s="13">
        <f>IFERROR(VLOOKUP($A1611, 'Fielding Data'!$A$1:$H$12056, 8, 0), 0)</f>
        <v>1</v>
      </c>
      <c r="U1611" s="13">
        <f>SUMIFS('Fielding Data'!E:E, 'Fielding Data'!$A:$A, $A1611)</f>
        <v>251</v>
      </c>
      <c r="V1611" s="13">
        <f>SUMIFS('Fielding Data'!F:F, 'Fielding Data'!$A:$A, $A1611)</f>
        <v>3</v>
      </c>
      <c r="W1611" s="13">
        <f>SUMIFS('Fielding Data'!G:G, 'Fielding Data'!$A:$A, $A1611)</f>
        <v>2</v>
      </c>
      <c r="X1611" s="13">
        <f>SUMIFS('Fielding Data'!H:H, 'Fielding Data'!$A:$A, $A1611)</f>
        <v>1</v>
      </c>
    </row>
    <row r="1612" spans="1:24" x14ac:dyDescent="0.3">
      <c r="A1612" s="13" t="str">
        <f t="shared" si="51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 t="shared" si="50"/>
        <v>P</v>
      </c>
      <c r="Q1612" s="13">
        <f>IFERROR(VLOOKUP($A1612, 'Fielding Data'!$A$1:$H$12056, 5, 0), 0)</f>
        <v>0</v>
      </c>
      <c r="R1612" s="13">
        <f>IFERROR(VLOOKUP($A1612, 'Fielding Data'!$A$1:$H$12056, 6, 0), 0)</f>
        <v>0</v>
      </c>
      <c r="S1612" s="13">
        <f>IFERROR(VLOOKUP($A1612, 'Fielding Data'!$A$1:$H$12056, 7, 0), 0)</f>
        <v>0</v>
      </c>
      <c r="T1612" s="13">
        <f>IFERROR(VLOOKUP($A1612, 'Fielding Data'!$A$1:$H$12056, 8, 0), 0)</f>
        <v>0</v>
      </c>
      <c r="U1612" s="13">
        <f>SUMIFS('Fielding Data'!E:E, 'Fielding Data'!$A:$A, $A1612)</f>
        <v>0</v>
      </c>
      <c r="V1612" s="13">
        <f>SUMIFS('Fielding Data'!F:F, 'Fielding Data'!$A:$A, $A1612)</f>
        <v>0</v>
      </c>
      <c r="W1612" s="13">
        <f>SUMIFS('Fielding Data'!G:G, 'Fielding Data'!$A:$A, $A1612)</f>
        <v>0</v>
      </c>
      <c r="X1612" s="13">
        <f>SUMIFS('Fielding Data'!H:H, 'Fielding Data'!$A:$A, $A1612)</f>
        <v>0</v>
      </c>
    </row>
    <row r="1613" spans="1:24" x14ac:dyDescent="0.3">
      <c r="A1613" s="13" t="str">
        <f t="shared" si="51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 t="shared" si="50"/>
        <v>P</v>
      </c>
      <c r="Q1613" s="13">
        <f>IFERROR(VLOOKUP($A1613, 'Fielding Data'!$A$1:$H$12056, 5, 0), 0)</f>
        <v>1</v>
      </c>
      <c r="R1613" s="13">
        <f>IFERROR(VLOOKUP($A1613, 'Fielding Data'!$A$1:$H$12056, 6, 0), 0)</f>
        <v>10</v>
      </c>
      <c r="S1613" s="13">
        <f>IFERROR(VLOOKUP($A1613, 'Fielding Data'!$A$1:$H$12056, 7, 0), 0)</f>
        <v>1</v>
      </c>
      <c r="T1613" s="13">
        <f>IFERROR(VLOOKUP($A1613, 'Fielding Data'!$A$1:$H$12056, 8, 0), 0)</f>
        <v>0</v>
      </c>
      <c r="U1613" s="13">
        <f>SUMIFS('Fielding Data'!E:E, 'Fielding Data'!$A:$A, $A1613)</f>
        <v>1</v>
      </c>
      <c r="V1613" s="13">
        <f>SUMIFS('Fielding Data'!F:F, 'Fielding Data'!$A:$A, $A1613)</f>
        <v>10</v>
      </c>
      <c r="W1613" s="13">
        <f>SUMIFS('Fielding Data'!G:G, 'Fielding Data'!$A:$A, $A1613)</f>
        <v>1</v>
      </c>
      <c r="X1613" s="13">
        <f>SUMIFS('Fielding Data'!H:H, 'Fielding Data'!$A:$A, $A1613)</f>
        <v>0</v>
      </c>
    </row>
    <row r="1614" spans="1:24" x14ac:dyDescent="0.3">
      <c r="A1614" s="13" t="str">
        <f t="shared" si="51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 t="shared" si="50"/>
        <v>P</v>
      </c>
      <c r="Q1614" s="13">
        <f>IFERROR(VLOOKUP($A1614, 'Fielding Data'!$A$1:$H$12056, 5, 0), 0)</f>
        <v>1</v>
      </c>
      <c r="R1614" s="13">
        <f>IFERROR(VLOOKUP($A1614, 'Fielding Data'!$A$1:$H$12056, 6, 0), 0)</f>
        <v>8</v>
      </c>
      <c r="S1614" s="13">
        <f>IFERROR(VLOOKUP($A1614, 'Fielding Data'!$A$1:$H$12056, 7, 0), 0)</f>
        <v>0</v>
      </c>
      <c r="T1614" s="13">
        <f>IFERROR(VLOOKUP($A1614, 'Fielding Data'!$A$1:$H$12056, 8, 0), 0)</f>
        <v>1</v>
      </c>
      <c r="U1614" s="13">
        <f>SUMIFS('Fielding Data'!E:E, 'Fielding Data'!$A:$A, $A1614)</f>
        <v>1</v>
      </c>
      <c r="V1614" s="13">
        <f>SUMIFS('Fielding Data'!F:F, 'Fielding Data'!$A:$A, $A1614)</f>
        <v>8</v>
      </c>
      <c r="W1614" s="13">
        <f>SUMIFS('Fielding Data'!G:G, 'Fielding Data'!$A:$A, $A1614)</f>
        <v>0</v>
      </c>
      <c r="X1614" s="13">
        <f>SUMIFS('Fielding Data'!H:H, 'Fielding Data'!$A:$A, $A1614)</f>
        <v>1</v>
      </c>
    </row>
    <row r="1615" spans="1:24" x14ac:dyDescent="0.3">
      <c r="A1615" s="13" t="str">
        <f t="shared" si="51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 t="shared" si="50"/>
        <v>1B</v>
      </c>
      <c r="Q1615" s="13">
        <f>IFERROR(VLOOKUP($A1615, 'Fielding Data'!$A$1:$H$12056, 5, 0), 0)</f>
        <v>368</v>
      </c>
      <c r="R1615" s="13">
        <f>IFERROR(VLOOKUP($A1615, 'Fielding Data'!$A$1:$H$12056, 6, 0), 0)</f>
        <v>32</v>
      </c>
      <c r="S1615" s="13">
        <f>IFERROR(VLOOKUP($A1615, 'Fielding Data'!$A$1:$H$12056, 7, 0), 0)</f>
        <v>4</v>
      </c>
      <c r="T1615" s="13">
        <f>IFERROR(VLOOKUP($A1615, 'Fielding Data'!$A$1:$H$12056, 8, 0), 0)</f>
        <v>46</v>
      </c>
      <c r="U1615" s="13">
        <f>SUMIFS('Fielding Data'!E:E, 'Fielding Data'!$A:$A, $A1615)</f>
        <v>379</v>
      </c>
      <c r="V1615" s="13">
        <f>SUMIFS('Fielding Data'!F:F, 'Fielding Data'!$A:$A, $A1615)</f>
        <v>32</v>
      </c>
      <c r="W1615" s="13">
        <f>SUMIFS('Fielding Data'!G:G, 'Fielding Data'!$A:$A, $A1615)</f>
        <v>4</v>
      </c>
      <c r="X1615" s="13">
        <f>SUMIFS('Fielding Data'!H:H, 'Fielding Data'!$A:$A, $A1615)</f>
        <v>46</v>
      </c>
    </row>
    <row r="1616" spans="1:24" x14ac:dyDescent="0.3">
      <c r="A1616" s="13" t="str">
        <f t="shared" si="51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 t="shared" si="50"/>
        <v>1B</v>
      </c>
      <c r="Q1616" s="13">
        <f>IFERROR(VLOOKUP($A1616, 'Fielding Data'!$A$1:$H$12056, 5, 0), 0)</f>
        <v>3</v>
      </c>
      <c r="R1616" s="13">
        <f>IFERROR(VLOOKUP($A1616, 'Fielding Data'!$A$1:$H$12056, 6, 0), 0)</f>
        <v>0</v>
      </c>
      <c r="S1616" s="13">
        <f>IFERROR(VLOOKUP($A1616, 'Fielding Data'!$A$1:$H$12056, 7, 0), 0)</f>
        <v>0</v>
      </c>
      <c r="T1616" s="13">
        <f>IFERROR(VLOOKUP($A1616, 'Fielding Data'!$A$1:$H$12056, 8, 0), 0)</f>
        <v>1</v>
      </c>
      <c r="U1616" s="13">
        <f>SUMIFS('Fielding Data'!E:E, 'Fielding Data'!$A:$A, $A1616)</f>
        <v>257</v>
      </c>
      <c r="V1616" s="13">
        <f>SUMIFS('Fielding Data'!F:F, 'Fielding Data'!$A:$A, $A1616)</f>
        <v>20</v>
      </c>
      <c r="W1616" s="13">
        <f>SUMIFS('Fielding Data'!G:G, 'Fielding Data'!$A:$A, $A1616)</f>
        <v>0</v>
      </c>
      <c r="X1616" s="13">
        <f>SUMIFS('Fielding Data'!H:H, 'Fielding Data'!$A:$A, $A1616)</f>
        <v>3</v>
      </c>
    </row>
    <row r="1617" spans="1:24" x14ac:dyDescent="0.3">
      <c r="A1617" s="13" t="str">
        <f t="shared" si="51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 t="shared" si="50"/>
        <v>LF</v>
      </c>
      <c r="Q1617" s="13">
        <f>IFERROR(VLOOKUP($A1617, 'Fielding Data'!$A$1:$H$12056, 5, 0), 0)</f>
        <v>0</v>
      </c>
      <c r="R1617" s="13">
        <f>IFERROR(VLOOKUP($A1617, 'Fielding Data'!$A$1:$H$12056, 6, 0), 0)</f>
        <v>0</v>
      </c>
      <c r="S1617" s="13">
        <f>IFERROR(VLOOKUP($A1617, 'Fielding Data'!$A$1:$H$12056, 7, 0), 0)</f>
        <v>0</v>
      </c>
      <c r="T1617" s="13">
        <f>IFERROR(VLOOKUP($A1617, 'Fielding Data'!$A$1:$H$12056, 8, 0), 0)</f>
        <v>0</v>
      </c>
      <c r="U1617" s="13">
        <f>SUMIFS('Fielding Data'!E:E, 'Fielding Data'!$A:$A, $A1617)</f>
        <v>15</v>
      </c>
      <c r="V1617" s="13">
        <f>SUMIFS('Fielding Data'!F:F, 'Fielding Data'!$A:$A, $A1617)</f>
        <v>0</v>
      </c>
      <c r="W1617" s="13">
        <f>SUMIFS('Fielding Data'!G:G, 'Fielding Data'!$A:$A, $A1617)</f>
        <v>1</v>
      </c>
      <c r="X1617" s="13">
        <f>SUMIFS('Fielding Data'!H:H, 'Fielding Data'!$A:$A, $A1617)</f>
        <v>0</v>
      </c>
    </row>
    <row r="1618" spans="1:24" x14ac:dyDescent="0.3">
      <c r="A1618" s="13" t="str">
        <f t="shared" si="51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 t="shared" si="50"/>
        <v>3B</v>
      </c>
      <c r="Q1618" s="13">
        <f>IFERROR(VLOOKUP($A1618, 'Fielding Data'!$A$1:$H$12056, 5, 0), 0)</f>
        <v>95</v>
      </c>
      <c r="R1618" s="13">
        <f>IFERROR(VLOOKUP($A1618, 'Fielding Data'!$A$1:$H$12056, 6, 0), 0)</f>
        <v>166</v>
      </c>
      <c r="S1618" s="13">
        <f>IFERROR(VLOOKUP($A1618, 'Fielding Data'!$A$1:$H$12056, 7, 0), 0)</f>
        <v>11</v>
      </c>
      <c r="T1618" s="13">
        <f>IFERROR(VLOOKUP($A1618, 'Fielding Data'!$A$1:$H$12056, 8, 0), 0)</f>
        <v>16</v>
      </c>
      <c r="U1618" s="13">
        <f>SUMIFS('Fielding Data'!E:E, 'Fielding Data'!$A:$A, $A1618)</f>
        <v>95</v>
      </c>
      <c r="V1618" s="13">
        <f>SUMIFS('Fielding Data'!F:F, 'Fielding Data'!$A:$A, $A1618)</f>
        <v>166</v>
      </c>
      <c r="W1618" s="13">
        <f>SUMIFS('Fielding Data'!G:G, 'Fielding Data'!$A:$A, $A1618)</f>
        <v>11</v>
      </c>
      <c r="X1618" s="13">
        <f>SUMIFS('Fielding Data'!H:H, 'Fielding Data'!$A:$A, $A1618)</f>
        <v>16</v>
      </c>
    </row>
    <row r="1619" spans="1:24" x14ac:dyDescent="0.3">
      <c r="A1619" s="13" t="str">
        <f t="shared" si="51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 t="shared" si="50"/>
        <v>P</v>
      </c>
      <c r="Q1619" s="13">
        <f>IFERROR(VLOOKUP($A1619, 'Fielding Data'!$A$1:$H$12056, 5, 0), 0)</f>
        <v>0</v>
      </c>
      <c r="R1619" s="13">
        <f>IFERROR(VLOOKUP($A1619, 'Fielding Data'!$A$1:$H$12056, 6, 0), 0)</f>
        <v>7</v>
      </c>
      <c r="S1619" s="13">
        <f>IFERROR(VLOOKUP($A1619, 'Fielding Data'!$A$1:$H$12056, 7, 0), 0)</f>
        <v>1</v>
      </c>
      <c r="T1619" s="13">
        <f>IFERROR(VLOOKUP($A1619, 'Fielding Data'!$A$1:$H$12056, 8, 0), 0)</f>
        <v>0</v>
      </c>
      <c r="U1619" s="13">
        <f>SUMIFS('Fielding Data'!E:E, 'Fielding Data'!$A:$A, $A1619)</f>
        <v>0</v>
      </c>
      <c r="V1619" s="13">
        <f>SUMIFS('Fielding Data'!F:F, 'Fielding Data'!$A:$A, $A1619)</f>
        <v>7</v>
      </c>
      <c r="W1619" s="13">
        <f>SUMIFS('Fielding Data'!G:G, 'Fielding Data'!$A:$A, $A1619)</f>
        <v>1</v>
      </c>
      <c r="X1619" s="13">
        <f>SUMIFS('Fielding Data'!H:H, 'Fielding Data'!$A:$A, $A1619)</f>
        <v>0</v>
      </c>
    </row>
    <row r="1620" spans="1:24" x14ac:dyDescent="0.3">
      <c r="A1620" s="13" t="str">
        <f t="shared" si="51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 t="shared" si="50"/>
        <v>CF</v>
      </c>
      <c r="Q1620" s="13">
        <f>IFERROR(VLOOKUP($A1620, 'Fielding Data'!$A$1:$H$12056, 5, 0), 0)</f>
        <v>0</v>
      </c>
      <c r="R1620" s="13">
        <f>IFERROR(VLOOKUP($A1620, 'Fielding Data'!$A$1:$H$12056, 6, 0), 0)</f>
        <v>0</v>
      </c>
      <c r="S1620" s="13">
        <f>IFERROR(VLOOKUP($A1620, 'Fielding Data'!$A$1:$H$12056, 7, 0), 0)</f>
        <v>0</v>
      </c>
      <c r="T1620" s="13">
        <f>IFERROR(VLOOKUP($A1620, 'Fielding Data'!$A$1:$H$12056, 8, 0), 0)</f>
        <v>0</v>
      </c>
      <c r="U1620" s="13">
        <f>SUMIFS('Fielding Data'!E:E, 'Fielding Data'!$A:$A, $A1620)</f>
        <v>134</v>
      </c>
      <c r="V1620" s="13">
        <f>SUMIFS('Fielding Data'!F:F, 'Fielding Data'!$A:$A, $A1620)</f>
        <v>2</v>
      </c>
      <c r="W1620" s="13">
        <f>SUMIFS('Fielding Data'!G:G, 'Fielding Data'!$A:$A, $A1620)</f>
        <v>3</v>
      </c>
      <c r="X1620" s="13">
        <f>SUMIFS('Fielding Data'!H:H, 'Fielding Data'!$A:$A, $A1620)</f>
        <v>0</v>
      </c>
    </row>
    <row r="1621" spans="1:24" x14ac:dyDescent="0.3">
      <c r="A1621" s="13" t="str">
        <f t="shared" si="51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 t="shared" si="50"/>
        <v>P</v>
      </c>
      <c r="Q1621" s="13">
        <f>IFERROR(VLOOKUP($A1621, 'Fielding Data'!$A$1:$H$12056, 5, 0), 0)</f>
        <v>15</v>
      </c>
      <c r="R1621" s="13">
        <f>IFERROR(VLOOKUP($A1621, 'Fielding Data'!$A$1:$H$12056, 6, 0), 0)</f>
        <v>16</v>
      </c>
      <c r="S1621" s="13">
        <f>IFERROR(VLOOKUP($A1621, 'Fielding Data'!$A$1:$H$12056, 7, 0), 0)</f>
        <v>0</v>
      </c>
      <c r="T1621" s="13">
        <f>IFERROR(VLOOKUP($A1621, 'Fielding Data'!$A$1:$H$12056, 8, 0), 0)</f>
        <v>0</v>
      </c>
      <c r="U1621" s="13">
        <f>SUMIFS('Fielding Data'!E:E, 'Fielding Data'!$A:$A, $A1621)</f>
        <v>15</v>
      </c>
      <c r="V1621" s="13">
        <f>SUMIFS('Fielding Data'!F:F, 'Fielding Data'!$A:$A, $A1621)</f>
        <v>16</v>
      </c>
      <c r="W1621" s="13">
        <f>SUMIFS('Fielding Data'!G:G, 'Fielding Data'!$A:$A, $A1621)</f>
        <v>0</v>
      </c>
      <c r="X1621" s="13">
        <f>SUMIFS('Fielding Data'!H:H, 'Fielding Data'!$A:$A, $A1621)</f>
        <v>0</v>
      </c>
    </row>
    <row r="1622" spans="1:24" x14ac:dyDescent="0.3">
      <c r="A1622" s="13" t="str">
        <f t="shared" si="51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 t="shared" si="50"/>
        <v>1B</v>
      </c>
      <c r="Q1622" s="13">
        <f>IFERROR(VLOOKUP($A1622, 'Fielding Data'!$A$1:$H$12056, 5, 0), 0)</f>
        <v>7</v>
      </c>
      <c r="R1622" s="13">
        <f>IFERROR(VLOOKUP($A1622, 'Fielding Data'!$A$1:$H$12056, 6, 0), 0)</f>
        <v>0</v>
      </c>
      <c r="S1622" s="13">
        <f>IFERROR(VLOOKUP($A1622, 'Fielding Data'!$A$1:$H$12056, 7, 0), 0)</f>
        <v>0</v>
      </c>
      <c r="T1622" s="13">
        <f>IFERROR(VLOOKUP($A1622, 'Fielding Data'!$A$1:$H$12056, 8, 0), 0)</f>
        <v>1</v>
      </c>
      <c r="U1622" s="13">
        <f>SUMIFS('Fielding Data'!E:E, 'Fielding Data'!$A:$A, $A1622)</f>
        <v>22</v>
      </c>
      <c r="V1622" s="13">
        <f>SUMIFS('Fielding Data'!F:F, 'Fielding Data'!$A:$A, $A1622)</f>
        <v>32</v>
      </c>
      <c r="W1622" s="13">
        <f>SUMIFS('Fielding Data'!G:G, 'Fielding Data'!$A:$A, $A1622)</f>
        <v>3</v>
      </c>
      <c r="X1622" s="13">
        <f>SUMIFS('Fielding Data'!H:H, 'Fielding Data'!$A:$A, $A1622)</f>
        <v>4</v>
      </c>
    </row>
    <row r="1623" spans="1:24" x14ac:dyDescent="0.3">
      <c r="A1623" s="13" t="str">
        <f t="shared" si="51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 t="shared" si="50"/>
        <v>1B</v>
      </c>
      <c r="Q1623" s="13">
        <f>IFERROR(VLOOKUP($A1623, 'Fielding Data'!$A$1:$H$12056, 5, 0), 0)</f>
        <v>985</v>
      </c>
      <c r="R1623" s="13">
        <f>IFERROR(VLOOKUP($A1623, 'Fielding Data'!$A$1:$H$12056, 6, 0), 0)</f>
        <v>104</v>
      </c>
      <c r="S1623" s="13">
        <f>IFERROR(VLOOKUP($A1623, 'Fielding Data'!$A$1:$H$12056, 7, 0), 0)</f>
        <v>3</v>
      </c>
      <c r="T1623" s="13">
        <f>IFERROR(VLOOKUP($A1623, 'Fielding Data'!$A$1:$H$12056, 8, 0), 0)</f>
        <v>110</v>
      </c>
      <c r="U1623" s="13">
        <f>SUMIFS('Fielding Data'!E:E, 'Fielding Data'!$A:$A, $A1623)</f>
        <v>985</v>
      </c>
      <c r="V1623" s="13">
        <f>SUMIFS('Fielding Data'!F:F, 'Fielding Data'!$A:$A, $A1623)</f>
        <v>104</v>
      </c>
      <c r="W1623" s="13">
        <f>SUMIFS('Fielding Data'!G:G, 'Fielding Data'!$A:$A, $A1623)</f>
        <v>3</v>
      </c>
      <c r="X1623" s="13">
        <f>SUMIFS('Fielding Data'!H:H, 'Fielding Data'!$A:$A, $A1623)</f>
        <v>110</v>
      </c>
    </row>
    <row r="1624" spans="1:24" x14ac:dyDescent="0.3">
      <c r="A1624" s="13" t="str">
        <f t="shared" si="51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 t="shared" si="50"/>
        <v>P</v>
      </c>
      <c r="Q1624" s="13">
        <f>IFERROR(VLOOKUP($A1624, 'Fielding Data'!$A$1:$H$12056, 5, 0), 0)</f>
        <v>0</v>
      </c>
      <c r="R1624" s="13">
        <f>IFERROR(VLOOKUP($A1624, 'Fielding Data'!$A$1:$H$12056, 6, 0), 0)</f>
        <v>6</v>
      </c>
      <c r="S1624" s="13">
        <f>IFERROR(VLOOKUP($A1624, 'Fielding Data'!$A$1:$H$12056, 7, 0), 0)</f>
        <v>0</v>
      </c>
      <c r="T1624" s="13">
        <f>IFERROR(VLOOKUP($A1624, 'Fielding Data'!$A$1:$H$12056, 8, 0), 0)</f>
        <v>0</v>
      </c>
      <c r="U1624" s="13">
        <f>SUMIFS('Fielding Data'!E:E, 'Fielding Data'!$A:$A, $A1624)</f>
        <v>0</v>
      </c>
      <c r="V1624" s="13">
        <f>SUMIFS('Fielding Data'!F:F, 'Fielding Data'!$A:$A, $A1624)</f>
        <v>6</v>
      </c>
      <c r="W1624" s="13">
        <f>SUMIFS('Fielding Data'!G:G, 'Fielding Data'!$A:$A, $A1624)</f>
        <v>0</v>
      </c>
      <c r="X1624" s="13">
        <f>SUMIFS('Fielding Data'!H:H, 'Fielding Data'!$A:$A, $A1624)</f>
        <v>0</v>
      </c>
    </row>
    <row r="1625" spans="1:24" x14ac:dyDescent="0.3">
      <c r="A1625" s="13" t="str">
        <f t="shared" si="51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 t="shared" si="50"/>
        <v>P</v>
      </c>
      <c r="Q1625" s="13">
        <f>IFERROR(VLOOKUP($A1625, 'Fielding Data'!$A$1:$H$12056, 5, 0), 0)</f>
        <v>4</v>
      </c>
      <c r="R1625" s="13">
        <f>IFERROR(VLOOKUP($A1625, 'Fielding Data'!$A$1:$H$12056, 6, 0), 0)</f>
        <v>2</v>
      </c>
      <c r="S1625" s="13">
        <f>IFERROR(VLOOKUP($A1625, 'Fielding Data'!$A$1:$H$12056, 7, 0), 0)</f>
        <v>0</v>
      </c>
      <c r="T1625" s="13">
        <f>IFERROR(VLOOKUP($A1625, 'Fielding Data'!$A$1:$H$12056, 8, 0), 0)</f>
        <v>2</v>
      </c>
      <c r="U1625" s="13">
        <f>SUMIFS('Fielding Data'!E:E, 'Fielding Data'!$A:$A, $A1625)</f>
        <v>4</v>
      </c>
      <c r="V1625" s="13">
        <f>SUMIFS('Fielding Data'!F:F, 'Fielding Data'!$A:$A, $A1625)</f>
        <v>2</v>
      </c>
      <c r="W1625" s="13">
        <f>SUMIFS('Fielding Data'!G:G, 'Fielding Data'!$A:$A, $A1625)</f>
        <v>0</v>
      </c>
      <c r="X1625" s="13">
        <f>SUMIFS('Fielding Data'!H:H, 'Fielding Data'!$A:$A, $A1625)</f>
        <v>2</v>
      </c>
    </row>
    <row r="1626" spans="1:24" x14ac:dyDescent="0.3">
      <c r="A1626" s="13" t="str">
        <f t="shared" si="51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 t="shared" si="50"/>
        <v>P</v>
      </c>
      <c r="Q1626" s="13">
        <f>IFERROR(VLOOKUP($A1626, 'Fielding Data'!$A$1:$H$12056, 5, 0), 0)</f>
        <v>4</v>
      </c>
      <c r="R1626" s="13">
        <f>IFERROR(VLOOKUP($A1626, 'Fielding Data'!$A$1:$H$12056, 6, 0), 0)</f>
        <v>8</v>
      </c>
      <c r="S1626" s="13">
        <f>IFERROR(VLOOKUP($A1626, 'Fielding Data'!$A$1:$H$12056, 7, 0), 0)</f>
        <v>0</v>
      </c>
      <c r="T1626" s="13">
        <f>IFERROR(VLOOKUP($A1626, 'Fielding Data'!$A$1:$H$12056, 8, 0), 0)</f>
        <v>0</v>
      </c>
      <c r="U1626" s="13">
        <f>SUMIFS('Fielding Data'!E:E, 'Fielding Data'!$A:$A, $A1626)</f>
        <v>4</v>
      </c>
      <c r="V1626" s="13">
        <f>SUMIFS('Fielding Data'!F:F, 'Fielding Data'!$A:$A, $A1626)</f>
        <v>8</v>
      </c>
      <c r="W1626" s="13">
        <f>SUMIFS('Fielding Data'!G:G, 'Fielding Data'!$A:$A, $A1626)</f>
        <v>0</v>
      </c>
      <c r="X1626" s="13">
        <f>SUMIFS('Fielding Data'!H:H, 'Fielding Data'!$A:$A, $A1626)</f>
        <v>0</v>
      </c>
    </row>
    <row r="1627" spans="1:24" x14ac:dyDescent="0.3">
      <c r="A1627" s="13" t="str">
        <f t="shared" si="51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 t="shared" si="50"/>
        <v>P</v>
      </c>
      <c r="Q1627" s="13">
        <f>IFERROR(VLOOKUP($A1627, 'Fielding Data'!$A$1:$H$12056, 5, 0), 0)</f>
        <v>3</v>
      </c>
      <c r="R1627" s="13">
        <f>IFERROR(VLOOKUP($A1627, 'Fielding Data'!$A$1:$H$12056, 6, 0), 0)</f>
        <v>6</v>
      </c>
      <c r="S1627" s="13">
        <f>IFERROR(VLOOKUP($A1627, 'Fielding Data'!$A$1:$H$12056, 7, 0), 0)</f>
        <v>1</v>
      </c>
      <c r="T1627" s="13">
        <f>IFERROR(VLOOKUP($A1627, 'Fielding Data'!$A$1:$H$12056, 8, 0), 0)</f>
        <v>0</v>
      </c>
      <c r="U1627" s="13">
        <f>SUMIFS('Fielding Data'!E:E, 'Fielding Data'!$A:$A, $A1627)</f>
        <v>3</v>
      </c>
      <c r="V1627" s="13">
        <f>SUMIFS('Fielding Data'!F:F, 'Fielding Data'!$A:$A, $A1627)</f>
        <v>6</v>
      </c>
      <c r="W1627" s="13">
        <f>SUMIFS('Fielding Data'!G:G, 'Fielding Data'!$A:$A, $A1627)</f>
        <v>1</v>
      </c>
      <c r="X1627" s="13">
        <f>SUMIFS('Fielding Data'!H:H, 'Fielding Data'!$A:$A, $A1627)</f>
        <v>0</v>
      </c>
    </row>
    <row r="1628" spans="1:24" x14ac:dyDescent="0.3">
      <c r="A1628" s="13" t="str">
        <f t="shared" si="51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 t="shared" si="50"/>
        <v>1B</v>
      </c>
      <c r="Q1628" s="13">
        <f>IFERROR(VLOOKUP($A1628, 'Fielding Data'!$A$1:$H$12056, 5, 0), 0)</f>
        <v>1</v>
      </c>
      <c r="R1628" s="13">
        <f>IFERROR(VLOOKUP($A1628, 'Fielding Data'!$A$1:$H$12056, 6, 0), 0)</f>
        <v>0</v>
      </c>
      <c r="S1628" s="13">
        <f>IFERROR(VLOOKUP($A1628, 'Fielding Data'!$A$1:$H$12056, 7, 0), 0)</f>
        <v>0</v>
      </c>
      <c r="T1628" s="13">
        <f>IFERROR(VLOOKUP($A1628, 'Fielding Data'!$A$1:$H$12056, 8, 0), 0)</f>
        <v>0</v>
      </c>
      <c r="U1628" s="13">
        <f>SUMIFS('Fielding Data'!E:E, 'Fielding Data'!$A:$A, $A1628)</f>
        <v>2</v>
      </c>
      <c r="V1628" s="13">
        <f>SUMIFS('Fielding Data'!F:F, 'Fielding Data'!$A:$A, $A1628)</f>
        <v>9</v>
      </c>
      <c r="W1628" s="13">
        <f>SUMIFS('Fielding Data'!G:G, 'Fielding Data'!$A:$A, $A1628)</f>
        <v>2</v>
      </c>
      <c r="X1628" s="13">
        <f>SUMIFS('Fielding Data'!H:H, 'Fielding Data'!$A:$A, $A1628)</f>
        <v>1</v>
      </c>
    </row>
    <row r="1629" spans="1:24" x14ac:dyDescent="0.3">
      <c r="A1629" s="13" t="str">
        <f t="shared" si="51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 t="shared" si="50"/>
        <v>P</v>
      </c>
      <c r="Q1629" s="13">
        <f>IFERROR(VLOOKUP($A1629, 'Fielding Data'!$A$1:$H$12056, 5, 0), 0)</f>
        <v>27</v>
      </c>
      <c r="R1629" s="13">
        <f>IFERROR(VLOOKUP($A1629, 'Fielding Data'!$A$1:$H$12056, 6, 0), 0)</f>
        <v>28</v>
      </c>
      <c r="S1629" s="13">
        <f>IFERROR(VLOOKUP($A1629, 'Fielding Data'!$A$1:$H$12056, 7, 0), 0)</f>
        <v>2</v>
      </c>
      <c r="T1629" s="13">
        <f>IFERROR(VLOOKUP($A1629, 'Fielding Data'!$A$1:$H$12056, 8, 0), 0)</f>
        <v>4</v>
      </c>
      <c r="U1629" s="13">
        <f>SUMIFS('Fielding Data'!E:E, 'Fielding Data'!$A:$A, $A1629)</f>
        <v>27</v>
      </c>
      <c r="V1629" s="13">
        <f>SUMIFS('Fielding Data'!F:F, 'Fielding Data'!$A:$A, $A1629)</f>
        <v>28</v>
      </c>
      <c r="W1629" s="13">
        <f>SUMIFS('Fielding Data'!G:G, 'Fielding Data'!$A:$A, $A1629)</f>
        <v>2</v>
      </c>
      <c r="X1629" s="13">
        <f>SUMIFS('Fielding Data'!H:H, 'Fielding Data'!$A:$A, $A1629)</f>
        <v>4</v>
      </c>
    </row>
    <row r="1630" spans="1:24" x14ac:dyDescent="0.3">
      <c r="A1630" s="13" t="str">
        <f t="shared" si="51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 t="shared" si="50"/>
        <v>P</v>
      </c>
      <c r="Q1630" s="13">
        <f>IFERROR(VLOOKUP($A1630, 'Fielding Data'!$A$1:$H$12056, 5, 0), 0)</f>
        <v>11</v>
      </c>
      <c r="R1630" s="13">
        <f>IFERROR(VLOOKUP($A1630, 'Fielding Data'!$A$1:$H$12056, 6, 0), 0)</f>
        <v>33</v>
      </c>
      <c r="S1630" s="13">
        <f>IFERROR(VLOOKUP($A1630, 'Fielding Data'!$A$1:$H$12056, 7, 0), 0)</f>
        <v>1</v>
      </c>
      <c r="T1630" s="13">
        <f>IFERROR(VLOOKUP($A1630, 'Fielding Data'!$A$1:$H$12056, 8, 0), 0)</f>
        <v>7</v>
      </c>
      <c r="U1630" s="13">
        <f>SUMIFS('Fielding Data'!E:E, 'Fielding Data'!$A:$A, $A1630)</f>
        <v>11</v>
      </c>
      <c r="V1630" s="13">
        <f>SUMIFS('Fielding Data'!F:F, 'Fielding Data'!$A:$A, $A1630)</f>
        <v>33</v>
      </c>
      <c r="W1630" s="13">
        <f>SUMIFS('Fielding Data'!G:G, 'Fielding Data'!$A:$A, $A1630)</f>
        <v>1</v>
      </c>
      <c r="X1630" s="13">
        <f>SUMIFS('Fielding Data'!H:H, 'Fielding Data'!$A:$A, $A1630)</f>
        <v>7</v>
      </c>
    </row>
    <row r="1631" spans="1:24" x14ac:dyDescent="0.3">
      <c r="A1631" s="13" t="str">
        <f t="shared" si="51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 t="shared" si="50"/>
        <v>1B</v>
      </c>
      <c r="Q1631" s="13">
        <f>IFERROR(VLOOKUP($A1631, 'Fielding Data'!$A$1:$H$12056, 5, 0), 0)</f>
        <v>8</v>
      </c>
      <c r="R1631" s="13">
        <f>IFERROR(VLOOKUP($A1631, 'Fielding Data'!$A$1:$H$12056, 6, 0), 0)</f>
        <v>0</v>
      </c>
      <c r="S1631" s="13">
        <f>IFERROR(VLOOKUP($A1631, 'Fielding Data'!$A$1:$H$12056, 7, 0), 0)</f>
        <v>0</v>
      </c>
      <c r="T1631" s="13">
        <f>IFERROR(VLOOKUP($A1631, 'Fielding Data'!$A$1:$H$12056, 8, 0), 0)</f>
        <v>1</v>
      </c>
      <c r="U1631" s="13">
        <f>SUMIFS('Fielding Data'!E:E, 'Fielding Data'!$A:$A, $A1631)</f>
        <v>515</v>
      </c>
      <c r="V1631" s="13">
        <f>SUMIFS('Fielding Data'!F:F, 'Fielding Data'!$A:$A, $A1631)</f>
        <v>41</v>
      </c>
      <c r="W1631" s="13">
        <f>SUMIFS('Fielding Data'!G:G, 'Fielding Data'!$A:$A, $A1631)</f>
        <v>1</v>
      </c>
      <c r="X1631" s="13">
        <f>SUMIFS('Fielding Data'!H:H, 'Fielding Data'!$A:$A, $A1631)</f>
        <v>7</v>
      </c>
    </row>
    <row r="1632" spans="1:24" x14ac:dyDescent="0.3">
      <c r="A1632" s="13" t="str">
        <f t="shared" si="51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 t="shared" si="50"/>
        <v>P</v>
      </c>
      <c r="Q1632" s="13">
        <f>IFERROR(VLOOKUP($A1632, 'Fielding Data'!$A$1:$H$12056, 5, 0), 0)</f>
        <v>4</v>
      </c>
      <c r="R1632" s="13">
        <f>IFERROR(VLOOKUP($A1632, 'Fielding Data'!$A$1:$H$12056, 6, 0), 0)</f>
        <v>10</v>
      </c>
      <c r="S1632" s="13">
        <f>IFERROR(VLOOKUP($A1632, 'Fielding Data'!$A$1:$H$12056, 7, 0), 0)</f>
        <v>0</v>
      </c>
      <c r="T1632" s="13">
        <f>IFERROR(VLOOKUP($A1632, 'Fielding Data'!$A$1:$H$12056, 8, 0), 0)</f>
        <v>1</v>
      </c>
      <c r="U1632" s="13">
        <f>SUMIFS('Fielding Data'!E:E, 'Fielding Data'!$A:$A, $A1632)</f>
        <v>4</v>
      </c>
      <c r="V1632" s="13">
        <f>SUMIFS('Fielding Data'!F:F, 'Fielding Data'!$A:$A, $A1632)</f>
        <v>10</v>
      </c>
      <c r="W1632" s="13">
        <f>SUMIFS('Fielding Data'!G:G, 'Fielding Data'!$A:$A, $A1632)</f>
        <v>0</v>
      </c>
      <c r="X1632" s="13">
        <f>SUMIFS('Fielding Data'!H:H, 'Fielding Data'!$A:$A, $A1632)</f>
        <v>1</v>
      </c>
    </row>
    <row r="1633" spans="1:24" x14ac:dyDescent="0.3">
      <c r="A1633" s="13" t="str">
        <f t="shared" si="51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 t="shared" si="50"/>
        <v>2B</v>
      </c>
      <c r="Q1633" s="13">
        <f>IFERROR(VLOOKUP($A1633, 'Fielding Data'!$A$1:$H$12056, 5, 0), 0)</f>
        <v>94</v>
      </c>
      <c r="R1633" s="13">
        <f>IFERROR(VLOOKUP($A1633, 'Fielding Data'!$A$1:$H$12056, 6, 0), 0)</f>
        <v>151</v>
      </c>
      <c r="S1633" s="13">
        <f>IFERROR(VLOOKUP($A1633, 'Fielding Data'!$A$1:$H$12056, 7, 0), 0)</f>
        <v>2</v>
      </c>
      <c r="T1633" s="13">
        <f>IFERROR(VLOOKUP($A1633, 'Fielding Data'!$A$1:$H$12056, 8, 0), 0)</f>
        <v>30</v>
      </c>
      <c r="U1633" s="13">
        <f>SUMIFS('Fielding Data'!E:E, 'Fielding Data'!$A:$A, $A1633)</f>
        <v>106</v>
      </c>
      <c r="V1633" s="13">
        <f>SUMIFS('Fielding Data'!F:F, 'Fielding Data'!$A:$A, $A1633)</f>
        <v>178</v>
      </c>
      <c r="W1633" s="13">
        <f>SUMIFS('Fielding Data'!G:G, 'Fielding Data'!$A:$A, $A1633)</f>
        <v>3</v>
      </c>
      <c r="X1633" s="13">
        <f>SUMIFS('Fielding Data'!H:H, 'Fielding Data'!$A:$A, $A1633)</f>
        <v>35</v>
      </c>
    </row>
    <row r="1634" spans="1:24" x14ac:dyDescent="0.3">
      <c r="A1634" s="13" t="str">
        <f t="shared" si="51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 t="shared" si="50"/>
        <v>P</v>
      </c>
      <c r="Q1634" s="13">
        <f>IFERROR(VLOOKUP($A1634, 'Fielding Data'!$A$1:$H$12056, 5, 0), 0)</f>
        <v>0</v>
      </c>
      <c r="R1634" s="13">
        <f>IFERROR(VLOOKUP($A1634, 'Fielding Data'!$A$1:$H$12056, 6, 0), 0)</f>
        <v>2</v>
      </c>
      <c r="S1634" s="13">
        <f>IFERROR(VLOOKUP($A1634, 'Fielding Data'!$A$1:$H$12056, 7, 0), 0)</f>
        <v>0</v>
      </c>
      <c r="T1634" s="13">
        <f>IFERROR(VLOOKUP($A1634, 'Fielding Data'!$A$1:$H$12056, 8, 0), 0)</f>
        <v>0</v>
      </c>
      <c r="U1634" s="13">
        <f>SUMIFS('Fielding Data'!E:E, 'Fielding Data'!$A:$A, $A1634)</f>
        <v>0</v>
      </c>
      <c r="V1634" s="13">
        <f>SUMIFS('Fielding Data'!F:F, 'Fielding Data'!$A:$A, $A1634)</f>
        <v>2</v>
      </c>
      <c r="W1634" s="13">
        <f>SUMIFS('Fielding Data'!G:G, 'Fielding Data'!$A:$A, $A1634)</f>
        <v>0</v>
      </c>
      <c r="X1634" s="13">
        <f>SUMIFS('Fielding Data'!H:H, 'Fielding Data'!$A:$A, $A1634)</f>
        <v>0</v>
      </c>
    </row>
    <row r="1635" spans="1:24" x14ac:dyDescent="0.3">
      <c r="A1635" s="13" t="str">
        <f t="shared" si="51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 t="shared" si="50"/>
        <v>P</v>
      </c>
      <c r="Q1635" s="13">
        <f>IFERROR(VLOOKUP($A1635, 'Fielding Data'!$A$1:$H$12056, 5, 0), 0)</f>
        <v>0</v>
      </c>
      <c r="R1635" s="13">
        <f>IFERROR(VLOOKUP($A1635, 'Fielding Data'!$A$1:$H$12056, 6, 0), 0)</f>
        <v>3</v>
      </c>
      <c r="S1635" s="13">
        <f>IFERROR(VLOOKUP($A1635, 'Fielding Data'!$A$1:$H$12056, 7, 0), 0)</f>
        <v>0</v>
      </c>
      <c r="T1635" s="13">
        <f>IFERROR(VLOOKUP($A1635, 'Fielding Data'!$A$1:$H$12056, 8, 0), 0)</f>
        <v>0</v>
      </c>
      <c r="U1635" s="13">
        <f>SUMIFS('Fielding Data'!E:E, 'Fielding Data'!$A:$A, $A1635)</f>
        <v>0</v>
      </c>
      <c r="V1635" s="13">
        <f>SUMIFS('Fielding Data'!F:F, 'Fielding Data'!$A:$A, $A1635)</f>
        <v>3</v>
      </c>
      <c r="W1635" s="13">
        <f>SUMIFS('Fielding Data'!G:G, 'Fielding Data'!$A:$A, $A1635)</f>
        <v>0</v>
      </c>
      <c r="X1635" s="13">
        <f>SUMIFS('Fielding Data'!H:H, 'Fielding Data'!$A:$A, $A1635)</f>
        <v>0</v>
      </c>
    </row>
    <row r="1636" spans="1:24" x14ac:dyDescent="0.3">
      <c r="A1636" s="13" t="str">
        <f t="shared" si="51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 t="shared" si="50"/>
        <v>OF</v>
      </c>
      <c r="Q1636" s="13">
        <f>IFERROR(VLOOKUP($A1636, 'Fielding Data'!$A$1:$H$12056, 5, 0), 0)</f>
        <v>218</v>
      </c>
      <c r="R1636" s="13">
        <f>IFERROR(VLOOKUP($A1636, 'Fielding Data'!$A$1:$H$12056, 6, 0), 0)</f>
        <v>4</v>
      </c>
      <c r="S1636" s="13">
        <f>IFERROR(VLOOKUP($A1636, 'Fielding Data'!$A$1:$H$12056, 7, 0), 0)</f>
        <v>6</v>
      </c>
      <c r="T1636" s="13">
        <f>IFERROR(VLOOKUP($A1636, 'Fielding Data'!$A$1:$H$12056, 8, 0), 0)</f>
        <v>0</v>
      </c>
      <c r="U1636" s="13">
        <f>SUMIFS('Fielding Data'!E:E, 'Fielding Data'!$A:$A, $A1636)</f>
        <v>218</v>
      </c>
      <c r="V1636" s="13">
        <f>SUMIFS('Fielding Data'!F:F, 'Fielding Data'!$A:$A, $A1636)</f>
        <v>4</v>
      </c>
      <c r="W1636" s="13">
        <f>SUMIFS('Fielding Data'!G:G, 'Fielding Data'!$A:$A, $A1636)</f>
        <v>6</v>
      </c>
      <c r="X1636" s="13">
        <f>SUMIFS('Fielding Data'!H:H, 'Fielding Data'!$A:$A, $A1636)</f>
        <v>0</v>
      </c>
    </row>
    <row r="1637" spans="1:24" x14ac:dyDescent="0.3">
      <c r="A1637" s="13" t="str">
        <f t="shared" si="51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 t="shared" si="50"/>
        <v>3B</v>
      </c>
      <c r="Q1637" s="13">
        <f>IFERROR(VLOOKUP($A1637, 'Fielding Data'!$A$1:$H$12056, 5, 0), 0)</f>
        <v>0</v>
      </c>
      <c r="R1637" s="13">
        <f>IFERROR(VLOOKUP($A1637, 'Fielding Data'!$A$1:$H$12056, 6, 0), 0)</f>
        <v>2</v>
      </c>
      <c r="S1637" s="13">
        <f>IFERROR(VLOOKUP($A1637, 'Fielding Data'!$A$1:$H$12056, 7, 0), 0)</f>
        <v>1</v>
      </c>
      <c r="T1637" s="13">
        <f>IFERROR(VLOOKUP($A1637, 'Fielding Data'!$A$1:$H$12056, 8, 0), 0)</f>
        <v>0</v>
      </c>
      <c r="U1637" s="13">
        <f>SUMIFS('Fielding Data'!E:E, 'Fielding Data'!$A:$A, $A1637)</f>
        <v>3</v>
      </c>
      <c r="V1637" s="13">
        <f>SUMIFS('Fielding Data'!F:F, 'Fielding Data'!$A:$A, $A1637)</f>
        <v>9</v>
      </c>
      <c r="W1637" s="13">
        <f>SUMIFS('Fielding Data'!G:G, 'Fielding Data'!$A:$A, $A1637)</f>
        <v>2</v>
      </c>
      <c r="X1637" s="13">
        <f>SUMIFS('Fielding Data'!H:H, 'Fielding Data'!$A:$A, $A1637)</f>
        <v>2</v>
      </c>
    </row>
    <row r="1638" spans="1:24" x14ac:dyDescent="0.3">
      <c r="A1638" s="13" t="str">
        <f t="shared" si="51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 t="shared" si="50"/>
        <v>C</v>
      </c>
      <c r="Q1638" s="13">
        <f>IFERROR(VLOOKUP($A1638, 'Fielding Data'!$A$1:$H$12056, 5, 0), 0)</f>
        <v>319</v>
      </c>
      <c r="R1638" s="13">
        <f>IFERROR(VLOOKUP($A1638, 'Fielding Data'!$A$1:$H$12056, 6, 0), 0)</f>
        <v>15</v>
      </c>
      <c r="S1638" s="13">
        <f>IFERROR(VLOOKUP($A1638, 'Fielding Data'!$A$1:$H$12056, 7, 0), 0)</f>
        <v>6</v>
      </c>
      <c r="T1638" s="13">
        <f>IFERROR(VLOOKUP($A1638, 'Fielding Data'!$A$1:$H$12056, 8, 0), 0)</f>
        <v>5</v>
      </c>
      <c r="U1638" s="13">
        <f>SUMIFS('Fielding Data'!E:E, 'Fielding Data'!$A:$A, $A1638)</f>
        <v>319</v>
      </c>
      <c r="V1638" s="13">
        <f>SUMIFS('Fielding Data'!F:F, 'Fielding Data'!$A:$A, $A1638)</f>
        <v>15</v>
      </c>
      <c r="W1638" s="13">
        <f>SUMIFS('Fielding Data'!G:G, 'Fielding Data'!$A:$A, $A1638)</f>
        <v>6</v>
      </c>
      <c r="X1638" s="13">
        <f>SUMIFS('Fielding Data'!H:H, 'Fielding Data'!$A:$A, $A1638)</f>
        <v>5</v>
      </c>
    </row>
    <row r="1639" spans="1:24" x14ac:dyDescent="0.3">
      <c r="A1639" s="13" t="str">
        <f t="shared" si="51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 t="shared" si="50"/>
        <v>P</v>
      </c>
      <c r="Q1639" s="13">
        <f>IFERROR(VLOOKUP($A1639, 'Fielding Data'!$A$1:$H$12056, 5, 0), 0)</f>
        <v>1</v>
      </c>
      <c r="R1639" s="13">
        <f>IFERROR(VLOOKUP($A1639, 'Fielding Data'!$A$1:$H$12056, 6, 0), 0)</f>
        <v>0</v>
      </c>
      <c r="S1639" s="13">
        <f>IFERROR(VLOOKUP($A1639, 'Fielding Data'!$A$1:$H$12056, 7, 0), 0)</f>
        <v>0</v>
      </c>
      <c r="T1639" s="13">
        <f>IFERROR(VLOOKUP($A1639, 'Fielding Data'!$A$1:$H$12056, 8, 0), 0)</f>
        <v>1</v>
      </c>
      <c r="U1639" s="13">
        <f>SUMIFS('Fielding Data'!E:E, 'Fielding Data'!$A:$A, $A1639)</f>
        <v>1</v>
      </c>
      <c r="V1639" s="13">
        <f>SUMIFS('Fielding Data'!F:F, 'Fielding Data'!$A:$A, $A1639)</f>
        <v>0</v>
      </c>
      <c r="W1639" s="13">
        <f>SUMIFS('Fielding Data'!G:G, 'Fielding Data'!$A:$A, $A1639)</f>
        <v>0</v>
      </c>
      <c r="X1639" s="13">
        <f>SUMIFS('Fielding Data'!H:H, 'Fielding Data'!$A:$A, $A1639)</f>
        <v>1</v>
      </c>
    </row>
    <row r="1640" spans="1:24" x14ac:dyDescent="0.3">
      <c r="A1640" s="13" t="str">
        <f t="shared" si="51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 t="shared" si="50"/>
        <v>1B</v>
      </c>
      <c r="Q1640" s="13">
        <f>IFERROR(VLOOKUP($A1640, 'Fielding Data'!$A$1:$H$12056, 5, 0), 0)</f>
        <v>81</v>
      </c>
      <c r="R1640" s="13">
        <f>IFERROR(VLOOKUP($A1640, 'Fielding Data'!$A$1:$H$12056, 6, 0), 0)</f>
        <v>8</v>
      </c>
      <c r="S1640" s="13">
        <f>IFERROR(VLOOKUP($A1640, 'Fielding Data'!$A$1:$H$12056, 7, 0), 0)</f>
        <v>0</v>
      </c>
      <c r="T1640" s="13">
        <f>IFERROR(VLOOKUP($A1640, 'Fielding Data'!$A$1:$H$12056, 8, 0), 0)</f>
        <v>6</v>
      </c>
      <c r="U1640" s="13">
        <f>SUMIFS('Fielding Data'!E:E, 'Fielding Data'!$A:$A, $A1640)</f>
        <v>146</v>
      </c>
      <c r="V1640" s="13">
        <f>SUMIFS('Fielding Data'!F:F, 'Fielding Data'!$A:$A, $A1640)</f>
        <v>10</v>
      </c>
      <c r="W1640" s="13">
        <f>SUMIFS('Fielding Data'!G:G, 'Fielding Data'!$A:$A, $A1640)</f>
        <v>0</v>
      </c>
      <c r="X1640" s="13">
        <f>SUMIFS('Fielding Data'!H:H, 'Fielding Data'!$A:$A, $A1640)</f>
        <v>6</v>
      </c>
    </row>
    <row r="1641" spans="1:24" x14ac:dyDescent="0.3">
      <c r="A1641" s="13" t="str">
        <f t="shared" si="51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 t="shared" si="50"/>
        <v>P</v>
      </c>
      <c r="Q1641" s="13">
        <f>IFERROR(VLOOKUP($A1641, 'Fielding Data'!$A$1:$H$12056, 5, 0), 0)</f>
        <v>17</v>
      </c>
      <c r="R1641" s="13">
        <f>IFERROR(VLOOKUP($A1641, 'Fielding Data'!$A$1:$H$12056, 6, 0), 0)</f>
        <v>22</v>
      </c>
      <c r="S1641" s="13">
        <f>IFERROR(VLOOKUP($A1641, 'Fielding Data'!$A$1:$H$12056, 7, 0), 0)</f>
        <v>3</v>
      </c>
      <c r="T1641" s="13">
        <f>IFERROR(VLOOKUP($A1641, 'Fielding Data'!$A$1:$H$12056, 8, 0), 0)</f>
        <v>1</v>
      </c>
      <c r="U1641" s="13">
        <f>SUMIFS('Fielding Data'!E:E, 'Fielding Data'!$A:$A, $A1641)</f>
        <v>17</v>
      </c>
      <c r="V1641" s="13">
        <f>SUMIFS('Fielding Data'!F:F, 'Fielding Data'!$A:$A, $A1641)</f>
        <v>22</v>
      </c>
      <c r="W1641" s="13">
        <f>SUMIFS('Fielding Data'!G:G, 'Fielding Data'!$A:$A, $A1641)</f>
        <v>3</v>
      </c>
      <c r="X1641" s="13">
        <f>SUMIFS('Fielding Data'!H:H, 'Fielding Data'!$A:$A, $A1641)</f>
        <v>1</v>
      </c>
    </row>
    <row r="1642" spans="1:24" x14ac:dyDescent="0.3">
      <c r="A1642" s="13" t="str">
        <f t="shared" si="51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 t="shared" si="50"/>
        <v>P</v>
      </c>
      <c r="Q1642" s="13">
        <f>IFERROR(VLOOKUP($A1642, 'Fielding Data'!$A$1:$H$12056, 5, 0), 0)</f>
        <v>2</v>
      </c>
      <c r="R1642" s="13">
        <f>IFERROR(VLOOKUP($A1642, 'Fielding Data'!$A$1:$H$12056, 6, 0), 0)</f>
        <v>2</v>
      </c>
      <c r="S1642" s="13">
        <f>IFERROR(VLOOKUP($A1642, 'Fielding Data'!$A$1:$H$12056, 7, 0), 0)</f>
        <v>0</v>
      </c>
      <c r="T1642" s="13">
        <f>IFERROR(VLOOKUP($A1642, 'Fielding Data'!$A$1:$H$12056, 8, 0), 0)</f>
        <v>0</v>
      </c>
      <c r="U1642" s="13">
        <f>SUMIFS('Fielding Data'!E:E, 'Fielding Data'!$A:$A, $A1642)</f>
        <v>2</v>
      </c>
      <c r="V1642" s="13">
        <f>SUMIFS('Fielding Data'!F:F, 'Fielding Data'!$A:$A, $A1642)</f>
        <v>2</v>
      </c>
      <c r="W1642" s="13">
        <f>SUMIFS('Fielding Data'!G:G, 'Fielding Data'!$A:$A, $A1642)</f>
        <v>0</v>
      </c>
      <c r="X1642" s="13">
        <f>SUMIFS('Fielding Data'!H:H, 'Fielding Data'!$A:$A, $A1642)</f>
        <v>0</v>
      </c>
    </row>
    <row r="1643" spans="1:24" x14ac:dyDescent="0.3">
      <c r="A1643" s="13" t="str">
        <f t="shared" si="51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 t="shared" si="50"/>
        <v>LF</v>
      </c>
      <c r="Q1643" s="13">
        <f>IFERROR(VLOOKUP($A1643, 'Fielding Data'!$A$1:$H$12056, 5, 0), 0)</f>
        <v>0</v>
      </c>
      <c r="R1643" s="13">
        <f>IFERROR(VLOOKUP($A1643, 'Fielding Data'!$A$1:$H$12056, 6, 0), 0)</f>
        <v>0</v>
      </c>
      <c r="S1643" s="13">
        <f>IFERROR(VLOOKUP($A1643, 'Fielding Data'!$A$1:$H$12056, 7, 0), 0)</f>
        <v>0</v>
      </c>
      <c r="T1643" s="13">
        <f>IFERROR(VLOOKUP($A1643, 'Fielding Data'!$A$1:$H$12056, 8, 0), 0)</f>
        <v>0</v>
      </c>
      <c r="U1643" s="13">
        <f>SUMIFS('Fielding Data'!E:E, 'Fielding Data'!$A:$A, $A1643)</f>
        <v>3</v>
      </c>
      <c r="V1643" s="13">
        <f>SUMIFS('Fielding Data'!F:F, 'Fielding Data'!$A:$A, $A1643)</f>
        <v>0</v>
      </c>
      <c r="W1643" s="13">
        <f>SUMIFS('Fielding Data'!G:G, 'Fielding Data'!$A:$A, $A1643)</f>
        <v>0</v>
      </c>
      <c r="X1643" s="13">
        <f>SUMIFS('Fielding Data'!H:H, 'Fielding Data'!$A:$A, $A1643)</f>
        <v>0</v>
      </c>
    </row>
    <row r="1644" spans="1:24" x14ac:dyDescent="0.3">
      <c r="A1644" s="13" t="str">
        <f t="shared" si="51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 t="shared" si="50"/>
        <v>P</v>
      </c>
      <c r="Q1644" s="13">
        <f>IFERROR(VLOOKUP($A1644, 'Fielding Data'!$A$1:$H$12056, 5, 0), 0)</f>
        <v>7</v>
      </c>
      <c r="R1644" s="13">
        <f>IFERROR(VLOOKUP($A1644, 'Fielding Data'!$A$1:$H$12056, 6, 0), 0)</f>
        <v>31</v>
      </c>
      <c r="S1644" s="13">
        <f>IFERROR(VLOOKUP($A1644, 'Fielding Data'!$A$1:$H$12056, 7, 0), 0)</f>
        <v>3</v>
      </c>
      <c r="T1644" s="13">
        <f>IFERROR(VLOOKUP($A1644, 'Fielding Data'!$A$1:$H$12056, 8, 0), 0)</f>
        <v>2</v>
      </c>
      <c r="U1644" s="13">
        <f>SUMIFS('Fielding Data'!E:E, 'Fielding Data'!$A:$A, $A1644)</f>
        <v>7</v>
      </c>
      <c r="V1644" s="13">
        <f>SUMIFS('Fielding Data'!F:F, 'Fielding Data'!$A:$A, $A1644)</f>
        <v>31</v>
      </c>
      <c r="W1644" s="13">
        <f>SUMIFS('Fielding Data'!G:G, 'Fielding Data'!$A:$A, $A1644)</f>
        <v>3</v>
      </c>
      <c r="X1644" s="13">
        <f>SUMIFS('Fielding Data'!H:H, 'Fielding Data'!$A:$A, $A1644)</f>
        <v>2</v>
      </c>
    </row>
    <row r="1645" spans="1:24" x14ac:dyDescent="0.3">
      <c r="A1645" s="13" t="str">
        <f t="shared" si="51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 t="shared" si="50"/>
        <v>P</v>
      </c>
      <c r="Q1645" s="13">
        <f>IFERROR(VLOOKUP($A1645, 'Fielding Data'!$A$1:$H$12056, 5, 0), 0)</f>
        <v>1</v>
      </c>
      <c r="R1645" s="13">
        <f>IFERROR(VLOOKUP($A1645, 'Fielding Data'!$A$1:$H$12056, 6, 0), 0)</f>
        <v>3</v>
      </c>
      <c r="S1645" s="13">
        <f>IFERROR(VLOOKUP($A1645, 'Fielding Data'!$A$1:$H$12056, 7, 0), 0)</f>
        <v>0</v>
      </c>
      <c r="T1645" s="13">
        <f>IFERROR(VLOOKUP($A1645, 'Fielding Data'!$A$1:$H$12056, 8, 0), 0)</f>
        <v>0</v>
      </c>
      <c r="U1645" s="13">
        <f>SUMIFS('Fielding Data'!E:E, 'Fielding Data'!$A:$A, $A1645)</f>
        <v>1</v>
      </c>
      <c r="V1645" s="13">
        <f>SUMIFS('Fielding Data'!F:F, 'Fielding Data'!$A:$A, $A1645)</f>
        <v>3</v>
      </c>
      <c r="W1645" s="13">
        <f>SUMIFS('Fielding Data'!G:G, 'Fielding Data'!$A:$A, $A1645)</f>
        <v>0</v>
      </c>
      <c r="X1645" s="13">
        <f>SUMIFS('Fielding Data'!H:H, 'Fielding Data'!$A:$A, $A1645)</f>
        <v>0</v>
      </c>
    </row>
    <row r="1646" spans="1:24" x14ac:dyDescent="0.3">
      <c r="A1646" s="13" t="str">
        <f t="shared" si="51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 t="shared" si="50"/>
        <v>LF</v>
      </c>
      <c r="Q1646" s="13">
        <f>IFERROR(VLOOKUP($A1646, 'Fielding Data'!$A$1:$H$12056, 5, 0), 0)</f>
        <v>0</v>
      </c>
      <c r="R1646" s="13">
        <f>IFERROR(VLOOKUP($A1646, 'Fielding Data'!$A$1:$H$12056, 6, 0), 0)</f>
        <v>0</v>
      </c>
      <c r="S1646" s="13">
        <f>IFERROR(VLOOKUP($A1646, 'Fielding Data'!$A$1:$H$12056, 7, 0), 0)</f>
        <v>0</v>
      </c>
      <c r="T1646" s="13">
        <f>IFERROR(VLOOKUP($A1646, 'Fielding Data'!$A$1:$H$12056, 8, 0), 0)</f>
        <v>0</v>
      </c>
      <c r="U1646" s="13">
        <f>SUMIFS('Fielding Data'!E:E, 'Fielding Data'!$A:$A, $A1646)</f>
        <v>196</v>
      </c>
      <c r="V1646" s="13">
        <f>SUMIFS('Fielding Data'!F:F, 'Fielding Data'!$A:$A, $A1646)</f>
        <v>4</v>
      </c>
      <c r="W1646" s="13">
        <f>SUMIFS('Fielding Data'!G:G, 'Fielding Data'!$A:$A, $A1646)</f>
        <v>3</v>
      </c>
      <c r="X1646" s="13">
        <f>SUMIFS('Fielding Data'!H:H, 'Fielding Data'!$A:$A, $A1646)</f>
        <v>0</v>
      </c>
    </row>
    <row r="1647" spans="1:24" x14ac:dyDescent="0.3">
      <c r="A1647" s="13" t="str">
        <f t="shared" si="51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 t="shared" si="50"/>
        <v>C</v>
      </c>
      <c r="Q1647" s="13">
        <f>IFERROR(VLOOKUP($A1647, 'Fielding Data'!$A$1:$H$12056, 5, 0), 0)</f>
        <v>33</v>
      </c>
      <c r="R1647" s="13">
        <f>IFERROR(VLOOKUP($A1647, 'Fielding Data'!$A$1:$H$12056, 6, 0), 0)</f>
        <v>1</v>
      </c>
      <c r="S1647" s="13">
        <f>IFERROR(VLOOKUP($A1647, 'Fielding Data'!$A$1:$H$12056, 7, 0), 0)</f>
        <v>0</v>
      </c>
      <c r="T1647" s="13">
        <f>IFERROR(VLOOKUP($A1647, 'Fielding Data'!$A$1:$H$12056, 8, 0), 0)</f>
        <v>1</v>
      </c>
      <c r="U1647" s="13">
        <f>SUMIFS('Fielding Data'!E:E, 'Fielding Data'!$A:$A, $A1647)</f>
        <v>33</v>
      </c>
      <c r="V1647" s="13">
        <f>SUMIFS('Fielding Data'!F:F, 'Fielding Data'!$A:$A, $A1647)</f>
        <v>1</v>
      </c>
      <c r="W1647" s="13">
        <f>SUMIFS('Fielding Data'!G:G, 'Fielding Data'!$A:$A, $A1647)</f>
        <v>0</v>
      </c>
      <c r="X1647" s="13">
        <f>SUMIFS('Fielding Data'!H:H, 'Fielding Data'!$A:$A, $A1647)</f>
        <v>1</v>
      </c>
    </row>
    <row r="1648" spans="1:24" x14ac:dyDescent="0.3">
      <c r="A1648" s="13" t="str">
        <f t="shared" si="51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 t="shared" si="50"/>
        <v>P</v>
      </c>
      <c r="Q1648" s="13">
        <f>IFERROR(VLOOKUP($A1648, 'Fielding Data'!$A$1:$H$12056, 5, 0), 0)</f>
        <v>1</v>
      </c>
      <c r="R1648" s="13">
        <f>IFERROR(VLOOKUP($A1648, 'Fielding Data'!$A$1:$H$12056, 6, 0), 0)</f>
        <v>1</v>
      </c>
      <c r="S1648" s="13">
        <f>IFERROR(VLOOKUP($A1648, 'Fielding Data'!$A$1:$H$12056, 7, 0), 0)</f>
        <v>0</v>
      </c>
      <c r="T1648" s="13">
        <f>IFERROR(VLOOKUP($A1648, 'Fielding Data'!$A$1:$H$12056, 8, 0), 0)</f>
        <v>0</v>
      </c>
      <c r="U1648" s="13">
        <f>SUMIFS('Fielding Data'!E:E, 'Fielding Data'!$A:$A, $A1648)</f>
        <v>1</v>
      </c>
      <c r="V1648" s="13">
        <f>SUMIFS('Fielding Data'!F:F, 'Fielding Data'!$A:$A, $A1648)</f>
        <v>1</v>
      </c>
      <c r="W1648" s="13">
        <f>SUMIFS('Fielding Data'!G:G, 'Fielding Data'!$A:$A, $A1648)</f>
        <v>0</v>
      </c>
      <c r="X1648" s="13">
        <f>SUMIFS('Fielding Data'!H:H, 'Fielding Data'!$A:$A, $A1648)</f>
        <v>0</v>
      </c>
    </row>
    <row r="1649" spans="1:24" x14ac:dyDescent="0.3">
      <c r="A1649" s="13" t="str">
        <f t="shared" si="51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 t="shared" si="50"/>
        <v>1B</v>
      </c>
      <c r="Q1649" s="13">
        <f>IFERROR(VLOOKUP($A1649, 'Fielding Data'!$A$1:$H$12056, 5, 0), 0)</f>
        <v>1096</v>
      </c>
      <c r="R1649" s="13">
        <f>IFERROR(VLOOKUP($A1649, 'Fielding Data'!$A$1:$H$12056, 6, 0), 0)</f>
        <v>78</v>
      </c>
      <c r="S1649" s="13">
        <f>IFERROR(VLOOKUP($A1649, 'Fielding Data'!$A$1:$H$12056, 7, 0), 0)</f>
        <v>8</v>
      </c>
      <c r="T1649" s="13">
        <f>IFERROR(VLOOKUP($A1649, 'Fielding Data'!$A$1:$H$12056, 8, 0), 0)</f>
        <v>101</v>
      </c>
      <c r="U1649" s="13">
        <f>SUMIFS('Fielding Data'!E:E, 'Fielding Data'!$A:$A, $A1649)</f>
        <v>1096</v>
      </c>
      <c r="V1649" s="13">
        <f>SUMIFS('Fielding Data'!F:F, 'Fielding Data'!$A:$A, $A1649)</f>
        <v>78</v>
      </c>
      <c r="W1649" s="13">
        <f>SUMIFS('Fielding Data'!G:G, 'Fielding Data'!$A:$A, $A1649)</f>
        <v>8</v>
      </c>
      <c r="X1649" s="13">
        <f>SUMIFS('Fielding Data'!H:H, 'Fielding Data'!$A:$A, $A1649)</f>
        <v>101</v>
      </c>
    </row>
    <row r="1650" spans="1:24" x14ac:dyDescent="0.3">
      <c r="A1650" s="13" t="str">
        <f t="shared" si="51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 t="shared" si="50"/>
        <v>P</v>
      </c>
      <c r="Q1650" s="13">
        <f>IFERROR(VLOOKUP($A1650, 'Fielding Data'!$A$1:$H$12056, 5, 0), 0)</f>
        <v>0</v>
      </c>
      <c r="R1650" s="13">
        <f>IFERROR(VLOOKUP($A1650, 'Fielding Data'!$A$1:$H$12056, 6, 0), 0)</f>
        <v>0</v>
      </c>
      <c r="S1650" s="13">
        <f>IFERROR(VLOOKUP($A1650, 'Fielding Data'!$A$1:$H$12056, 7, 0), 0)</f>
        <v>0</v>
      </c>
      <c r="T1650" s="13">
        <f>IFERROR(VLOOKUP($A1650, 'Fielding Data'!$A$1:$H$12056, 8, 0), 0)</f>
        <v>0</v>
      </c>
      <c r="U1650" s="13">
        <f>SUMIFS('Fielding Data'!E:E, 'Fielding Data'!$A:$A, $A1650)</f>
        <v>0</v>
      </c>
      <c r="V1650" s="13">
        <f>SUMIFS('Fielding Data'!F:F, 'Fielding Data'!$A:$A, $A1650)</f>
        <v>0</v>
      </c>
      <c r="W1650" s="13">
        <f>SUMIFS('Fielding Data'!G:G, 'Fielding Data'!$A:$A, $A1650)</f>
        <v>0</v>
      </c>
      <c r="X1650" s="13">
        <f>SUMIFS('Fielding Data'!H:H, 'Fielding Data'!$A:$A, $A1650)</f>
        <v>0</v>
      </c>
    </row>
    <row r="1651" spans="1:24" x14ac:dyDescent="0.3">
      <c r="A1651" s="13" t="str">
        <f t="shared" si="51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 t="shared" si="50"/>
        <v>1B</v>
      </c>
      <c r="Q1651" s="13">
        <f>IFERROR(VLOOKUP($A1651, 'Fielding Data'!$A$1:$H$12056, 5, 0), 0)</f>
        <v>1282</v>
      </c>
      <c r="R1651" s="13">
        <f>IFERROR(VLOOKUP($A1651, 'Fielding Data'!$A$1:$H$12056, 6, 0), 0)</f>
        <v>70</v>
      </c>
      <c r="S1651" s="13">
        <f>IFERROR(VLOOKUP($A1651, 'Fielding Data'!$A$1:$H$12056, 7, 0), 0)</f>
        <v>9</v>
      </c>
      <c r="T1651" s="13">
        <f>IFERROR(VLOOKUP($A1651, 'Fielding Data'!$A$1:$H$12056, 8, 0), 0)</f>
        <v>110</v>
      </c>
      <c r="U1651" s="13">
        <f>SUMIFS('Fielding Data'!E:E, 'Fielding Data'!$A:$A, $A1651)</f>
        <v>1282</v>
      </c>
      <c r="V1651" s="13">
        <f>SUMIFS('Fielding Data'!F:F, 'Fielding Data'!$A:$A, $A1651)</f>
        <v>70</v>
      </c>
      <c r="W1651" s="13">
        <f>SUMIFS('Fielding Data'!G:G, 'Fielding Data'!$A:$A, $A1651)</f>
        <v>9</v>
      </c>
      <c r="X1651" s="13">
        <f>SUMIFS('Fielding Data'!H:H, 'Fielding Data'!$A:$A, $A1651)</f>
        <v>110</v>
      </c>
    </row>
    <row r="1652" spans="1:24" x14ac:dyDescent="0.3">
      <c r="A1652" s="13" t="str">
        <f t="shared" si="51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 t="shared" si="50"/>
        <v>P</v>
      </c>
      <c r="Q1652" s="13">
        <f>IFERROR(VLOOKUP($A1652, 'Fielding Data'!$A$1:$H$12056, 5, 0), 0)</f>
        <v>2</v>
      </c>
      <c r="R1652" s="13">
        <f>IFERROR(VLOOKUP($A1652, 'Fielding Data'!$A$1:$H$12056, 6, 0), 0)</f>
        <v>3</v>
      </c>
      <c r="S1652" s="13">
        <f>IFERROR(VLOOKUP($A1652, 'Fielding Data'!$A$1:$H$12056, 7, 0), 0)</f>
        <v>0</v>
      </c>
      <c r="T1652" s="13">
        <f>IFERROR(VLOOKUP($A1652, 'Fielding Data'!$A$1:$H$12056, 8, 0), 0)</f>
        <v>1</v>
      </c>
      <c r="U1652" s="13">
        <f>SUMIFS('Fielding Data'!E:E, 'Fielding Data'!$A:$A, $A1652)</f>
        <v>2</v>
      </c>
      <c r="V1652" s="13">
        <f>SUMIFS('Fielding Data'!F:F, 'Fielding Data'!$A:$A, $A1652)</f>
        <v>3</v>
      </c>
      <c r="W1652" s="13">
        <f>SUMIFS('Fielding Data'!G:G, 'Fielding Data'!$A:$A, $A1652)</f>
        <v>0</v>
      </c>
      <c r="X1652" s="13">
        <f>SUMIFS('Fielding Data'!H:H, 'Fielding Data'!$A:$A, $A1652)</f>
        <v>1</v>
      </c>
    </row>
    <row r="1653" spans="1:24" x14ac:dyDescent="0.3">
      <c r="A1653" s="13" t="str">
        <f t="shared" si="51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 t="shared" si="50"/>
        <v>2B</v>
      </c>
      <c r="Q1653" s="13">
        <f>IFERROR(VLOOKUP($A1653, 'Fielding Data'!$A$1:$H$12056, 5, 0), 0)</f>
        <v>9</v>
      </c>
      <c r="R1653" s="13">
        <f>IFERROR(VLOOKUP($A1653, 'Fielding Data'!$A$1:$H$12056, 6, 0), 0)</f>
        <v>7</v>
      </c>
      <c r="S1653" s="13">
        <f>IFERROR(VLOOKUP($A1653, 'Fielding Data'!$A$1:$H$12056, 7, 0), 0)</f>
        <v>1</v>
      </c>
      <c r="T1653" s="13">
        <f>IFERROR(VLOOKUP($A1653, 'Fielding Data'!$A$1:$H$12056, 8, 0), 0)</f>
        <v>1</v>
      </c>
      <c r="U1653" s="13">
        <f>SUMIFS('Fielding Data'!E:E, 'Fielding Data'!$A:$A, $A1653)</f>
        <v>10</v>
      </c>
      <c r="V1653" s="13">
        <f>SUMIFS('Fielding Data'!F:F, 'Fielding Data'!$A:$A, $A1653)</f>
        <v>7</v>
      </c>
      <c r="W1653" s="13">
        <f>SUMIFS('Fielding Data'!G:G, 'Fielding Data'!$A:$A, $A1653)</f>
        <v>1</v>
      </c>
      <c r="X1653" s="13">
        <f>SUMIFS('Fielding Data'!H:H, 'Fielding Data'!$A:$A, $A1653)</f>
        <v>1</v>
      </c>
    </row>
    <row r="1654" spans="1:24" x14ac:dyDescent="0.3">
      <c r="A1654" s="13" t="str">
        <f t="shared" si="51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 t="shared" si="50"/>
        <v>P</v>
      </c>
      <c r="Q1654" s="13">
        <f>IFERROR(VLOOKUP($A1654, 'Fielding Data'!$A$1:$H$12056, 5, 0), 0)</f>
        <v>7</v>
      </c>
      <c r="R1654" s="13">
        <f>IFERROR(VLOOKUP($A1654, 'Fielding Data'!$A$1:$H$12056, 6, 0), 0)</f>
        <v>22</v>
      </c>
      <c r="S1654" s="13">
        <f>IFERROR(VLOOKUP($A1654, 'Fielding Data'!$A$1:$H$12056, 7, 0), 0)</f>
        <v>2</v>
      </c>
      <c r="T1654" s="13">
        <f>IFERROR(VLOOKUP($A1654, 'Fielding Data'!$A$1:$H$12056, 8, 0), 0)</f>
        <v>3</v>
      </c>
      <c r="U1654" s="13">
        <f>SUMIFS('Fielding Data'!E:E, 'Fielding Data'!$A:$A, $A1654)</f>
        <v>7</v>
      </c>
      <c r="V1654" s="13">
        <f>SUMIFS('Fielding Data'!F:F, 'Fielding Data'!$A:$A, $A1654)</f>
        <v>22</v>
      </c>
      <c r="W1654" s="13">
        <f>SUMIFS('Fielding Data'!G:G, 'Fielding Data'!$A:$A, $A1654)</f>
        <v>2</v>
      </c>
      <c r="X1654" s="13">
        <f>SUMIFS('Fielding Data'!H:H, 'Fielding Data'!$A:$A, $A1654)</f>
        <v>3</v>
      </c>
    </row>
    <row r="1655" spans="1:24" x14ac:dyDescent="0.3">
      <c r="A1655" s="13" t="str">
        <f t="shared" si="51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 t="shared" si="50"/>
        <v>CF</v>
      </c>
      <c r="Q1655" s="13">
        <f>IFERROR(VLOOKUP($A1655, 'Fielding Data'!$A$1:$H$12056, 5, 0), 0)</f>
        <v>0</v>
      </c>
      <c r="R1655" s="13">
        <f>IFERROR(VLOOKUP($A1655, 'Fielding Data'!$A$1:$H$12056, 6, 0), 0)</f>
        <v>0</v>
      </c>
      <c r="S1655" s="13">
        <f>IFERROR(VLOOKUP($A1655, 'Fielding Data'!$A$1:$H$12056, 7, 0), 0)</f>
        <v>0</v>
      </c>
      <c r="T1655" s="13">
        <f>IFERROR(VLOOKUP($A1655, 'Fielding Data'!$A$1:$H$12056, 8, 0), 0)</f>
        <v>0</v>
      </c>
      <c r="U1655" s="13">
        <f>SUMIFS('Fielding Data'!E:E, 'Fielding Data'!$A:$A, $A1655)</f>
        <v>13</v>
      </c>
      <c r="V1655" s="13">
        <f>SUMIFS('Fielding Data'!F:F, 'Fielding Data'!$A:$A, $A1655)</f>
        <v>0</v>
      </c>
      <c r="W1655" s="13">
        <f>SUMIFS('Fielding Data'!G:G, 'Fielding Data'!$A:$A, $A1655)</f>
        <v>1</v>
      </c>
      <c r="X1655" s="13">
        <f>SUMIFS('Fielding Data'!H:H, 'Fielding Data'!$A:$A, $A1655)</f>
        <v>0</v>
      </c>
    </row>
    <row r="1656" spans="1:24" x14ac:dyDescent="0.3">
      <c r="A1656" s="13" t="str">
        <f t="shared" si="51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 t="shared" si="50"/>
        <v>2B</v>
      </c>
      <c r="Q1656" s="13">
        <f>IFERROR(VLOOKUP($A1656, 'Fielding Data'!$A$1:$H$12056, 5, 0), 0)</f>
        <v>238</v>
      </c>
      <c r="R1656" s="13">
        <f>IFERROR(VLOOKUP($A1656, 'Fielding Data'!$A$1:$H$12056, 6, 0), 0)</f>
        <v>308</v>
      </c>
      <c r="S1656" s="13">
        <f>IFERROR(VLOOKUP($A1656, 'Fielding Data'!$A$1:$H$12056, 7, 0), 0)</f>
        <v>4</v>
      </c>
      <c r="T1656" s="13">
        <f>IFERROR(VLOOKUP($A1656, 'Fielding Data'!$A$1:$H$12056, 8, 0), 0)</f>
        <v>69</v>
      </c>
      <c r="U1656" s="13">
        <f>SUMIFS('Fielding Data'!E:E, 'Fielding Data'!$A:$A, $A1656)</f>
        <v>238</v>
      </c>
      <c r="V1656" s="13">
        <f>SUMIFS('Fielding Data'!F:F, 'Fielding Data'!$A:$A, $A1656)</f>
        <v>308</v>
      </c>
      <c r="W1656" s="13">
        <f>SUMIFS('Fielding Data'!G:G, 'Fielding Data'!$A:$A, $A1656)</f>
        <v>4</v>
      </c>
      <c r="X1656" s="13">
        <f>SUMIFS('Fielding Data'!H:H, 'Fielding Data'!$A:$A, $A1656)</f>
        <v>69</v>
      </c>
    </row>
    <row r="1657" spans="1:24" x14ac:dyDescent="0.3">
      <c r="A1657" s="13" t="str">
        <f t="shared" si="51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 t="shared" si="50"/>
        <v>P</v>
      </c>
      <c r="Q1657" s="13">
        <f>IFERROR(VLOOKUP($A1657, 'Fielding Data'!$A$1:$H$12056, 5, 0), 0)</f>
        <v>8</v>
      </c>
      <c r="R1657" s="13">
        <f>IFERROR(VLOOKUP($A1657, 'Fielding Data'!$A$1:$H$12056, 6, 0), 0)</f>
        <v>36</v>
      </c>
      <c r="S1657" s="13">
        <f>IFERROR(VLOOKUP($A1657, 'Fielding Data'!$A$1:$H$12056, 7, 0), 0)</f>
        <v>2</v>
      </c>
      <c r="T1657" s="13">
        <f>IFERROR(VLOOKUP($A1657, 'Fielding Data'!$A$1:$H$12056, 8, 0), 0)</f>
        <v>4</v>
      </c>
      <c r="U1657" s="13">
        <f>SUMIFS('Fielding Data'!E:E, 'Fielding Data'!$A:$A, $A1657)</f>
        <v>8</v>
      </c>
      <c r="V1657" s="13">
        <f>SUMIFS('Fielding Data'!F:F, 'Fielding Data'!$A:$A, $A1657)</f>
        <v>36</v>
      </c>
      <c r="W1657" s="13">
        <f>SUMIFS('Fielding Data'!G:G, 'Fielding Data'!$A:$A, $A1657)</f>
        <v>2</v>
      </c>
      <c r="X1657" s="13">
        <f>SUMIFS('Fielding Data'!H:H, 'Fielding Data'!$A:$A, $A1657)</f>
        <v>4</v>
      </c>
    </row>
    <row r="1658" spans="1:24" x14ac:dyDescent="0.3">
      <c r="A1658" s="13" t="str">
        <f t="shared" si="51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 t="shared" si="50"/>
        <v>1B</v>
      </c>
      <c r="Q1658" s="13">
        <f>IFERROR(VLOOKUP($A1658, 'Fielding Data'!$A$1:$H$12056, 5, 0), 0)</f>
        <v>990</v>
      </c>
      <c r="R1658" s="13">
        <f>IFERROR(VLOOKUP($A1658, 'Fielding Data'!$A$1:$H$12056, 6, 0), 0)</f>
        <v>72</v>
      </c>
      <c r="S1658" s="13">
        <f>IFERROR(VLOOKUP($A1658, 'Fielding Data'!$A$1:$H$12056, 7, 0), 0)</f>
        <v>5</v>
      </c>
      <c r="T1658" s="13">
        <f>IFERROR(VLOOKUP($A1658, 'Fielding Data'!$A$1:$H$12056, 8, 0), 0)</f>
        <v>86</v>
      </c>
      <c r="U1658" s="13">
        <f>SUMIFS('Fielding Data'!E:E, 'Fielding Data'!$A:$A, $A1658)</f>
        <v>1012</v>
      </c>
      <c r="V1658" s="13">
        <f>SUMIFS('Fielding Data'!F:F, 'Fielding Data'!$A:$A, $A1658)</f>
        <v>73</v>
      </c>
      <c r="W1658" s="13">
        <f>SUMIFS('Fielding Data'!G:G, 'Fielding Data'!$A:$A, $A1658)</f>
        <v>5</v>
      </c>
      <c r="X1658" s="13">
        <f>SUMIFS('Fielding Data'!H:H, 'Fielding Data'!$A:$A, $A1658)</f>
        <v>86</v>
      </c>
    </row>
    <row r="1659" spans="1:24" x14ac:dyDescent="0.3">
      <c r="A1659" s="13" t="str">
        <f t="shared" si="51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 t="shared" si="50"/>
        <v>P</v>
      </c>
      <c r="Q1659" s="13">
        <f>IFERROR(VLOOKUP($A1659, 'Fielding Data'!$A$1:$H$12056, 5, 0), 0)</f>
        <v>0</v>
      </c>
      <c r="R1659" s="13">
        <f>IFERROR(VLOOKUP($A1659, 'Fielding Data'!$A$1:$H$12056, 6, 0), 0)</f>
        <v>4</v>
      </c>
      <c r="S1659" s="13">
        <f>IFERROR(VLOOKUP($A1659, 'Fielding Data'!$A$1:$H$12056, 7, 0), 0)</f>
        <v>0</v>
      </c>
      <c r="T1659" s="13">
        <f>IFERROR(VLOOKUP($A1659, 'Fielding Data'!$A$1:$H$12056, 8, 0), 0)</f>
        <v>0</v>
      </c>
      <c r="U1659" s="13">
        <f>SUMIFS('Fielding Data'!E:E, 'Fielding Data'!$A:$A, $A1659)</f>
        <v>0</v>
      </c>
      <c r="V1659" s="13">
        <f>SUMIFS('Fielding Data'!F:F, 'Fielding Data'!$A:$A, $A1659)</f>
        <v>4</v>
      </c>
      <c r="W1659" s="13">
        <f>SUMIFS('Fielding Data'!G:G, 'Fielding Data'!$A:$A, $A1659)</f>
        <v>0</v>
      </c>
      <c r="X1659" s="13">
        <f>SUMIFS('Fielding Data'!H:H, 'Fielding Data'!$A:$A, $A1659)</f>
        <v>0</v>
      </c>
    </row>
    <row r="1660" spans="1:24" x14ac:dyDescent="0.3">
      <c r="A1660" s="13" t="str">
        <f t="shared" si="51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 t="shared" si="50"/>
        <v>P</v>
      </c>
      <c r="Q1660" s="13">
        <f>IFERROR(VLOOKUP($A1660, 'Fielding Data'!$A$1:$H$12056, 5, 0), 0)</f>
        <v>1</v>
      </c>
      <c r="R1660" s="13">
        <f>IFERROR(VLOOKUP($A1660, 'Fielding Data'!$A$1:$H$12056, 6, 0), 0)</f>
        <v>1</v>
      </c>
      <c r="S1660" s="13">
        <f>IFERROR(VLOOKUP($A1660, 'Fielding Data'!$A$1:$H$12056, 7, 0), 0)</f>
        <v>0</v>
      </c>
      <c r="T1660" s="13">
        <f>IFERROR(VLOOKUP($A1660, 'Fielding Data'!$A$1:$H$12056, 8, 0), 0)</f>
        <v>0</v>
      </c>
      <c r="U1660" s="13">
        <f>SUMIFS('Fielding Data'!E:E, 'Fielding Data'!$A:$A, $A1660)</f>
        <v>1</v>
      </c>
      <c r="V1660" s="13">
        <f>SUMIFS('Fielding Data'!F:F, 'Fielding Data'!$A:$A, $A1660)</f>
        <v>1</v>
      </c>
      <c r="W1660" s="13">
        <f>SUMIFS('Fielding Data'!G:G, 'Fielding Data'!$A:$A, $A1660)</f>
        <v>0</v>
      </c>
      <c r="X1660" s="13">
        <f>SUMIFS('Fielding Data'!H:H, 'Fielding Data'!$A:$A, $A1660)</f>
        <v>0</v>
      </c>
    </row>
    <row r="1661" spans="1:24" x14ac:dyDescent="0.3">
      <c r="A1661" s="13" t="str">
        <f t="shared" si="51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 t="shared" si="50"/>
        <v>P</v>
      </c>
      <c r="Q1661" s="13">
        <f>IFERROR(VLOOKUP($A1661, 'Fielding Data'!$A$1:$H$12056, 5, 0), 0)</f>
        <v>0</v>
      </c>
      <c r="R1661" s="13">
        <f>IFERROR(VLOOKUP($A1661, 'Fielding Data'!$A$1:$H$12056, 6, 0), 0)</f>
        <v>4</v>
      </c>
      <c r="S1661" s="13">
        <f>IFERROR(VLOOKUP($A1661, 'Fielding Data'!$A$1:$H$12056, 7, 0), 0)</f>
        <v>0</v>
      </c>
      <c r="T1661" s="13">
        <f>IFERROR(VLOOKUP($A1661, 'Fielding Data'!$A$1:$H$12056, 8, 0), 0)</f>
        <v>0</v>
      </c>
      <c r="U1661" s="13">
        <f>SUMIFS('Fielding Data'!E:E, 'Fielding Data'!$A:$A, $A1661)</f>
        <v>0</v>
      </c>
      <c r="V1661" s="13">
        <f>SUMIFS('Fielding Data'!F:F, 'Fielding Data'!$A:$A, $A1661)</f>
        <v>4</v>
      </c>
      <c r="W1661" s="13">
        <f>SUMIFS('Fielding Data'!G:G, 'Fielding Data'!$A:$A, $A1661)</f>
        <v>0</v>
      </c>
      <c r="X1661" s="13">
        <f>SUMIFS('Fielding Data'!H:H, 'Fielding Data'!$A:$A, $A1661)</f>
        <v>0</v>
      </c>
    </row>
    <row r="1662" spans="1:24" x14ac:dyDescent="0.3">
      <c r="A1662" s="13" t="str">
        <f t="shared" si="51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 t="shared" si="50"/>
        <v>1B</v>
      </c>
      <c r="Q1662" s="13">
        <f>IFERROR(VLOOKUP($A1662, 'Fielding Data'!$A$1:$H$12056, 5, 0), 0)</f>
        <v>278</v>
      </c>
      <c r="R1662" s="13">
        <f>IFERROR(VLOOKUP($A1662, 'Fielding Data'!$A$1:$H$12056, 6, 0), 0)</f>
        <v>13</v>
      </c>
      <c r="S1662" s="13">
        <f>IFERROR(VLOOKUP($A1662, 'Fielding Data'!$A$1:$H$12056, 7, 0), 0)</f>
        <v>1</v>
      </c>
      <c r="T1662" s="13">
        <f>IFERROR(VLOOKUP($A1662, 'Fielding Data'!$A$1:$H$12056, 8, 0), 0)</f>
        <v>26</v>
      </c>
      <c r="U1662" s="13">
        <f>SUMIFS('Fielding Data'!E:E, 'Fielding Data'!$A:$A, $A1662)</f>
        <v>367</v>
      </c>
      <c r="V1662" s="13">
        <f>SUMIFS('Fielding Data'!F:F, 'Fielding Data'!$A:$A, $A1662)</f>
        <v>148</v>
      </c>
      <c r="W1662" s="13">
        <f>SUMIFS('Fielding Data'!G:G, 'Fielding Data'!$A:$A, $A1662)</f>
        <v>5</v>
      </c>
      <c r="X1662" s="13">
        <f>SUMIFS('Fielding Data'!H:H, 'Fielding Data'!$A:$A, $A1662)</f>
        <v>53</v>
      </c>
    </row>
    <row r="1663" spans="1:24" x14ac:dyDescent="0.3">
      <c r="A1663" s="13" t="str">
        <f t="shared" si="51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 t="shared" si="50"/>
        <v>P</v>
      </c>
      <c r="Q1663" s="13">
        <f>IFERROR(VLOOKUP($A1663, 'Fielding Data'!$A$1:$H$12056, 5, 0), 0)</f>
        <v>2</v>
      </c>
      <c r="R1663" s="13">
        <f>IFERROR(VLOOKUP($A1663, 'Fielding Data'!$A$1:$H$12056, 6, 0), 0)</f>
        <v>6</v>
      </c>
      <c r="S1663" s="13">
        <f>IFERROR(VLOOKUP($A1663, 'Fielding Data'!$A$1:$H$12056, 7, 0), 0)</f>
        <v>0</v>
      </c>
      <c r="T1663" s="13">
        <f>IFERROR(VLOOKUP($A1663, 'Fielding Data'!$A$1:$H$12056, 8, 0), 0)</f>
        <v>0</v>
      </c>
      <c r="U1663" s="13">
        <f>SUMIFS('Fielding Data'!E:E, 'Fielding Data'!$A:$A, $A1663)</f>
        <v>2</v>
      </c>
      <c r="V1663" s="13">
        <f>SUMIFS('Fielding Data'!F:F, 'Fielding Data'!$A:$A, $A1663)</f>
        <v>6</v>
      </c>
      <c r="W1663" s="13">
        <f>SUMIFS('Fielding Data'!G:G, 'Fielding Data'!$A:$A, $A1663)</f>
        <v>0</v>
      </c>
      <c r="X1663" s="13">
        <f>SUMIFS('Fielding Data'!H:H, 'Fielding Data'!$A:$A, $A1663)</f>
        <v>0</v>
      </c>
    </row>
    <row r="1664" spans="1:24" x14ac:dyDescent="0.3">
      <c r="A1664" s="13" t="str">
        <f t="shared" si="51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 t="shared" si="50"/>
        <v>P</v>
      </c>
      <c r="Q1664" s="13">
        <f>IFERROR(VLOOKUP($A1664, 'Fielding Data'!$A$1:$H$12056, 5, 0), 0)</f>
        <v>12</v>
      </c>
      <c r="R1664" s="13">
        <f>IFERROR(VLOOKUP($A1664, 'Fielding Data'!$A$1:$H$12056, 6, 0), 0)</f>
        <v>15</v>
      </c>
      <c r="S1664" s="13">
        <f>IFERROR(VLOOKUP($A1664, 'Fielding Data'!$A$1:$H$12056, 7, 0), 0)</f>
        <v>1</v>
      </c>
      <c r="T1664" s="13">
        <f>IFERROR(VLOOKUP($A1664, 'Fielding Data'!$A$1:$H$12056, 8, 0), 0)</f>
        <v>0</v>
      </c>
      <c r="U1664" s="13">
        <f>SUMIFS('Fielding Data'!E:E, 'Fielding Data'!$A:$A, $A1664)</f>
        <v>12</v>
      </c>
      <c r="V1664" s="13">
        <f>SUMIFS('Fielding Data'!F:F, 'Fielding Data'!$A:$A, $A1664)</f>
        <v>15</v>
      </c>
      <c r="W1664" s="13">
        <f>SUMIFS('Fielding Data'!G:G, 'Fielding Data'!$A:$A, $A1664)</f>
        <v>1</v>
      </c>
      <c r="X1664" s="13">
        <f>SUMIFS('Fielding Data'!H:H, 'Fielding Data'!$A:$A, $A1664)</f>
        <v>0</v>
      </c>
    </row>
    <row r="1665" spans="1:24" x14ac:dyDescent="0.3">
      <c r="A1665" s="13" t="str">
        <f t="shared" si="51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 t="shared" si="50"/>
        <v>C</v>
      </c>
      <c r="Q1665" s="13">
        <f>IFERROR(VLOOKUP($A1665, 'Fielding Data'!$A$1:$H$12056, 5, 0), 0)</f>
        <v>501</v>
      </c>
      <c r="R1665" s="13">
        <f>IFERROR(VLOOKUP($A1665, 'Fielding Data'!$A$1:$H$12056, 6, 0), 0)</f>
        <v>60</v>
      </c>
      <c r="S1665" s="13">
        <f>IFERROR(VLOOKUP($A1665, 'Fielding Data'!$A$1:$H$12056, 7, 0), 0)</f>
        <v>6</v>
      </c>
      <c r="T1665" s="13">
        <f>IFERROR(VLOOKUP($A1665, 'Fielding Data'!$A$1:$H$12056, 8, 0), 0)</f>
        <v>8</v>
      </c>
      <c r="U1665" s="13">
        <f>SUMIFS('Fielding Data'!E:E, 'Fielding Data'!$A:$A, $A1665)</f>
        <v>501</v>
      </c>
      <c r="V1665" s="13">
        <f>SUMIFS('Fielding Data'!F:F, 'Fielding Data'!$A:$A, $A1665)</f>
        <v>60</v>
      </c>
      <c r="W1665" s="13">
        <f>SUMIFS('Fielding Data'!G:G, 'Fielding Data'!$A:$A, $A1665)</f>
        <v>6</v>
      </c>
      <c r="X1665" s="13">
        <f>SUMIFS('Fielding Data'!H:H, 'Fielding Data'!$A:$A, $A1665)</f>
        <v>8</v>
      </c>
    </row>
    <row r="1666" spans="1:24" x14ac:dyDescent="0.3">
      <c r="A1666" s="13" t="str">
        <f t="shared" si="51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 t="shared" ref="P1666:P1729" si="52">IFERROR(VLOOKUP($A1666, Fielding, 4, 0), "Other")</f>
        <v>CF</v>
      </c>
      <c r="Q1666" s="13">
        <f>IFERROR(VLOOKUP($A1666, 'Fielding Data'!$A$1:$H$12056, 5, 0), 0)</f>
        <v>0</v>
      </c>
      <c r="R1666" s="13">
        <f>IFERROR(VLOOKUP($A1666, 'Fielding Data'!$A$1:$H$12056, 6, 0), 0)</f>
        <v>0</v>
      </c>
      <c r="S1666" s="13">
        <f>IFERROR(VLOOKUP($A1666, 'Fielding Data'!$A$1:$H$12056, 7, 0), 0)</f>
        <v>0</v>
      </c>
      <c r="T1666" s="13">
        <f>IFERROR(VLOOKUP($A1666, 'Fielding Data'!$A$1:$H$12056, 8, 0), 0)</f>
        <v>0</v>
      </c>
      <c r="U1666" s="13">
        <f>SUMIFS('Fielding Data'!E:E, 'Fielding Data'!$A:$A, $A1666)</f>
        <v>0</v>
      </c>
      <c r="V1666" s="13">
        <f>SUMIFS('Fielding Data'!F:F, 'Fielding Data'!$A:$A, $A1666)</f>
        <v>0</v>
      </c>
      <c r="W1666" s="13">
        <f>SUMIFS('Fielding Data'!G:G, 'Fielding Data'!$A:$A, $A1666)</f>
        <v>0</v>
      </c>
      <c r="X1666" s="13">
        <f>SUMIFS('Fielding Data'!H:H, 'Fielding Data'!$A:$A, $A1666)</f>
        <v>0</v>
      </c>
    </row>
    <row r="1667" spans="1:24" x14ac:dyDescent="0.3">
      <c r="A1667" s="13" t="str">
        <f t="shared" ref="A1667:A1730" si="53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 t="shared" si="52"/>
        <v>CF</v>
      </c>
      <c r="Q1667" s="13">
        <f>IFERROR(VLOOKUP($A1667, 'Fielding Data'!$A$1:$H$12056, 5, 0), 0)</f>
        <v>0</v>
      </c>
      <c r="R1667" s="13">
        <f>IFERROR(VLOOKUP($A1667, 'Fielding Data'!$A$1:$H$12056, 6, 0), 0)</f>
        <v>0</v>
      </c>
      <c r="S1667" s="13">
        <f>IFERROR(VLOOKUP($A1667, 'Fielding Data'!$A$1:$H$12056, 7, 0), 0)</f>
        <v>0</v>
      </c>
      <c r="T1667" s="13">
        <f>IFERROR(VLOOKUP($A1667, 'Fielding Data'!$A$1:$H$12056, 8, 0), 0)</f>
        <v>0</v>
      </c>
      <c r="U1667" s="13">
        <f>SUMIFS('Fielding Data'!E:E, 'Fielding Data'!$A:$A, $A1667)</f>
        <v>264</v>
      </c>
      <c r="V1667" s="13">
        <f>SUMIFS('Fielding Data'!F:F, 'Fielding Data'!$A:$A, $A1667)</f>
        <v>15</v>
      </c>
      <c r="W1667" s="13">
        <f>SUMIFS('Fielding Data'!G:G, 'Fielding Data'!$A:$A, $A1667)</f>
        <v>3</v>
      </c>
      <c r="X1667" s="13">
        <f>SUMIFS('Fielding Data'!H:H, 'Fielding Data'!$A:$A, $A1667)</f>
        <v>2</v>
      </c>
    </row>
    <row r="1668" spans="1:24" x14ac:dyDescent="0.3">
      <c r="A1668" s="13" t="str">
        <f t="shared" si="53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 t="shared" si="52"/>
        <v>1B</v>
      </c>
      <c r="Q1668" s="13">
        <f>IFERROR(VLOOKUP($A1668, 'Fielding Data'!$A$1:$H$12056, 5, 0), 0)</f>
        <v>4</v>
      </c>
      <c r="R1668" s="13">
        <f>IFERROR(VLOOKUP($A1668, 'Fielding Data'!$A$1:$H$12056, 6, 0), 0)</f>
        <v>0</v>
      </c>
      <c r="S1668" s="13">
        <f>IFERROR(VLOOKUP($A1668, 'Fielding Data'!$A$1:$H$12056, 7, 0), 0)</f>
        <v>0</v>
      </c>
      <c r="T1668" s="13">
        <f>IFERROR(VLOOKUP($A1668, 'Fielding Data'!$A$1:$H$12056, 8, 0), 0)</f>
        <v>0</v>
      </c>
      <c r="U1668" s="13">
        <f>SUMIFS('Fielding Data'!E:E, 'Fielding Data'!$A:$A, $A1668)</f>
        <v>737</v>
      </c>
      <c r="V1668" s="13">
        <f>SUMIFS('Fielding Data'!F:F, 'Fielding Data'!$A:$A, $A1668)</f>
        <v>82</v>
      </c>
      <c r="W1668" s="13">
        <f>SUMIFS('Fielding Data'!G:G, 'Fielding Data'!$A:$A, $A1668)</f>
        <v>2</v>
      </c>
      <c r="X1668" s="13">
        <f>SUMIFS('Fielding Data'!H:H, 'Fielding Data'!$A:$A, $A1668)</f>
        <v>7</v>
      </c>
    </row>
    <row r="1669" spans="1:24" x14ac:dyDescent="0.3">
      <c r="A1669" s="13" t="str">
        <f t="shared" si="53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 t="shared" si="52"/>
        <v>LF</v>
      </c>
      <c r="Q1669" s="13">
        <f>IFERROR(VLOOKUP($A1669, 'Fielding Data'!$A$1:$H$12056, 5, 0), 0)</f>
        <v>0</v>
      </c>
      <c r="R1669" s="13">
        <f>IFERROR(VLOOKUP($A1669, 'Fielding Data'!$A$1:$H$12056, 6, 0), 0)</f>
        <v>0</v>
      </c>
      <c r="S1669" s="13">
        <f>IFERROR(VLOOKUP($A1669, 'Fielding Data'!$A$1:$H$12056, 7, 0), 0)</f>
        <v>0</v>
      </c>
      <c r="T1669" s="13">
        <f>IFERROR(VLOOKUP($A1669, 'Fielding Data'!$A$1:$H$12056, 8, 0), 0)</f>
        <v>0</v>
      </c>
      <c r="U1669" s="13">
        <f>SUMIFS('Fielding Data'!E:E, 'Fielding Data'!$A:$A, $A1669)</f>
        <v>208</v>
      </c>
      <c r="V1669" s="13">
        <f>SUMIFS('Fielding Data'!F:F, 'Fielding Data'!$A:$A, $A1669)</f>
        <v>5</v>
      </c>
      <c r="W1669" s="13">
        <f>SUMIFS('Fielding Data'!G:G, 'Fielding Data'!$A:$A, $A1669)</f>
        <v>1</v>
      </c>
      <c r="X1669" s="13">
        <f>SUMIFS('Fielding Data'!H:H, 'Fielding Data'!$A:$A, $A1669)</f>
        <v>0</v>
      </c>
    </row>
    <row r="1670" spans="1:24" x14ac:dyDescent="0.3">
      <c r="A1670" s="13" t="str">
        <f t="shared" si="53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 t="shared" si="52"/>
        <v>P</v>
      </c>
      <c r="Q1670" s="13">
        <f>IFERROR(VLOOKUP($A1670, 'Fielding Data'!$A$1:$H$12056, 5, 0), 0)</f>
        <v>1</v>
      </c>
      <c r="R1670" s="13">
        <f>IFERROR(VLOOKUP($A1670, 'Fielding Data'!$A$1:$H$12056, 6, 0), 0)</f>
        <v>9</v>
      </c>
      <c r="S1670" s="13">
        <f>IFERROR(VLOOKUP($A1670, 'Fielding Data'!$A$1:$H$12056, 7, 0), 0)</f>
        <v>0</v>
      </c>
      <c r="T1670" s="13">
        <f>IFERROR(VLOOKUP($A1670, 'Fielding Data'!$A$1:$H$12056, 8, 0), 0)</f>
        <v>0</v>
      </c>
      <c r="U1670" s="13">
        <f>SUMIFS('Fielding Data'!E:E, 'Fielding Data'!$A:$A, $A1670)</f>
        <v>1</v>
      </c>
      <c r="V1670" s="13">
        <f>SUMIFS('Fielding Data'!F:F, 'Fielding Data'!$A:$A, $A1670)</f>
        <v>9</v>
      </c>
      <c r="W1670" s="13">
        <f>SUMIFS('Fielding Data'!G:G, 'Fielding Data'!$A:$A, $A1670)</f>
        <v>0</v>
      </c>
      <c r="X1670" s="13">
        <f>SUMIFS('Fielding Data'!H:H, 'Fielding Data'!$A:$A, $A1670)</f>
        <v>0</v>
      </c>
    </row>
    <row r="1671" spans="1:24" x14ac:dyDescent="0.3">
      <c r="A1671" s="13" t="str">
        <f t="shared" si="53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 t="shared" si="52"/>
        <v>SS</v>
      </c>
      <c r="Q1671" s="13">
        <f>IFERROR(VLOOKUP($A1671, 'Fielding Data'!$A$1:$H$12056, 5, 0), 0)</f>
        <v>2</v>
      </c>
      <c r="R1671" s="13">
        <f>IFERROR(VLOOKUP($A1671, 'Fielding Data'!$A$1:$H$12056, 6, 0), 0)</f>
        <v>3</v>
      </c>
      <c r="S1671" s="13">
        <f>IFERROR(VLOOKUP($A1671, 'Fielding Data'!$A$1:$H$12056, 7, 0), 0)</f>
        <v>0</v>
      </c>
      <c r="T1671" s="13">
        <f>IFERROR(VLOOKUP($A1671, 'Fielding Data'!$A$1:$H$12056, 8, 0), 0)</f>
        <v>0</v>
      </c>
      <c r="U1671" s="13">
        <f>SUMIFS('Fielding Data'!E:E, 'Fielding Data'!$A:$A, $A1671)</f>
        <v>2</v>
      </c>
      <c r="V1671" s="13">
        <f>SUMIFS('Fielding Data'!F:F, 'Fielding Data'!$A:$A, $A1671)</f>
        <v>3</v>
      </c>
      <c r="W1671" s="13">
        <f>SUMIFS('Fielding Data'!G:G, 'Fielding Data'!$A:$A, $A1671)</f>
        <v>0</v>
      </c>
      <c r="X1671" s="13">
        <f>SUMIFS('Fielding Data'!H:H, 'Fielding Data'!$A:$A, $A1671)</f>
        <v>0</v>
      </c>
    </row>
    <row r="1672" spans="1:24" x14ac:dyDescent="0.3">
      <c r="A1672" s="13" t="str">
        <f t="shared" si="53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 t="shared" si="52"/>
        <v>2B</v>
      </c>
      <c r="Q1672" s="13">
        <f>IFERROR(VLOOKUP($A1672, 'Fielding Data'!$A$1:$H$12056, 5, 0), 0)</f>
        <v>260</v>
      </c>
      <c r="R1672" s="13">
        <f>IFERROR(VLOOKUP($A1672, 'Fielding Data'!$A$1:$H$12056, 6, 0), 0)</f>
        <v>466</v>
      </c>
      <c r="S1672" s="13">
        <f>IFERROR(VLOOKUP($A1672, 'Fielding Data'!$A$1:$H$12056, 7, 0), 0)</f>
        <v>8</v>
      </c>
      <c r="T1672" s="13">
        <f>IFERROR(VLOOKUP($A1672, 'Fielding Data'!$A$1:$H$12056, 8, 0), 0)</f>
        <v>75</v>
      </c>
      <c r="U1672" s="13">
        <f>SUMIFS('Fielding Data'!E:E, 'Fielding Data'!$A:$A, $A1672)</f>
        <v>260</v>
      </c>
      <c r="V1672" s="13">
        <f>SUMIFS('Fielding Data'!F:F, 'Fielding Data'!$A:$A, $A1672)</f>
        <v>466</v>
      </c>
      <c r="W1672" s="13">
        <f>SUMIFS('Fielding Data'!G:G, 'Fielding Data'!$A:$A, $A1672)</f>
        <v>8</v>
      </c>
      <c r="X1672" s="13">
        <f>SUMIFS('Fielding Data'!H:H, 'Fielding Data'!$A:$A, $A1672)</f>
        <v>75</v>
      </c>
    </row>
    <row r="1673" spans="1:24" x14ac:dyDescent="0.3">
      <c r="A1673" s="13" t="str">
        <f t="shared" si="53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 t="shared" si="52"/>
        <v>3B</v>
      </c>
      <c r="Q1673" s="13">
        <f>IFERROR(VLOOKUP($A1673, 'Fielding Data'!$A$1:$H$12056, 5, 0), 0)</f>
        <v>76</v>
      </c>
      <c r="R1673" s="13">
        <f>IFERROR(VLOOKUP($A1673, 'Fielding Data'!$A$1:$H$12056, 6, 0), 0)</f>
        <v>163</v>
      </c>
      <c r="S1673" s="13">
        <f>IFERROR(VLOOKUP($A1673, 'Fielding Data'!$A$1:$H$12056, 7, 0), 0)</f>
        <v>9</v>
      </c>
      <c r="T1673" s="13">
        <f>IFERROR(VLOOKUP($A1673, 'Fielding Data'!$A$1:$H$12056, 8, 0), 0)</f>
        <v>12</v>
      </c>
      <c r="U1673" s="13">
        <f>SUMIFS('Fielding Data'!E:E, 'Fielding Data'!$A:$A, $A1673)</f>
        <v>76</v>
      </c>
      <c r="V1673" s="13">
        <f>SUMIFS('Fielding Data'!F:F, 'Fielding Data'!$A:$A, $A1673)</f>
        <v>163</v>
      </c>
      <c r="W1673" s="13">
        <f>SUMIFS('Fielding Data'!G:G, 'Fielding Data'!$A:$A, $A1673)</f>
        <v>9</v>
      </c>
      <c r="X1673" s="13">
        <f>SUMIFS('Fielding Data'!H:H, 'Fielding Data'!$A:$A, $A1673)</f>
        <v>12</v>
      </c>
    </row>
    <row r="1674" spans="1:24" x14ac:dyDescent="0.3">
      <c r="A1674" s="13" t="str">
        <f t="shared" si="53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 t="shared" si="52"/>
        <v>2B</v>
      </c>
      <c r="Q1674" s="13">
        <f>IFERROR(VLOOKUP($A1674, 'Fielding Data'!$A$1:$H$12056, 5, 0), 0)</f>
        <v>8</v>
      </c>
      <c r="R1674" s="13">
        <f>IFERROR(VLOOKUP($A1674, 'Fielding Data'!$A$1:$H$12056, 6, 0), 0)</f>
        <v>7</v>
      </c>
      <c r="S1674" s="13">
        <f>IFERROR(VLOOKUP($A1674, 'Fielding Data'!$A$1:$H$12056, 7, 0), 0)</f>
        <v>0</v>
      </c>
      <c r="T1674" s="13">
        <f>IFERROR(VLOOKUP($A1674, 'Fielding Data'!$A$1:$H$12056, 8, 0), 0)</f>
        <v>4</v>
      </c>
      <c r="U1674" s="13">
        <f>SUMIFS('Fielding Data'!E:E, 'Fielding Data'!$A:$A, $A1674)</f>
        <v>8</v>
      </c>
      <c r="V1674" s="13">
        <f>SUMIFS('Fielding Data'!F:F, 'Fielding Data'!$A:$A, $A1674)</f>
        <v>8</v>
      </c>
      <c r="W1674" s="13">
        <f>SUMIFS('Fielding Data'!G:G, 'Fielding Data'!$A:$A, $A1674)</f>
        <v>0</v>
      </c>
      <c r="X1674" s="13">
        <f>SUMIFS('Fielding Data'!H:H, 'Fielding Data'!$A:$A, $A1674)</f>
        <v>4</v>
      </c>
    </row>
    <row r="1675" spans="1:24" x14ac:dyDescent="0.3">
      <c r="A1675" s="13" t="str">
        <f t="shared" si="53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 t="shared" si="52"/>
        <v>P</v>
      </c>
      <c r="Q1675" s="13">
        <f>IFERROR(VLOOKUP($A1675, 'Fielding Data'!$A$1:$H$12056, 5, 0), 0)</f>
        <v>1</v>
      </c>
      <c r="R1675" s="13">
        <f>IFERROR(VLOOKUP($A1675, 'Fielding Data'!$A$1:$H$12056, 6, 0), 0)</f>
        <v>6</v>
      </c>
      <c r="S1675" s="13">
        <f>IFERROR(VLOOKUP($A1675, 'Fielding Data'!$A$1:$H$12056, 7, 0), 0)</f>
        <v>0</v>
      </c>
      <c r="T1675" s="13">
        <f>IFERROR(VLOOKUP($A1675, 'Fielding Data'!$A$1:$H$12056, 8, 0), 0)</f>
        <v>0</v>
      </c>
      <c r="U1675" s="13">
        <f>SUMIFS('Fielding Data'!E:E, 'Fielding Data'!$A:$A, $A1675)</f>
        <v>1</v>
      </c>
      <c r="V1675" s="13">
        <f>SUMIFS('Fielding Data'!F:F, 'Fielding Data'!$A:$A, $A1675)</f>
        <v>6</v>
      </c>
      <c r="W1675" s="13">
        <f>SUMIFS('Fielding Data'!G:G, 'Fielding Data'!$A:$A, $A1675)</f>
        <v>0</v>
      </c>
      <c r="X1675" s="13">
        <f>SUMIFS('Fielding Data'!H:H, 'Fielding Data'!$A:$A, $A1675)</f>
        <v>0</v>
      </c>
    </row>
    <row r="1676" spans="1:24" x14ac:dyDescent="0.3">
      <c r="A1676" s="13" t="str">
        <f t="shared" si="53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 t="shared" si="52"/>
        <v>2B</v>
      </c>
      <c r="Q1676" s="13">
        <f>IFERROR(VLOOKUP($A1676, 'Fielding Data'!$A$1:$H$12056, 5, 0), 0)</f>
        <v>3</v>
      </c>
      <c r="R1676" s="13">
        <f>IFERROR(VLOOKUP($A1676, 'Fielding Data'!$A$1:$H$12056, 6, 0), 0)</f>
        <v>7</v>
      </c>
      <c r="S1676" s="13">
        <f>IFERROR(VLOOKUP($A1676, 'Fielding Data'!$A$1:$H$12056, 7, 0), 0)</f>
        <v>1</v>
      </c>
      <c r="T1676" s="13">
        <f>IFERROR(VLOOKUP($A1676, 'Fielding Data'!$A$1:$H$12056, 8, 0), 0)</f>
        <v>0</v>
      </c>
      <c r="U1676" s="13">
        <f>SUMIFS('Fielding Data'!E:E, 'Fielding Data'!$A:$A, $A1676)</f>
        <v>20</v>
      </c>
      <c r="V1676" s="13">
        <f>SUMIFS('Fielding Data'!F:F, 'Fielding Data'!$A:$A, $A1676)</f>
        <v>39</v>
      </c>
      <c r="W1676" s="13">
        <f>SUMIFS('Fielding Data'!G:G, 'Fielding Data'!$A:$A, $A1676)</f>
        <v>1</v>
      </c>
      <c r="X1676" s="13">
        <f>SUMIFS('Fielding Data'!H:H, 'Fielding Data'!$A:$A, $A1676)</f>
        <v>11</v>
      </c>
    </row>
    <row r="1677" spans="1:24" x14ac:dyDescent="0.3">
      <c r="A1677" s="13" t="str">
        <f t="shared" si="53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 t="shared" si="52"/>
        <v>2B</v>
      </c>
      <c r="Q1677" s="13">
        <f>IFERROR(VLOOKUP($A1677, 'Fielding Data'!$A$1:$H$12056, 5, 0), 0)</f>
        <v>87</v>
      </c>
      <c r="R1677" s="13">
        <f>IFERROR(VLOOKUP($A1677, 'Fielding Data'!$A$1:$H$12056, 6, 0), 0)</f>
        <v>158</v>
      </c>
      <c r="S1677" s="13">
        <f>IFERROR(VLOOKUP($A1677, 'Fielding Data'!$A$1:$H$12056, 7, 0), 0)</f>
        <v>4</v>
      </c>
      <c r="T1677" s="13">
        <f>IFERROR(VLOOKUP($A1677, 'Fielding Data'!$A$1:$H$12056, 8, 0), 0)</f>
        <v>33</v>
      </c>
      <c r="U1677" s="13">
        <f>SUMIFS('Fielding Data'!E:E, 'Fielding Data'!$A:$A, $A1677)</f>
        <v>138</v>
      </c>
      <c r="V1677" s="13">
        <f>SUMIFS('Fielding Data'!F:F, 'Fielding Data'!$A:$A, $A1677)</f>
        <v>256</v>
      </c>
      <c r="W1677" s="13">
        <f>SUMIFS('Fielding Data'!G:G, 'Fielding Data'!$A:$A, $A1677)</f>
        <v>8</v>
      </c>
      <c r="X1677" s="13">
        <f>SUMIFS('Fielding Data'!H:H, 'Fielding Data'!$A:$A, $A1677)</f>
        <v>44</v>
      </c>
    </row>
    <row r="1678" spans="1:24" x14ac:dyDescent="0.3">
      <c r="A1678" s="13" t="str">
        <f t="shared" si="53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 t="shared" si="52"/>
        <v>CF</v>
      </c>
      <c r="Q1678" s="13">
        <f>IFERROR(VLOOKUP($A1678, 'Fielding Data'!$A$1:$H$12056, 5, 0), 0)</f>
        <v>0</v>
      </c>
      <c r="R1678" s="13">
        <f>IFERROR(VLOOKUP($A1678, 'Fielding Data'!$A$1:$H$12056, 6, 0), 0)</f>
        <v>0</v>
      </c>
      <c r="S1678" s="13">
        <f>IFERROR(VLOOKUP($A1678, 'Fielding Data'!$A$1:$H$12056, 7, 0), 0)</f>
        <v>0</v>
      </c>
      <c r="T1678" s="13">
        <f>IFERROR(VLOOKUP($A1678, 'Fielding Data'!$A$1:$H$12056, 8, 0), 0)</f>
        <v>0</v>
      </c>
      <c r="U1678" s="13">
        <f>SUMIFS('Fielding Data'!E:E, 'Fielding Data'!$A:$A, $A1678)</f>
        <v>379</v>
      </c>
      <c r="V1678" s="13">
        <f>SUMIFS('Fielding Data'!F:F, 'Fielding Data'!$A:$A, $A1678)</f>
        <v>8</v>
      </c>
      <c r="W1678" s="13">
        <f>SUMIFS('Fielding Data'!G:G, 'Fielding Data'!$A:$A, $A1678)</f>
        <v>3</v>
      </c>
      <c r="X1678" s="13">
        <f>SUMIFS('Fielding Data'!H:H, 'Fielding Data'!$A:$A, $A1678)</f>
        <v>3</v>
      </c>
    </row>
    <row r="1679" spans="1:24" x14ac:dyDescent="0.3">
      <c r="A1679" s="13" t="str">
        <f t="shared" si="53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 t="shared" si="52"/>
        <v>P</v>
      </c>
      <c r="Q1679" s="13">
        <f>IFERROR(VLOOKUP($A1679, 'Fielding Data'!$A$1:$H$12056, 5, 0), 0)</f>
        <v>2</v>
      </c>
      <c r="R1679" s="13">
        <f>IFERROR(VLOOKUP($A1679, 'Fielding Data'!$A$1:$H$12056, 6, 0), 0)</f>
        <v>7</v>
      </c>
      <c r="S1679" s="13">
        <f>IFERROR(VLOOKUP($A1679, 'Fielding Data'!$A$1:$H$12056, 7, 0), 0)</f>
        <v>0</v>
      </c>
      <c r="T1679" s="13">
        <f>IFERROR(VLOOKUP($A1679, 'Fielding Data'!$A$1:$H$12056, 8, 0), 0)</f>
        <v>1</v>
      </c>
      <c r="U1679" s="13">
        <f>SUMIFS('Fielding Data'!E:E, 'Fielding Data'!$A:$A, $A1679)</f>
        <v>2</v>
      </c>
      <c r="V1679" s="13">
        <f>SUMIFS('Fielding Data'!F:F, 'Fielding Data'!$A:$A, $A1679)</f>
        <v>7</v>
      </c>
      <c r="W1679" s="13">
        <f>SUMIFS('Fielding Data'!G:G, 'Fielding Data'!$A:$A, $A1679)</f>
        <v>0</v>
      </c>
      <c r="X1679" s="13">
        <f>SUMIFS('Fielding Data'!H:H, 'Fielding Data'!$A:$A, $A1679)</f>
        <v>1</v>
      </c>
    </row>
    <row r="1680" spans="1:24" x14ac:dyDescent="0.3">
      <c r="A1680" s="13" t="str">
        <f t="shared" si="53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 t="shared" si="52"/>
        <v>P</v>
      </c>
      <c r="Q1680" s="13">
        <f>IFERROR(VLOOKUP($A1680, 'Fielding Data'!$A$1:$H$12056, 5, 0), 0)</f>
        <v>0</v>
      </c>
      <c r="R1680" s="13">
        <f>IFERROR(VLOOKUP($A1680, 'Fielding Data'!$A$1:$H$12056, 6, 0), 0)</f>
        <v>2</v>
      </c>
      <c r="S1680" s="13">
        <f>IFERROR(VLOOKUP($A1680, 'Fielding Data'!$A$1:$H$12056, 7, 0), 0)</f>
        <v>0</v>
      </c>
      <c r="T1680" s="13">
        <f>IFERROR(VLOOKUP($A1680, 'Fielding Data'!$A$1:$H$12056, 8, 0), 0)</f>
        <v>0</v>
      </c>
      <c r="U1680" s="13">
        <f>SUMIFS('Fielding Data'!E:E, 'Fielding Data'!$A:$A, $A1680)</f>
        <v>0</v>
      </c>
      <c r="V1680" s="13">
        <f>SUMIFS('Fielding Data'!F:F, 'Fielding Data'!$A:$A, $A1680)</f>
        <v>2</v>
      </c>
      <c r="W1680" s="13">
        <f>SUMIFS('Fielding Data'!G:G, 'Fielding Data'!$A:$A, $A1680)</f>
        <v>0</v>
      </c>
      <c r="X1680" s="13">
        <f>SUMIFS('Fielding Data'!H:H, 'Fielding Data'!$A:$A, $A1680)</f>
        <v>0</v>
      </c>
    </row>
    <row r="1681" spans="1:24" x14ac:dyDescent="0.3">
      <c r="A1681" s="13" t="str">
        <f t="shared" si="53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 t="shared" si="52"/>
        <v>2B</v>
      </c>
      <c r="Q1681" s="13">
        <f>IFERROR(VLOOKUP($A1681, 'Fielding Data'!$A$1:$H$12056, 5, 0), 0)</f>
        <v>12</v>
      </c>
      <c r="R1681" s="13">
        <f>IFERROR(VLOOKUP($A1681, 'Fielding Data'!$A$1:$H$12056, 6, 0), 0)</f>
        <v>9</v>
      </c>
      <c r="S1681" s="13">
        <f>IFERROR(VLOOKUP($A1681, 'Fielding Data'!$A$1:$H$12056, 7, 0), 0)</f>
        <v>1</v>
      </c>
      <c r="T1681" s="13">
        <f>IFERROR(VLOOKUP($A1681, 'Fielding Data'!$A$1:$H$12056, 8, 0), 0)</f>
        <v>4</v>
      </c>
      <c r="U1681" s="13">
        <f>SUMIFS('Fielding Data'!E:E, 'Fielding Data'!$A:$A, $A1681)</f>
        <v>139</v>
      </c>
      <c r="V1681" s="13">
        <f>SUMIFS('Fielding Data'!F:F, 'Fielding Data'!$A:$A, $A1681)</f>
        <v>272</v>
      </c>
      <c r="W1681" s="13">
        <f>SUMIFS('Fielding Data'!G:G, 'Fielding Data'!$A:$A, $A1681)</f>
        <v>12</v>
      </c>
      <c r="X1681" s="13">
        <f>SUMIFS('Fielding Data'!H:H, 'Fielding Data'!$A:$A, $A1681)</f>
        <v>49</v>
      </c>
    </row>
    <row r="1682" spans="1:24" x14ac:dyDescent="0.3">
      <c r="A1682" s="13" t="str">
        <f t="shared" si="53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 t="shared" si="52"/>
        <v>P</v>
      </c>
      <c r="Q1682" s="13">
        <f>IFERROR(VLOOKUP($A1682, 'Fielding Data'!$A$1:$H$12056, 5, 0), 0)</f>
        <v>2</v>
      </c>
      <c r="R1682" s="13">
        <f>IFERROR(VLOOKUP($A1682, 'Fielding Data'!$A$1:$H$12056, 6, 0), 0)</f>
        <v>3</v>
      </c>
      <c r="S1682" s="13">
        <f>IFERROR(VLOOKUP($A1682, 'Fielding Data'!$A$1:$H$12056, 7, 0), 0)</f>
        <v>0</v>
      </c>
      <c r="T1682" s="13">
        <f>IFERROR(VLOOKUP($A1682, 'Fielding Data'!$A$1:$H$12056, 8, 0), 0)</f>
        <v>1</v>
      </c>
      <c r="U1682" s="13">
        <f>SUMIFS('Fielding Data'!E:E, 'Fielding Data'!$A:$A, $A1682)</f>
        <v>2</v>
      </c>
      <c r="V1682" s="13">
        <f>SUMIFS('Fielding Data'!F:F, 'Fielding Data'!$A:$A, $A1682)</f>
        <v>3</v>
      </c>
      <c r="W1682" s="13">
        <f>SUMIFS('Fielding Data'!G:G, 'Fielding Data'!$A:$A, $A1682)</f>
        <v>0</v>
      </c>
      <c r="X1682" s="13">
        <f>SUMIFS('Fielding Data'!H:H, 'Fielding Data'!$A:$A, $A1682)</f>
        <v>1</v>
      </c>
    </row>
    <row r="1683" spans="1:24" x14ac:dyDescent="0.3">
      <c r="A1683" s="13" t="str">
        <f t="shared" si="53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 t="shared" si="52"/>
        <v>P</v>
      </c>
      <c r="Q1683" s="13">
        <f>IFERROR(VLOOKUP($A1683, 'Fielding Data'!$A$1:$H$12056, 5, 0), 0)</f>
        <v>6</v>
      </c>
      <c r="R1683" s="13">
        <f>IFERROR(VLOOKUP($A1683, 'Fielding Data'!$A$1:$H$12056, 6, 0), 0)</f>
        <v>9</v>
      </c>
      <c r="S1683" s="13">
        <f>IFERROR(VLOOKUP($A1683, 'Fielding Data'!$A$1:$H$12056, 7, 0), 0)</f>
        <v>2</v>
      </c>
      <c r="T1683" s="13">
        <f>IFERROR(VLOOKUP($A1683, 'Fielding Data'!$A$1:$H$12056, 8, 0), 0)</f>
        <v>1</v>
      </c>
      <c r="U1683" s="13">
        <f>SUMIFS('Fielding Data'!E:E, 'Fielding Data'!$A:$A, $A1683)</f>
        <v>6</v>
      </c>
      <c r="V1683" s="13">
        <f>SUMIFS('Fielding Data'!F:F, 'Fielding Data'!$A:$A, $A1683)</f>
        <v>9</v>
      </c>
      <c r="W1683" s="13">
        <f>SUMIFS('Fielding Data'!G:G, 'Fielding Data'!$A:$A, $A1683)</f>
        <v>2</v>
      </c>
      <c r="X1683" s="13">
        <f>SUMIFS('Fielding Data'!H:H, 'Fielding Data'!$A:$A, $A1683)</f>
        <v>1</v>
      </c>
    </row>
    <row r="1684" spans="1:24" x14ac:dyDescent="0.3">
      <c r="A1684" s="13" t="str">
        <f t="shared" si="53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 t="shared" si="52"/>
        <v>C</v>
      </c>
      <c r="Q1684" s="13">
        <f>IFERROR(VLOOKUP($A1684, 'Fielding Data'!$A$1:$H$12056, 5, 0), 0)</f>
        <v>65</v>
      </c>
      <c r="R1684" s="13">
        <f>IFERROR(VLOOKUP($A1684, 'Fielding Data'!$A$1:$H$12056, 6, 0), 0)</f>
        <v>2</v>
      </c>
      <c r="S1684" s="13">
        <f>IFERROR(VLOOKUP($A1684, 'Fielding Data'!$A$1:$H$12056, 7, 0), 0)</f>
        <v>0</v>
      </c>
      <c r="T1684" s="13">
        <f>IFERROR(VLOOKUP($A1684, 'Fielding Data'!$A$1:$H$12056, 8, 0), 0)</f>
        <v>0</v>
      </c>
      <c r="U1684" s="13">
        <f>SUMIFS('Fielding Data'!E:E, 'Fielding Data'!$A:$A, $A1684)</f>
        <v>65</v>
      </c>
      <c r="V1684" s="13">
        <f>SUMIFS('Fielding Data'!F:F, 'Fielding Data'!$A:$A, $A1684)</f>
        <v>2</v>
      </c>
      <c r="W1684" s="13">
        <f>SUMIFS('Fielding Data'!G:G, 'Fielding Data'!$A:$A, $A1684)</f>
        <v>0</v>
      </c>
      <c r="X1684" s="13">
        <f>SUMIFS('Fielding Data'!H:H, 'Fielding Data'!$A:$A, $A1684)</f>
        <v>0</v>
      </c>
    </row>
    <row r="1685" spans="1:24" x14ac:dyDescent="0.3">
      <c r="A1685" s="13" t="str">
        <f t="shared" si="53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 t="shared" si="52"/>
        <v>C</v>
      </c>
      <c r="Q1685" s="13">
        <f>IFERROR(VLOOKUP($A1685, 'Fielding Data'!$A$1:$H$12056, 5, 0), 0)</f>
        <v>479</v>
      </c>
      <c r="R1685" s="13">
        <f>IFERROR(VLOOKUP($A1685, 'Fielding Data'!$A$1:$H$12056, 6, 0), 0)</f>
        <v>26</v>
      </c>
      <c r="S1685" s="13">
        <f>IFERROR(VLOOKUP($A1685, 'Fielding Data'!$A$1:$H$12056, 7, 0), 0)</f>
        <v>4</v>
      </c>
      <c r="T1685" s="13">
        <f>IFERROR(VLOOKUP($A1685, 'Fielding Data'!$A$1:$H$12056, 8, 0), 0)</f>
        <v>4</v>
      </c>
      <c r="U1685" s="13">
        <f>SUMIFS('Fielding Data'!E:E, 'Fielding Data'!$A:$A, $A1685)</f>
        <v>479</v>
      </c>
      <c r="V1685" s="13">
        <f>SUMIFS('Fielding Data'!F:F, 'Fielding Data'!$A:$A, $A1685)</f>
        <v>26</v>
      </c>
      <c r="W1685" s="13">
        <f>SUMIFS('Fielding Data'!G:G, 'Fielding Data'!$A:$A, $A1685)</f>
        <v>4</v>
      </c>
      <c r="X1685" s="13">
        <f>SUMIFS('Fielding Data'!H:H, 'Fielding Data'!$A:$A, $A1685)</f>
        <v>4</v>
      </c>
    </row>
    <row r="1686" spans="1:24" x14ac:dyDescent="0.3">
      <c r="A1686" s="13" t="str">
        <f t="shared" si="53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 t="shared" si="52"/>
        <v>CF</v>
      </c>
      <c r="Q1686" s="13">
        <f>IFERROR(VLOOKUP($A1686, 'Fielding Data'!$A$1:$H$12056, 5, 0), 0)</f>
        <v>0</v>
      </c>
      <c r="R1686" s="13">
        <f>IFERROR(VLOOKUP($A1686, 'Fielding Data'!$A$1:$H$12056, 6, 0), 0)</f>
        <v>0</v>
      </c>
      <c r="S1686" s="13">
        <f>IFERROR(VLOOKUP($A1686, 'Fielding Data'!$A$1:$H$12056, 7, 0), 0)</f>
        <v>0</v>
      </c>
      <c r="T1686" s="13">
        <f>IFERROR(VLOOKUP($A1686, 'Fielding Data'!$A$1:$H$12056, 8, 0), 0)</f>
        <v>0</v>
      </c>
      <c r="U1686" s="13">
        <f>SUMIFS('Fielding Data'!E:E, 'Fielding Data'!$A:$A, $A1686)</f>
        <v>273</v>
      </c>
      <c r="V1686" s="13">
        <f>SUMIFS('Fielding Data'!F:F, 'Fielding Data'!$A:$A, $A1686)</f>
        <v>5</v>
      </c>
      <c r="W1686" s="13">
        <f>SUMIFS('Fielding Data'!G:G, 'Fielding Data'!$A:$A, $A1686)</f>
        <v>3</v>
      </c>
      <c r="X1686" s="13">
        <f>SUMIFS('Fielding Data'!H:H, 'Fielding Data'!$A:$A, $A1686)</f>
        <v>4</v>
      </c>
    </row>
    <row r="1687" spans="1:24" x14ac:dyDescent="0.3">
      <c r="A1687" s="13" t="str">
        <f t="shared" si="53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 t="shared" si="52"/>
        <v>P</v>
      </c>
      <c r="Q1687" s="13">
        <f>IFERROR(VLOOKUP($A1687, 'Fielding Data'!$A$1:$H$12056, 5, 0), 0)</f>
        <v>1</v>
      </c>
      <c r="R1687" s="13">
        <f>IFERROR(VLOOKUP($A1687, 'Fielding Data'!$A$1:$H$12056, 6, 0), 0)</f>
        <v>3</v>
      </c>
      <c r="S1687" s="13">
        <f>IFERROR(VLOOKUP($A1687, 'Fielding Data'!$A$1:$H$12056, 7, 0), 0)</f>
        <v>1</v>
      </c>
      <c r="T1687" s="13">
        <f>IFERROR(VLOOKUP($A1687, 'Fielding Data'!$A$1:$H$12056, 8, 0), 0)</f>
        <v>0</v>
      </c>
      <c r="U1687" s="13">
        <f>SUMIFS('Fielding Data'!E:E, 'Fielding Data'!$A:$A, $A1687)</f>
        <v>1</v>
      </c>
      <c r="V1687" s="13">
        <f>SUMIFS('Fielding Data'!F:F, 'Fielding Data'!$A:$A, $A1687)</f>
        <v>3</v>
      </c>
      <c r="W1687" s="13">
        <f>SUMIFS('Fielding Data'!G:G, 'Fielding Data'!$A:$A, $A1687)</f>
        <v>1</v>
      </c>
      <c r="X1687" s="13">
        <f>SUMIFS('Fielding Data'!H:H, 'Fielding Data'!$A:$A, $A1687)</f>
        <v>0</v>
      </c>
    </row>
    <row r="1688" spans="1:24" x14ac:dyDescent="0.3">
      <c r="A1688" s="13" t="str">
        <f t="shared" si="53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 t="shared" si="52"/>
        <v>P</v>
      </c>
      <c r="Q1688" s="13">
        <f>IFERROR(VLOOKUP($A1688, 'Fielding Data'!$A$1:$H$12056, 5, 0), 0)</f>
        <v>1</v>
      </c>
      <c r="R1688" s="13">
        <f>IFERROR(VLOOKUP($A1688, 'Fielding Data'!$A$1:$H$12056, 6, 0), 0)</f>
        <v>3</v>
      </c>
      <c r="S1688" s="13">
        <f>IFERROR(VLOOKUP($A1688, 'Fielding Data'!$A$1:$H$12056, 7, 0), 0)</f>
        <v>0</v>
      </c>
      <c r="T1688" s="13">
        <f>IFERROR(VLOOKUP($A1688, 'Fielding Data'!$A$1:$H$12056, 8, 0), 0)</f>
        <v>1</v>
      </c>
      <c r="U1688" s="13">
        <f>SUMIFS('Fielding Data'!E:E, 'Fielding Data'!$A:$A, $A1688)</f>
        <v>1</v>
      </c>
      <c r="V1688" s="13">
        <f>SUMIFS('Fielding Data'!F:F, 'Fielding Data'!$A:$A, $A1688)</f>
        <v>3</v>
      </c>
      <c r="W1688" s="13">
        <f>SUMIFS('Fielding Data'!G:G, 'Fielding Data'!$A:$A, $A1688)</f>
        <v>0</v>
      </c>
      <c r="X1688" s="13">
        <f>SUMIFS('Fielding Data'!H:H, 'Fielding Data'!$A:$A, $A1688)</f>
        <v>1</v>
      </c>
    </row>
    <row r="1689" spans="1:24" x14ac:dyDescent="0.3">
      <c r="A1689" s="13" t="str">
        <f t="shared" si="53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 t="shared" si="52"/>
        <v>CF</v>
      </c>
      <c r="Q1689" s="13">
        <f>IFERROR(VLOOKUP($A1689, 'Fielding Data'!$A$1:$H$12056, 5, 0), 0)</f>
        <v>0</v>
      </c>
      <c r="R1689" s="13">
        <f>IFERROR(VLOOKUP($A1689, 'Fielding Data'!$A$1:$H$12056, 6, 0), 0)</f>
        <v>0</v>
      </c>
      <c r="S1689" s="13">
        <f>IFERROR(VLOOKUP($A1689, 'Fielding Data'!$A$1:$H$12056, 7, 0), 0)</f>
        <v>0</v>
      </c>
      <c r="T1689" s="13">
        <f>IFERROR(VLOOKUP($A1689, 'Fielding Data'!$A$1:$H$12056, 8, 0), 0)</f>
        <v>0</v>
      </c>
      <c r="U1689" s="13">
        <f>SUMIFS('Fielding Data'!E:E, 'Fielding Data'!$A:$A, $A1689)</f>
        <v>118</v>
      </c>
      <c r="V1689" s="13">
        <f>SUMIFS('Fielding Data'!F:F, 'Fielding Data'!$A:$A, $A1689)</f>
        <v>3</v>
      </c>
      <c r="W1689" s="13">
        <f>SUMIFS('Fielding Data'!G:G, 'Fielding Data'!$A:$A, $A1689)</f>
        <v>1</v>
      </c>
      <c r="X1689" s="13">
        <f>SUMIFS('Fielding Data'!H:H, 'Fielding Data'!$A:$A, $A1689)</f>
        <v>0</v>
      </c>
    </row>
    <row r="1690" spans="1:24" x14ac:dyDescent="0.3">
      <c r="A1690" s="13" t="str">
        <f t="shared" si="53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 t="shared" si="52"/>
        <v>P</v>
      </c>
      <c r="Q1690" s="13">
        <f>IFERROR(VLOOKUP($A1690, 'Fielding Data'!$A$1:$H$12056, 5, 0), 0)</f>
        <v>1</v>
      </c>
      <c r="R1690" s="13">
        <f>IFERROR(VLOOKUP($A1690, 'Fielding Data'!$A$1:$H$12056, 6, 0), 0)</f>
        <v>2</v>
      </c>
      <c r="S1690" s="13">
        <f>IFERROR(VLOOKUP($A1690, 'Fielding Data'!$A$1:$H$12056, 7, 0), 0)</f>
        <v>0</v>
      </c>
      <c r="T1690" s="13">
        <f>IFERROR(VLOOKUP($A1690, 'Fielding Data'!$A$1:$H$12056, 8, 0), 0)</f>
        <v>0</v>
      </c>
      <c r="U1690" s="13">
        <f>SUMIFS('Fielding Data'!E:E, 'Fielding Data'!$A:$A, $A1690)</f>
        <v>1</v>
      </c>
      <c r="V1690" s="13">
        <f>SUMIFS('Fielding Data'!F:F, 'Fielding Data'!$A:$A, $A1690)</f>
        <v>2</v>
      </c>
      <c r="W1690" s="13">
        <f>SUMIFS('Fielding Data'!G:G, 'Fielding Data'!$A:$A, $A1690)</f>
        <v>0</v>
      </c>
      <c r="X1690" s="13">
        <f>SUMIFS('Fielding Data'!H:H, 'Fielding Data'!$A:$A, $A1690)</f>
        <v>0</v>
      </c>
    </row>
    <row r="1691" spans="1:24" x14ac:dyDescent="0.3">
      <c r="A1691" s="13" t="str">
        <f t="shared" si="53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 t="shared" si="52"/>
        <v>SS</v>
      </c>
      <c r="Q1691" s="13">
        <f>IFERROR(VLOOKUP($A1691, 'Fielding Data'!$A$1:$H$12056, 5, 0), 0)</f>
        <v>140</v>
      </c>
      <c r="R1691" s="13">
        <f>IFERROR(VLOOKUP($A1691, 'Fielding Data'!$A$1:$H$12056, 6, 0), 0)</f>
        <v>280</v>
      </c>
      <c r="S1691" s="13">
        <f>IFERROR(VLOOKUP($A1691, 'Fielding Data'!$A$1:$H$12056, 7, 0), 0)</f>
        <v>12</v>
      </c>
      <c r="T1691" s="13">
        <f>IFERROR(VLOOKUP($A1691, 'Fielding Data'!$A$1:$H$12056, 8, 0), 0)</f>
        <v>60</v>
      </c>
      <c r="U1691" s="13">
        <f>SUMIFS('Fielding Data'!E:E, 'Fielding Data'!$A:$A, $A1691)</f>
        <v>140</v>
      </c>
      <c r="V1691" s="13">
        <f>SUMIFS('Fielding Data'!F:F, 'Fielding Data'!$A:$A, $A1691)</f>
        <v>280</v>
      </c>
      <c r="W1691" s="13">
        <f>SUMIFS('Fielding Data'!G:G, 'Fielding Data'!$A:$A, $A1691)</f>
        <v>12</v>
      </c>
      <c r="X1691" s="13">
        <f>SUMIFS('Fielding Data'!H:H, 'Fielding Data'!$A:$A, $A1691)</f>
        <v>60</v>
      </c>
    </row>
    <row r="1692" spans="1:24" x14ac:dyDescent="0.3">
      <c r="A1692" s="13" t="str">
        <f t="shared" si="53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 t="shared" si="52"/>
        <v>P</v>
      </c>
      <c r="Q1692" s="13">
        <f>IFERROR(VLOOKUP($A1692, 'Fielding Data'!$A$1:$H$12056, 5, 0), 0)</f>
        <v>0</v>
      </c>
      <c r="R1692" s="13">
        <f>IFERROR(VLOOKUP($A1692, 'Fielding Data'!$A$1:$H$12056, 6, 0), 0)</f>
        <v>1</v>
      </c>
      <c r="S1692" s="13">
        <f>IFERROR(VLOOKUP($A1692, 'Fielding Data'!$A$1:$H$12056, 7, 0), 0)</f>
        <v>0</v>
      </c>
      <c r="T1692" s="13">
        <f>IFERROR(VLOOKUP($A1692, 'Fielding Data'!$A$1:$H$12056, 8, 0), 0)</f>
        <v>0</v>
      </c>
      <c r="U1692" s="13">
        <f>SUMIFS('Fielding Data'!E:E, 'Fielding Data'!$A:$A, $A1692)</f>
        <v>0</v>
      </c>
      <c r="V1692" s="13">
        <f>SUMIFS('Fielding Data'!F:F, 'Fielding Data'!$A:$A, $A1692)</f>
        <v>1</v>
      </c>
      <c r="W1692" s="13">
        <f>SUMIFS('Fielding Data'!G:G, 'Fielding Data'!$A:$A, $A1692)</f>
        <v>0</v>
      </c>
      <c r="X1692" s="13">
        <f>SUMIFS('Fielding Data'!H:H, 'Fielding Data'!$A:$A, $A1692)</f>
        <v>0</v>
      </c>
    </row>
    <row r="1693" spans="1:24" x14ac:dyDescent="0.3">
      <c r="A1693" s="13" t="str">
        <f t="shared" si="53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 t="shared" si="52"/>
        <v>P</v>
      </c>
      <c r="Q1693" s="13">
        <f>IFERROR(VLOOKUP($A1693, 'Fielding Data'!$A$1:$H$12056, 5, 0), 0)</f>
        <v>0</v>
      </c>
      <c r="R1693" s="13">
        <f>IFERROR(VLOOKUP($A1693, 'Fielding Data'!$A$1:$H$12056, 6, 0), 0)</f>
        <v>0</v>
      </c>
      <c r="S1693" s="13">
        <f>IFERROR(VLOOKUP($A1693, 'Fielding Data'!$A$1:$H$12056, 7, 0), 0)</f>
        <v>0</v>
      </c>
      <c r="T1693" s="13">
        <f>IFERROR(VLOOKUP($A1693, 'Fielding Data'!$A$1:$H$12056, 8, 0), 0)</f>
        <v>0</v>
      </c>
      <c r="U1693" s="13">
        <f>SUMIFS('Fielding Data'!E:E, 'Fielding Data'!$A:$A, $A1693)</f>
        <v>0</v>
      </c>
      <c r="V1693" s="13">
        <f>SUMIFS('Fielding Data'!F:F, 'Fielding Data'!$A:$A, $A1693)</f>
        <v>0</v>
      </c>
      <c r="W1693" s="13">
        <f>SUMIFS('Fielding Data'!G:G, 'Fielding Data'!$A:$A, $A1693)</f>
        <v>0</v>
      </c>
      <c r="X1693" s="13">
        <f>SUMIFS('Fielding Data'!H:H, 'Fielding Data'!$A:$A, $A1693)</f>
        <v>0</v>
      </c>
    </row>
    <row r="1694" spans="1:24" x14ac:dyDescent="0.3">
      <c r="A1694" s="13" t="str">
        <f t="shared" si="53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 t="shared" si="52"/>
        <v>P</v>
      </c>
      <c r="Q1694" s="13">
        <f>IFERROR(VLOOKUP($A1694, 'Fielding Data'!$A$1:$H$12056, 5, 0), 0)</f>
        <v>1</v>
      </c>
      <c r="R1694" s="13">
        <f>IFERROR(VLOOKUP($A1694, 'Fielding Data'!$A$1:$H$12056, 6, 0), 0)</f>
        <v>1</v>
      </c>
      <c r="S1694" s="13">
        <f>IFERROR(VLOOKUP($A1694, 'Fielding Data'!$A$1:$H$12056, 7, 0), 0)</f>
        <v>0</v>
      </c>
      <c r="T1694" s="13">
        <f>IFERROR(VLOOKUP($A1694, 'Fielding Data'!$A$1:$H$12056, 8, 0), 0)</f>
        <v>0</v>
      </c>
      <c r="U1694" s="13">
        <f>SUMIFS('Fielding Data'!E:E, 'Fielding Data'!$A:$A, $A1694)</f>
        <v>1</v>
      </c>
      <c r="V1694" s="13">
        <f>SUMIFS('Fielding Data'!F:F, 'Fielding Data'!$A:$A, $A1694)</f>
        <v>1</v>
      </c>
      <c r="W1694" s="13">
        <f>SUMIFS('Fielding Data'!G:G, 'Fielding Data'!$A:$A, $A1694)</f>
        <v>0</v>
      </c>
      <c r="X1694" s="13">
        <f>SUMIFS('Fielding Data'!H:H, 'Fielding Data'!$A:$A, $A1694)</f>
        <v>0</v>
      </c>
    </row>
    <row r="1695" spans="1:24" x14ac:dyDescent="0.3">
      <c r="A1695" s="13" t="str">
        <f t="shared" si="53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 t="shared" si="52"/>
        <v>3B</v>
      </c>
      <c r="Q1695" s="13">
        <f>IFERROR(VLOOKUP($A1695, 'Fielding Data'!$A$1:$H$12056, 5, 0), 0)</f>
        <v>65</v>
      </c>
      <c r="R1695" s="13">
        <f>IFERROR(VLOOKUP($A1695, 'Fielding Data'!$A$1:$H$12056, 6, 0), 0)</f>
        <v>157</v>
      </c>
      <c r="S1695" s="13">
        <f>IFERROR(VLOOKUP($A1695, 'Fielding Data'!$A$1:$H$12056, 7, 0), 0)</f>
        <v>15</v>
      </c>
      <c r="T1695" s="13">
        <f>IFERROR(VLOOKUP($A1695, 'Fielding Data'!$A$1:$H$12056, 8, 0), 0)</f>
        <v>20</v>
      </c>
      <c r="U1695" s="13">
        <f>SUMIFS('Fielding Data'!E:E, 'Fielding Data'!$A:$A, $A1695)</f>
        <v>65</v>
      </c>
      <c r="V1695" s="13">
        <f>SUMIFS('Fielding Data'!F:F, 'Fielding Data'!$A:$A, $A1695)</f>
        <v>157</v>
      </c>
      <c r="W1695" s="13">
        <f>SUMIFS('Fielding Data'!G:G, 'Fielding Data'!$A:$A, $A1695)</f>
        <v>15</v>
      </c>
      <c r="X1695" s="13">
        <f>SUMIFS('Fielding Data'!H:H, 'Fielding Data'!$A:$A, $A1695)</f>
        <v>20</v>
      </c>
    </row>
    <row r="1696" spans="1:24" x14ac:dyDescent="0.3">
      <c r="A1696" s="13" t="str">
        <f t="shared" si="53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 t="shared" si="52"/>
        <v>1B</v>
      </c>
      <c r="Q1696" s="13">
        <f>IFERROR(VLOOKUP($A1696, 'Fielding Data'!$A$1:$H$12056, 5, 0), 0)</f>
        <v>151</v>
      </c>
      <c r="R1696" s="13">
        <f>IFERROR(VLOOKUP($A1696, 'Fielding Data'!$A$1:$H$12056, 6, 0), 0)</f>
        <v>13</v>
      </c>
      <c r="S1696" s="13">
        <f>IFERROR(VLOOKUP($A1696, 'Fielding Data'!$A$1:$H$12056, 7, 0), 0)</f>
        <v>1</v>
      </c>
      <c r="T1696" s="13">
        <f>IFERROR(VLOOKUP($A1696, 'Fielding Data'!$A$1:$H$12056, 8, 0), 0)</f>
        <v>10</v>
      </c>
      <c r="U1696" s="13">
        <f>SUMIFS('Fielding Data'!E:E, 'Fielding Data'!$A:$A, $A1696)</f>
        <v>151</v>
      </c>
      <c r="V1696" s="13">
        <f>SUMIFS('Fielding Data'!F:F, 'Fielding Data'!$A:$A, $A1696)</f>
        <v>15</v>
      </c>
      <c r="W1696" s="13">
        <f>SUMIFS('Fielding Data'!G:G, 'Fielding Data'!$A:$A, $A1696)</f>
        <v>1</v>
      </c>
      <c r="X1696" s="13">
        <f>SUMIFS('Fielding Data'!H:H, 'Fielding Data'!$A:$A, $A1696)</f>
        <v>10</v>
      </c>
    </row>
    <row r="1697" spans="1:24" x14ac:dyDescent="0.3">
      <c r="A1697" s="13" t="str">
        <f t="shared" si="53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 t="shared" si="52"/>
        <v>1B</v>
      </c>
      <c r="Q1697" s="13">
        <f>IFERROR(VLOOKUP($A1697, 'Fielding Data'!$A$1:$H$12056, 5, 0), 0)</f>
        <v>1</v>
      </c>
      <c r="R1697" s="13">
        <f>IFERROR(VLOOKUP($A1697, 'Fielding Data'!$A$1:$H$12056, 6, 0), 0)</f>
        <v>0</v>
      </c>
      <c r="S1697" s="13">
        <f>IFERROR(VLOOKUP($A1697, 'Fielding Data'!$A$1:$H$12056, 7, 0), 0)</f>
        <v>0</v>
      </c>
      <c r="T1697" s="13">
        <f>IFERROR(VLOOKUP($A1697, 'Fielding Data'!$A$1:$H$12056, 8, 0), 0)</f>
        <v>1</v>
      </c>
      <c r="U1697" s="13">
        <f>SUMIFS('Fielding Data'!E:E, 'Fielding Data'!$A:$A, $A1697)</f>
        <v>55</v>
      </c>
      <c r="V1697" s="13">
        <f>SUMIFS('Fielding Data'!F:F, 'Fielding Data'!$A:$A, $A1697)</f>
        <v>111</v>
      </c>
      <c r="W1697" s="13">
        <f>SUMIFS('Fielding Data'!G:G, 'Fielding Data'!$A:$A, $A1697)</f>
        <v>2</v>
      </c>
      <c r="X1697" s="13">
        <f>SUMIFS('Fielding Data'!H:H, 'Fielding Data'!$A:$A, $A1697)</f>
        <v>16</v>
      </c>
    </row>
    <row r="1698" spans="1:24" x14ac:dyDescent="0.3">
      <c r="A1698" s="13" t="str">
        <f t="shared" si="53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 t="shared" si="52"/>
        <v>P</v>
      </c>
      <c r="Q1698" s="13">
        <f>IFERROR(VLOOKUP($A1698, 'Fielding Data'!$A$1:$H$12056, 5, 0), 0)</f>
        <v>8</v>
      </c>
      <c r="R1698" s="13">
        <f>IFERROR(VLOOKUP($A1698, 'Fielding Data'!$A$1:$H$12056, 6, 0), 0)</f>
        <v>16</v>
      </c>
      <c r="S1698" s="13">
        <f>IFERROR(VLOOKUP($A1698, 'Fielding Data'!$A$1:$H$12056, 7, 0), 0)</f>
        <v>1</v>
      </c>
      <c r="T1698" s="13">
        <f>IFERROR(VLOOKUP($A1698, 'Fielding Data'!$A$1:$H$12056, 8, 0), 0)</f>
        <v>2</v>
      </c>
      <c r="U1698" s="13">
        <f>SUMIFS('Fielding Data'!E:E, 'Fielding Data'!$A:$A, $A1698)</f>
        <v>8</v>
      </c>
      <c r="V1698" s="13">
        <f>SUMIFS('Fielding Data'!F:F, 'Fielding Data'!$A:$A, $A1698)</f>
        <v>16</v>
      </c>
      <c r="W1698" s="13">
        <f>SUMIFS('Fielding Data'!G:G, 'Fielding Data'!$A:$A, $A1698)</f>
        <v>1</v>
      </c>
      <c r="X1698" s="13">
        <f>SUMIFS('Fielding Data'!H:H, 'Fielding Data'!$A:$A, $A1698)</f>
        <v>2</v>
      </c>
    </row>
    <row r="1699" spans="1:24" x14ac:dyDescent="0.3">
      <c r="A1699" s="13" t="str">
        <f t="shared" si="53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 t="shared" si="52"/>
        <v>P</v>
      </c>
      <c r="Q1699" s="13">
        <f>IFERROR(VLOOKUP($A1699, 'Fielding Data'!$A$1:$H$12056, 5, 0), 0)</f>
        <v>8</v>
      </c>
      <c r="R1699" s="13">
        <f>IFERROR(VLOOKUP($A1699, 'Fielding Data'!$A$1:$H$12056, 6, 0), 0)</f>
        <v>7</v>
      </c>
      <c r="S1699" s="13">
        <f>IFERROR(VLOOKUP($A1699, 'Fielding Data'!$A$1:$H$12056, 7, 0), 0)</f>
        <v>0</v>
      </c>
      <c r="T1699" s="13">
        <f>IFERROR(VLOOKUP($A1699, 'Fielding Data'!$A$1:$H$12056, 8, 0), 0)</f>
        <v>1</v>
      </c>
      <c r="U1699" s="13">
        <f>SUMIFS('Fielding Data'!E:E, 'Fielding Data'!$A:$A, $A1699)</f>
        <v>8</v>
      </c>
      <c r="V1699" s="13">
        <f>SUMIFS('Fielding Data'!F:F, 'Fielding Data'!$A:$A, $A1699)</f>
        <v>7</v>
      </c>
      <c r="W1699" s="13">
        <f>SUMIFS('Fielding Data'!G:G, 'Fielding Data'!$A:$A, $A1699)</f>
        <v>0</v>
      </c>
      <c r="X1699" s="13">
        <f>SUMIFS('Fielding Data'!H:H, 'Fielding Data'!$A:$A, $A1699)</f>
        <v>1</v>
      </c>
    </row>
    <row r="1700" spans="1:24" x14ac:dyDescent="0.3">
      <c r="A1700" s="13" t="str">
        <f t="shared" si="53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 t="shared" si="52"/>
        <v>CF</v>
      </c>
      <c r="Q1700" s="13">
        <f>IFERROR(VLOOKUP($A1700, 'Fielding Data'!$A$1:$H$12056, 5, 0), 0)</f>
        <v>0</v>
      </c>
      <c r="R1700" s="13">
        <f>IFERROR(VLOOKUP($A1700, 'Fielding Data'!$A$1:$H$12056, 6, 0), 0)</f>
        <v>0</v>
      </c>
      <c r="S1700" s="13">
        <f>IFERROR(VLOOKUP($A1700, 'Fielding Data'!$A$1:$H$12056, 7, 0), 0)</f>
        <v>0</v>
      </c>
      <c r="T1700" s="13">
        <f>IFERROR(VLOOKUP($A1700, 'Fielding Data'!$A$1:$H$12056, 8, 0), 0)</f>
        <v>0</v>
      </c>
      <c r="U1700" s="13">
        <f>SUMIFS('Fielding Data'!E:E, 'Fielding Data'!$A:$A, $A1700)</f>
        <v>116</v>
      </c>
      <c r="V1700" s="13">
        <f>SUMIFS('Fielding Data'!F:F, 'Fielding Data'!$A:$A, $A1700)</f>
        <v>5</v>
      </c>
      <c r="W1700" s="13">
        <f>SUMIFS('Fielding Data'!G:G, 'Fielding Data'!$A:$A, $A1700)</f>
        <v>3</v>
      </c>
      <c r="X1700" s="13">
        <f>SUMIFS('Fielding Data'!H:H, 'Fielding Data'!$A:$A, $A1700)</f>
        <v>2</v>
      </c>
    </row>
    <row r="1701" spans="1:24" x14ac:dyDescent="0.3">
      <c r="A1701" s="13" t="str">
        <f t="shared" si="53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 t="shared" si="52"/>
        <v>C</v>
      </c>
      <c r="Q1701" s="13">
        <f>IFERROR(VLOOKUP($A1701, 'Fielding Data'!$A$1:$H$12056, 5, 0), 0)</f>
        <v>362</v>
      </c>
      <c r="R1701" s="13">
        <f>IFERROR(VLOOKUP($A1701, 'Fielding Data'!$A$1:$H$12056, 6, 0), 0)</f>
        <v>65</v>
      </c>
      <c r="S1701" s="13">
        <f>IFERROR(VLOOKUP($A1701, 'Fielding Data'!$A$1:$H$12056, 7, 0), 0)</f>
        <v>2</v>
      </c>
      <c r="T1701" s="13">
        <f>IFERROR(VLOOKUP($A1701, 'Fielding Data'!$A$1:$H$12056, 8, 0), 0)</f>
        <v>3</v>
      </c>
      <c r="U1701" s="13">
        <f>SUMIFS('Fielding Data'!E:E, 'Fielding Data'!$A:$A, $A1701)</f>
        <v>362</v>
      </c>
      <c r="V1701" s="13">
        <f>SUMIFS('Fielding Data'!F:F, 'Fielding Data'!$A:$A, $A1701)</f>
        <v>65</v>
      </c>
      <c r="W1701" s="13">
        <f>SUMIFS('Fielding Data'!G:G, 'Fielding Data'!$A:$A, $A1701)</f>
        <v>2</v>
      </c>
      <c r="X1701" s="13">
        <f>SUMIFS('Fielding Data'!H:H, 'Fielding Data'!$A:$A, $A1701)</f>
        <v>3</v>
      </c>
    </row>
    <row r="1702" spans="1:24" x14ac:dyDescent="0.3">
      <c r="A1702" s="13" t="str">
        <f t="shared" si="53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 t="shared" si="52"/>
        <v>CF</v>
      </c>
      <c r="Q1702" s="13">
        <f>IFERROR(VLOOKUP($A1702, 'Fielding Data'!$A$1:$H$12056, 5, 0), 0)</f>
        <v>0</v>
      </c>
      <c r="R1702" s="13">
        <f>IFERROR(VLOOKUP($A1702, 'Fielding Data'!$A$1:$H$12056, 6, 0), 0)</f>
        <v>0</v>
      </c>
      <c r="S1702" s="13">
        <f>IFERROR(VLOOKUP($A1702, 'Fielding Data'!$A$1:$H$12056, 7, 0), 0)</f>
        <v>0</v>
      </c>
      <c r="T1702" s="13">
        <f>IFERROR(VLOOKUP($A1702, 'Fielding Data'!$A$1:$H$12056, 8, 0), 0)</f>
        <v>0</v>
      </c>
      <c r="U1702" s="13">
        <f>SUMIFS('Fielding Data'!E:E, 'Fielding Data'!$A:$A, $A1702)</f>
        <v>379</v>
      </c>
      <c r="V1702" s="13">
        <f>SUMIFS('Fielding Data'!F:F, 'Fielding Data'!$A:$A, $A1702)</f>
        <v>16</v>
      </c>
      <c r="W1702" s="13">
        <f>SUMIFS('Fielding Data'!G:G, 'Fielding Data'!$A:$A, $A1702)</f>
        <v>8</v>
      </c>
      <c r="X1702" s="13">
        <f>SUMIFS('Fielding Data'!H:H, 'Fielding Data'!$A:$A, $A1702)</f>
        <v>5</v>
      </c>
    </row>
    <row r="1703" spans="1:24" x14ac:dyDescent="0.3">
      <c r="A1703" s="13" t="str">
        <f t="shared" si="53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 t="shared" si="52"/>
        <v>LF</v>
      </c>
      <c r="Q1703" s="13">
        <f>IFERROR(VLOOKUP($A1703, 'Fielding Data'!$A$1:$H$12056, 5, 0), 0)</f>
        <v>0</v>
      </c>
      <c r="R1703" s="13">
        <f>IFERROR(VLOOKUP($A1703, 'Fielding Data'!$A$1:$H$12056, 6, 0), 0)</f>
        <v>0</v>
      </c>
      <c r="S1703" s="13">
        <f>IFERROR(VLOOKUP($A1703, 'Fielding Data'!$A$1:$H$12056, 7, 0), 0)</f>
        <v>0</v>
      </c>
      <c r="T1703" s="13">
        <f>IFERROR(VLOOKUP($A1703, 'Fielding Data'!$A$1:$H$12056, 8, 0), 0)</f>
        <v>0</v>
      </c>
      <c r="U1703" s="13">
        <f>SUMIFS('Fielding Data'!E:E, 'Fielding Data'!$A:$A, $A1703)</f>
        <v>88</v>
      </c>
      <c r="V1703" s="13">
        <f>SUMIFS('Fielding Data'!F:F, 'Fielding Data'!$A:$A, $A1703)</f>
        <v>1</v>
      </c>
      <c r="W1703" s="13">
        <f>SUMIFS('Fielding Data'!G:G, 'Fielding Data'!$A:$A, $A1703)</f>
        <v>1</v>
      </c>
      <c r="X1703" s="13">
        <f>SUMIFS('Fielding Data'!H:H, 'Fielding Data'!$A:$A, $A1703)</f>
        <v>1</v>
      </c>
    </row>
    <row r="1704" spans="1:24" x14ac:dyDescent="0.3">
      <c r="A1704" s="13" t="str">
        <f t="shared" si="53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 t="shared" si="52"/>
        <v>3B</v>
      </c>
      <c r="Q1704" s="13">
        <f>IFERROR(VLOOKUP($A1704, 'Fielding Data'!$A$1:$H$12056, 5, 0), 0)</f>
        <v>65</v>
      </c>
      <c r="R1704" s="13">
        <f>IFERROR(VLOOKUP($A1704, 'Fielding Data'!$A$1:$H$12056, 6, 0), 0)</f>
        <v>177</v>
      </c>
      <c r="S1704" s="13">
        <f>IFERROR(VLOOKUP($A1704, 'Fielding Data'!$A$1:$H$12056, 7, 0), 0)</f>
        <v>6</v>
      </c>
      <c r="T1704" s="13">
        <f>IFERROR(VLOOKUP($A1704, 'Fielding Data'!$A$1:$H$12056, 8, 0), 0)</f>
        <v>19</v>
      </c>
      <c r="U1704" s="13">
        <f>SUMIFS('Fielding Data'!E:E, 'Fielding Data'!$A:$A, $A1704)</f>
        <v>65</v>
      </c>
      <c r="V1704" s="13">
        <f>SUMIFS('Fielding Data'!F:F, 'Fielding Data'!$A:$A, $A1704)</f>
        <v>177</v>
      </c>
      <c r="W1704" s="13">
        <f>SUMIFS('Fielding Data'!G:G, 'Fielding Data'!$A:$A, $A1704)</f>
        <v>6</v>
      </c>
      <c r="X1704" s="13">
        <f>SUMIFS('Fielding Data'!H:H, 'Fielding Data'!$A:$A, $A1704)</f>
        <v>19</v>
      </c>
    </row>
    <row r="1705" spans="1:24" x14ac:dyDescent="0.3">
      <c r="A1705" s="13" t="str">
        <f t="shared" si="53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 t="shared" si="52"/>
        <v>1B</v>
      </c>
      <c r="Q1705" s="13">
        <f>IFERROR(VLOOKUP($A1705, 'Fielding Data'!$A$1:$H$12056, 5, 0), 0)</f>
        <v>257</v>
      </c>
      <c r="R1705" s="13">
        <f>IFERROR(VLOOKUP($A1705, 'Fielding Data'!$A$1:$H$12056, 6, 0), 0)</f>
        <v>17</v>
      </c>
      <c r="S1705" s="13">
        <f>IFERROR(VLOOKUP($A1705, 'Fielding Data'!$A$1:$H$12056, 7, 0), 0)</f>
        <v>3</v>
      </c>
      <c r="T1705" s="13">
        <f>IFERROR(VLOOKUP($A1705, 'Fielding Data'!$A$1:$H$12056, 8, 0), 0)</f>
        <v>27</v>
      </c>
      <c r="U1705" s="13">
        <f>SUMIFS('Fielding Data'!E:E, 'Fielding Data'!$A:$A, $A1705)</f>
        <v>412</v>
      </c>
      <c r="V1705" s="13">
        <f>SUMIFS('Fielding Data'!F:F, 'Fielding Data'!$A:$A, $A1705)</f>
        <v>19</v>
      </c>
      <c r="W1705" s="13">
        <f>SUMIFS('Fielding Data'!G:G, 'Fielding Data'!$A:$A, $A1705)</f>
        <v>4</v>
      </c>
      <c r="X1705" s="13">
        <f>SUMIFS('Fielding Data'!H:H, 'Fielding Data'!$A:$A, $A1705)</f>
        <v>28</v>
      </c>
    </row>
    <row r="1706" spans="1:24" x14ac:dyDescent="0.3">
      <c r="A1706" s="13" t="str">
        <f t="shared" si="53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 t="shared" si="52"/>
        <v>LF</v>
      </c>
      <c r="Q1706" s="13">
        <f>IFERROR(VLOOKUP($A1706, 'Fielding Data'!$A$1:$H$12056, 5, 0), 0)</f>
        <v>0</v>
      </c>
      <c r="R1706" s="13">
        <f>IFERROR(VLOOKUP($A1706, 'Fielding Data'!$A$1:$H$12056, 6, 0), 0)</f>
        <v>0</v>
      </c>
      <c r="S1706" s="13">
        <f>IFERROR(VLOOKUP($A1706, 'Fielding Data'!$A$1:$H$12056, 7, 0), 0)</f>
        <v>0</v>
      </c>
      <c r="T1706" s="13">
        <f>IFERROR(VLOOKUP($A1706, 'Fielding Data'!$A$1:$H$12056, 8, 0), 0)</f>
        <v>0</v>
      </c>
      <c r="U1706" s="13">
        <f>SUMIFS('Fielding Data'!E:E, 'Fielding Data'!$A:$A, $A1706)</f>
        <v>231</v>
      </c>
      <c r="V1706" s="13">
        <f>SUMIFS('Fielding Data'!F:F, 'Fielding Data'!$A:$A, $A1706)</f>
        <v>8</v>
      </c>
      <c r="W1706" s="13">
        <f>SUMIFS('Fielding Data'!G:G, 'Fielding Data'!$A:$A, $A1706)</f>
        <v>3</v>
      </c>
      <c r="X1706" s="13">
        <f>SUMIFS('Fielding Data'!H:H, 'Fielding Data'!$A:$A, $A1706)</f>
        <v>3</v>
      </c>
    </row>
    <row r="1707" spans="1:24" x14ac:dyDescent="0.3">
      <c r="A1707" s="13" t="str">
        <f t="shared" si="53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 t="shared" si="52"/>
        <v>P</v>
      </c>
      <c r="Q1707" s="13">
        <f>IFERROR(VLOOKUP($A1707, 'Fielding Data'!$A$1:$H$12056, 5, 0), 0)</f>
        <v>0</v>
      </c>
      <c r="R1707" s="13">
        <f>IFERROR(VLOOKUP($A1707, 'Fielding Data'!$A$1:$H$12056, 6, 0), 0)</f>
        <v>1</v>
      </c>
      <c r="S1707" s="13">
        <f>IFERROR(VLOOKUP($A1707, 'Fielding Data'!$A$1:$H$12056, 7, 0), 0)</f>
        <v>0</v>
      </c>
      <c r="T1707" s="13">
        <f>IFERROR(VLOOKUP($A1707, 'Fielding Data'!$A$1:$H$12056, 8, 0), 0)</f>
        <v>0</v>
      </c>
      <c r="U1707" s="13">
        <f>SUMIFS('Fielding Data'!E:E, 'Fielding Data'!$A:$A, $A1707)</f>
        <v>0</v>
      </c>
      <c r="V1707" s="13">
        <f>SUMIFS('Fielding Data'!F:F, 'Fielding Data'!$A:$A, $A1707)</f>
        <v>1</v>
      </c>
      <c r="W1707" s="13">
        <f>SUMIFS('Fielding Data'!G:G, 'Fielding Data'!$A:$A, $A1707)</f>
        <v>0</v>
      </c>
      <c r="X1707" s="13">
        <f>SUMIFS('Fielding Data'!H:H, 'Fielding Data'!$A:$A, $A1707)</f>
        <v>0</v>
      </c>
    </row>
    <row r="1708" spans="1:24" x14ac:dyDescent="0.3">
      <c r="A1708" s="13" t="str">
        <f t="shared" si="53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 t="shared" si="52"/>
        <v>P</v>
      </c>
      <c r="Q1708" s="13">
        <f>IFERROR(VLOOKUP($A1708, 'Fielding Data'!$A$1:$H$12056, 5, 0), 0)</f>
        <v>9</v>
      </c>
      <c r="R1708" s="13">
        <f>IFERROR(VLOOKUP($A1708, 'Fielding Data'!$A$1:$H$12056, 6, 0), 0)</f>
        <v>29</v>
      </c>
      <c r="S1708" s="13">
        <f>IFERROR(VLOOKUP($A1708, 'Fielding Data'!$A$1:$H$12056, 7, 0), 0)</f>
        <v>0</v>
      </c>
      <c r="T1708" s="13">
        <f>IFERROR(VLOOKUP($A1708, 'Fielding Data'!$A$1:$H$12056, 8, 0), 0)</f>
        <v>2</v>
      </c>
      <c r="U1708" s="13">
        <f>SUMIFS('Fielding Data'!E:E, 'Fielding Data'!$A:$A, $A1708)</f>
        <v>9</v>
      </c>
      <c r="V1708" s="13">
        <f>SUMIFS('Fielding Data'!F:F, 'Fielding Data'!$A:$A, $A1708)</f>
        <v>29</v>
      </c>
      <c r="W1708" s="13">
        <f>SUMIFS('Fielding Data'!G:G, 'Fielding Data'!$A:$A, $A1708)</f>
        <v>0</v>
      </c>
      <c r="X1708" s="13">
        <f>SUMIFS('Fielding Data'!H:H, 'Fielding Data'!$A:$A, $A1708)</f>
        <v>2</v>
      </c>
    </row>
    <row r="1709" spans="1:24" x14ac:dyDescent="0.3">
      <c r="A1709" s="13" t="str">
        <f t="shared" si="53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 t="shared" si="52"/>
        <v>1B</v>
      </c>
      <c r="Q1709" s="13">
        <f>IFERROR(VLOOKUP($A1709, 'Fielding Data'!$A$1:$H$12056, 5, 0), 0)</f>
        <v>181</v>
      </c>
      <c r="R1709" s="13">
        <f>IFERROR(VLOOKUP($A1709, 'Fielding Data'!$A$1:$H$12056, 6, 0), 0)</f>
        <v>15</v>
      </c>
      <c r="S1709" s="13">
        <f>IFERROR(VLOOKUP($A1709, 'Fielding Data'!$A$1:$H$12056, 7, 0), 0)</f>
        <v>2</v>
      </c>
      <c r="T1709" s="13">
        <f>IFERROR(VLOOKUP($A1709, 'Fielding Data'!$A$1:$H$12056, 8, 0), 0)</f>
        <v>14</v>
      </c>
      <c r="U1709" s="13">
        <f>SUMIFS('Fielding Data'!E:E, 'Fielding Data'!$A:$A, $A1709)</f>
        <v>181</v>
      </c>
      <c r="V1709" s="13">
        <f>SUMIFS('Fielding Data'!F:F, 'Fielding Data'!$A:$A, $A1709)</f>
        <v>15</v>
      </c>
      <c r="W1709" s="13">
        <f>SUMIFS('Fielding Data'!G:G, 'Fielding Data'!$A:$A, $A1709)</f>
        <v>2</v>
      </c>
      <c r="X1709" s="13">
        <f>SUMIFS('Fielding Data'!H:H, 'Fielding Data'!$A:$A, $A1709)</f>
        <v>14</v>
      </c>
    </row>
    <row r="1710" spans="1:24" x14ac:dyDescent="0.3">
      <c r="A1710" s="13" t="str">
        <f t="shared" si="53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 t="shared" si="52"/>
        <v>P</v>
      </c>
      <c r="Q1710" s="13">
        <f>IFERROR(VLOOKUP($A1710, 'Fielding Data'!$A$1:$H$12056, 5, 0), 0)</f>
        <v>15</v>
      </c>
      <c r="R1710" s="13">
        <f>IFERROR(VLOOKUP($A1710, 'Fielding Data'!$A$1:$H$12056, 6, 0), 0)</f>
        <v>19</v>
      </c>
      <c r="S1710" s="13">
        <f>IFERROR(VLOOKUP($A1710, 'Fielding Data'!$A$1:$H$12056, 7, 0), 0)</f>
        <v>2</v>
      </c>
      <c r="T1710" s="13">
        <f>IFERROR(VLOOKUP($A1710, 'Fielding Data'!$A$1:$H$12056, 8, 0), 0)</f>
        <v>2</v>
      </c>
      <c r="U1710" s="13">
        <f>SUMIFS('Fielding Data'!E:E, 'Fielding Data'!$A:$A, $A1710)</f>
        <v>15</v>
      </c>
      <c r="V1710" s="13">
        <f>SUMIFS('Fielding Data'!F:F, 'Fielding Data'!$A:$A, $A1710)</f>
        <v>19</v>
      </c>
      <c r="W1710" s="13">
        <f>SUMIFS('Fielding Data'!G:G, 'Fielding Data'!$A:$A, $A1710)</f>
        <v>2</v>
      </c>
      <c r="X1710" s="13">
        <f>SUMIFS('Fielding Data'!H:H, 'Fielding Data'!$A:$A, $A1710)</f>
        <v>2</v>
      </c>
    </row>
    <row r="1711" spans="1:24" x14ac:dyDescent="0.3">
      <c r="A1711" s="13" t="str">
        <f t="shared" si="53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 t="shared" si="52"/>
        <v>P</v>
      </c>
      <c r="Q1711" s="13">
        <f>IFERROR(VLOOKUP($A1711, 'Fielding Data'!$A$1:$H$12056, 5, 0), 0)</f>
        <v>0</v>
      </c>
      <c r="R1711" s="13">
        <f>IFERROR(VLOOKUP($A1711, 'Fielding Data'!$A$1:$H$12056, 6, 0), 0)</f>
        <v>1</v>
      </c>
      <c r="S1711" s="13">
        <f>IFERROR(VLOOKUP($A1711, 'Fielding Data'!$A$1:$H$12056, 7, 0), 0)</f>
        <v>0</v>
      </c>
      <c r="T1711" s="13">
        <f>IFERROR(VLOOKUP($A1711, 'Fielding Data'!$A$1:$H$12056, 8, 0), 0)</f>
        <v>0</v>
      </c>
      <c r="U1711" s="13">
        <f>SUMIFS('Fielding Data'!E:E, 'Fielding Data'!$A:$A, $A1711)</f>
        <v>0</v>
      </c>
      <c r="V1711" s="13">
        <f>SUMIFS('Fielding Data'!F:F, 'Fielding Data'!$A:$A, $A1711)</f>
        <v>1</v>
      </c>
      <c r="W1711" s="13">
        <f>SUMIFS('Fielding Data'!G:G, 'Fielding Data'!$A:$A, $A1711)</f>
        <v>0</v>
      </c>
      <c r="X1711" s="13">
        <f>SUMIFS('Fielding Data'!H:H, 'Fielding Data'!$A:$A, $A1711)</f>
        <v>0</v>
      </c>
    </row>
    <row r="1712" spans="1:24" x14ac:dyDescent="0.3">
      <c r="A1712" s="13" t="str">
        <f t="shared" si="53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 t="shared" si="52"/>
        <v>LF</v>
      </c>
      <c r="Q1712" s="13">
        <f>IFERROR(VLOOKUP($A1712, 'Fielding Data'!$A$1:$H$12056, 5, 0), 0)</f>
        <v>0</v>
      </c>
      <c r="R1712" s="13">
        <f>IFERROR(VLOOKUP($A1712, 'Fielding Data'!$A$1:$H$12056, 6, 0), 0)</f>
        <v>0</v>
      </c>
      <c r="S1712" s="13">
        <f>IFERROR(VLOOKUP($A1712, 'Fielding Data'!$A$1:$H$12056, 7, 0), 0)</f>
        <v>0</v>
      </c>
      <c r="T1712" s="13">
        <f>IFERROR(VLOOKUP($A1712, 'Fielding Data'!$A$1:$H$12056, 8, 0), 0)</f>
        <v>0</v>
      </c>
      <c r="U1712" s="13">
        <f>SUMIFS('Fielding Data'!E:E, 'Fielding Data'!$A:$A, $A1712)</f>
        <v>105</v>
      </c>
      <c r="V1712" s="13">
        <f>SUMIFS('Fielding Data'!F:F, 'Fielding Data'!$A:$A, $A1712)</f>
        <v>1</v>
      </c>
      <c r="W1712" s="13">
        <f>SUMIFS('Fielding Data'!G:G, 'Fielding Data'!$A:$A, $A1712)</f>
        <v>1</v>
      </c>
      <c r="X1712" s="13">
        <f>SUMIFS('Fielding Data'!H:H, 'Fielding Data'!$A:$A, $A1712)</f>
        <v>0</v>
      </c>
    </row>
    <row r="1713" spans="1:24" x14ac:dyDescent="0.3">
      <c r="A1713" s="13" t="str">
        <f t="shared" si="53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 t="shared" si="52"/>
        <v>P</v>
      </c>
      <c r="Q1713" s="13">
        <f>IFERROR(VLOOKUP($A1713, 'Fielding Data'!$A$1:$H$12056, 5, 0), 0)</f>
        <v>0</v>
      </c>
      <c r="R1713" s="13">
        <f>IFERROR(VLOOKUP($A1713, 'Fielding Data'!$A$1:$H$12056, 6, 0), 0)</f>
        <v>0</v>
      </c>
      <c r="S1713" s="13">
        <f>IFERROR(VLOOKUP($A1713, 'Fielding Data'!$A$1:$H$12056, 7, 0), 0)</f>
        <v>1</v>
      </c>
      <c r="T1713" s="13">
        <f>IFERROR(VLOOKUP($A1713, 'Fielding Data'!$A$1:$H$12056, 8, 0), 0)</f>
        <v>0</v>
      </c>
      <c r="U1713" s="13">
        <f>SUMIFS('Fielding Data'!E:E, 'Fielding Data'!$A:$A, $A1713)</f>
        <v>0</v>
      </c>
      <c r="V1713" s="13">
        <f>SUMIFS('Fielding Data'!F:F, 'Fielding Data'!$A:$A, $A1713)</f>
        <v>0</v>
      </c>
      <c r="W1713" s="13">
        <f>SUMIFS('Fielding Data'!G:G, 'Fielding Data'!$A:$A, $A1713)</f>
        <v>1</v>
      </c>
      <c r="X1713" s="13">
        <f>SUMIFS('Fielding Data'!H:H, 'Fielding Data'!$A:$A, $A1713)</f>
        <v>0</v>
      </c>
    </row>
    <row r="1714" spans="1:24" x14ac:dyDescent="0.3">
      <c r="A1714" s="13" t="str">
        <f t="shared" si="53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 t="shared" si="52"/>
        <v>1B</v>
      </c>
      <c r="Q1714" s="13">
        <f>IFERROR(VLOOKUP($A1714, 'Fielding Data'!$A$1:$H$12056, 5, 0), 0)</f>
        <v>48</v>
      </c>
      <c r="R1714" s="13">
        <f>IFERROR(VLOOKUP($A1714, 'Fielding Data'!$A$1:$H$12056, 6, 0), 0)</f>
        <v>7</v>
      </c>
      <c r="S1714" s="13">
        <f>IFERROR(VLOOKUP($A1714, 'Fielding Data'!$A$1:$H$12056, 7, 0), 0)</f>
        <v>0</v>
      </c>
      <c r="T1714" s="13">
        <f>IFERROR(VLOOKUP($A1714, 'Fielding Data'!$A$1:$H$12056, 8, 0), 0)</f>
        <v>8</v>
      </c>
      <c r="U1714" s="13">
        <f>SUMIFS('Fielding Data'!E:E, 'Fielding Data'!$A:$A, $A1714)</f>
        <v>140</v>
      </c>
      <c r="V1714" s="13">
        <f>SUMIFS('Fielding Data'!F:F, 'Fielding Data'!$A:$A, $A1714)</f>
        <v>77</v>
      </c>
      <c r="W1714" s="13">
        <f>SUMIFS('Fielding Data'!G:G, 'Fielding Data'!$A:$A, $A1714)</f>
        <v>5</v>
      </c>
      <c r="X1714" s="13">
        <f>SUMIFS('Fielding Data'!H:H, 'Fielding Data'!$A:$A, $A1714)</f>
        <v>15</v>
      </c>
    </row>
    <row r="1715" spans="1:24" x14ac:dyDescent="0.3">
      <c r="A1715" s="13" t="str">
        <f t="shared" si="53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 t="shared" si="52"/>
        <v>CF</v>
      </c>
      <c r="Q1715" s="13">
        <f>IFERROR(VLOOKUP($A1715, 'Fielding Data'!$A$1:$H$12056, 5, 0), 0)</f>
        <v>0</v>
      </c>
      <c r="R1715" s="13">
        <f>IFERROR(VLOOKUP($A1715, 'Fielding Data'!$A$1:$H$12056, 6, 0), 0)</f>
        <v>0</v>
      </c>
      <c r="S1715" s="13">
        <f>IFERROR(VLOOKUP($A1715, 'Fielding Data'!$A$1:$H$12056, 7, 0), 0)</f>
        <v>0</v>
      </c>
      <c r="T1715" s="13">
        <f>IFERROR(VLOOKUP($A1715, 'Fielding Data'!$A$1:$H$12056, 8, 0), 0)</f>
        <v>0</v>
      </c>
      <c r="U1715" s="13">
        <f>SUMIFS('Fielding Data'!E:E, 'Fielding Data'!$A:$A, $A1715)</f>
        <v>345</v>
      </c>
      <c r="V1715" s="13">
        <f>SUMIFS('Fielding Data'!F:F, 'Fielding Data'!$A:$A, $A1715)</f>
        <v>11</v>
      </c>
      <c r="W1715" s="13">
        <f>SUMIFS('Fielding Data'!G:G, 'Fielding Data'!$A:$A, $A1715)</f>
        <v>5</v>
      </c>
      <c r="X1715" s="13">
        <f>SUMIFS('Fielding Data'!H:H, 'Fielding Data'!$A:$A, $A1715)</f>
        <v>5</v>
      </c>
    </row>
    <row r="1716" spans="1:24" x14ac:dyDescent="0.3">
      <c r="A1716" s="13" t="str">
        <f t="shared" si="53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 t="shared" si="52"/>
        <v>1B</v>
      </c>
      <c r="Q1716" s="13">
        <f>IFERROR(VLOOKUP($A1716, 'Fielding Data'!$A$1:$H$12056, 5, 0), 0)</f>
        <v>119</v>
      </c>
      <c r="R1716" s="13">
        <f>IFERROR(VLOOKUP($A1716, 'Fielding Data'!$A$1:$H$12056, 6, 0), 0)</f>
        <v>10</v>
      </c>
      <c r="S1716" s="13">
        <f>IFERROR(VLOOKUP($A1716, 'Fielding Data'!$A$1:$H$12056, 7, 0), 0)</f>
        <v>1</v>
      </c>
      <c r="T1716" s="13">
        <f>IFERROR(VLOOKUP($A1716, 'Fielding Data'!$A$1:$H$12056, 8, 0), 0)</f>
        <v>15</v>
      </c>
      <c r="U1716" s="13">
        <f>SUMIFS('Fielding Data'!E:E, 'Fielding Data'!$A:$A, $A1716)</f>
        <v>313</v>
      </c>
      <c r="V1716" s="13">
        <f>SUMIFS('Fielding Data'!F:F, 'Fielding Data'!$A:$A, $A1716)</f>
        <v>328</v>
      </c>
      <c r="W1716" s="13">
        <f>SUMIFS('Fielding Data'!G:G, 'Fielding Data'!$A:$A, $A1716)</f>
        <v>5</v>
      </c>
      <c r="X1716" s="13">
        <f>SUMIFS('Fielding Data'!H:H, 'Fielding Data'!$A:$A, $A1716)</f>
        <v>78</v>
      </c>
    </row>
    <row r="1717" spans="1:24" x14ac:dyDescent="0.3">
      <c r="A1717" s="13" t="str">
        <f t="shared" si="53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 t="shared" si="52"/>
        <v>P</v>
      </c>
      <c r="Q1717" s="13">
        <f>IFERROR(VLOOKUP($A1717, 'Fielding Data'!$A$1:$H$12056, 5, 0), 0)</f>
        <v>7</v>
      </c>
      <c r="R1717" s="13">
        <f>IFERROR(VLOOKUP($A1717, 'Fielding Data'!$A$1:$H$12056, 6, 0), 0)</f>
        <v>17</v>
      </c>
      <c r="S1717" s="13">
        <f>IFERROR(VLOOKUP($A1717, 'Fielding Data'!$A$1:$H$12056, 7, 0), 0)</f>
        <v>1</v>
      </c>
      <c r="T1717" s="13">
        <f>IFERROR(VLOOKUP($A1717, 'Fielding Data'!$A$1:$H$12056, 8, 0), 0)</f>
        <v>0</v>
      </c>
      <c r="U1717" s="13">
        <f>SUMIFS('Fielding Data'!E:E, 'Fielding Data'!$A:$A, $A1717)</f>
        <v>7</v>
      </c>
      <c r="V1717" s="13">
        <f>SUMIFS('Fielding Data'!F:F, 'Fielding Data'!$A:$A, $A1717)</f>
        <v>17</v>
      </c>
      <c r="W1717" s="13">
        <f>SUMIFS('Fielding Data'!G:G, 'Fielding Data'!$A:$A, $A1717)</f>
        <v>1</v>
      </c>
      <c r="X1717" s="13">
        <f>SUMIFS('Fielding Data'!H:H, 'Fielding Data'!$A:$A, $A1717)</f>
        <v>0</v>
      </c>
    </row>
    <row r="1718" spans="1:24" x14ac:dyDescent="0.3">
      <c r="A1718" s="13" t="str">
        <f t="shared" si="53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 t="shared" si="52"/>
        <v>1B</v>
      </c>
      <c r="Q1718" s="13">
        <f>IFERROR(VLOOKUP($A1718, 'Fielding Data'!$A$1:$H$12056, 5, 0), 0)</f>
        <v>217</v>
      </c>
      <c r="R1718" s="13">
        <f>IFERROR(VLOOKUP($A1718, 'Fielding Data'!$A$1:$H$12056, 6, 0), 0)</f>
        <v>24</v>
      </c>
      <c r="S1718" s="13">
        <f>IFERROR(VLOOKUP($A1718, 'Fielding Data'!$A$1:$H$12056, 7, 0), 0)</f>
        <v>2</v>
      </c>
      <c r="T1718" s="13">
        <f>IFERROR(VLOOKUP($A1718, 'Fielding Data'!$A$1:$H$12056, 8, 0), 0)</f>
        <v>21</v>
      </c>
      <c r="U1718" s="13">
        <f>SUMIFS('Fielding Data'!E:E, 'Fielding Data'!$A:$A, $A1718)</f>
        <v>282</v>
      </c>
      <c r="V1718" s="13">
        <f>SUMIFS('Fielding Data'!F:F, 'Fielding Data'!$A:$A, $A1718)</f>
        <v>161</v>
      </c>
      <c r="W1718" s="13">
        <f>SUMIFS('Fielding Data'!G:G, 'Fielding Data'!$A:$A, $A1718)</f>
        <v>5</v>
      </c>
      <c r="X1718" s="13">
        <f>SUMIFS('Fielding Data'!H:H, 'Fielding Data'!$A:$A, $A1718)</f>
        <v>44</v>
      </c>
    </row>
    <row r="1719" spans="1:24" x14ac:dyDescent="0.3">
      <c r="A1719" s="13" t="str">
        <f t="shared" si="53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 t="shared" si="52"/>
        <v>P</v>
      </c>
      <c r="Q1719" s="13">
        <f>IFERROR(VLOOKUP($A1719, 'Fielding Data'!$A$1:$H$12056, 5, 0), 0)</f>
        <v>14</v>
      </c>
      <c r="R1719" s="13">
        <f>IFERROR(VLOOKUP($A1719, 'Fielding Data'!$A$1:$H$12056, 6, 0), 0)</f>
        <v>22</v>
      </c>
      <c r="S1719" s="13">
        <f>IFERROR(VLOOKUP($A1719, 'Fielding Data'!$A$1:$H$12056, 7, 0), 0)</f>
        <v>0</v>
      </c>
      <c r="T1719" s="13">
        <f>IFERROR(VLOOKUP($A1719, 'Fielding Data'!$A$1:$H$12056, 8, 0), 0)</f>
        <v>1</v>
      </c>
      <c r="U1719" s="13">
        <f>SUMIFS('Fielding Data'!E:E, 'Fielding Data'!$A:$A, $A1719)</f>
        <v>14</v>
      </c>
      <c r="V1719" s="13">
        <f>SUMIFS('Fielding Data'!F:F, 'Fielding Data'!$A:$A, $A1719)</f>
        <v>22</v>
      </c>
      <c r="W1719" s="13">
        <f>SUMIFS('Fielding Data'!G:G, 'Fielding Data'!$A:$A, $A1719)</f>
        <v>0</v>
      </c>
      <c r="X1719" s="13">
        <f>SUMIFS('Fielding Data'!H:H, 'Fielding Data'!$A:$A, $A1719)</f>
        <v>1</v>
      </c>
    </row>
    <row r="1720" spans="1:24" x14ac:dyDescent="0.3">
      <c r="A1720" s="13" t="str">
        <f t="shared" si="53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 t="shared" si="52"/>
        <v>P</v>
      </c>
      <c r="Q1720" s="13">
        <f>IFERROR(VLOOKUP($A1720, 'Fielding Data'!$A$1:$H$12056, 5, 0), 0)</f>
        <v>9</v>
      </c>
      <c r="R1720" s="13">
        <f>IFERROR(VLOOKUP($A1720, 'Fielding Data'!$A$1:$H$12056, 6, 0), 0)</f>
        <v>38</v>
      </c>
      <c r="S1720" s="13">
        <f>IFERROR(VLOOKUP($A1720, 'Fielding Data'!$A$1:$H$12056, 7, 0), 0)</f>
        <v>0</v>
      </c>
      <c r="T1720" s="13">
        <f>IFERROR(VLOOKUP($A1720, 'Fielding Data'!$A$1:$H$12056, 8, 0), 0)</f>
        <v>2</v>
      </c>
      <c r="U1720" s="13">
        <f>SUMIFS('Fielding Data'!E:E, 'Fielding Data'!$A:$A, $A1720)</f>
        <v>9</v>
      </c>
      <c r="V1720" s="13">
        <f>SUMIFS('Fielding Data'!F:F, 'Fielding Data'!$A:$A, $A1720)</f>
        <v>38</v>
      </c>
      <c r="W1720" s="13">
        <f>SUMIFS('Fielding Data'!G:G, 'Fielding Data'!$A:$A, $A1720)</f>
        <v>0</v>
      </c>
      <c r="X1720" s="13">
        <f>SUMIFS('Fielding Data'!H:H, 'Fielding Data'!$A:$A, $A1720)</f>
        <v>2</v>
      </c>
    </row>
    <row r="1721" spans="1:24" x14ac:dyDescent="0.3">
      <c r="A1721" s="13" t="str">
        <f t="shared" si="53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 t="shared" si="52"/>
        <v>P</v>
      </c>
      <c r="Q1721" s="13">
        <f>IFERROR(VLOOKUP($A1721, 'Fielding Data'!$A$1:$H$12056, 5, 0), 0)</f>
        <v>2</v>
      </c>
      <c r="R1721" s="13">
        <f>IFERROR(VLOOKUP($A1721, 'Fielding Data'!$A$1:$H$12056, 6, 0), 0)</f>
        <v>0</v>
      </c>
      <c r="S1721" s="13">
        <f>IFERROR(VLOOKUP($A1721, 'Fielding Data'!$A$1:$H$12056, 7, 0), 0)</f>
        <v>0</v>
      </c>
      <c r="T1721" s="13">
        <f>IFERROR(VLOOKUP($A1721, 'Fielding Data'!$A$1:$H$12056, 8, 0), 0)</f>
        <v>1</v>
      </c>
      <c r="U1721" s="13">
        <f>SUMIFS('Fielding Data'!E:E, 'Fielding Data'!$A:$A, $A1721)</f>
        <v>2</v>
      </c>
      <c r="V1721" s="13">
        <f>SUMIFS('Fielding Data'!F:F, 'Fielding Data'!$A:$A, $A1721)</f>
        <v>0</v>
      </c>
      <c r="W1721" s="13">
        <f>SUMIFS('Fielding Data'!G:G, 'Fielding Data'!$A:$A, $A1721)</f>
        <v>0</v>
      </c>
      <c r="X1721" s="13">
        <f>SUMIFS('Fielding Data'!H:H, 'Fielding Data'!$A:$A, $A1721)</f>
        <v>1</v>
      </c>
    </row>
    <row r="1722" spans="1:24" x14ac:dyDescent="0.3">
      <c r="A1722" s="13" t="str">
        <f t="shared" si="53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 t="shared" si="52"/>
        <v>P</v>
      </c>
      <c r="Q1722" s="13">
        <f>IFERROR(VLOOKUP($A1722, 'Fielding Data'!$A$1:$H$12056, 5, 0), 0)</f>
        <v>4</v>
      </c>
      <c r="R1722" s="13">
        <f>IFERROR(VLOOKUP($A1722, 'Fielding Data'!$A$1:$H$12056, 6, 0), 0)</f>
        <v>7</v>
      </c>
      <c r="S1722" s="13">
        <f>IFERROR(VLOOKUP($A1722, 'Fielding Data'!$A$1:$H$12056, 7, 0), 0)</f>
        <v>0</v>
      </c>
      <c r="T1722" s="13">
        <f>IFERROR(VLOOKUP($A1722, 'Fielding Data'!$A$1:$H$12056, 8, 0), 0)</f>
        <v>0</v>
      </c>
      <c r="U1722" s="13">
        <f>SUMIFS('Fielding Data'!E:E, 'Fielding Data'!$A:$A, $A1722)</f>
        <v>4</v>
      </c>
      <c r="V1722" s="13">
        <f>SUMIFS('Fielding Data'!F:F, 'Fielding Data'!$A:$A, $A1722)</f>
        <v>7</v>
      </c>
      <c r="W1722" s="13">
        <f>SUMIFS('Fielding Data'!G:G, 'Fielding Data'!$A:$A, $A1722)</f>
        <v>0</v>
      </c>
      <c r="X1722" s="13">
        <f>SUMIFS('Fielding Data'!H:H, 'Fielding Data'!$A:$A, $A1722)</f>
        <v>0</v>
      </c>
    </row>
    <row r="1723" spans="1:24" x14ac:dyDescent="0.3">
      <c r="A1723" s="13" t="str">
        <f t="shared" si="53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 t="shared" si="52"/>
        <v>P</v>
      </c>
      <c r="Q1723" s="13">
        <f>IFERROR(VLOOKUP($A1723, 'Fielding Data'!$A$1:$H$12056, 5, 0), 0)</f>
        <v>0</v>
      </c>
      <c r="R1723" s="13">
        <f>IFERROR(VLOOKUP($A1723, 'Fielding Data'!$A$1:$H$12056, 6, 0), 0)</f>
        <v>4</v>
      </c>
      <c r="S1723" s="13">
        <f>IFERROR(VLOOKUP($A1723, 'Fielding Data'!$A$1:$H$12056, 7, 0), 0)</f>
        <v>0</v>
      </c>
      <c r="T1723" s="13">
        <f>IFERROR(VLOOKUP($A1723, 'Fielding Data'!$A$1:$H$12056, 8, 0), 0)</f>
        <v>1</v>
      </c>
      <c r="U1723" s="13">
        <f>SUMIFS('Fielding Data'!E:E, 'Fielding Data'!$A:$A, $A1723)</f>
        <v>0</v>
      </c>
      <c r="V1723" s="13">
        <f>SUMIFS('Fielding Data'!F:F, 'Fielding Data'!$A:$A, $A1723)</f>
        <v>4</v>
      </c>
      <c r="W1723" s="13">
        <f>SUMIFS('Fielding Data'!G:G, 'Fielding Data'!$A:$A, $A1723)</f>
        <v>0</v>
      </c>
      <c r="X1723" s="13">
        <f>SUMIFS('Fielding Data'!H:H, 'Fielding Data'!$A:$A, $A1723)</f>
        <v>1</v>
      </c>
    </row>
    <row r="1724" spans="1:24" x14ac:dyDescent="0.3">
      <c r="A1724" s="13" t="str">
        <f t="shared" si="53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 t="shared" si="52"/>
        <v>2B</v>
      </c>
      <c r="Q1724" s="13">
        <f>IFERROR(VLOOKUP($A1724, 'Fielding Data'!$A$1:$H$12056, 5, 0), 0)</f>
        <v>268</v>
      </c>
      <c r="R1724" s="13">
        <f>IFERROR(VLOOKUP($A1724, 'Fielding Data'!$A$1:$H$12056, 6, 0), 0)</f>
        <v>398</v>
      </c>
      <c r="S1724" s="13">
        <f>IFERROR(VLOOKUP($A1724, 'Fielding Data'!$A$1:$H$12056, 7, 0), 0)</f>
        <v>11</v>
      </c>
      <c r="T1724" s="13">
        <f>IFERROR(VLOOKUP($A1724, 'Fielding Data'!$A$1:$H$12056, 8, 0), 0)</f>
        <v>103</v>
      </c>
      <c r="U1724" s="13">
        <f>SUMIFS('Fielding Data'!E:E, 'Fielding Data'!$A:$A, $A1724)</f>
        <v>268</v>
      </c>
      <c r="V1724" s="13">
        <f>SUMIFS('Fielding Data'!F:F, 'Fielding Data'!$A:$A, $A1724)</f>
        <v>398</v>
      </c>
      <c r="W1724" s="13">
        <f>SUMIFS('Fielding Data'!G:G, 'Fielding Data'!$A:$A, $A1724)</f>
        <v>11</v>
      </c>
      <c r="X1724" s="13">
        <f>SUMIFS('Fielding Data'!H:H, 'Fielding Data'!$A:$A, $A1724)</f>
        <v>103</v>
      </c>
    </row>
    <row r="1725" spans="1:24" x14ac:dyDescent="0.3">
      <c r="A1725" s="13" t="str">
        <f t="shared" si="53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 t="shared" si="52"/>
        <v>P</v>
      </c>
      <c r="Q1725" s="13">
        <f>IFERROR(VLOOKUP($A1725, 'Fielding Data'!$A$1:$H$12056, 5, 0), 0)</f>
        <v>0</v>
      </c>
      <c r="R1725" s="13">
        <f>IFERROR(VLOOKUP($A1725, 'Fielding Data'!$A$1:$H$12056, 6, 0), 0)</f>
        <v>3</v>
      </c>
      <c r="S1725" s="13">
        <f>IFERROR(VLOOKUP($A1725, 'Fielding Data'!$A$1:$H$12056, 7, 0), 0)</f>
        <v>0</v>
      </c>
      <c r="T1725" s="13">
        <f>IFERROR(VLOOKUP($A1725, 'Fielding Data'!$A$1:$H$12056, 8, 0), 0)</f>
        <v>0</v>
      </c>
      <c r="U1725" s="13">
        <f>SUMIFS('Fielding Data'!E:E, 'Fielding Data'!$A:$A, $A1725)</f>
        <v>0</v>
      </c>
      <c r="V1725" s="13">
        <f>SUMIFS('Fielding Data'!F:F, 'Fielding Data'!$A:$A, $A1725)</f>
        <v>3</v>
      </c>
      <c r="W1725" s="13">
        <f>SUMIFS('Fielding Data'!G:G, 'Fielding Data'!$A:$A, $A1725)</f>
        <v>0</v>
      </c>
      <c r="X1725" s="13">
        <f>SUMIFS('Fielding Data'!H:H, 'Fielding Data'!$A:$A, $A1725)</f>
        <v>0</v>
      </c>
    </row>
    <row r="1726" spans="1:24" x14ac:dyDescent="0.3">
      <c r="A1726" s="13" t="str">
        <f t="shared" si="53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 t="shared" si="52"/>
        <v>2B</v>
      </c>
      <c r="Q1726" s="13">
        <f>IFERROR(VLOOKUP($A1726, 'Fielding Data'!$A$1:$H$12056, 5, 0), 0)</f>
        <v>58</v>
      </c>
      <c r="R1726" s="13">
        <f>IFERROR(VLOOKUP($A1726, 'Fielding Data'!$A$1:$H$12056, 6, 0), 0)</f>
        <v>100</v>
      </c>
      <c r="S1726" s="13">
        <f>IFERROR(VLOOKUP($A1726, 'Fielding Data'!$A$1:$H$12056, 7, 0), 0)</f>
        <v>6</v>
      </c>
      <c r="T1726" s="13">
        <f>IFERROR(VLOOKUP($A1726, 'Fielding Data'!$A$1:$H$12056, 8, 0), 0)</f>
        <v>16</v>
      </c>
      <c r="U1726" s="13">
        <f>SUMIFS('Fielding Data'!E:E, 'Fielding Data'!$A:$A, $A1726)</f>
        <v>58</v>
      </c>
      <c r="V1726" s="13">
        <f>SUMIFS('Fielding Data'!F:F, 'Fielding Data'!$A:$A, $A1726)</f>
        <v>100</v>
      </c>
      <c r="W1726" s="13">
        <f>SUMIFS('Fielding Data'!G:G, 'Fielding Data'!$A:$A, $A1726)</f>
        <v>6</v>
      </c>
      <c r="X1726" s="13">
        <f>SUMIFS('Fielding Data'!H:H, 'Fielding Data'!$A:$A, $A1726)</f>
        <v>16</v>
      </c>
    </row>
    <row r="1727" spans="1:24" x14ac:dyDescent="0.3">
      <c r="A1727" s="13" t="str">
        <f t="shared" si="53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 t="shared" si="52"/>
        <v>P</v>
      </c>
      <c r="Q1727" s="13">
        <f>IFERROR(VLOOKUP($A1727, 'Fielding Data'!$A$1:$H$12056, 5, 0), 0)</f>
        <v>2</v>
      </c>
      <c r="R1727" s="13">
        <f>IFERROR(VLOOKUP($A1727, 'Fielding Data'!$A$1:$H$12056, 6, 0), 0)</f>
        <v>4</v>
      </c>
      <c r="S1727" s="13">
        <f>IFERROR(VLOOKUP($A1727, 'Fielding Data'!$A$1:$H$12056, 7, 0), 0)</f>
        <v>0</v>
      </c>
      <c r="T1727" s="13">
        <f>IFERROR(VLOOKUP($A1727, 'Fielding Data'!$A$1:$H$12056, 8, 0), 0)</f>
        <v>0</v>
      </c>
      <c r="U1727" s="13">
        <f>SUMIFS('Fielding Data'!E:E, 'Fielding Data'!$A:$A, $A1727)</f>
        <v>2</v>
      </c>
      <c r="V1727" s="13">
        <f>SUMIFS('Fielding Data'!F:F, 'Fielding Data'!$A:$A, $A1727)</f>
        <v>4</v>
      </c>
      <c r="W1727" s="13">
        <f>SUMIFS('Fielding Data'!G:G, 'Fielding Data'!$A:$A, $A1727)</f>
        <v>0</v>
      </c>
      <c r="X1727" s="13">
        <f>SUMIFS('Fielding Data'!H:H, 'Fielding Data'!$A:$A, $A1727)</f>
        <v>0</v>
      </c>
    </row>
    <row r="1728" spans="1:24" x14ac:dyDescent="0.3">
      <c r="A1728" s="13" t="str">
        <f t="shared" si="53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 t="shared" si="52"/>
        <v>P</v>
      </c>
      <c r="Q1728" s="13">
        <f>IFERROR(VLOOKUP($A1728, 'Fielding Data'!$A$1:$H$12056, 5, 0), 0)</f>
        <v>0</v>
      </c>
      <c r="R1728" s="13">
        <f>IFERROR(VLOOKUP($A1728, 'Fielding Data'!$A$1:$H$12056, 6, 0), 0)</f>
        <v>0</v>
      </c>
      <c r="S1728" s="13">
        <f>IFERROR(VLOOKUP($A1728, 'Fielding Data'!$A$1:$H$12056, 7, 0), 0)</f>
        <v>0</v>
      </c>
      <c r="T1728" s="13">
        <f>IFERROR(VLOOKUP($A1728, 'Fielding Data'!$A$1:$H$12056, 8, 0), 0)</f>
        <v>0</v>
      </c>
      <c r="U1728" s="13">
        <f>SUMIFS('Fielding Data'!E:E, 'Fielding Data'!$A:$A, $A1728)</f>
        <v>0</v>
      </c>
      <c r="V1728" s="13">
        <f>SUMIFS('Fielding Data'!F:F, 'Fielding Data'!$A:$A, $A1728)</f>
        <v>0</v>
      </c>
      <c r="W1728" s="13">
        <f>SUMIFS('Fielding Data'!G:G, 'Fielding Data'!$A:$A, $A1728)</f>
        <v>0</v>
      </c>
      <c r="X1728" s="13">
        <f>SUMIFS('Fielding Data'!H:H, 'Fielding Data'!$A:$A, $A1728)</f>
        <v>0</v>
      </c>
    </row>
    <row r="1729" spans="1:24" x14ac:dyDescent="0.3">
      <c r="A1729" s="13" t="str">
        <f t="shared" si="53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 t="shared" si="52"/>
        <v>P</v>
      </c>
      <c r="Q1729" s="13">
        <f>IFERROR(VLOOKUP($A1729, 'Fielding Data'!$A$1:$H$12056, 5, 0), 0)</f>
        <v>1</v>
      </c>
      <c r="R1729" s="13">
        <f>IFERROR(VLOOKUP($A1729, 'Fielding Data'!$A$1:$H$12056, 6, 0), 0)</f>
        <v>1</v>
      </c>
      <c r="S1729" s="13">
        <f>IFERROR(VLOOKUP($A1729, 'Fielding Data'!$A$1:$H$12056, 7, 0), 0)</f>
        <v>1</v>
      </c>
      <c r="T1729" s="13">
        <f>IFERROR(VLOOKUP($A1729, 'Fielding Data'!$A$1:$H$12056, 8, 0), 0)</f>
        <v>0</v>
      </c>
      <c r="U1729" s="13">
        <f>SUMIFS('Fielding Data'!E:E, 'Fielding Data'!$A:$A, $A1729)</f>
        <v>1</v>
      </c>
      <c r="V1729" s="13">
        <f>SUMIFS('Fielding Data'!F:F, 'Fielding Data'!$A:$A, $A1729)</f>
        <v>1</v>
      </c>
      <c r="W1729" s="13">
        <f>SUMIFS('Fielding Data'!G:G, 'Fielding Data'!$A:$A, $A1729)</f>
        <v>1</v>
      </c>
      <c r="X1729" s="13">
        <f>SUMIFS('Fielding Data'!H:H, 'Fielding Data'!$A:$A, $A1729)</f>
        <v>0</v>
      </c>
    </row>
    <row r="1730" spans="1:24" x14ac:dyDescent="0.3">
      <c r="A1730" s="13" t="str">
        <f t="shared" si="53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 t="shared" ref="P1730:P1793" si="54">IFERROR(VLOOKUP($A1730, Fielding, 4, 0), "Other")</f>
        <v>1B</v>
      </c>
      <c r="Q1730" s="13">
        <f>IFERROR(VLOOKUP($A1730, 'Fielding Data'!$A$1:$H$12056, 5, 0), 0)</f>
        <v>975</v>
      </c>
      <c r="R1730" s="13">
        <f>IFERROR(VLOOKUP($A1730, 'Fielding Data'!$A$1:$H$12056, 6, 0), 0)</f>
        <v>68</v>
      </c>
      <c r="S1730" s="13">
        <f>IFERROR(VLOOKUP($A1730, 'Fielding Data'!$A$1:$H$12056, 7, 0), 0)</f>
        <v>5</v>
      </c>
      <c r="T1730" s="13">
        <f>IFERROR(VLOOKUP($A1730, 'Fielding Data'!$A$1:$H$12056, 8, 0), 0)</f>
        <v>89</v>
      </c>
      <c r="U1730" s="13">
        <f>SUMIFS('Fielding Data'!E:E, 'Fielding Data'!$A:$A, $A1730)</f>
        <v>975</v>
      </c>
      <c r="V1730" s="13">
        <f>SUMIFS('Fielding Data'!F:F, 'Fielding Data'!$A:$A, $A1730)</f>
        <v>68</v>
      </c>
      <c r="W1730" s="13">
        <f>SUMIFS('Fielding Data'!G:G, 'Fielding Data'!$A:$A, $A1730)</f>
        <v>5</v>
      </c>
      <c r="X1730" s="13">
        <f>SUMIFS('Fielding Data'!H:H, 'Fielding Data'!$A:$A, $A1730)</f>
        <v>89</v>
      </c>
    </row>
    <row r="1731" spans="1:24" x14ac:dyDescent="0.3">
      <c r="A1731" s="13" t="str">
        <f t="shared" ref="A1731:A1794" si="55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 t="shared" si="54"/>
        <v>P</v>
      </c>
      <c r="Q1731" s="13">
        <f>IFERROR(VLOOKUP($A1731, 'Fielding Data'!$A$1:$H$12056, 5, 0), 0)</f>
        <v>0</v>
      </c>
      <c r="R1731" s="13">
        <f>IFERROR(VLOOKUP($A1731, 'Fielding Data'!$A$1:$H$12056, 6, 0), 0)</f>
        <v>0</v>
      </c>
      <c r="S1731" s="13">
        <f>IFERROR(VLOOKUP($A1731, 'Fielding Data'!$A$1:$H$12056, 7, 0), 0)</f>
        <v>0</v>
      </c>
      <c r="T1731" s="13">
        <f>IFERROR(VLOOKUP($A1731, 'Fielding Data'!$A$1:$H$12056, 8, 0), 0)</f>
        <v>0</v>
      </c>
      <c r="U1731" s="13">
        <f>SUMIFS('Fielding Data'!E:E, 'Fielding Data'!$A:$A, $A1731)</f>
        <v>0</v>
      </c>
      <c r="V1731" s="13">
        <f>SUMIFS('Fielding Data'!F:F, 'Fielding Data'!$A:$A, $A1731)</f>
        <v>0</v>
      </c>
      <c r="W1731" s="13">
        <f>SUMIFS('Fielding Data'!G:G, 'Fielding Data'!$A:$A, $A1731)</f>
        <v>0</v>
      </c>
      <c r="X1731" s="13">
        <f>SUMIFS('Fielding Data'!H:H, 'Fielding Data'!$A:$A, $A1731)</f>
        <v>0</v>
      </c>
    </row>
    <row r="1732" spans="1:24" x14ac:dyDescent="0.3">
      <c r="A1732" s="13" t="str">
        <f t="shared" si="55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 t="shared" si="54"/>
        <v>1B</v>
      </c>
      <c r="Q1732" s="13">
        <f>IFERROR(VLOOKUP($A1732, 'Fielding Data'!$A$1:$H$12056, 5, 0), 0)</f>
        <v>1119</v>
      </c>
      <c r="R1732" s="13">
        <f>IFERROR(VLOOKUP($A1732, 'Fielding Data'!$A$1:$H$12056, 6, 0), 0)</f>
        <v>80</v>
      </c>
      <c r="S1732" s="13">
        <f>IFERROR(VLOOKUP($A1732, 'Fielding Data'!$A$1:$H$12056, 7, 0), 0)</f>
        <v>2</v>
      </c>
      <c r="T1732" s="13">
        <f>IFERROR(VLOOKUP($A1732, 'Fielding Data'!$A$1:$H$12056, 8, 0), 0)</f>
        <v>109</v>
      </c>
      <c r="U1732" s="13">
        <f>SUMIFS('Fielding Data'!E:E, 'Fielding Data'!$A:$A, $A1732)</f>
        <v>1119</v>
      </c>
      <c r="V1732" s="13">
        <f>SUMIFS('Fielding Data'!F:F, 'Fielding Data'!$A:$A, $A1732)</f>
        <v>80</v>
      </c>
      <c r="W1732" s="13">
        <f>SUMIFS('Fielding Data'!G:G, 'Fielding Data'!$A:$A, $A1732)</f>
        <v>2</v>
      </c>
      <c r="X1732" s="13">
        <f>SUMIFS('Fielding Data'!H:H, 'Fielding Data'!$A:$A, $A1732)</f>
        <v>109</v>
      </c>
    </row>
    <row r="1733" spans="1:24" x14ac:dyDescent="0.3">
      <c r="A1733" s="13" t="str">
        <f t="shared" si="55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 t="shared" si="54"/>
        <v>1B</v>
      </c>
      <c r="Q1733" s="13">
        <f>IFERROR(VLOOKUP($A1733, 'Fielding Data'!$A$1:$H$12056, 5, 0), 0)</f>
        <v>27</v>
      </c>
      <c r="R1733" s="13">
        <f>IFERROR(VLOOKUP($A1733, 'Fielding Data'!$A$1:$H$12056, 6, 0), 0)</f>
        <v>1</v>
      </c>
      <c r="S1733" s="13">
        <f>IFERROR(VLOOKUP($A1733, 'Fielding Data'!$A$1:$H$12056, 7, 0), 0)</f>
        <v>0</v>
      </c>
      <c r="T1733" s="13">
        <f>IFERROR(VLOOKUP($A1733, 'Fielding Data'!$A$1:$H$12056, 8, 0), 0)</f>
        <v>4</v>
      </c>
      <c r="U1733" s="13">
        <f>SUMIFS('Fielding Data'!E:E, 'Fielding Data'!$A:$A, $A1733)</f>
        <v>106</v>
      </c>
      <c r="V1733" s="13">
        <f>SUMIFS('Fielding Data'!F:F, 'Fielding Data'!$A:$A, $A1733)</f>
        <v>3</v>
      </c>
      <c r="W1733" s="13">
        <f>SUMIFS('Fielding Data'!G:G, 'Fielding Data'!$A:$A, $A1733)</f>
        <v>5</v>
      </c>
      <c r="X1733" s="13">
        <f>SUMIFS('Fielding Data'!H:H, 'Fielding Data'!$A:$A, $A1733)</f>
        <v>4</v>
      </c>
    </row>
    <row r="1734" spans="1:24" x14ac:dyDescent="0.3">
      <c r="A1734" s="13" t="str">
        <f t="shared" si="55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 t="shared" si="54"/>
        <v>C</v>
      </c>
      <c r="Q1734" s="13">
        <f>IFERROR(VLOOKUP($A1734, 'Fielding Data'!$A$1:$H$12056, 5, 0), 0)</f>
        <v>171</v>
      </c>
      <c r="R1734" s="13">
        <f>IFERROR(VLOOKUP($A1734, 'Fielding Data'!$A$1:$H$12056, 6, 0), 0)</f>
        <v>8</v>
      </c>
      <c r="S1734" s="13">
        <f>IFERROR(VLOOKUP($A1734, 'Fielding Data'!$A$1:$H$12056, 7, 0), 0)</f>
        <v>0</v>
      </c>
      <c r="T1734" s="13">
        <f>IFERROR(VLOOKUP($A1734, 'Fielding Data'!$A$1:$H$12056, 8, 0), 0)</f>
        <v>0</v>
      </c>
      <c r="U1734" s="13">
        <f>SUMIFS('Fielding Data'!E:E, 'Fielding Data'!$A:$A, $A1734)</f>
        <v>171</v>
      </c>
      <c r="V1734" s="13">
        <f>SUMIFS('Fielding Data'!F:F, 'Fielding Data'!$A:$A, $A1734)</f>
        <v>8</v>
      </c>
      <c r="W1734" s="13">
        <f>SUMIFS('Fielding Data'!G:G, 'Fielding Data'!$A:$A, $A1734)</f>
        <v>0</v>
      </c>
      <c r="X1734" s="13">
        <f>SUMIFS('Fielding Data'!H:H, 'Fielding Data'!$A:$A, $A1734)</f>
        <v>0</v>
      </c>
    </row>
    <row r="1735" spans="1:24" x14ac:dyDescent="0.3">
      <c r="A1735" s="13" t="str">
        <f t="shared" si="55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 t="shared" si="54"/>
        <v>2B</v>
      </c>
      <c r="Q1735" s="13">
        <f>IFERROR(VLOOKUP($A1735, 'Fielding Data'!$A$1:$H$12056, 5, 0), 0)</f>
        <v>7</v>
      </c>
      <c r="R1735" s="13">
        <f>IFERROR(VLOOKUP($A1735, 'Fielding Data'!$A$1:$H$12056, 6, 0), 0)</f>
        <v>12</v>
      </c>
      <c r="S1735" s="13">
        <f>IFERROR(VLOOKUP($A1735, 'Fielding Data'!$A$1:$H$12056, 7, 0), 0)</f>
        <v>0</v>
      </c>
      <c r="T1735" s="13">
        <f>IFERROR(VLOOKUP($A1735, 'Fielding Data'!$A$1:$H$12056, 8, 0), 0)</f>
        <v>5</v>
      </c>
      <c r="U1735" s="13">
        <f>SUMIFS('Fielding Data'!E:E, 'Fielding Data'!$A:$A, $A1735)</f>
        <v>9</v>
      </c>
      <c r="V1735" s="13">
        <f>SUMIFS('Fielding Data'!F:F, 'Fielding Data'!$A:$A, $A1735)</f>
        <v>13</v>
      </c>
      <c r="W1735" s="13">
        <f>SUMIFS('Fielding Data'!G:G, 'Fielding Data'!$A:$A, $A1735)</f>
        <v>0</v>
      </c>
      <c r="X1735" s="13">
        <f>SUMIFS('Fielding Data'!H:H, 'Fielding Data'!$A:$A, $A1735)</f>
        <v>5</v>
      </c>
    </row>
    <row r="1736" spans="1:24" x14ac:dyDescent="0.3">
      <c r="A1736" s="13" t="str">
        <f t="shared" si="55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 t="shared" si="54"/>
        <v>C</v>
      </c>
      <c r="Q1736" s="13">
        <f>IFERROR(VLOOKUP($A1736, 'Fielding Data'!$A$1:$H$12056, 5, 0), 0)</f>
        <v>10</v>
      </c>
      <c r="R1736" s="13">
        <f>IFERROR(VLOOKUP($A1736, 'Fielding Data'!$A$1:$H$12056, 6, 0), 0)</f>
        <v>0</v>
      </c>
      <c r="S1736" s="13">
        <f>IFERROR(VLOOKUP($A1736, 'Fielding Data'!$A$1:$H$12056, 7, 0), 0)</f>
        <v>0</v>
      </c>
      <c r="T1736" s="13">
        <f>IFERROR(VLOOKUP($A1736, 'Fielding Data'!$A$1:$H$12056, 8, 0), 0)</f>
        <v>0</v>
      </c>
      <c r="U1736" s="13">
        <f>SUMIFS('Fielding Data'!E:E, 'Fielding Data'!$A:$A, $A1736)</f>
        <v>10</v>
      </c>
      <c r="V1736" s="13">
        <f>SUMIFS('Fielding Data'!F:F, 'Fielding Data'!$A:$A, $A1736)</f>
        <v>0</v>
      </c>
      <c r="W1736" s="13">
        <f>SUMIFS('Fielding Data'!G:G, 'Fielding Data'!$A:$A, $A1736)</f>
        <v>0</v>
      </c>
      <c r="X1736" s="13">
        <f>SUMIFS('Fielding Data'!H:H, 'Fielding Data'!$A:$A, $A1736)</f>
        <v>0</v>
      </c>
    </row>
    <row r="1737" spans="1:24" x14ac:dyDescent="0.3">
      <c r="A1737" s="13" t="str">
        <f t="shared" si="55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 t="shared" si="54"/>
        <v>P</v>
      </c>
      <c r="Q1737" s="13">
        <f>IFERROR(VLOOKUP($A1737, 'Fielding Data'!$A$1:$H$12056, 5, 0), 0)</f>
        <v>0</v>
      </c>
      <c r="R1737" s="13">
        <f>IFERROR(VLOOKUP($A1737, 'Fielding Data'!$A$1:$H$12056, 6, 0), 0)</f>
        <v>1</v>
      </c>
      <c r="S1737" s="13">
        <f>IFERROR(VLOOKUP($A1737, 'Fielding Data'!$A$1:$H$12056, 7, 0), 0)</f>
        <v>0</v>
      </c>
      <c r="T1737" s="13">
        <f>IFERROR(VLOOKUP($A1737, 'Fielding Data'!$A$1:$H$12056, 8, 0), 0)</f>
        <v>0</v>
      </c>
      <c r="U1737" s="13">
        <f>SUMIFS('Fielding Data'!E:E, 'Fielding Data'!$A:$A, $A1737)</f>
        <v>0</v>
      </c>
      <c r="V1737" s="13">
        <f>SUMIFS('Fielding Data'!F:F, 'Fielding Data'!$A:$A, $A1737)</f>
        <v>1</v>
      </c>
      <c r="W1737" s="13">
        <f>SUMIFS('Fielding Data'!G:G, 'Fielding Data'!$A:$A, $A1737)</f>
        <v>0</v>
      </c>
      <c r="X1737" s="13">
        <f>SUMIFS('Fielding Data'!H:H, 'Fielding Data'!$A:$A, $A1737)</f>
        <v>0</v>
      </c>
    </row>
    <row r="1738" spans="1:24" x14ac:dyDescent="0.3">
      <c r="A1738" s="13" t="str">
        <f t="shared" si="55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 t="shared" si="54"/>
        <v>LF</v>
      </c>
      <c r="Q1738" s="13">
        <f>IFERROR(VLOOKUP($A1738, 'Fielding Data'!$A$1:$H$12056, 5, 0), 0)</f>
        <v>0</v>
      </c>
      <c r="R1738" s="13">
        <f>IFERROR(VLOOKUP($A1738, 'Fielding Data'!$A$1:$H$12056, 6, 0), 0)</f>
        <v>0</v>
      </c>
      <c r="S1738" s="13">
        <f>IFERROR(VLOOKUP($A1738, 'Fielding Data'!$A$1:$H$12056, 7, 0), 0)</f>
        <v>0</v>
      </c>
      <c r="T1738" s="13">
        <f>IFERROR(VLOOKUP($A1738, 'Fielding Data'!$A$1:$H$12056, 8, 0), 0)</f>
        <v>0</v>
      </c>
      <c r="U1738" s="13">
        <f>SUMIFS('Fielding Data'!E:E, 'Fielding Data'!$A:$A, $A1738)</f>
        <v>110</v>
      </c>
      <c r="V1738" s="13">
        <f>SUMIFS('Fielding Data'!F:F, 'Fielding Data'!$A:$A, $A1738)</f>
        <v>9</v>
      </c>
      <c r="W1738" s="13">
        <f>SUMIFS('Fielding Data'!G:G, 'Fielding Data'!$A:$A, $A1738)</f>
        <v>1</v>
      </c>
      <c r="X1738" s="13">
        <f>SUMIFS('Fielding Data'!H:H, 'Fielding Data'!$A:$A, $A1738)</f>
        <v>3</v>
      </c>
    </row>
    <row r="1739" spans="1:24" x14ac:dyDescent="0.3">
      <c r="A1739" s="13" t="str">
        <f t="shared" si="55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 t="shared" si="54"/>
        <v>P</v>
      </c>
      <c r="Q1739" s="13">
        <f>IFERROR(VLOOKUP($A1739, 'Fielding Data'!$A$1:$H$12056, 5, 0), 0)</f>
        <v>1</v>
      </c>
      <c r="R1739" s="13">
        <f>IFERROR(VLOOKUP($A1739, 'Fielding Data'!$A$1:$H$12056, 6, 0), 0)</f>
        <v>0</v>
      </c>
      <c r="S1739" s="13">
        <f>IFERROR(VLOOKUP($A1739, 'Fielding Data'!$A$1:$H$12056, 7, 0), 0)</f>
        <v>1</v>
      </c>
      <c r="T1739" s="13">
        <f>IFERROR(VLOOKUP($A1739, 'Fielding Data'!$A$1:$H$12056, 8, 0), 0)</f>
        <v>0</v>
      </c>
      <c r="U1739" s="13">
        <f>SUMIFS('Fielding Data'!E:E, 'Fielding Data'!$A:$A, $A1739)</f>
        <v>1</v>
      </c>
      <c r="V1739" s="13">
        <f>SUMIFS('Fielding Data'!F:F, 'Fielding Data'!$A:$A, $A1739)</f>
        <v>0</v>
      </c>
      <c r="W1739" s="13">
        <f>SUMIFS('Fielding Data'!G:G, 'Fielding Data'!$A:$A, $A1739)</f>
        <v>1</v>
      </c>
      <c r="X1739" s="13">
        <f>SUMIFS('Fielding Data'!H:H, 'Fielding Data'!$A:$A, $A1739)</f>
        <v>0</v>
      </c>
    </row>
    <row r="1740" spans="1:24" x14ac:dyDescent="0.3">
      <c r="A1740" s="13" t="str">
        <f t="shared" si="55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 t="shared" si="54"/>
        <v>P</v>
      </c>
      <c r="Q1740" s="13">
        <f>IFERROR(VLOOKUP($A1740, 'Fielding Data'!$A$1:$H$12056, 5, 0), 0)</f>
        <v>15</v>
      </c>
      <c r="R1740" s="13">
        <f>IFERROR(VLOOKUP($A1740, 'Fielding Data'!$A$1:$H$12056, 6, 0), 0)</f>
        <v>36</v>
      </c>
      <c r="S1740" s="13">
        <f>IFERROR(VLOOKUP($A1740, 'Fielding Data'!$A$1:$H$12056, 7, 0), 0)</f>
        <v>0</v>
      </c>
      <c r="T1740" s="13">
        <f>IFERROR(VLOOKUP($A1740, 'Fielding Data'!$A$1:$H$12056, 8, 0), 0)</f>
        <v>5</v>
      </c>
      <c r="U1740" s="13">
        <f>SUMIFS('Fielding Data'!E:E, 'Fielding Data'!$A:$A, $A1740)</f>
        <v>15</v>
      </c>
      <c r="V1740" s="13">
        <f>SUMIFS('Fielding Data'!F:F, 'Fielding Data'!$A:$A, $A1740)</f>
        <v>36</v>
      </c>
      <c r="W1740" s="13">
        <f>SUMIFS('Fielding Data'!G:G, 'Fielding Data'!$A:$A, $A1740)</f>
        <v>0</v>
      </c>
      <c r="X1740" s="13">
        <f>SUMIFS('Fielding Data'!H:H, 'Fielding Data'!$A:$A, $A1740)</f>
        <v>5</v>
      </c>
    </row>
    <row r="1741" spans="1:24" x14ac:dyDescent="0.3">
      <c r="A1741" s="13" t="str">
        <f t="shared" si="55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 t="shared" si="54"/>
        <v>P</v>
      </c>
      <c r="Q1741" s="13">
        <f>IFERROR(VLOOKUP($A1741, 'Fielding Data'!$A$1:$H$12056, 5, 0), 0)</f>
        <v>19</v>
      </c>
      <c r="R1741" s="13">
        <f>IFERROR(VLOOKUP($A1741, 'Fielding Data'!$A$1:$H$12056, 6, 0), 0)</f>
        <v>16</v>
      </c>
      <c r="S1741" s="13">
        <f>IFERROR(VLOOKUP($A1741, 'Fielding Data'!$A$1:$H$12056, 7, 0), 0)</f>
        <v>3</v>
      </c>
      <c r="T1741" s="13">
        <f>IFERROR(VLOOKUP($A1741, 'Fielding Data'!$A$1:$H$12056, 8, 0), 0)</f>
        <v>4</v>
      </c>
      <c r="U1741" s="13">
        <f>SUMIFS('Fielding Data'!E:E, 'Fielding Data'!$A:$A, $A1741)</f>
        <v>19</v>
      </c>
      <c r="V1741" s="13">
        <f>SUMIFS('Fielding Data'!F:F, 'Fielding Data'!$A:$A, $A1741)</f>
        <v>16</v>
      </c>
      <c r="W1741" s="13">
        <f>SUMIFS('Fielding Data'!G:G, 'Fielding Data'!$A:$A, $A1741)</f>
        <v>3</v>
      </c>
      <c r="X1741" s="13">
        <f>SUMIFS('Fielding Data'!H:H, 'Fielding Data'!$A:$A, $A1741)</f>
        <v>4</v>
      </c>
    </row>
    <row r="1742" spans="1:24" x14ac:dyDescent="0.3">
      <c r="A1742" s="13" t="str">
        <f t="shared" si="55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 t="shared" si="54"/>
        <v>1B</v>
      </c>
      <c r="Q1742" s="13">
        <f>IFERROR(VLOOKUP($A1742, 'Fielding Data'!$A$1:$H$12056, 5, 0), 0)</f>
        <v>15</v>
      </c>
      <c r="R1742" s="13">
        <f>IFERROR(VLOOKUP($A1742, 'Fielding Data'!$A$1:$H$12056, 6, 0), 0)</f>
        <v>0</v>
      </c>
      <c r="S1742" s="13">
        <f>IFERROR(VLOOKUP($A1742, 'Fielding Data'!$A$1:$H$12056, 7, 0), 0)</f>
        <v>0</v>
      </c>
      <c r="T1742" s="13">
        <f>IFERROR(VLOOKUP($A1742, 'Fielding Data'!$A$1:$H$12056, 8, 0), 0)</f>
        <v>3</v>
      </c>
      <c r="U1742" s="13">
        <f>SUMIFS('Fielding Data'!E:E, 'Fielding Data'!$A:$A, $A1742)</f>
        <v>38</v>
      </c>
      <c r="V1742" s="13">
        <f>SUMIFS('Fielding Data'!F:F, 'Fielding Data'!$A:$A, $A1742)</f>
        <v>0</v>
      </c>
      <c r="W1742" s="13">
        <f>SUMIFS('Fielding Data'!G:G, 'Fielding Data'!$A:$A, $A1742)</f>
        <v>1</v>
      </c>
      <c r="X1742" s="13">
        <f>SUMIFS('Fielding Data'!H:H, 'Fielding Data'!$A:$A, $A1742)</f>
        <v>3</v>
      </c>
    </row>
    <row r="1743" spans="1:24" x14ac:dyDescent="0.3">
      <c r="A1743" s="13" t="str">
        <f t="shared" si="55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 t="shared" si="54"/>
        <v>1B</v>
      </c>
      <c r="Q1743" s="13">
        <f>IFERROR(VLOOKUP($A1743, 'Fielding Data'!$A$1:$H$12056, 5, 0), 0)</f>
        <v>16</v>
      </c>
      <c r="R1743" s="13">
        <f>IFERROR(VLOOKUP($A1743, 'Fielding Data'!$A$1:$H$12056, 6, 0), 0)</f>
        <v>5</v>
      </c>
      <c r="S1743" s="13">
        <f>IFERROR(VLOOKUP($A1743, 'Fielding Data'!$A$1:$H$12056, 7, 0), 0)</f>
        <v>1</v>
      </c>
      <c r="T1743" s="13">
        <f>IFERROR(VLOOKUP($A1743, 'Fielding Data'!$A$1:$H$12056, 8, 0), 0)</f>
        <v>3</v>
      </c>
      <c r="U1743" s="13">
        <f>SUMIFS('Fielding Data'!E:E, 'Fielding Data'!$A:$A, $A1743)</f>
        <v>19</v>
      </c>
      <c r="V1743" s="13">
        <f>SUMIFS('Fielding Data'!F:F, 'Fielding Data'!$A:$A, $A1743)</f>
        <v>12</v>
      </c>
      <c r="W1743" s="13">
        <f>SUMIFS('Fielding Data'!G:G, 'Fielding Data'!$A:$A, $A1743)</f>
        <v>1</v>
      </c>
      <c r="X1743" s="13">
        <f>SUMIFS('Fielding Data'!H:H, 'Fielding Data'!$A:$A, $A1743)</f>
        <v>4</v>
      </c>
    </row>
    <row r="1744" spans="1:24" x14ac:dyDescent="0.3">
      <c r="A1744" s="13" t="str">
        <f t="shared" si="55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 t="shared" si="54"/>
        <v>1B</v>
      </c>
      <c r="Q1744" s="13">
        <f>IFERROR(VLOOKUP($A1744, 'Fielding Data'!$A$1:$H$12056, 5, 0), 0)</f>
        <v>1</v>
      </c>
      <c r="R1744" s="13">
        <f>IFERROR(VLOOKUP($A1744, 'Fielding Data'!$A$1:$H$12056, 6, 0), 0)</f>
        <v>0</v>
      </c>
      <c r="S1744" s="13">
        <f>IFERROR(VLOOKUP($A1744, 'Fielding Data'!$A$1:$H$12056, 7, 0), 0)</f>
        <v>0</v>
      </c>
      <c r="T1744" s="13">
        <f>IFERROR(VLOOKUP($A1744, 'Fielding Data'!$A$1:$H$12056, 8, 0), 0)</f>
        <v>0</v>
      </c>
      <c r="U1744" s="13">
        <f>SUMIFS('Fielding Data'!E:E, 'Fielding Data'!$A:$A, $A1744)</f>
        <v>183</v>
      </c>
      <c r="V1744" s="13">
        <f>SUMIFS('Fielding Data'!F:F, 'Fielding Data'!$A:$A, $A1744)</f>
        <v>12</v>
      </c>
      <c r="W1744" s="13">
        <f>SUMIFS('Fielding Data'!G:G, 'Fielding Data'!$A:$A, $A1744)</f>
        <v>3</v>
      </c>
      <c r="X1744" s="13">
        <f>SUMIFS('Fielding Data'!H:H, 'Fielding Data'!$A:$A, $A1744)</f>
        <v>1</v>
      </c>
    </row>
    <row r="1745" spans="1:24" x14ac:dyDescent="0.3">
      <c r="A1745" s="13" t="str">
        <f t="shared" si="55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 t="shared" si="54"/>
        <v>CF</v>
      </c>
      <c r="Q1745" s="13">
        <f>IFERROR(VLOOKUP($A1745, 'Fielding Data'!$A$1:$H$12056, 5, 0), 0)</f>
        <v>0</v>
      </c>
      <c r="R1745" s="13">
        <f>IFERROR(VLOOKUP($A1745, 'Fielding Data'!$A$1:$H$12056, 6, 0), 0)</f>
        <v>0</v>
      </c>
      <c r="S1745" s="13">
        <f>IFERROR(VLOOKUP($A1745, 'Fielding Data'!$A$1:$H$12056, 7, 0), 0)</f>
        <v>0</v>
      </c>
      <c r="T1745" s="13">
        <f>IFERROR(VLOOKUP($A1745, 'Fielding Data'!$A$1:$H$12056, 8, 0), 0)</f>
        <v>0</v>
      </c>
      <c r="U1745" s="13">
        <f>SUMIFS('Fielding Data'!E:E, 'Fielding Data'!$A:$A, $A1745)</f>
        <v>33</v>
      </c>
      <c r="V1745" s="13">
        <f>SUMIFS('Fielding Data'!F:F, 'Fielding Data'!$A:$A, $A1745)</f>
        <v>0</v>
      </c>
      <c r="W1745" s="13">
        <f>SUMIFS('Fielding Data'!G:G, 'Fielding Data'!$A:$A, $A1745)</f>
        <v>0</v>
      </c>
      <c r="X1745" s="13">
        <f>SUMIFS('Fielding Data'!H:H, 'Fielding Data'!$A:$A, $A1745)</f>
        <v>0</v>
      </c>
    </row>
    <row r="1746" spans="1:24" x14ac:dyDescent="0.3">
      <c r="A1746" s="13" t="str">
        <f t="shared" si="55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 t="shared" si="54"/>
        <v>P</v>
      </c>
      <c r="Q1746" s="13">
        <f>IFERROR(VLOOKUP($A1746, 'Fielding Data'!$A$1:$H$12056, 5, 0), 0)</f>
        <v>10</v>
      </c>
      <c r="R1746" s="13">
        <f>IFERROR(VLOOKUP($A1746, 'Fielding Data'!$A$1:$H$12056, 6, 0), 0)</f>
        <v>31</v>
      </c>
      <c r="S1746" s="13">
        <f>IFERROR(VLOOKUP($A1746, 'Fielding Data'!$A$1:$H$12056, 7, 0), 0)</f>
        <v>2</v>
      </c>
      <c r="T1746" s="13">
        <f>IFERROR(VLOOKUP($A1746, 'Fielding Data'!$A$1:$H$12056, 8, 0), 0)</f>
        <v>4</v>
      </c>
      <c r="U1746" s="13">
        <f>SUMIFS('Fielding Data'!E:E, 'Fielding Data'!$A:$A, $A1746)</f>
        <v>10</v>
      </c>
      <c r="V1746" s="13">
        <f>SUMIFS('Fielding Data'!F:F, 'Fielding Data'!$A:$A, $A1746)</f>
        <v>31</v>
      </c>
      <c r="W1746" s="13">
        <f>SUMIFS('Fielding Data'!G:G, 'Fielding Data'!$A:$A, $A1746)</f>
        <v>2</v>
      </c>
      <c r="X1746" s="13">
        <f>SUMIFS('Fielding Data'!H:H, 'Fielding Data'!$A:$A, $A1746)</f>
        <v>4</v>
      </c>
    </row>
    <row r="1747" spans="1:24" x14ac:dyDescent="0.3">
      <c r="A1747" s="13" t="str">
        <f t="shared" si="55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 t="shared" si="54"/>
        <v>1B</v>
      </c>
      <c r="Q1747" s="13">
        <f>IFERROR(VLOOKUP($A1747, 'Fielding Data'!$A$1:$H$12056, 5, 0), 0)</f>
        <v>807</v>
      </c>
      <c r="R1747" s="13">
        <f>IFERROR(VLOOKUP($A1747, 'Fielding Data'!$A$1:$H$12056, 6, 0), 0)</f>
        <v>41</v>
      </c>
      <c r="S1747" s="13">
        <f>IFERROR(VLOOKUP($A1747, 'Fielding Data'!$A$1:$H$12056, 7, 0), 0)</f>
        <v>7</v>
      </c>
      <c r="T1747" s="13">
        <f>IFERROR(VLOOKUP($A1747, 'Fielding Data'!$A$1:$H$12056, 8, 0), 0)</f>
        <v>69</v>
      </c>
      <c r="U1747" s="13">
        <f>SUMIFS('Fielding Data'!E:E, 'Fielding Data'!$A:$A, $A1747)</f>
        <v>807</v>
      </c>
      <c r="V1747" s="13">
        <f>SUMIFS('Fielding Data'!F:F, 'Fielding Data'!$A:$A, $A1747)</f>
        <v>41</v>
      </c>
      <c r="W1747" s="13">
        <f>SUMIFS('Fielding Data'!G:G, 'Fielding Data'!$A:$A, $A1747)</f>
        <v>7</v>
      </c>
      <c r="X1747" s="13">
        <f>SUMIFS('Fielding Data'!H:H, 'Fielding Data'!$A:$A, $A1747)</f>
        <v>69</v>
      </c>
    </row>
    <row r="1748" spans="1:24" x14ac:dyDescent="0.3">
      <c r="A1748" s="13" t="str">
        <f t="shared" si="55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 t="shared" si="54"/>
        <v>1B</v>
      </c>
      <c r="Q1748" s="13">
        <f>IFERROR(VLOOKUP($A1748, 'Fielding Data'!$A$1:$H$12056, 5, 0), 0)</f>
        <v>380</v>
      </c>
      <c r="R1748" s="13">
        <f>IFERROR(VLOOKUP($A1748, 'Fielding Data'!$A$1:$H$12056, 6, 0), 0)</f>
        <v>32</v>
      </c>
      <c r="S1748" s="13">
        <f>IFERROR(VLOOKUP($A1748, 'Fielding Data'!$A$1:$H$12056, 7, 0), 0)</f>
        <v>0</v>
      </c>
      <c r="T1748" s="13">
        <f>IFERROR(VLOOKUP($A1748, 'Fielding Data'!$A$1:$H$12056, 8, 0), 0)</f>
        <v>34</v>
      </c>
      <c r="U1748" s="13">
        <f>SUMIFS('Fielding Data'!E:E, 'Fielding Data'!$A:$A, $A1748)</f>
        <v>380</v>
      </c>
      <c r="V1748" s="13">
        <f>SUMIFS('Fielding Data'!F:F, 'Fielding Data'!$A:$A, $A1748)</f>
        <v>32</v>
      </c>
      <c r="W1748" s="13">
        <f>SUMIFS('Fielding Data'!G:G, 'Fielding Data'!$A:$A, $A1748)</f>
        <v>0</v>
      </c>
      <c r="X1748" s="13">
        <f>SUMIFS('Fielding Data'!H:H, 'Fielding Data'!$A:$A, $A1748)</f>
        <v>34</v>
      </c>
    </row>
    <row r="1749" spans="1:24" x14ac:dyDescent="0.3">
      <c r="A1749" s="13" t="str">
        <f t="shared" si="55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 t="shared" si="54"/>
        <v>1B</v>
      </c>
      <c r="Q1749" s="13">
        <f>IFERROR(VLOOKUP($A1749, 'Fielding Data'!$A$1:$H$12056, 5, 0), 0)</f>
        <v>13</v>
      </c>
      <c r="R1749" s="13">
        <f>IFERROR(VLOOKUP($A1749, 'Fielding Data'!$A$1:$H$12056, 6, 0), 0)</f>
        <v>2</v>
      </c>
      <c r="S1749" s="13">
        <f>IFERROR(VLOOKUP($A1749, 'Fielding Data'!$A$1:$H$12056, 7, 0), 0)</f>
        <v>0</v>
      </c>
      <c r="T1749" s="13">
        <f>IFERROR(VLOOKUP($A1749, 'Fielding Data'!$A$1:$H$12056, 8, 0), 0)</f>
        <v>0</v>
      </c>
      <c r="U1749" s="13">
        <f>SUMIFS('Fielding Data'!E:E, 'Fielding Data'!$A:$A, $A1749)</f>
        <v>33</v>
      </c>
      <c r="V1749" s="13">
        <f>SUMIFS('Fielding Data'!F:F, 'Fielding Data'!$A:$A, $A1749)</f>
        <v>64</v>
      </c>
      <c r="W1749" s="13">
        <f>SUMIFS('Fielding Data'!G:G, 'Fielding Data'!$A:$A, $A1749)</f>
        <v>5</v>
      </c>
      <c r="X1749" s="13">
        <f>SUMIFS('Fielding Data'!H:H, 'Fielding Data'!$A:$A, $A1749)</f>
        <v>9</v>
      </c>
    </row>
    <row r="1750" spans="1:24" x14ac:dyDescent="0.3">
      <c r="A1750" s="13" t="str">
        <f t="shared" si="55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 t="shared" si="54"/>
        <v>P</v>
      </c>
      <c r="Q1750" s="13">
        <f>IFERROR(VLOOKUP($A1750, 'Fielding Data'!$A$1:$H$12056, 5, 0), 0)</f>
        <v>10</v>
      </c>
      <c r="R1750" s="13">
        <f>IFERROR(VLOOKUP($A1750, 'Fielding Data'!$A$1:$H$12056, 6, 0), 0)</f>
        <v>28</v>
      </c>
      <c r="S1750" s="13">
        <f>IFERROR(VLOOKUP($A1750, 'Fielding Data'!$A$1:$H$12056, 7, 0), 0)</f>
        <v>1</v>
      </c>
      <c r="T1750" s="13">
        <f>IFERROR(VLOOKUP($A1750, 'Fielding Data'!$A$1:$H$12056, 8, 0), 0)</f>
        <v>2</v>
      </c>
      <c r="U1750" s="13">
        <f>SUMIFS('Fielding Data'!E:E, 'Fielding Data'!$A:$A, $A1750)</f>
        <v>10</v>
      </c>
      <c r="V1750" s="13">
        <f>SUMIFS('Fielding Data'!F:F, 'Fielding Data'!$A:$A, $A1750)</f>
        <v>28</v>
      </c>
      <c r="W1750" s="13">
        <f>SUMIFS('Fielding Data'!G:G, 'Fielding Data'!$A:$A, $A1750)</f>
        <v>1</v>
      </c>
      <c r="X1750" s="13">
        <f>SUMIFS('Fielding Data'!H:H, 'Fielding Data'!$A:$A, $A1750)</f>
        <v>2</v>
      </c>
    </row>
    <row r="1751" spans="1:24" x14ac:dyDescent="0.3">
      <c r="A1751" s="13" t="str">
        <f t="shared" si="55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 t="shared" si="54"/>
        <v>C</v>
      </c>
      <c r="Q1751" s="13">
        <f>IFERROR(VLOOKUP($A1751, 'Fielding Data'!$A$1:$H$12056, 5, 0), 0)</f>
        <v>22</v>
      </c>
      <c r="R1751" s="13">
        <f>IFERROR(VLOOKUP($A1751, 'Fielding Data'!$A$1:$H$12056, 6, 0), 0)</f>
        <v>3</v>
      </c>
      <c r="S1751" s="13">
        <f>IFERROR(VLOOKUP($A1751, 'Fielding Data'!$A$1:$H$12056, 7, 0), 0)</f>
        <v>0</v>
      </c>
      <c r="T1751" s="13">
        <f>IFERROR(VLOOKUP($A1751, 'Fielding Data'!$A$1:$H$12056, 8, 0), 0)</f>
        <v>0</v>
      </c>
      <c r="U1751" s="13">
        <f>SUMIFS('Fielding Data'!E:E, 'Fielding Data'!$A:$A, $A1751)</f>
        <v>22</v>
      </c>
      <c r="V1751" s="13">
        <f>SUMIFS('Fielding Data'!F:F, 'Fielding Data'!$A:$A, $A1751)</f>
        <v>3</v>
      </c>
      <c r="W1751" s="13">
        <f>SUMIFS('Fielding Data'!G:G, 'Fielding Data'!$A:$A, $A1751)</f>
        <v>0</v>
      </c>
      <c r="X1751" s="13">
        <f>SUMIFS('Fielding Data'!H:H, 'Fielding Data'!$A:$A, $A1751)</f>
        <v>0</v>
      </c>
    </row>
    <row r="1752" spans="1:24" x14ac:dyDescent="0.3">
      <c r="A1752" s="13" t="str">
        <f t="shared" si="55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 t="shared" si="54"/>
        <v>3B</v>
      </c>
      <c r="Q1752" s="13">
        <f>IFERROR(VLOOKUP($A1752, 'Fielding Data'!$A$1:$H$12056, 5, 0), 0)</f>
        <v>38</v>
      </c>
      <c r="R1752" s="13">
        <f>IFERROR(VLOOKUP($A1752, 'Fielding Data'!$A$1:$H$12056, 6, 0), 0)</f>
        <v>120</v>
      </c>
      <c r="S1752" s="13">
        <f>IFERROR(VLOOKUP($A1752, 'Fielding Data'!$A$1:$H$12056, 7, 0), 0)</f>
        <v>6</v>
      </c>
      <c r="T1752" s="13">
        <f>IFERROR(VLOOKUP($A1752, 'Fielding Data'!$A$1:$H$12056, 8, 0), 0)</f>
        <v>10</v>
      </c>
      <c r="U1752" s="13">
        <f>SUMIFS('Fielding Data'!E:E, 'Fielding Data'!$A:$A, $A1752)</f>
        <v>38</v>
      </c>
      <c r="V1752" s="13">
        <f>SUMIFS('Fielding Data'!F:F, 'Fielding Data'!$A:$A, $A1752)</f>
        <v>120</v>
      </c>
      <c r="W1752" s="13">
        <f>SUMIFS('Fielding Data'!G:G, 'Fielding Data'!$A:$A, $A1752)</f>
        <v>6</v>
      </c>
      <c r="X1752" s="13">
        <f>SUMIFS('Fielding Data'!H:H, 'Fielding Data'!$A:$A, $A1752)</f>
        <v>10</v>
      </c>
    </row>
    <row r="1753" spans="1:24" x14ac:dyDescent="0.3">
      <c r="A1753" s="13" t="str">
        <f t="shared" si="55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 t="shared" si="54"/>
        <v>P</v>
      </c>
      <c r="Q1753" s="13">
        <f>IFERROR(VLOOKUP($A1753, 'Fielding Data'!$A$1:$H$12056, 5, 0), 0)</f>
        <v>1</v>
      </c>
      <c r="R1753" s="13">
        <f>IFERROR(VLOOKUP($A1753, 'Fielding Data'!$A$1:$H$12056, 6, 0), 0)</f>
        <v>4</v>
      </c>
      <c r="S1753" s="13">
        <f>IFERROR(VLOOKUP($A1753, 'Fielding Data'!$A$1:$H$12056, 7, 0), 0)</f>
        <v>3</v>
      </c>
      <c r="T1753" s="13">
        <f>IFERROR(VLOOKUP($A1753, 'Fielding Data'!$A$1:$H$12056, 8, 0), 0)</f>
        <v>0</v>
      </c>
      <c r="U1753" s="13">
        <f>SUMIFS('Fielding Data'!E:E, 'Fielding Data'!$A:$A, $A1753)</f>
        <v>1</v>
      </c>
      <c r="V1753" s="13">
        <f>SUMIFS('Fielding Data'!F:F, 'Fielding Data'!$A:$A, $A1753)</f>
        <v>4</v>
      </c>
      <c r="W1753" s="13">
        <f>SUMIFS('Fielding Data'!G:G, 'Fielding Data'!$A:$A, $A1753)</f>
        <v>3</v>
      </c>
      <c r="X1753" s="13">
        <f>SUMIFS('Fielding Data'!H:H, 'Fielding Data'!$A:$A, $A1753)</f>
        <v>0</v>
      </c>
    </row>
    <row r="1754" spans="1:24" x14ac:dyDescent="0.3">
      <c r="A1754" s="13" t="str">
        <f t="shared" si="55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 t="shared" si="54"/>
        <v>P</v>
      </c>
      <c r="Q1754" s="13">
        <f>IFERROR(VLOOKUP($A1754, 'Fielding Data'!$A$1:$H$12056, 5, 0), 0)</f>
        <v>18</v>
      </c>
      <c r="R1754" s="13">
        <f>IFERROR(VLOOKUP($A1754, 'Fielding Data'!$A$1:$H$12056, 6, 0), 0)</f>
        <v>22</v>
      </c>
      <c r="S1754" s="13">
        <f>IFERROR(VLOOKUP($A1754, 'Fielding Data'!$A$1:$H$12056, 7, 0), 0)</f>
        <v>0</v>
      </c>
      <c r="T1754" s="13">
        <f>IFERROR(VLOOKUP($A1754, 'Fielding Data'!$A$1:$H$12056, 8, 0), 0)</f>
        <v>3</v>
      </c>
      <c r="U1754" s="13">
        <f>SUMIFS('Fielding Data'!E:E, 'Fielding Data'!$A:$A, $A1754)</f>
        <v>18</v>
      </c>
      <c r="V1754" s="13">
        <f>SUMIFS('Fielding Data'!F:F, 'Fielding Data'!$A:$A, $A1754)</f>
        <v>22</v>
      </c>
      <c r="W1754" s="13">
        <f>SUMIFS('Fielding Data'!G:G, 'Fielding Data'!$A:$A, $A1754)</f>
        <v>0</v>
      </c>
      <c r="X1754" s="13">
        <f>SUMIFS('Fielding Data'!H:H, 'Fielding Data'!$A:$A, $A1754)</f>
        <v>3</v>
      </c>
    </row>
    <row r="1755" spans="1:24" x14ac:dyDescent="0.3">
      <c r="A1755" s="13" t="str">
        <f t="shared" si="55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 t="shared" si="54"/>
        <v>P</v>
      </c>
      <c r="Q1755" s="13">
        <f>IFERROR(VLOOKUP($A1755, 'Fielding Data'!$A$1:$H$12056, 5, 0), 0)</f>
        <v>6</v>
      </c>
      <c r="R1755" s="13">
        <f>IFERROR(VLOOKUP($A1755, 'Fielding Data'!$A$1:$H$12056, 6, 0), 0)</f>
        <v>13</v>
      </c>
      <c r="S1755" s="13">
        <f>IFERROR(VLOOKUP($A1755, 'Fielding Data'!$A$1:$H$12056, 7, 0), 0)</f>
        <v>0</v>
      </c>
      <c r="T1755" s="13">
        <f>IFERROR(VLOOKUP($A1755, 'Fielding Data'!$A$1:$H$12056, 8, 0), 0)</f>
        <v>1</v>
      </c>
      <c r="U1755" s="13">
        <f>SUMIFS('Fielding Data'!E:E, 'Fielding Data'!$A:$A, $A1755)</f>
        <v>6</v>
      </c>
      <c r="V1755" s="13">
        <f>SUMIFS('Fielding Data'!F:F, 'Fielding Data'!$A:$A, $A1755)</f>
        <v>13</v>
      </c>
      <c r="W1755" s="13">
        <f>SUMIFS('Fielding Data'!G:G, 'Fielding Data'!$A:$A, $A1755)</f>
        <v>0</v>
      </c>
      <c r="X1755" s="13">
        <f>SUMIFS('Fielding Data'!H:H, 'Fielding Data'!$A:$A, $A1755)</f>
        <v>1</v>
      </c>
    </row>
    <row r="1756" spans="1:24" x14ac:dyDescent="0.3">
      <c r="A1756" s="13" t="str">
        <f t="shared" si="55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 t="shared" si="54"/>
        <v>P</v>
      </c>
      <c r="Q1756" s="13">
        <f>IFERROR(VLOOKUP($A1756, 'Fielding Data'!$A$1:$H$12056, 5, 0), 0)</f>
        <v>12</v>
      </c>
      <c r="R1756" s="13">
        <f>IFERROR(VLOOKUP($A1756, 'Fielding Data'!$A$1:$H$12056, 6, 0), 0)</f>
        <v>10</v>
      </c>
      <c r="S1756" s="13">
        <f>IFERROR(VLOOKUP($A1756, 'Fielding Data'!$A$1:$H$12056, 7, 0), 0)</f>
        <v>0</v>
      </c>
      <c r="T1756" s="13">
        <f>IFERROR(VLOOKUP($A1756, 'Fielding Data'!$A$1:$H$12056, 8, 0), 0)</f>
        <v>2</v>
      </c>
      <c r="U1756" s="13">
        <f>SUMIFS('Fielding Data'!E:E, 'Fielding Data'!$A:$A, $A1756)</f>
        <v>12</v>
      </c>
      <c r="V1756" s="13">
        <f>SUMIFS('Fielding Data'!F:F, 'Fielding Data'!$A:$A, $A1756)</f>
        <v>10</v>
      </c>
      <c r="W1756" s="13">
        <f>SUMIFS('Fielding Data'!G:G, 'Fielding Data'!$A:$A, $A1756)</f>
        <v>0</v>
      </c>
      <c r="X1756" s="13">
        <f>SUMIFS('Fielding Data'!H:H, 'Fielding Data'!$A:$A, $A1756)</f>
        <v>2</v>
      </c>
    </row>
    <row r="1757" spans="1:24" x14ac:dyDescent="0.3">
      <c r="A1757" s="13" t="str">
        <f t="shared" si="55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 t="shared" si="54"/>
        <v>P</v>
      </c>
      <c r="Q1757" s="13">
        <f>IFERROR(VLOOKUP($A1757, 'Fielding Data'!$A$1:$H$12056, 5, 0), 0)</f>
        <v>0</v>
      </c>
      <c r="R1757" s="13">
        <f>IFERROR(VLOOKUP($A1757, 'Fielding Data'!$A$1:$H$12056, 6, 0), 0)</f>
        <v>0</v>
      </c>
      <c r="S1757" s="13">
        <f>IFERROR(VLOOKUP($A1757, 'Fielding Data'!$A$1:$H$12056, 7, 0), 0)</f>
        <v>0</v>
      </c>
      <c r="T1757" s="13">
        <f>IFERROR(VLOOKUP($A1757, 'Fielding Data'!$A$1:$H$12056, 8, 0), 0)</f>
        <v>0</v>
      </c>
      <c r="U1757" s="13">
        <f>SUMIFS('Fielding Data'!E:E, 'Fielding Data'!$A:$A, $A1757)</f>
        <v>0</v>
      </c>
      <c r="V1757" s="13">
        <f>SUMIFS('Fielding Data'!F:F, 'Fielding Data'!$A:$A, $A1757)</f>
        <v>0</v>
      </c>
      <c r="W1757" s="13">
        <f>SUMIFS('Fielding Data'!G:G, 'Fielding Data'!$A:$A, $A1757)</f>
        <v>0</v>
      </c>
      <c r="X1757" s="13">
        <f>SUMIFS('Fielding Data'!H:H, 'Fielding Data'!$A:$A, $A1757)</f>
        <v>0</v>
      </c>
    </row>
    <row r="1758" spans="1:24" x14ac:dyDescent="0.3">
      <c r="A1758" s="13" t="str">
        <f t="shared" si="55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 t="shared" si="54"/>
        <v>1B</v>
      </c>
      <c r="Q1758" s="13">
        <f>IFERROR(VLOOKUP($A1758, 'Fielding Data'!$A$1:$H$12056, 5, 0), 0)</f>
        <v>578</v>
      </c>
      <c r="R1758" s="13">
        <f>IFERROR(VLOOKUP($A1758, 'Fielding Data'!$A$1:$H$12056, 6, 0), 0)</f>
        <v>75</v>
      </c>
      <c r="S1758" s="13">
        <f>IFERROR(VLOOKUP($A1758, 'Fielding Data'!$A$1:$H$12056, 7, 0), 0)</f>
        <v>5</v>
      </c>
      <c r="T1758" s="13">
        <f>IFERROR(VLOOKUP($A1758, 'Fielding Data'!$A$1:$H$12056, 8, 0), 0)</f>
        <v>59</v>
      </c>
      <c r="U1758" s="13">
        <f>SUMIFS('Fielding Data'!E:E, 'Fielding Data'!$A:$A, $A1758)</f>
        <v>697</v>
      </c>
      <c r="V1758" s="13">
        <f>SUMIFS('Fielding Data'!F:F, 'Fielding Data'!$A:$A, $A1758)</f>
        <v>85</v>
      </c>
      <c r="W1758" s="13">
        <f>SUMIFS('Fielding Data'!G:G, 'Fielding Data'!$A:$A, $A1758)</f>
        <v>7</v>
      </c>
      <c r="X1758" s="13">
        <f>SUMIFS('Fielding Data'!H:H, 'Fielding Data'!$A:$A, $A1758)</f>
        <v>62</v>
      </c>
    </row>
    <row r="1759" spans="1:24" x14ac:dyDescent="0.3">
      <c r="A1759" s="13" t="str">
        <f t="shared" si="55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 t="shared" si="54"/>
        <v>P</v>
      </c>
      <c r="Q1759" s="13">
        <f>IFERROR(VLOOKUP($A1759, 'Fielding Data'!$A$1:$H$12056, 5, 0), 0)</f>
        <v>7</v>
      </c>
      <c r="R1759" s="13">
        <f>IFERROR(VLOOKUP($A1759, 'Fielding Data'!$A$1:$H$12056, 6, 0), 0)</f>
        <v>26</v>
      </c>
      <c r="S1759" s="13">
        <f>IFERROR(VLOOKUP($A1759, 'Fielding Data'!$A$1:$H$12056, 7, 0), 0)</f>
        <v>1</v>
      </c>
      <c r="T1759" s="13">
        <f>IFERROR(VLOOKUP($A1759, 'Fielding Data'!$A$1:$H$12056, 8, 0), 0)</f>
        <v>1</v>
      </c>
      <c r="U1759" s="13">
        <f>SUMIFS('Fielding Data'!E:E, 'Fielding Data'!$A:$A, $A1759)</f>
        <v>7</v>
      </c>
      <c r="V1759" s="13">
        <f>SUMIFS('Fielding Data'!F:F, 'Fielding Data'!$A:$A, $A1759)</f>
        <v>26</v>
      </c>
      <c r="W1759" s="13">
        <f>SUMIFS('Fielding Data'!G:G, 'Fielding Data'!$A:$A, $A1759)</f>
        <v>1</v>
      </c>
      <c r="X1759" s="13">
        <f>SUMIFS('Fielding Data'!H:H, 'Fielding Data'!$A:$A, $A1759)</f>
        <v>1</v>
      </c>
    </row>
    <row r="1760" spans="1:24" x14ac:dyDescent="0.3">
      <c r="A1760" s="13" t="str">
        <f t="shared" si="55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 t="shared" si="54"/>
        <v>1B</v>
      </c>
      <c r="Q1760" s="13">
        <f>IFERROR(VLOOKUP($A1760, 'Fielding Data'!$A$1:$H$12056, 5, 0), 0)</f>
        <v>8</v>
      </c>
      <c r="R1760" s="13">
        <f>IFERROR(VLOOKUP($A1760, 'Fielding Data'!$A$1:$H$12056, 6, 0), 0)</f>
        <v>0</v>
      </c>
      <c r="S1760" s="13">
        <f>IFERROR(VLOOKUP($A1760, 'Fielding Data'!$A$1:$H$12056, 7, 0), 0)</f>
        <v>0</v>
      </c>
      <c r="T1760" s="13">
        <f>IFERROR(VLOOKUP($A1760, 'Fielding Data'!$A$1:$H$12056, 8, 0), 0)</f>
        <v>1</v>
      </c>
      <c r="U1760" s="13">
        <f>SUMIFS('Fielding Data'!E:E, 'Fielding Data'!$A:$A, $A1760)</f>
        <v>30</v>
      </c>
      <c r="V1760" s="13">
        <f>SUMIFS('Fielding Data'!F:F, 'Fielding Data'!$A:$A, $A1760)</f>
        <v>34</v>
      </c>
      <c r="W1760" s="13">
        <f>SUMIFS('Fielding Data'!G:G, 'Fielding Data'!$A:$A, $A1760)</f>
        <v>4</v>
      </c>
      <c r="X1760" s="13">
        <f>SUMIFS('Fielding Data'!H:H, 'Fielding Data'!$A:$A, $A1760)</f>
        <v>11</v>
      </c>
    </row>
    <row r="1761" spans="1:24" x14ac:dyDescent="0.3">
      <c r="A1761" s="13" t="str">
        <f t="shared" si="55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 t="shared" si="54"/>
        <v>P</v>
      </c>
      <c r="Q1761" s="13">
        <f>IFERROR(VLOOKUP($A1761, 'Fielding Data'!$A$1:$H$12056, 5, 0), 0)</f>
        <v>2</v>
      </c>
      <c r="R1761" s="13">
        <f>IFERROR(VLOOKUP($A1761, 'Fielding Data'!$A$1:$H$12056, 6, 0), 0)</f>
        <v>2</v>
      </c>
      <c r="S1761" s="13">
        <f>IFERROR(VLOOKUP($A1761, 'Fielding Data'!$A$1:$H$12056, 7, 0), 0)</f>
        <v>0</v>
      </c>
      <c r="T1761" s="13">
        <f>IFERROR(VLOOKUP($A1761, 'Fielding Data'!$A$1:$H$12056, 8, 0), 0)</f>
        <v>0</v>
      </c>
      <c r="U1761" s="13">
        <f>SUMIFS('Fielding Data'!E:E, 'Fielding Data'!$A:$A, $A1761)</f>
        <v>2</v>
      </c>
      <c r="V1761" s="13">
        <f>SUMIFS('Fielding Data'!F:F, 'Fielding Data'!$A:$A, $A1761)</f>
        <v>2</v>
      </c>
      <c r="W1761" s="13">
        <f>SUMIFS('Fielding Data'!G:G, 'Fielding Data'!$A:$A, $A1761)</f>
        <v>0</v>
      </c>
      <c r="X1761" s="13">
        <f>SUMIFS('Fielding Data'!H:H, 'Fielding Data'!$A:$A, $A1761)</f>
        <v>0</v>
      </c>
    </row>
    <row r="1762" spans="1:24" x14ac:dyDescent="0.3">
      <c r="A1762" s="13" t="str">
        <f t="shared" si="55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 t="shared" si="54"/>
        <v>P</v>
      </c>
      <c r="Q1762" s="13">
        <f>IFERROR(VLOOKUP($A1762, 'Fielding Data'!$A$1:$H$12056, 5, 0), 0)</f>
        <v>9</v>
      </c>
      <c r="R1762" s="13">
        <f>IFERROR(VLOOKUP($A1762, 'Fielding Data'!$A$1:$H$12056, 6, 0), 0)</f>
        <v>19</v>
      </c>
      <c r="S1762" s="13">
        <f>IFERROR(VLOOKUP($A1762, 'Fielding Data'!$A$1:$H$12056, 7, 0), 0)</f>
        <v>1</v>
      </c>
      <c r="T1762" s="13">
        <f>IFERROR(VLOOKUP($A1762, 'Fielding Data'!$A$1:$H$12056, 8, 0), 0)</f>
        <v>2</v>
      </c>
      <c r="U1762" s="13">
        <f>SUMIFS('Fielding Data'!E:E, 'Fielding Data'!$A:$A, $A1762)</f>
        <v>9</v>
      </c>
      <c r="V1762" s="13">
        <f>SUMIFS('Fielding Data'!F:F, 'Fielding Data'!$A:$A, $A1762)</f>
        <v>19</v>
      </c>
      <c r="W1762" s="13">
        <f>SUMIFS('Fielding Data'!G:G, 'Fielding Data'!$A:$A, $A1762)</f>
        <v>1</v>
      </c>
      <c r="X1762" s="13">
        <f>SUMIFS('Fielding Data'!H:H, 'Fielding Data'!$A:$A, $A1762)</f>
        <v>2</v>
      </c>
    </row>
    <row r="1763" spans="1:24" x14ac:dyDescent="0.3">
      <c r="A1763" s="13" t="str">
        <f t="shared" si="55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 t="shared" si="54"/>
        <v>P</v>
      </c>
      <c r="Q1763" s="13">
        <f>IFERROR(VLOOKUP($A1763, 'Fielding Data'!$A$1:$H$12056, 5, 0), 0)</f>
        <v>3</v>
      </c>
      <c r="R1763" s="13">
        <f>IFERROR(VLOOKUP($A1763, 'Fielding Data'!$A$1:$H$12056, 6, 0), 0)</f>
        <v>13</v>
      </c>
      <c r="S1763" s="13">
        <f>IFERROR(VLOOKUP($A1763, 'Fielding Data'!$A$1:$H$12056, 7, 0), 0)</f>
        <v>4</v>
      </c>
      <c r="T1763" s="13">
        <f>IFERROR(VLOOKUP($A1763, 'Fielding Data'!$A$1:$H$12056, 8, 0), 0)</f>
        <v>1</v>
      </c>
      <c r="U1763" s="13">
        <f>SUMIFS('Fielding Data'!E:E, 'Fielding Data'!$A:$A, $A1763)</f>
        <v>3</v>
      </c>
      <c r="V1763" s="13">
        <f>SUMIFS('Fielding Data'!F:F, 'Fielding Data'!$A:$A, $A1763)</f>
        <v>13</v>
      </c>
      <c r="W1763" s="13">
        <f>SUMIFS('Fielding Data'!G:G, 'Fielding Data'!$A:$A, $A1763)</f>
        <v>4</v>
      </c>
      <c r="X1763" s="13">
        <f>SUMIFS('Fielding Data'!H:H, 'Fielding Data'!$A:$A, $A1763)</f>
        <v>1</v>
      </c>
    </row>
    <row r="1764" spans="1:24" x14ac:dyDescent="0.3">
      <c r="A1764" s="13" t="str">
        <f t="shared" si="55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 t="shared" si="54"/>
        <v>LF</v>
      </c>
      <c r="Q1764" s="13">
        <f>IFERROR(VLOOKUP($A1764, 'Fielding Data'!$A$1:$H$12056, 5, 0), 0)</f>
        <v>0</v>
      </c>
      <c r="R1764" s="13">
        <f>IFERROR(VLOOKUP($A1764, 'Fielding Data'!$A$1:$H$12056, 6, 0), 0)</f>
        <v>0</v>
      </c>
      <c r="S1764" s="13">
        <f>IFERROR(VLOOKUP($A1764, 'Fielding Data'!$A$1:$H$12056, 7, 0), 0)</f>
        <v>0</v>
      </c>
      <c r="T1764" s="13">
        <f>IFERROR(VLOOKUP($A1764, 'Fielding Data'!$A$1:$H$12056, 8, 0), 0)</f>
        <v>0</v>
      </c>
      <c r="U1764" s="13">
        <f>SUMIFS('Fielding Data'!E:E, 'Fielding Data'!$A:$A, $A1764)</f>
        <v>81</v>
      </c>
      <c r="V1764" s="13">
        <f>SUMIFS('Fielding Data'!F:F, 'Fielding Data'!$A:$A, $A1764)</f>
        <v>3</v>
      </c>
      <c r="W1764" s="13">
        <f>SUMIFS('Fielding Data'!G:G, 'Fielding Data'!$A:$A, $A1764)</f>
        <v>1</v>
      </c>
      <c r="X1764" s="13">
        <f>SUMIFS('Fielding Data'!H:H, 'Fielding Data'!$A:$A, $A1764)</f>
        <v>2</v>
      </c>
    </row>
    <row r="1765" spans="1:24" x14ac:dyDescent="0.3">
      <c r="A1765" s="13" t="str">
        <f t="shared" si="55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 t="shared" si="54"/>
        <v>P</v>
      </c>
      <c r="Q1765" s="13">
        <f>IFERROR(VLOOKUP($A1765, 'Fielding Data'!$A$1:$H$12056, 5, 0), 0)</f>
        <v>0</v>
      </c>
      <c r="R1765" s="13">
        <f>IFERROR(VLOOKUP($A1765, 'Fielding Data'!$A$1:$H$12056, 6, 0), 0)</f>
        <v>1</v>
      </c>
      <c r="S1765" s="13">
        <f>IFERROR(VLOOKUP($A1765, 'Fielding Data'!$A$1:$H$12056, 7, 0), 0)</f>
        <v>0</v>
      </c>
      <c r="T1765" s="13">
        <f>IFERROR(VLOOKUP($A1765, 'Fielding Data'!$A$1:$H$12056, 8, 0), 0)</f>
        <v>0</v>
      </c>
      <c r="U1765" s="13">
        <f>SUMIFS('Fielding Data'!E:E, 'Fielding Data'!$A:$A, $A1765)</f>
        <v>0</v>
      </c>
      <c r="V1765" s="13">
        <f>SUMIFS('Fielding Data'!F:F, 'Fielding Data'!$A:$A, $A1765)</f>
        <v>1</v>
      </c>
      <c r="W1765" s="13">
        <f>SUMIFS('Fielding Data'!G:G, 'Fielding Data'!$A:$A, $A1765)</f>
        <v>0</v>
      </c>
      <c r="X1765" s="13">
        <f>SUMIFS('Fielding Data'!H:H, 'Fielding Data'!$A:$A, $A1765)</f>
        <v>0</v>
      </c>
    </row>
    <row r="1766" spans="1:24" x14ac:dyDescent="0.3">
      <c r="A1766" s="13" t="str">
        <f t="shared" si="55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 t="shared" si="54"/>
        <v>3B</v>
      </c>
      <c r="Q1766" s="13">
        <f>IFERROR(VLOOKUP($A1766, 'Fielding Data'!$A$1:$H$12056, 5, 0), 0)</f>
        <v>9</v>
      </c>
      <c r="R1766" s="13">
        <f>IFERROR(VLOOKUP($A1766, 'Fielding Data'!$A$1:$H$12056, 6, 0), 0)</f>
        <v>25</v>
      </c>
      <c r="S1766" s="13">
        <f>IFERROR(VLOOKUP($A1766, 'Fielding Data'!$A$1:$H$12056, 7, 0), 0)</f>
        <v>1</v>
      </c>
      <c r="T1766" s="13">
        <f>IFERROR(VLOOKUP($A1766, 'Fielding Data'!$A$1:$H$12056, 8, 0), 0)</f>
        <v>2</v>
      </c>
      <c r="U1766" s="13">
        <f>SUMIFS('Fielding Data'!E:E, 'Fielding Data'!$A:$A, $A1766)</f>
        <v>9</v>
      </c>
      <c r="V1766" s="13">
        <f>SUMIFS('Fielding Data'!F:F, 'Fielding Data'!$A:$A, $A1766)</f>
        <v>25</v>
      </c>
      <c r="W1766" s="13">
        <f>SUMIFS('Fielding Data'!G:G, 'Fielding Data'!$A:$A, $A1766)</f>
        <v>1</v>
      </c>
      <c r="X1766" s="13">
        <f>SUMIFS('Fielding Data'!H:H, 'Fielding Data'!$A:$A, $A1766)</f>
        <v>2</v>
      </c>
    </row>
    <row r="1767" spans="1:24" x14ac:dyDescent="0.3">
      <c r="A1767" s="13" t="str">
        <f t="shared" si="55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 t="shared" si="54"/>
        <v>P</v>
      </c>
      <c r="Q1767" s="13">
        <f>IFERROR(VLOOKUP($A1767, 'Fielding Data'!$A$1:$H$12056, 5, 0), 0)</f>
        <v>1</v>
      </c>
      <c r="R1767" s="13">
        <f>IFERROR(VLOOKUP($A1767, 'Fielding Data'!$A$1:$H$12056, 6, 0), 0)</f>
        <v>2</v>
      </c>
      <c r="S1767" s="13">
        <f>IFERROR(VLOOKUP($A1767, 'Fielding Data'!$A$1:$H$12056, 7, 0), 0)</f>
        <v>0</v>
      </c>
      <c r="T1767" s="13">
        <f>IFERROR(VLOOKUP($A1767, 'Fielding Data'!$A$1:$H$12056, 8, 0), 0)</f>
        <v>0</v>
      </c>
      <c r="U1767" s="13">
        <f>SUMIFS('Fielding Data'!E:E, 'Fielding Data'!$A:$A, $A1767)</f>
        <v>1</v>
      </c>
      <c r="V1767" s="13">
        <f>SUMIFS('Fielding Data'!F:F, 'Fielding Data'!$A:$A, $A1767)</f>
        <v>2</v>
      </c>
      <c r="W1767" s="13">
        <f>SUMIFS('Fielding Data'!G:G, 'Fielding Data'!$A:$A, $A1767)</f>
        <v>0</v>
      </c>
      <c r="X1767" s="13">
        <f>SUMIFS('Fielding Data'!H:H, 'Fielding Data'!$A:$A, $A1767)</f>
        <v>0</v>
      </c>
    </row>
    <row r="1768" spans="1:24" x14ac:dyDescent="0.3">
      <c r="A1768" s="13" t="str">
        <f t="shared" si="55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 t="shared" si="54"/>
        <v>1B</v>
      </c>
      <c r="Q1768" s="13">
        <f>IFERROR(VLOOKUP($A1768, 'Fielding Data'!$A$1:$H$12056, 5, 0), 0)</f>
        <v>114</v>
      </c>
      <c r="R1768" s="13">
        <f>IFERROR(VLOOKUP($A1768, 'Fielding Data'!$A$1:$H$12056, 6, 0), 0)</f>
        <v>11</v>
      </c>
      <c r="S1768" s="13">
        <f>IFERROR(VLOOKUP($A1768, 'Fielding Data'!$A$1:$H$12056, 7, 0), 0)</f>
        <v>2</v>
      </c>
      <c r="T1768" s="13">
        <f>IFERROR(VLOOKUP($A1768, 'Fielding Data'!$A$1:$H$12056, 8, 0), 0)</f>
        <v>9</v>
      </c>
      <c r="U1768" s="13">
        <f>SUMIFS('Fielding Data'!E:E, 'Fielding Data'!$A:$A, $A1768)</f>
        <v>206</v>
      </c>
      <c r="V1768" s="13">
        <f>SUMIFS('Fielding Data'!F:F, 'Fielding Data'!$A:$A, $A1768)</f>
        <v>15</v>
      </c>
      <c r="W1768" s="13">
        <f>SUMIFS('Fielding Data'!G:G, 'Fielding Data'!$A:$A, $A1768)</f>
        <v>2</v>
      </c>
      <c r="X1768" s="13">
        <f>SUMIFS('Fielding Data'!H:H, 'Fielding Data'!$A:$A, $A1768)</f>
        <v>11</v>
      </c>
    </row>
    <row r="1769" spans="1:24" x14ac:dyDescent="0.3">
      <c r="A1769" s="13" t="str">
        <f t="shared" si="55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 t="shared" si="54"/>
        <v>P</v>
      </c>
      <c r="Q1769" s="13">
        <f>IFERROR(VLOOKUP($A1769, 'Fielding Data'!$A$1:$H$12056, 5, 0), 0)</f>
        <v>7</v>
      </c>
      <c r="R1769" s="13">
        <f>IFERROR(VLOOKUP($A1769, 'Fielding Data'!$A$1:$H$12056, 6, 0), 0)</f>
        <v>25</v>
      </c>
      <c r="S1769" s="13">
        <f>IFERROR(VLOOKUP($A1769, 'Fielding Data'!$A$1:$H$12056, 7, 0), 0)</f>
        <v>2</v>
      </c>
      <c r="T1769" s="13">
        <f>IFERROR(VLOOKUP($A1769, 'Fielding Data'!$A$1:$H$12056, 8, 0), 0)</f>
        <v>0</v>
      </c>
      <c r="U1769" s="13">
        <f>SUMIFS('Fielding Data'!E:E, 'Fielding Data'!$A:$A, $A1769)</f>
        <v>7</v>
      </c>
      <c r="V1769" s="13">
        <f>SUMIFS('Fielding Data'!F:F, 'Fielding Data'!$A:$A, $A1769)</f>
        <v>25</v>
      </c>
      <c r="W1769" s="13">
        <f>SUMIFS('Fielding Data'!G:G, 'Fielding Data'!$A:$A, $A1769)</f>
        <v>2</v>
      </c>
      <c r="X1769" s="13">
        <f>SUMIFS('Fielding Data'!H:H, 'Fielding Data'!$A:$A, $A1769)</f>
        <v>0</v>
      </c>
    </row>
    <row r="1770" spans="1:24" x14ac:dyDescent="0.3">
      <c r="A1770" s="13" t="str">
        <f t="shared" si="55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 t="shared" si="54"/>
        <v>P</v>
      </c>
      <c r="Q1770" s="13">
        <f>IFERROR(VLOOKUP($A1770, 'Fielding Data'!$A$1:$H$12056, 5, 0), 0)</f>
        <v>12</v>
      </c>
      <c r="R1770" s="13">
        <f>IFERROR(VLOOKUP($A1770, 'Fielding Data'!$A$1:$H$12056, 6, 0), 0)</f>
        <v>27</v>
      </c>
      <c r="S1770" s="13">
        <f>IFERROR(VLOOKUP($A1770, 'Fielding Data'!$A$1:$H$12056, 7, 0), 0)</f>
        <v>1</v>
      </c>
      <c r="T1770" s="13">
        <f>IFERROR(VLOOKUP($A1770, 'Fielding Data'!$A$1:$H$12056, 8, 0), 0)</f>
        <v>0</v>
      </c>
      <c r="U1770" s="13">
        <f>SUMIFS('Fielding Data'!E:E, 'Fielding Data'!$A:$A, $A1770)</f>
        <v>12</v>
      </c>
      <c r="V1770" s="13">
        <f>SUMIFS('Fielding Data'!F:F, 'Fielding Data'!$A:$A, $A1770)</f>
        <v>27</v>
      </c>
      <c r="W1770" s="13">
        <f>SUMIFS('Fielding Data'!G:G, 'Fielding Data'!$A:$A, $A1770)</f>
        <v>1</v>
      </c>
      <c r="X1770" s="13">
        <f>SUMIFS('Fielding Data'!H:H, 'Fielding Data'!$A:$A, $A1770)</f>
        <v>0</v>
      </c>
    </row>
    <row r="1771" spans="1:24" x14ac:dyDescent="0.3">
      <c r="A1771" s="13" t="str">
        <f t="shared" si="55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 t="shared" si="54"/>
        <v>P</v>
      </c>
      <c r="Q1771" s="13">
        <f>IFERROR(VLOOKUP($A1771, 'Fielding Data'!$A$1:$H$12056, 5, 0), 0)</f>
        <v>9</v>
      </c>
      <c r="R1771" s="13">
        <f>IFERROR(VLOOKUP($A1771, 'Fielding Data'!$A$1:$H$12056, 6, 0), 0)</f>
        <v>7</v>
      </c>
      <c r="S1771" s="13">
        <f>IFERROR(VLOOKUP($A1771, 'Fielding Data'!$A$1:$H$12056, 7, 0), 0)</f>
        <v>0</v>
      </c>
      <c r="T1771" s="13">
        <f>IFERROR(VLOOKUP($A1771, 'Fielding Data'!$A$1:$H$12056, 8, 0), 0)</f>
        <v>1</v>
      </c>
      <c r="U1771" s="13">
        <f>SUMIFS('Fielding Data'!E:E, 'Fielding Data'!$A:$A, $A1771)</f>
        <v>9</v>
      </c>
      <c r="V1771" s="13">
        <f>SUMIFS('Fielding Data'!F:F, 'Fielding Data'!$A:$A, $A1771)</f>
        <v>7</v>
      </c>
      <c r="W1771" s="13">
        <f>SUMIFS('Fielding Data'!G:G, 'Fielding Data'!$A:$A, $A1771)</f>
        <v>0</v>
      </c>
      <c r="X1771" s="13">
        <f>SUMIFS('Fielding Data'!H:H, 'Fielding Data'!$A:$A, $A1771)</f>
        <v>1</v>
      </c>
    </row>
    <row r="1772" spans="1:24" x14ac:dyDescent="0.3">
      <c r="A1772" s="13" t="str">
        <f t="shared" si="55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 t="shared" si="54"/>
        <v>1B</v>
      </c>
      <c r="Q1772" s="13">
        <f>IFERROR(VLOOKUP($A1772, 'Fielding Data'!$A$1:$H$12056, 5, 0), 0)</f>
        <v>952</v>
      </c>
      <c r="R1772" s="13">
        <f>IFERROR(VLOOKUP($A1772, 'Fielding Data'!$A$1:$H$12056, 6, 0), 0)</f>
        <v>64</v>
      </c>
      <c r="S1772" s="13">
        <f>IFERROR(VLOOKUP($A1772, 'Fielding Data'!$A$1:$H$12056, 7, 0), 0)</f>
        <v>4</v>
      </c>
      <c r="T1772" s="13">
        <f>IFERROR(VLOOKUP($A1772, 'Fielding Data'!$A$1:$H$12056, 8, 0), 0)</f>
        <v>88</v>
      </c>
      <c r="U1772" s="13">
        <f>SUMIFS('Fielding Data'!E:E, 'Fielding Data'!$A:$A, $A1772)</f>
        <v>952</v>
      </c>
      <c r="V1772" s="13">
        <f>SUMIFS('Fielding Data'!F:F, 'Fielding Data'!$A:$A, $A1772)</f>
        <v>64</v>
      </c>
      <c r="W1772" s="13">
        <f>SUMIFS('Fielding Data'!G:G, 'Fielding Data'!$A:$A, $A1772)</f>
        <v>4</v>
      </c>
      <c r="X1772" s="13">
        <f>SUMIFS('Fielding Data'!H:H, 'Fielding Data'!$A:$A, $A1772)</f>
        <v>88</v>
      </c>
    </row>
    <row r="1773" spans="1:24" x14ac:dyDescent="0.3">
      <c r="A1773" s="13" t="str">
        <f t="shared" si="55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 t="shared" si="54"/>
        <v>P</v>
      </c>
      <c r="Q1773" s="13">
        <f>IFERROR(VLOOKUP($A1773, 'Fielding Data'!$A$1:$H$12056, 5, 0), 0)</f>
        <v>1</v>
      </c>
      <c r="R1773" s="13">
        <f>IFERROR(VLOOKUP($A1773, 'Fielding Data'!$A$1:$H$12056, 6, 0), 0)</f>
        <v>4</v>
      </c>
      <c r="S1773" s="13">
        <f>IFERROR(VLOOKUP($A1773, 'Fielding Data'!$A$1:$H$12056, 7, 0), 0)</f>
        <v>0</v>
      </c>
      <c r="T1773" s="13">
        <f>IFERROR(VLOOKUP($A1773, 'Fielding Data'!$A$1:$H$12056, 8, 0), 0)</f>
        <v>0</v>
      </c>
      <c r="U1773" s="13">
        <f>SUMIFS('Fielding Data'!E:E, 'Fielding Data'!$A:$A, $A1773)</f>
        <v>1</v>
      </c>
      <c r="V1773" s="13">
        <f>SUMIFS('Fielding Data'!F:F, 'Fielding Data'!$A:$A, $A1773)</f>
        <v>4</v>
      </c>
      <c r="W1773" s="13">
        <f>SUMIFS('Fielding Data'!G:G, 'Fielding Data'!$A:$A, $A1773)</f>
        <v>0</v>
      </c>
      <c r="X1773" s="13">
        <f>SUMIFS('Fielding Data'!H:H, 'Fielding Data'!$A:$A, $A1773)</f>
        <v>0</v>
      </c>
    </row>
    <row r="1774" spans="1:24" x14ac:dyDescent="0.3">
      <c r="A1774" s="13" t="str">
        <f t="shared" si="55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 t="shared" si="54"/>
        <v>P</v>
      </c>
      <c r="Q1774" s="13">
        <f>IFERROR(VLOOKUP($A1774, 'Fielding Data'!$A$1:$H$12056, 5, 0), 0)</f>
        <v>4</v>
      </c>
      <c r="R1774" s="13">
        <f>IFERROR(VLOOKUP($A1774, 'Fielding Data'!$A$1:$H$12056, 6, 0), 0)</f>
        <v>11</v>
      </c>
      <c r="S1774" s="13">
        <f>IFERROR(VLOOKUP($A1774, 'Fielding Data'!$A$1:$H$12056, 7, 0), 0)</f>
        <v>1</v>
      </c>
      <c r="T1774" s="13">
        <f>IFERROR(VLOOKUP($A1774, 'Fielding Data'!$A$1:$H$12056, 8, 0), 0)</f>
        <v>1</v>
      </c>
      <c r="U1774" s="13">
        <f>SUMIFS('Fielding Data'!E:E, 'Fielding Data'!$A:$A, $A1774)</f>
        <v>4</v>
      </c>
      <c r="V1774" s="13">
        <f>SUMIFS('Fielding Data'!F:F, 'Fielding Data'!$A:$A, $A1774)</f>
        <v>11</v>
      </c>
      <c r="W1774" s="13">
        <f>SUMIFS('Fielding Data'!G:G, 'Fielding Data'!$A:$A, $A1774)</f>
        <v>1</v>
      </c>
      <c r="X1774" s="13">
        <f>SUMIFS('Fielding Data'!H:H, 'Fielding Data'!$A:$A, $A1774)</f>
        <v>1</v>
      </c>
    </row>
    <row r="1775" spans="1:24" x14ac:dyDescent="0.3">
      <c r="A1775" s="13" t="str">
        <f t="shared" si="55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 t="shared" si="54"/>
        <v>P</v>
      </c>
      <c r="Q1775" s="13">
        <f>IFERROR(VLOOKUP($A1775, 'Fielding Data'!$A$1:$H$12056, 5, 0), 0)</f>
        <v>1</v>
      </c>
      <c r="R1775" s="13">
        <f>IFERROR(VLOOKUP($A1775, 'Fielding Data'!$A$1:$H$12056, 6, 0), 0)</f>
        <v>1</v>
      </c>
      <c r="S1775" s="13">
        <f>IFERROR(VLOOKUP($A1775, 'Fielding Data'!$A$1:$H$12056, 7, 0), 0)</f>
        <v>0</v>
      </c>
      <c r="T1775" s="13">
        <f>IFERROR(VLOOKUP($A1775, 'Fielding Data'!$A$1:$H$12056, 8, 0), 0)</f>
        <v>0</v>
      </c>
      <c r="U1775" s="13">
        <f>SUMIFS('Fielding Data'!E:E, 'Fielding Data'!$A:$A, $A1775)</f>
        <v>1</v>
      </c>
      <c r="V1775" s="13">
        <f>SUMIFS('Fielding Data'!F:F, 'Fielding Data'!$A:$A, $A1775)</f>
        <v>1</v>
      </c>
      <c r="W1775" s="13">
        <f>SUMIFS('Fielding Data'!G:G, 'Fielding Data'!$A:$A, $A1775)</f>
        <v>0</v>
      </c>
      <c r="X1775" s="13">
        <f>SUMIFS('Fielding Data'!H:H, 'Fielding Data'!$A:$A, $A1775)</f>
        <v>0</v>
      </c>
    </row>
    <row r="1776" spans="1:24" x14ac:dyDescent="0.3">
      <c r="A1776" s="13" t="str">
        <f t="shared" si="55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 t="shared" si="54"/>
        <v>P</v>
      </c>
      <c r="Q1776" s="13">
        <f>IFERROR(VLOOKUP($A1776, 'Fielding Data'!$A$1:$H$12056, 5, 0), 0)</f>
        <v>3</v>
      </c>
      <c r="R1776" s="13">
        <f>IFERROR(VLOOKUP($A1776, 'Fielding Data'!$A$1:$H$12056, 6, 0), 0)</f>
        <v>5</v>
      </c>
      <c r="S1776" s="13">
        <f>IFERROR(VLOOKUP($A1776, 'Fielding Data'!$A$1:$H$12056, 7, 0), 0)</f>
        <v>2</v>
      </c>
      <c r="T1776" s="13">
        <f>IFERROR(VLOOKUP($A1776, 'Fielding Data'!$A$1:$H$12056, 8, 0), 0)</f>
        <v>0</v>
      </c>
      <c r="U1776" s="13">
        <f>SUMIFS('Fielding Data'!E:E, 'Fielding Data'!$A:$A, $A1776)</f>
        <v>3</v>
      </c>
      <c r="V1776" s="13">
        <f>SUMIFS('Fielding Data'!F:F, 'Fielding Data'!$A:$A, $A1776)</f>
        <v>5</v>
      </c>
      <c r="W1776" s="13">
        <f>SUMIFS('Fielding Data'!G:G, 'Fielding Data'!$A:$A, $A1776)</f>
        <v>2</v>
      </c>
      <c r="X1776" s="13">
        <f>SUMIFS('Fielding Data'!H:H, 'Fielding Data'!$A:$A, $A1776)</f>
        <v>0</v>
      </c>
    </row>
    <row r="1777" spans="1:24" x14ac:dyDescent="0.3">
      <c r="A1777" s="13" t="str">
        <f t="shared" si="55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 t="shared" si="54"/>
        <v>P</v>
      </c>
      <c r="Q1777" s="13">
        <f>IFERROR(VLOOKUP($A1777, 'Fielding Data'!$A$1:$H$12056, 5, 0), 0)</f>
        <v>5</v>
      </c>
      <c r="R1777" s="13">
        <f>IFERROR(VLOOKUP($A1777, 'Fielding Data'!$A$1:$H$12056, 6, 0), 0)</f>
        <v>17</v>
      </c>
      <c r="S1777" s="13">
        <f>IFERROR(VLOOKUP($A1777, 'Fielding Data'!$A$1:$H$12056, 7, 0), 0)</f>
        <v>0</v>
      </c>
      <c r="T1777" s="13">
        <f>IFERROR(VLOOKUP($A1777, 'Fielding Data'!$A$1:$H$12056, 8, 0), 0)</f>
        <v>1</v>
      </c>
      <c r="U1777" s="13">
        <f>SUMIFS('Fielding Data'!E:E, 'Fielding Data'!$A:$A, $A1777)</f>
        <v>5</v>
      </c>
      <c r="V1777" s="13">
        <f>SUMIFS('Fielding Data'!F:F, 'Fielding Data'!$A:$A, $A1777)</f>
        <v>17</v>
      </c>
      <c r="W1777" s="13">
        <f>SUMIFS('Fielding Data'!G:G, 'Fielding Data'!$A:$A, $A1777)</f>
        <v>0</v>
      </c>
      <c r="X1777" s="13">
        <f>SUMIFS('Fielding Data'!H:H, 'Fielding Data'!$A:$A, $A1777)</f>
        <v>1</v>
      </c>
    </row>
    <row r="1778" spans="1:24" x14ac:dyDescent="0.3">
      <c r="A1778" s="13" t="str">
        <f t="shared" si="55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 t="shared" si="54"/>
        <v>P</v>
      </c>
      <c r="Q1778" s="13">
        <f>IFERROR(VLOOKUP($A1778, 'Fielding Data'!$A$1:$H$12056, 5, 0), 0)</f>
        <v>11</v>
      </c>
      <c r="R1778" s="13">
        <f>IFERROR(VLOOKUP($A1778, 'Fielding Data'!$A$1:$H$12056, 6, 0), 0)</f>
        <v>12</v>
      </c>
      <c r="S1778" s="13">
        <f>IFERROR(VLOOKUP($A1778, 'Fielding Data'!$A$1:$H$12056, 7, 0), 0)</f>
        <v>3</v>
      </c>
      <c r="T1778" s="13">
        <f>IFERROR(VLOOKUP($A1778, 'Fielding Data'!$A$1:$H$12056, 8, 0), 0)</f>
        <v>2</v>
      </c>
      <c r="U1778" s="13">
        <f>SUMIFS('Fielding Data'!E:E, 'Fielding Data'!$A:$A, $A1778)</f>
        <v>11</v>
      </c>
      <c r="V1778" s="13">
        <f>SUMIFS('Fielding Data'!F:F, 'Fielding Data'!$A:$A, $A1778)</f>
        <v>12</v>
      </c>
      <c r="W1778" s="13">
        <f>SUMIFS('Fielding Data'!G:G, 'Fielding Data'!$A:$A, $A1778)</f>
        <v>3</v>
      </c>
      <c r="X1778" s="13">
        <f>SUMIFS('Fielding Data'!H:H, 'Fielding Data'!$A:$A, $A1778)</f>
        <v>2</v>
      </c>
    </row>
    <row r="1779" spans="1:24" x14ac:dyDescent="0.3">
      <c r="A1779" s="13" t="str">
        <f t="shared" si="55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 t="shared" si="54"/>
        <v>C</v>
      </c>
      <c r="Q1779" s="13">
        <f>IFERROR(VLOOKUP($A1779, 'Fielding Data'!$A$1:$H$12056, 5, 0), 0)</f>
        <v>90</v>
      </c>
      <c r="R1779" s="13">
        <f>IFERROR(VLOOKUP($A1779, 'Fielding Data'!$A$1:$H$12056, 6, 0), 0)</f>
        <v>3</v>
      </c>
      <c r="S1779" s="13">
        <f>IFERROR(VLOOKUP($A1779, 'Fielding Data'!$A$1:$H$12056, 7, 0), 0)</f>
        <v>1</v>
      </c>
      <c r="T1779" s="13">
        <f>IFERROR(VLOOKUP($A1779, 'Fielding Data'!$A$1:$H$12056, 8, 0), 0)</f>
        <v>0</v>
      </c>
      <c r="U1779" s="13">
        <f>SUMIFS('Fielding Data'!E:E, 'Fielding Data'!$A:$A, $A1779)</f>
        <v>90</v>
      </c>
      <c r="V1779" s="13">
        <f>SUMIFS('Fielding Data'!F:F, 'Fielding Data'!$A:$A, $A1779)</f>
        <v>3</v>
      </c>
      <c r="W1779" s="13">
        <f>SUMIFS('Fielding Data'!G:G, 'Fielding Data'!$A:$A, $A1779)</f>
        <v>1</v>
      </c>
      <c r="X1779" s="13">
        <f>SUMIFS('Fielding Data'!H:H, 'Fielding Data'!$A:$A, $A1779)</f>
        <v>0</v>
      </c>
    </row>
    <row r="1780" spans="1:24" x14ac:dyDescent="0.3">
      <c r="A1780" s="13" t="str">
        <f t="shared" si="55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 t="shared" si="54"/>
        <v>P</v>
      </c>
      <c r="Q1780" s="13">
        <f>IFERROR(VLOOKUP($A1780, 'Fielding Data'!$A$1:$H$12056, 5, 0), 0)</f>
        <v>0</v>
      </c>
      <c r="R1780" s="13">
        <f>IFERROR(VLOOKUP($A1780, 'Fielding Data'!$A$1:$H$12056, 6, 0), 0)</f>
        <v>5</v>
      </c>
      <c r="S1780" s="13">
        <f>IFERROR(VLOOKUP($A1780, 'Fielding Data'!$A$1:$H$12056, 7, 0), 0)</f>
        <v>0</v>
      </c>
      <c r="T1780" s="13">
        <f>IFERROR(VLOOKUP($A1780, 'Fielding Data'!$A$1:$H$12056, 8, 0), 0)</f>
        <v>0</v>
      </c>
      <c r="U1780" s="13">
        <f>SUMIFS('Fielding Data'!E:E, 'Fielding Data'!$A:$A, $A1780)</f>
        <v>0</v>
      </c>
      <c r="V1780" s="13">
        <f>SUMIFS('Fielding Data'!F:F, 'Fielding Data'!$A:$A, $A1780)</f>
        <v>5</v>
      </c>
      <c r="W1780" s="13">
        <f>SUMIFS('Fielding Data'!G:G, 'Fielding Data'!$A:$A, $A1780)</f>
        <v>0</v>
      </c>
      <c r="X1780" s="13">
        <f>SUMIFS('Fielding Data'!H:H, 'Fielding Data'!$A:$A, $A1780)</f>
        <v>0</v>
      </c>
    </row>
    <row r="1781" spans="1:24" x14ac:dyDescent="0.3">
      <c r="A1781" s="13" t="str">
        <f t="shared" si="55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 t="shared" si="54"/>
        <v>P</v>
      </c>
      <c r="Q1781" s="13">
        <f>IFERROR(VLOOKUP($A1781, 'Fielding Data'!$A$1:$H$12056, 5, 0), 0)</f>
        <v>3</v>
      </c>
      <c r="R1781" s="13">
        <f>IFERROR(VLOOKUP($A1781, 'Fielding Data'!$A$1:$H$12056, 6, 0), 0)</f>
        <v>9</v>
      </c>
      <c r="S1781" s="13">
        <f>IFERROR(VLOOKUP($A1781, 'Fielding Data'!$A$1:$H$12056, 7, 0), 0)</f>
        <v>1</v>
      </c>
      <c r="T1781" s="13">
        <f>IFERROR(VLOOKUP($A1781, 'Fielding Data'!$A$1:$H$12056, 8, 0), 0)</f>
        <v>0</v>
      </c>
      <c r="U1781" s="13">
        <f>SUMIFS('Fielding Data'!E:E, 'Fielding Data'!$A:$A, $A1781)</f>
        <v>3</v>
      </c>
      <c r="V1781" s="13">
        <f>SUMIFS('Fielding Data'!F:F, 'Fielding Data'!$A:$A, $A1781)</f>
        <v>9</v>
      </c>
      <c r="W1781" s="13">
        <f>SUMIFS('Fielding Data'!G:G, 'Fielding Data'!$A:$A, $A1781)</f>
        <v>1</v>
      </c>
      <c r="X1781" s="13">
        <f>SUMIFS('Fielding Data'!H:H, 'Fielding Data'!$A:$A, $A1781)</f>
        <v>0</v>
      </c>
    </row>
    <row r="1782" spans="1:24" x14ac:dyDescent="0.3">
      <c r="A1782" s="13" t="str">
        <f t="shared" si="55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 t="shared" si="54"/>
        <v>CF</v>
      </c>
      <c r="Q1782" s="13">
        <f>IFERROR(VLOOKUP($A1782, 'Fielding Data'!$A$1:$H$12056, 5, 0), 0)</f>
        <v>0</v>
      </c>
      <c r="R1782" s="13">
        <f>IFERROR(VLOOKUP($A1782, 'Fielding Data'!$A$1:$H$12056, 6, 0), 0)</f>
        <v>0</v>
      </c>
      <c r="S1782" s="13">
        <f>IFERROR(VLOOKUP($A1782, 'Fielding Data'!$A$1:$H$12056, 7, 0), 0)</f>
        <v>0</v>
      </c>
      <c r="T1782" s="13">
        <f>IFERROR(VLOOKUP($A1782, 'Fielding Data'!$A$1:$H$12056, 8, 0), 0)</f>
        <v>0</v>
      </c>
      <c r="U1782" s="13">
        <f>SUMIFS('Fielding Data'!E:E, 'Fielding Data'!$A:$A, $A1782)</f>
        <v>19</v>
      </c>
      <c r="V1782" s="13">
        <f>SUMIFS('Fielding Data'!F:F, 'Fielding Data'!$A:$A, $A1782)</f>
        <v>0</v>
      </c>
      <c r="W1782" s="13">
        <f>SUMIFS('Fielding Data'!G:G, 'Fielding Data'!$A:$A, $A1782)</f>
        <v>3</v>
      </c>
      <c r="X1782" s="13">
        <f>SUMIFS('Fielding Data'!H:H, 'Fielding Data'!$A:$A, $A1782)</f>
        <v>0</v>
      </c>
    </row>
    <row r="1783" spans="1:24" x14ac:dyDescent="0.3">
      <c r="A1783" s="13" t="str">
        <f t="shared" si="55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 t="shared" si="54"/>
        <v>P</v>
      </c>
      <c r="Q1783" s="13">
        <f>IFERROR(VLOOKUP($A1783, 'Fielding Data'!$A$1:$H$12056, 5, 0), 0)</f>
        <v>2</v>
      </c>
      <c r="R1783" s="13">
        <f>IFERROR(VLOOKUP($A1783, 'Fielding Data'!$A$1:$H$12056, 6, 0), 0)</f>
        <v>9</v>
      </c>
      <c r="S1783" s="13">
        <f>IFERROR(VLOOKUP($A1783, 'Fielding Data'!$A$1:$H$12056, 7, 0), 0)</f>
        <v>1</v>
      </c>
      <c r="T1783" s="13">
        <f>IFERROR(VLOOKUP($A1783, 'Fielding Data'!$A$1:$H$12056, 8, 0), 0)</f>
        <v>1</v>
      </c>
      <c r="U1783" s="13">
        <f>SUMIFS('Fielding Data'!E:E, 'Fielding Data'!$A:$A, $A1783)</f>
        <v>2</v>
      </c>
      <c r="V1783" s="13">
        <f>SUMIFS('Fielding Data'!F:F, 'Fielding Data'!$A:$A, $A1783)</f>
        <v>9</v>
      </c>
      <c r="W1783" s="13">
        <f>SUMIFS('Fielding Data'!G:G, 'Fielding Data'!$A:$A, $A1783)</f>
        <v>1</v>
      </c>
      <c r="X1783" s="13">
        <f>SUMIFS('Fielding Data'!H:H, 'Fielding Data'!$A:$A, $A1783)</f>
        <v>1</v>
      </c>
    </row>
    <row r="1784" spans="1:24" x14ac:dyDescent="0.3">
      <c r="A1784" s="13" t="str">
        <f t="shared" si="55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 t="shared" si="54"/>
        <v>P</v>
      </c>
      <c r="Q1784" s="13">
        <f>IFERROR(VLOOKUP($A1784, 'Fielding Data'!$A$1:$H$12056, 5, 0), 0)</f>
        <v>24</v>
      </c>
      <c r="R1784" s="13">
        <f>IFERROR(VLOOKUP($A1784, 'Fielding Data'!$A$1:$H$12056, 6, 0), 0)</f>
        <v>27</v>
      </c>
      <c r="S1784" s="13">
        <f>IFERROR(VLOOKUP($A1784, 'Fielding Data'!$A$1:$H$12056, 7, 0), 0)</f>
        <v>0</v>
      </c>
      <c r="T1784" s="13">
        <f>IFERROR(VLOOKUP($A1784, 'Fielding Data'!$A$1:$H$12056, 8, 0), 0)</f>
        <v>1</v>
      </c>
      <c r="U1784" s="13">
        <f>SUMIFS('Fielding Data'!E:E, 'Fielding Data'!$A:$A, $A1784)</f>
        <v>24</v>
      </c>
      <c r="V1784" s="13">
        <f>SUMIFS('Fielding Data'!F:F, 'Fielding Data'!$A:$A, $A1784)</f>
        <v>27</v>
      </c>
      <c r="W1784" s="13">
        <f>SUMIFS('Fielding Data'!G:G, 'Fielding Data'!$A:$A, $A1784)</f>
        <v>0</v>
      </c>
      <c r="X1784" s="13">
        <f>SUMIFS('Fielding Data'!H:H, 'Fielding Data'!$A:$A, $A1784)</f>
        <v>1</v>
      </c>
    </row>
    <row r="1785" spans="1:24" x14ac:dyDescent="0.3">
      <c r="A1785" s="13" t="str">
        <f t="shared" si="55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 t="shared" si="54"/>
        <v>2B</v>
      </c>
      <c r="Q1785" s="13">
        <f>IFERROR(VLOOKUP($A1785, 'Fielding Data'!$A$1:$H$12056, 5, 0), 0)</f>
        <v>6</v>
      </c>
      <c r="R1785" s="13">
        <f>IFERROR(VLOOKUP($A1785, 'Fielding Data'!$A$1:$H$12056, 6, 0), 0)</f>
        <v>5</v>
      </c>
      <c r="S1785" s="13">
        <f>IFERROR(VLOOKUP($A1785, 'Fielding Data'!$A$1:$H$12056, 7, 0), 0)</f>
        <v>0</v>
      </c>
      <c r="T1785" s="13">
        <f>IFERROR(VLOOKUP($A1785, 'Fielding Data'!$A$1:$H$12056, 8, 0), 0)</f>
        <v>0</v>
      </c>
      <c r="U1785" s="13">
        <f>SUMIFS('Fielding Data'!E:E, 'Fielding Data'!$A:$A, $A1785)</f>
        <v>9</v>
      </c>
      <c r="V1785" s="13">
        <f>SUMIFS('Fielding Data'!F:F, 'Fielding Data'!$A:$A, $A1785)</f>
        <v>15</v>
      </c>
      <c r="W1785" s="13">
        <f>SUMIFS('Fielding Data'!G:G, 'Fielding Data'!$A:$A, $A1785)</f>
        <v>1</v>
      </c>
      <c r="X1785" s="13">
        <f>SUMIFS('Fielding Data'!H:H, 'Fielding Data'!$A:$A, $A1785)</f>
        <v>0</v>
      </c>
    </row>
    <row r="1786" spans="1:24" x14ac:dyDescent="0.3">
      <c r="A1786" s="13" t="str">
        <f t="shared" si="55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 t="shared" si="54"/>
        <v>1B</v>
      </c>
      <c r="Q1786" s="13">
        <f>IFERROR(VLOOKUP($A1786, 'Fielding Data'!$A$1:$H$12056, 5, 0), 0)</f>
        <v>1129</v>
      </c>
      <c r="R1786" s="13">
        <f>IFERROR(VLOOKUP($A1786, 'Fielding Data'!$A$1:$H$12056, 6, 0), 0)</f>
        <v>74</v>
      </c>
      <c r="S1786" s="13">
        <f>IFERROR(VLOOKUP($A1786, 'Fielding Data'!$A$1:$H$12056, 7, 0), 0)</f>
        <v>5</v>
      </c>
      <c r="T1786" s="13">
        <f>IFERROR(VLOOKUP($A1786, 'Fielding Data'!$A$1:$H$12056, 8, 0), 0)</f>
        <v>90</v>
      </c>
      <c r="U1786" s="13">
        <f>SUMIFS('Fielding Data'!E:E, 'Fielding Data'!$A:$A, $A1786)</f>
        <v>1129</v>
      </c>
      <c r="V1786" s="13">
        <f>SUMIFS('Fielding Data'!F:F, 'Fielding Data'!$A:$A, $A1786)</f>
        <v>74</v>
      </c>
      <c r="W1786" s="13">
        <f>SUMIFS('Fielding Data'!G:G, 'Fielding Data'!$A:$A, $A1786)</f>
        <v>5</v>
      </c>
      <c r="X1786" s="13">
        <f>SUMIFS('Fielding Data'!H:H, 'Fielding Data'!$A:$A, $A1786)</f>
        <v>90</v>
      </c>
    </row>
    <row r="1787" spans="1:24" x14ac:dyDescent="0.3">
      <c r="A1787" s="13" t="str">
        <f t="shared" si="55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 t="shared" si="54"/>
        <v>3B</v>
      </c>
      <c r="Q1787" s="13">
        <f>IFERROR(VLOOKUP($A1787, 'Fielding Data'!$A$1:$H$12056, 5, 0), 0)</f>
        <v>124</v>
      </c>
      <c r="R1787" s="13">
        <f>IFERROR(VLOOKUP($A1787, 'Fielding Data'!$A$1:$H$12056, 6, 0), 0)</f>
        <v>229</v>
      </c>
      <c r="S1787" s="13">
        <f>IFERROR(VLOOKUP($A1787, 'Fielding Data'!$A$1:$H$12056, 7, 0), 0)</f>
        <v>14</v>
      </c>
      <c r="T1787" s="13">
        <f>IFERROR(VLOOKUP($A1787, 'Fielding Data'!$A$1:$H$12056, 8, 0), 0)</f>
        <v>35</v>
      </c>
      <c r="U1787" s="13">
        <f>SUMIFS('Fielding Data'!E:E, 'Fielding Data'!$A:$A, $A1787)</f>
        <v>124</v>
      </c>
      <c r="V1787" s="13">
        <f>SUMIFS('Fielding Data'!F:F, 'Fielding Data'!$A:$A, $A1787)</f>
        <v>229</v>
      </c>
      <c r="W1787" s="13">
        <f>SUMIFS('Fielding Data'!G:G, 'Fielding Data'!$A:$A, $A1787)</f>
        <v>14</v>
      </c>
      <c r="X1787" s="13">
        <f>SUMIFS('Fielding Data'!H:H, 'Fielding Data'!$A:$A, $A1787)</f>
        <v>35</v>
      </c>
    </row>
    <row r="1788" spans="1:24" x14ac:dyDescent="0.3">
      <c r="A1788" s="13" t="str">
        <f t="shared" si="55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 t="shared" si="54"/>
        <v>P</v>
      </c>
      <c r="Q1788" s="13">
        <f>IFERROR(VLOOKUP($A1788, 'Fielding Data'!$A$1:$H$12056, 5, 0), 0)</f>
        <v>3</v>
      </c>
      <c r="R1788" s="13">
        <f>IFERROR(VLOOKUP($A1788, 'Fielding Data'!$A$1:$H$12056, 6, 0), 0)</f>
        <v>17</v>
      </c>
      <c r="S1788" s="13">
        <f>IFERROR(VLOOKUP($A1788, 'Fielding Data'!$A$1:$H$12056, 7, 0), 0)</f>
        <v>1</v>
      </c>
      <c r="T1788" s="13">
        <f>IFERROR(VLOOKUP($A1788, 'Fielding Data'!$A$1:$H$12056, 8, 0), 0)</f>
        <v>2</v>
      </c>
      <c r="U1788" s="13">
        <f>SUMIFS('Fielding Data'!E:E, 'Fielding Data'!$A:$A, $A1788)</f>
        <v>3</v>
      </c>
      <c r="V1788" s="13">
        <f>SUMIFS('Fielding Data'!F:F, 'Fielding Data'!$A:$A, $A1788)</f>
        <v>17</v>
      </c>
      <c r="W1788" s="13">
        <f>SUMIFS('Fielding Data'!G:G, 'Fielding Data'!$A:$A, $A1788)</f>
        <v>1</v>
      </c>
      <c r="X1788" s="13">
        <f>SUMIFS('Fielding Data'!H:H, 'Fielding Data'!$A:$A, $A1788)</f>
        <v>2</v>
      </c>
    </row>
    <row r="1789" spans="1:24" x14ac:dyDescent="0.3">
      <c r="A1789" s="13" t="str">
        <f t="shared" si="55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 t="shared" si="54"/>
        <v>P</v>
      </c>
      <c r="Q1789" s="13">
        <f>IFERROR(VLOOKUP($A1789, 'Fielding Data'!$A$1:$H$12056, 5, 0), 0)</f>
        <v>7</v>
      </c>
      <c r="R1789" s="13">
        <f>IFERROR(VLOOKUP($A1789, 'Fielding Data'!$A$1:$H$12056, 6, 0), 0)</f>
        <v>17</v>
      </c>
      <c r="S1789" s="13">
        <f>IFERROR(VLOOKUP($A1789, 'Fielding Data'!$A$1:$H$12056, 7, 0), 0)</f>
        <v>0</v>
      </c>
      <c r="T1789" s="13">
        <f>IFERROR(VLOOKUP($A1789, 'Fielding Data'!$A$1:$H$12056, 8, 0), 0)</f>
        <v>2</v>
      </c>
      <c r="U1789" s="13">
        <f>SUMIFS('Fielding Data'!E:E, 'Fielding Data'!$A:$A, $A1789)</f>
        <v>7</v>
      </c>
      <c r="V1789" s="13">
        <f>SUMIFS('Fielding Data'!F:F, 'Fielding Data'!$A:$A, $A1789)</f>
        <v>17</v>
      </c>
      <c r="W1789" s="13">
        <f>SUMIFS('Fielding Data'!G:G, 'Fielding Data'!$A:$A, $A1789)</f>
        <v>0</v>
      </c>
      <c r="X1789" s="13">
        <f>SUMIFS('Fielding Data'!H:H, 'Fielding Data'!$A:$A, $A1789)</f>
        <v>2</v>
      </c>
    </row>
    <row r="1790" spans="1:24" x14ac:dyDescent="0.3">
      <c r="A1790" s="13" t="str">
        <f t="shared" si="55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 t="shared" si="54"/>
        <v>P</v>
      </c>
      <c r="Q1790" s="13">
        <f>IFERROR(VLOOKUP($A1790, 'Fielding Data'!$A$1:$H$12056, 5, 0), 0)</f>
        <v>4</v>
      </c>
      <c r="R1790" s="13">
        <f>IFERROR(VLOOKUP($A1790, 'Fielding Data'!$A$1:$H$12056, 6, 0), 0)</f>
        <v>16</v>
      </c>
      <c r="S1790" s="13">
        <f>IFERROR(VLOOKUP($A1790, 'Fielding Data'!$A$1:$H$12056, 7, 0), 0)</f>
        <v>2</v>
      </c>
      <c r="T1790" s="13">
        <f>IFERROR(VLOOKUP($A1790, 'Fielding Data'!$A$1:$H$12056, 8, 0), 0)</f>
        <v>0</v>
      </c>
      <c r="U1790" s="13">
        <f>SUMIFS('Fielding Data'!E:E, 'Fielding Data'!$A:$A, $A1790)</f>
        <v>4</v>
      </c>
      <c r="V1790" s="13">
        <f>SUMIFS('Fielding Data'!F:F, 'Fielding Data'!$A:$A, $A1790)</f>
        <v>16</v>
      </c>
      <c r="W1790" s="13">
        <f>SUMIFS('Fielding Data'!G:G, 'Fielding Data'!$A:$A, $A1790)</f>
        <v>2</v>
      </c>
      <c r="X1790" s="13">
        <f>SUMIFS('Fielding Data'!H:H, 'Fielding Data'!$A:$A, $A1790)</f>
        <v>0</v>
      </c>
    </row>
    <row r="1791" spans="1:24" x14ac:dyDescent="0.3">
      <c r="A1791" s="13" t="str">
        <f t="shared" si="55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 t="shared" si="54"/>
        <v>P</v>
      </c>
      <c r="Q1791" s="13">
        <f>IFERROR(VLOOKUP($A1791, 'Fielding Data'!$A$1:$H$12056, 5, 0), 0)</f>
        <v>12</v>
      </c>
      <c r="R1791" s="13">
        <f>IFERROR(VLOOKUP($A1791, 'Fielding Data'!$A$1:$H$12056, 6, 0), 0)</f>
        <v>32</v>
      </c>
      <c r="S1791" s="13">
        <f>IFERROR(VLOOKUP($A1791, 'Fielding Data'!$A$1:$H$12056, 7, 0), 0)</f>
        <v>0</v>
      </c>
      <c r="T1791" s="13">
        <f>IFERROR(VLOOKUP($A1791, 'Fielding Data'!$A$1:$H$12056, 8, 0), 0)</f>
        <v>1</v>
      </c>
      <c r="U1791" s="13">
        <f>SUMIFS('Fielding Data'!E:E, 'Fielding Data'!$A:$A, $A1791)</f>
        <v>12</v>
      </c>
      <c r="V1791" s="13">
        <f>SUMIFS('Fielding Data'!F:F, 'Fielding Data'!$A:$A, $A1791)</f>
        <v>32</v>
      </c>
      <c r="W1791" s="13">
        <f>SUMIFS('Fielding Data'!G:G, 'Fielding Data'!$A:$A, $A1791)</f>
        <v>0</v>
      </c>
      <c r="X1791" s="13">
        <f>SUMIFS('Fielding Data'!H:H, 'Fielding Data'!$A:$A, $A1791)</f>
        <v>1</v>
      </c>
    </row>
    <row r="1792" spans="1:24" x14ac:dyDescent="0.3">
      <c r="A1792" s="13" t="str">
        <f t="shared" si="55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 t="shared" si="54"/>
        <v>P</v>
      </c>
      <c r="Q1792" s="13">
        <f>IFERROR(VLOOKUP($A1792, 'Fielding Data'!$A$1:$H$12056, 5, 0), 0)</f>
        <v>3</v>
      </c>
      <c r="R1792" s="13">
        <f>IFERROR(VLOOKUP($A1792, 'Fielding Data'!$A$1:$H$12056, 6, 0), 0)</f>
        <v>3</v>
      </c>
      <c r="S1792" s="13">
        <f>IFERROR(VLOOKUP($A1792, 'Fielding Data'!$A$1:$H$12056, 7, 0), 0)</f>
        <v>0</v>
      </c>
      <c r="T1792" s="13">
        <f>IFERROR(VLOOKUP($A1792, 'Fielding Data'!$A$1:$H$12056, 8, 0), 0)</f>
        <v>0</v>
      </c>
      <c r="U1792" s="13">
        <f>SUMIFS('Fielding Data'!E:E, 'Fielding Data'!$A:$A, $A1792)</f>
        <v>3</v>
      </c>
      <c r="V1792" s="13">
        <f>SUMIFS('Fielding Data'!F:F, 'Fielding Data'!$A:$A, $A1792)</f>
        <v>3</v>
      </c>
      <c r="W1792" s="13">
        <f>SUMIFS('Fielding Data'!G:G, 'Fielding Data'!$A:$A, $A1792)</f>
        <v>0</v>
      </c>
      <c r="X1792" s="13">
        <f>SUMIFS('Fielding Data'!H:H, 'Fielding Data'!$A:$A, $A1792)</f>
        <v>0</v>
      </c>
    </row>
    <row r="1793" spans="1:24" x14ac:dyDescent="0.3">
      <c r="A1793" s="13" t="str">
        <f t="shared" si="55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 t="shared" si="54"/>
        <v>1B</v>
      </c>
      <c r="Q1793" s="13">
        <f>IFERROR(VLOOKUP($A1793, 'Fielding Data'!$A$1:$H$12056, 5, 0), 0)</f>
        <v>12</v>
      </c>
      <c r="R1793" s="13">
        <f>IFERROR(VLOOKUP($A1793, 'Fielding Data'!$A$1:$H$12056, 6, 0), 0)</f>
        <v>0</v>
      </c>
      <c r="S1793" s="13">
        <f>IFERROR(VLOOKUP($A1793, 'Fielding Data'!$A$1:$H$12056, 7, 0), 0)</f>
        <v>0</v>
      </c>
      <c r="T1793" s="13">
        <f>IFERROR(VLOOKUP($A1793, 'Fielding Data'!$A$1:$H$12056, 8, 0), 0)</f>
        <v>0</v>
      </c>
      <c r="U1793" s="13">
        <f>SUMIFS('Fielding Data'!E:E, 'Fielding Data'!$A:$A, $A1793)</f>
        <v>99</v>
      </c>
      <c r="V1793" s="13">
        <f>SUMIFS('Fielding Data'!F:F, 'Fielding Data'!$A:$A, $A1793)</f>
        <v>178</v>
      </c>
      <c r="W1793" s="13">
        <f>SUMIFS('Fielding Data'!G:G, 'Fielding Data'!$A:$A, $A1793)</f>
        <v>15</v>
      </c>
      <c r="X1793" s="13">
        <f>SUMIFS('Fielding Data'!H:H, 'Fielding Data'!$A:$A, $A1793)</f>
        <v>27</v>
      </c>
    </row>
    <row r="1794" spans="1:24" x14ac:dyDescent="0.3">
      <c r="A1794" s="13" t="str">
        <f t="shared" si="55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 t="shared" ref="P1794:P1857" si="56">IFERROR(VLOOKUP($A1794, Fielding, 4, 0), "Other")</f>
        <v>C</v>
      </c>
      <c r="Q1794" s="13">
        <f>IFERROR(VLOOKUP($A1794, 'Fielding Data'!$A$1:$H$12056, 5, 0), 0)</f>
        <v>976</v>
      </c>
      <c r="R1794" s="13">
        <f>IFERROR(VLOOKUP($A1794, 'Fielding Data'!$A$1:$H$12056, 6, 0), 0)</f>
        <v>63</v>
      </c>
      <c r="S1794" s="13">
        <f>IFERROR(VLOOKUP($A1794, 'Fielding Data'!$A$1:$H$12056, 7, 0), 0)</f>
        <v>7</v>
      </c>
      <c r="T1794" s="13">
        <f>IFERROR(VLOOKUP($A1794, 'Fielding Data'!$A$1:$H$12056, 8, 0), 0)</f>
        <v>6</v>
      </c>
      <c r="U1794" s="13">
        <f>SUMIFS('Fielding Data'!E:E, 'Fielding Data'!$A:$A, $A1794)</f>
        <v>976</v>
      </c>
      <c r="V1794" s="13">
        <f>SUMIFS('Fielding Data'!F:F, 'Fielding Data'!$A:$A, $A1794)</f>
        <v>63</v>
      </c>
      <c r="W1794" s="13">
        <f>SUMIFS('Fielding Data'!G:G, 'Fielding Data'!$A:$A, $A1794)</f>
        <v>7</v>
      </c>
      <c r="X1794" s="13">
        <f>SUMIFS('Fielding Data'!H:H, 'Fielding Data'!$A:$A, $A1794)</f>
        <v>6</v>
      </c>
    </row>
    <row r="1795" spans="1:24" x14ac:dyDescent="0.3">
      <c r="A1795" s="13" t="str">
        <f t="shared" ref="A1795:A1858" si="57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 t="shared" si="56"/>
        <v>C</v>
      </c>
      <c r="Q1795" s="13">
        <f>IFERROR(VLOOKUP($A1795, 'Fielding Data'!$A$1:$H$12056, 5, 0), 0)</f>
        <v>23</v>
      </c>
      <c r="R1795" s="13">
        <f>IFERROR(VLOOKUP($A1795, 'Fielding Data'!$A$1:$H$12056, 6, 0), 0)</f>
        <v>1</v>
      </c>
      <c r="S1795" s="13">
        <f>IFERROR(VLOOKUP($A1795, 'Fielding Data'!$A$1:$H$12056, 7, 0), 0)</f>
        <v>0</v>
      </c>
      <c r="T1795" s="13">
        <f>IFERROR(VLOOKUP($A1795, 'Fielding Data'!$A$1:$H$12056, 8, 0), 0)</f>
        <v>1</v>
      </c>
      <c r="U1795" s="13">
        <f>SUMIFS('Fielding Data'!E:E, 'Fielding Data'!$A:$A, $A1795)</f>
        <v>23</v>
      </c>
      <c r="V1795" s="13">
        <f>SUMIFS('Fielding Data'!F:F, 'Fielding Data'!$A:$A, $A1795)</f>
        <v>1</v>
      </c>
      <c r="W1795" s="13">
        <f>SUMIFS('Fielding Data'!G:G, 'Fielding Data'!$A:$A, $A1795)</f>
        <v>0</v>
      </c>
      <c r="X1795" s="13">
        <f>SUMIFS('Fielding Data'!H:H, 'Fielding Data'!$A:$A, $A1795)</f>
        <v>1</v>
      </c>
    </row>
    <row r="1796" spans="1:24" x14ac:dyDescent="0.3">
      <c r="A1796" s="13" t="str">
        <f t="shared" si="57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 t="shared" si="56"/>
        <v>P</v>
      </c>
      <c r="Q1796" s="13">
        <f>IFERROR(VLOOKUP($A1796, 'Fielding Data'!$A$1:$H$12056, 5, 0), 0)</f>
        <v>6</v>
      </c>
      <c r="R1796" s="13">
        <f>IFERROR(VLOOKUP($A1796, 'Fielding Data'!$A$1:$H$12056, 6, 0), 0)</f>
        <v>26</v>
      </c>
      <c r="S1796" s="13">
        <f>IFERROR(VLOOKUP($A1796, 'Fielding Data'!$A$1:$H$12056, 7, 0), 0)</f>
        <v>0</v>
      </c>
      <c r="T1796" s="13">
        <f>IFERROR(VLOOKUP($A1796, 'Fielding Data'!$A$1:$H$12056, 8, 0), 0)</f>
        <v>2</v>
      </c>
      <c r="U1796" s="13">
        <f>SUMIFS('Fielding Data'!E:E, 'Fielding Data'!$A:$A, $A1796)</f>
        <v>6</v>
      </c>
      <c r="V1796" s="13">
        <f>SUMIFS('Fielding Data'!F:F, 'Fielding Data'!$A:$A, $A1796)</f>
        <v>26</v>
      </c>
      <c r="W1796" s="13">
        <f>SUMIFS('Fielding Data'!G:G, 'Fielding Data'!$A:$A, $A1796)</f>
        <v>0</v>
      </c>
      <c r="X1796" s="13">
        <f>SUMIFS('Fielding Data'!H:H, 'Fielding Data'!$A:$A, $A1796)</f>
        <v>2</v>
      </c>
    </row>
    <row r="1797" spans="1:24" x14ac:dyDescent="0.3">
      <c r="A1797" s="13" t="str">
        <f t="shared" si="57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 t="shared" si="56"/>
        <v>P</v>
      </c>
      <c r="Q1797" s="13">
        <f>IFERROR(VLOOKUP($A1797, 'Fielding Data'!$A$1:$H$12056, 5, 0), 0)</f>
        <v>0</v>
      </c>
      <c r="R1797" s="13">
        <f>IFERROR(VLOOKUP($A1797, 'Fielding Data'!$A$1:$H$12056, 6, 0), 0)</f>
        <v>3</v>
      </c>
      <c r="S1797" s="13">
        <f>IFERROR(VLOOKUP($A1797, 'Fielding Data'!$A$1:$H$12056, 7, 0), 0)</f>
        <v>0</v>
      </c>
      <c r="T1797" s="13">
        <f>IFERROR(VLOOKUP($A1797, 'Fielding Data'!$A$1:$H$12056, 8, 0), 0)</f>
        <v>0</v>
      </c>
      <c r="U1797" s="13">
        <f>SUMIFS('Fielding Data'!E:E, 'Fielding Data'!$A:$A, $A1797)</f>
        <v>0</v>
      </c>
      <c r="V1797" s="13">
        <f>SUMIFS('Fielding Data'!F:F, 'Fielding Data'!$A:$A, $A1797)</f>
        <v>3</v>
      </c>
      <c r="W1797" s="13">
        <f>SUMIFS('Fielding Data'!G:G, 'Fielding Data'!$A:$A, $A1797)</f>
        <v>0</v>
      </c>
      <c r="X1797" s="13">
        <f>SUMIFS('Fielding Data'!H:H, 'Fielding Data'!$A:$A, $A1797)</f>
        <v>0</v>
      </c>
    </row>
    <row r="1798" spans="1:24" x14ac:dyDescent="0.3">
      <c r="A1798" s="13" t="str">
        <f t="shared" si="57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 t="shared" si="56"/>
        <v>2B</v>
      </c>
      <c r="Q1798" s="13">
        <f>IFERROR(VLOOKUP($A1798, 'Fielding Data'!$A$1:$H$12056, 5, 0), 0)</f>
        <v>0</v>
      </c>
      <c r="R1798" s="13">
        <f>IFERROR(VLOOKUP($A1798, 'Fielding Data'!$A$1:$H$12056, 6, 0), 0)</f>
        <v>0</v>
      </c>
      <c r="S1798" s="13">
        <f>IFERROR(VLOOKUP($A1798, 'Fielding Data'!$A$1:$H$12056, 7, 0), 0)</f>
        <v>0</v>
      </c>
      <c r="T1798" s="13">
        <f>IFERROR(VLOOKUP($A1798, 'Fielding Data'!$A$1:$H$12056, 8, 0), 0)</f>
        <v>0</v>
      </c>
      <c r="U1798" s="13">
        <f>SUMIFS('Fielding Data'!E:E, 'Fielding Data'!$A:$A, $A1798)</f>
        <v>10</v>
      </c>
      <c r="V1798" s="13">
        <f>SUMIFS('Fielding Data'!F:F, 'Fielding Data'!$A:$A, $A1798)</f>
        <v>19</v>
      </c>
      <c r="W1798" s="13">
        <f>SUMIFS('Fielding Data'!G:G, 'Fielding Data'!$A:$A, $A1798)</f>
        <v>0</v>
      </c>
      <c r="X1798" s="13">
        <f>SUMIFS('Fielding Data'!H:H, 'Fielding Data'!$A:$A, $A1798)</f>
        <v>1</v>
      </c>
    </row>
    <row r="1799" spans="1:24" x14ac:dyDescent="0.3">
      <c r="A1799" s="13" t="str">
        <f t="shared" si="57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 t="shared" si="56"/>
        <v>P</v>
      </c>
      <c r="Q1799" s="13">
        <f>IFERROR(VLOOKUP($A1799, 'Fielding Data'!$A$1:$H$12056, 5, 0), 0)</f>
        <v>5</v>
      </c>
      <c r="R1799" s="13">
        <f>IFERROR(VLOOKUP($A1799, 'Fielding Data'!$A$1:$H$12056, 6, 0), 0)</f>
        <v>18</v>
      </c>
      <c r="S1799" s="13">
        <f>IFERROR(VLOOKUP($A1799, 'Fielding Data'!$A$1:$H$12056, 7, 0), 0)</f>
        <v>1</v>
      </c>
      <c r="T1799" s="13">
        <f>IFERROR(VLOOKUP($A1799, 'Fielding Data'!$A$1:$H$12056, 8, 0), 0)</f>
        <v>0</v>
      </c>
      <c r="U1799" s="13">
        <f>SUMIFS('Fielding Data'!E:E, 'Fielding Data'!$A:$A, $A1799)</f>
        <v>5</v>
      </c>
      <c r="V1799" s="13">
        <f>SUMIFS('Fielding Data'!F:F, 'Fielding Data'!$A:$A, $A1799)</f>
        <v>18</v>
      </c>
      <c r="W1799" s="13">
        <f>SUMIFS('Fielding Data'!G:G, 'Fielding Data'!$A:$A, $A1799)</f>
        <v>1</v>
      </c>
      <c r="X1799" s="13">
        <f>SUMIFS('Fielding Data'!H:H, 'Fielding Data'!$A:$A, $A1799)</f>
        <v>0</v>
      </c>
    </row>
    <row r="1800" spans="1:24" x14ac:dyDescent="0.3">
      <c r="A1800" s="13" t="str">
        <f t="shared" si="57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 t="shared" si="56"/>
        <v>P</v>
      </c>
      <c r="Q1800" s="13">
        <f>IFERROR(VLOOKUP($A1800, 'Fielding Data'!$A$1:$H$12056, 5, 0), 0)</f>
        <v>2</v>
      </c>
      <c r="R1800" s="13">
        <f>IFERROR(VLOOKUP($A1800, 'Fielding Data'!$A$1:$H$12056, 6, 0), 0)</f>
        <v>2</v>
      </c>
      <c r="S1800" s="13">
        <f>IFERROR(VLOOKUP($A1800, 'Fielding Data'!$A$1:$H$12056, 7, 0), 0)</f>
        <v>0</v>
      </c>
      <c r="T1800" s="13">
        <f>IFERROR(VLOOKUP($A1800, 'Fielding Data'!$A$1:$H$12056, 8, 0), 0)</f>
        <v>0</v>
      </c>
      <c r="U1800" s="13">
        <f>SUMIFS('Fielding Data'!E:E, 'Fielding Data'!$A:$A, $A1800)</f>
        <v>2</v>
      </c>
      <c r="V1800" s="13">
        <f>SUMIFS('Fielding Data'!F:F, 'Fielding Data'!$A:$A, $A1800)</f>
        <v>2</v>
      </c>
      <c r="W1800" s="13">
        <f>SUMIFS('Fielding Data'!G:G, 'Fielding Data'!$A:$A, $A1800)</f>
        <v>0</v>
      </c>
      <c r="X1800" s="13">
        <f>SUMIFS('Fielding Data'!H:H, 'Fielding Data'!$A:$A, $A1800)</f>
        <v>0</v>
      </c>
    </row>
    <row r="1801" spans="1:24" x14ac:dyDescent="0.3">
      <c r="A1801" s="13" t="str">
        <f t="shared" si="57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 t="shared" si="56"/>
        <v>P</v>
      </c>
      <c r="Q1801" s="13">
        <f>IFERROR(VLOOKUP($A1801, 'Fielding Data'!$A$1:$H$12056, 5, 0), 0)</f>
        <v>4</v>
      </c>
      <c r="R1801" s="13">
        <f>IFERROR(VLOOKUP($A1801, 'Fielding Data'!$A$1:$H$12056, 6, 0), 0)</f>
        <v>3</v>
      </c>
      <c r="S1801" s="13">
        <f>IFERROR(VLOOKUP($A1801, 'Fielding Data'!$A$1:$H$12056, 7, 0), 0)</f>
        <v>0</v>
      </c>
      <c r="T1801" s="13">
        <f>IFERROR(VLOOKUP($A1801, 'Fielding Data'!$A$1:$H$12056, 8, 0), 0)</f>
        <v>1</v>
      </c>
      <c r="U1801" s="13">
        <f>SUMIFS('Fielding Data'!E:E, 'Fielding Data'!$A:$A, $A1801)</f>
        <v>4</v>
      </c>
      <c r="V1801" s="13">
        <f>SUMIFS('Fielding Data'!F:F, 'Fielding Data'!$A:$A, $A1801)</f>
        <v>3</v>
      </c>
      <c r="W1801" s="13">
        <f>SUMIFS('Fielding Data'!G:G, 'Fielding Data'!$A:$A, $A1801)</f>
        <v>0</v>
      </c>
      <c r="X1801" s="13">
        <f>SUMIFS('Fielding Data'!H:H, 'Fielding Data'!$A:$A, $A1801)</f>
        <v>1</v>
      </c>
    </row>
    <row r="1802" spans="1:24" x14ac:dyDescent="0.3">
      <c r="A1802" s="13" t="str">
        <f t="shared" si="57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 t="shared" si="56"/>
        <v>P</v>
      </c>
      <c r="Q1802" s="13">
        <f>IFERROR(VLOOKUP($A1802, 'Fielding Data'!$A$1:$H$12056, 5, 0), 0)</f>
        <v>1</v>
      </c>
      <c r="R1802" s="13">
        <f>IFERROR(VLOOKUP($A1802, 'Fielding Data'!$A$1:$H$12056, 6, 0), 0)</f>
        <v>9</v>
      </c>
      <c r="S1802" s="13">
        <f>IFERROR(VLOOKUP($A1802, 'Fielding Data'!$A$1:$H$12056, 7, 0), 0)</f>
        <v>3</v>
      </c>
      <c r="T1802" s="13">
        <f>IFERROR(VLOOKUP($A1802, 'Fielding Data'!$A$1:$H$12056, 8, 0), 0)</f>
        <v>0</v>
      </c>
      <c r="U1802" s="13">
        <f>SUMIFS('Fielding Data'!E:E, 'Fielding Data'!$A:$A, $A1802)</f>
        <v>1</v>
      </c>
      <c r="V1802" s="13">
        <f>SUMIFS('Fielding Data'!F:F, 'Fielding Data'!$A:$A, $A1802)</f>
        <v>9</v>
      </c>
      <c r="W1802" s="13">
        <f>SUMIFS('Fielding Data'!G:G, 'Fielding Data'!$A:$A, $A1802)</f>
        <v>3</v>
      </c>
      <c r="X1802" s="13">
        <f>SUMIFS('Fielding Data'!H:H, 'Fielding Data'!$A:$A, $A1802)</f>
        <v>0</v>
      </c>
    </row>
    <row r="1803" spans="1:24" x14ac:dyDescent="0.3">
      <c r="A1803" s="13" t="str">
        <f t="shared" si="57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 t="shared" si="56"/>
        <v>P</v>
      </c>
      <c r="Q1803" s="13">
        <f>IFERROR(VLOOKUP($A1803, 'Fielding Data'!$A$1:$H$12056, 5, 0), 0)</f>
        <v>1</v>
      </c>
      <c r="R1803" s="13">
        <f>IFERROR(VLOOKUP($A1803, 'Fielding Data'!$A$1:$H$12056, 6, 0), 0)</f>
        <v>5</v>
      </c>
      <c r="S1803" s="13">
        <f>IFERROR(VLOOKUP($A1803, 'Fielding Data'!$A$1:$H$12056, 7, 0), 0)</f>
        <v>1</v>
      </c>
      <c r="T1803" s="13">
        <f>IFERROR(VLOOKUP($A1803, 'Fielding Data'!$A$1:$H$12056, 8, 0), 0)</f>
        <v>0</v>
      </c>
      <c r="U1803" s="13">
        <f>SUMIFS('Fielding Data'!E:E, 'Fielding Data'!$A:$A, $A1803)</f>
        <v>1</v>
      </c>
      <c r="V1803" s="13">
        <f>SUMIFS('Fielding Data'!F:F, 'Fielding Data'!$A:$A, $A1803)</f>
        <v>5</v>
      </c>
      <c r="W1803" s="13">
        <f>SUMIFS('Fielding Data'!G:G, 'Fielding Data'!$A:$A, $A1803)</f>
        <v>1</v>
      </c>
      <c r="X1803" s="13">
        <f>SUMIFS('Fielding Data'!H:H, 'Fielding Data'!$A:$A, $A1803)</f>
        <v>0</v>
      </c>
    </row>
    <row r="1804" spans="1:24" x14ac:dyDescent="0.3">
      <c r="A1804" s="13" t="str">
        <f t="shared" si="57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 t="shared" si="56"/>
        <v>P</v>
      </c>
      <c r="Q1804" s="13">
        <f>IFERROR(VLOOKUP($A1804, 'Fielding Data'!$A$1:$H$12056, 5, 0), 0)</f>
        <v>2</v>
      </c>
      <c r="R1804" s="13">
        <f>IFERROR(VLOOKUP($A1804, 'Fielding Data'!$A$1:$H$12056, 6, 0), 0)</f>
        <v>3</v>
      </c>
      <c r="S1804" s="13">
        <f>IFERROR(VLOOKUP($A1804, 'Fielding Data'!$A$1:$H$12056, 7, 0), 0)</f>
        <v>0</v>
      </c>
      <c r="T1804" s="13">
        <f>IFERROR(VLOOKUP($A1804, 'Fielding Data'!$A$1:$H$12056, 8, 0), 0)</f>
        <v>0</v>
      </c>
      <c r="U1804" s="13">
        <f>SUMIFS('Fielding Data'!E:E, 'Fielding Data'!$A:$A, $A1804)</f>
        <v>2</v>
      </c>
      <c r="V1804" s="13">
        <f>SUMIFS('Fielding Data'!F:F, 'Fielding Data'!$A:$A, $A1804)</f>
        <v>3</v>
      </c>
      <c r="W1804" s="13">
        <f>SUMIFS('Fielding Data'!G:G, 'Fielding Data'!$A:$A, $A1804)</f>
        <v>0</v>
      </c>
      <c r="X1804" s="13">
        <f>SUMIFS('Fielding Data'!H:H, 'Fielding Data'!$A:$A, $A1804)</f>
        <v>0</v>
      </c>
    </row>
    <row r="1805" spans="1:24" x14ac:dyDescent="0.3">
      <c r="A1805" s="13" t="str">
        <f t="shared" si="57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 t="shared" si="56"/>
        <v>P</v>
      </c>
      <c r="Q1805" s="13">
        <f>IFERROR(VLOOKUP($A1805, 'Fielding Data'!$A$1:$H$12056, 5, 0), 0)</f>
        <v>9</v>
      </c>
      <c r="R1805" s="13">
        <f>IFERROR(VLOOKUP($A1805, 'Fielding Data'!$A$1:$H$12056, 6, 0), 0)</f>
        <v>28</v>
      </c>
      <c r="S1805" s="13">
        <f>IFERROR(VLOOKUP($A1805, 'Fielding Data'!$A$1:$H$12056, 7, 0), 0)</f>
        <v>1</v>
      </c>
      <c r="T1805" s="13">
        <f>IFERROR(VLOOKUP($A1805, 'Fielding Data'!$A$1:$H$12056, 8, 0), 0)</f>
        <v>2</v>
      </c>
      <c r="U1805" s="13">
        <f>SUMIFS('Fielding Data'!E:E, 'Fielding Data'!$A:$A, $A1805)</f>
        <v>9</v>
      </c>
      <c r="V1805" s="13">
        <f>SUMIFS('Fielding Data'!F:F, 'Fielding Data'!$A:$A, $A1805)</f>
        <v>28</v>
      </c>
      <c r="W1805" s="13">
        <f>SUMIFS('Fielding Data'!G:G, 'Fielding Data'!$A:$A, $A1805)</f>
        <v>1</v>
      </c>
      <c r="X1805" s="13">
        <f>SUMIFS('Fielding Data'!H:H, 'Fielding Data'!$A:$A, $A1805)</f>
        <v>2</v>
      </c>
    </row>
    <row r="1806" spans="1:24" x14ac:dyDescent="0.3">
      <c r="A1806" s="13" t="str">
        <f t="shared" si="57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 t="shared" si="56"/>
        <v>CF</v>
      </c>
      <c r="Q1806" s="13">
        <f>IFERROR(VLOOKUP($A1806, 'Fielding Data'!$A$1:$H$12056, 5, 0), 0)</f>
        <v>0</v>
      </c>
      <c r="R1806" s="13">
        <f>IFERROR(VLOOKUP($A1806, 'Fielding Data'!$A$1:$H$12056, 6, 0), 0)</f>
        <v>0</v>
      </c>
      <c r="S1806" s="13">
        <f>IFERROR(VLOOKUP($A1806, 'Fielding Data'!$A$1:$H$12056, 7, 0), 0)</f>
        <v>0</v>
      </c>
      <c r="T1806" s="13">
        <f>IFERROR(VLOOKUP($A1806, 'Fielding Data'!$A$1:$H$12056, 8, 0), 0)</f>
        <v>0</v>
      </c>
      <c r="U1806" s="13">
        <f>SUMIFS('Fielding Data'!E:E, 'Fielding Data'!$A:$A, $A1806)</f>
        <v>65</v>
      </c>
      <c r="V1806" s="13">
        <f>SUMIFS('Fielding Data'!F:F, 'Fielding Data'!$A:$A, $A1806)</f>
        <v>2</v>
      </c>
      <c r="W1806" s="13">
        <f>SUMIFS('Fielding Data'!G:G, 'Fielding Data'!$A:$A, $A1806)</f>
        <v>0</v>
      </c>
      <c r="X1806" s="13">
        <f>SUMIFS('Fielding Data'!H:H, 'Fielding Data'!$A:$A, $A1806)</f>
        <v>0</v>
      </c>
    </row>
    <row r="1807" spans="1:24" x14ac:dyDescent="0.3">
      <c r="A1807" s="13" t="str">
        <f t="shared" si="57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 t="shared" si="56"/>
        <v>P</v>
      </c>
      <c r="Q1807" s="13">
        <f>IFERROR(VLOOKUP($A1807, 'Fielding Data'!$A$1:$H$12056, 5, 0), 0)</f>
        <v>0</v>
      </c>
      <c r="R1807" s="13">
        <f>IFERROR(VLOOKUP($A1807, 'Fielding Data'!$A$1:$H$12056, 6, 0), 0)</f>
        <v>0</v>
      </c>
      <c r="S1807" s="13">
        <f>IFERROR(VLOOKUP($A1807, 'Fielding Data'!$A$1:$H$12056, 7, 0), 0)</f>
        <v>0</v>
      </c>
      <c r="T1807" s="13">
        <f>IFERROR(VLOOKUP($A1807, 'Fielding Data'!$A$1:$H$12056, 8, 0), 0)</f>
        <v>0</v>
      </c>
      <c r="U1807" s="13">
        <f>SUMIFS('Fielding Data'!E:E, 'Fielding Data'!$A:$A, $A1807)</f>
        <v>0</v>
      </c>
      <c r="V1807" s="13">
        <f>SUMIFS('Fielding Data'!F:F, 'Fielding Data'!$A:$A, $A1807)</f>
        <v>0</v>
      </c>
      <c r="W1807" s="13">
        <f>SUMIFS('Fielding Data'!G:G, 'Fielding Data'!$A:$A, $A1807)</f>
        <v>0</v>
      </c>
      <c r="X1807" s="13">
        <f>SUMIFS('Fielding Data'!H:H, 'Fielding Data'!$A:$A, $A1807)</f>
        <v>0</v>
      </c>
    </row>
    <row r="1808" spans="1:24" x14ac:dyDescent="0.3">
      <c r="A1808" s="13" t="str">
        <f t="shared" si="57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 t="shared" si="56"/>
        <v>C</v>
      </c>
      <c r="Q1808" s="13">
        <f>IFERROR(VLOOKUP($A1808, 'Fielding Data'!$A$1:$H$12056, 5, 0), 0)</f>
        <v>4</v>
      </c>
      <c r="R1808" s="13">
        <f>IFERROR(VLOOKUP($A1808, 'Fielding Data'!$A$1:$H$12056, 6, 0), 0)</f>
        <v>0</v>
      </c>
      <c r="S1808" s="13">
        <f>IFERROR(VLOOKUP($A1808, 'Fielding Data'!$A$1:$H$12056, 7, 0), 0)</f>
        <v>0</v>
      </c>
      <c r="T1808" s="13">
        <f>IFERROR(VLOOKUP($A1808, 'Fielding Data'!$A$1:$H$12056, 8, 0), 0)</f>
        <v>0</v>
      </c>
      <c r="U1808" s="13">
        <f>SUMIFS('Fielding Data'!E:E, 'Fielding Data'!$A:$A, $A1808)</f>
        <v>4</v>
      </c>
      <c r="V1808" s="13">
        <f>SUMIFS('Fielding Data'!F:F, 'Fielding Data'!$A:$A, $A1808)</f>
        <v>0</v>
      </c>
      <c r="W1808" s="13">
        <f>SUMIFS('Fielding Data'!G:G, 'Fielding Data'!$A:$A, $A1808)</f>
        <v>0</v>
      </c>
      <c r="X1808" s="13">
        <f>SUMIFS('Fielding Data'!H:H, 'Fielding Data'!$A:$A, $A1808)</f>
        <v>0</v>
      </c>
    </row>
    <row r="1809" spans="1:24" x14ac:dyDescent="0.3">
      <c r="A1809" s="13" t="str">
        <f t="shared" si="57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 t="shared" si="56"/>
        <v>P</v>
      </c>
      <c r="Q1809" s="13">
        <f>IFERROR(VLOOKUP($A1809, 'Fielding Data'!$A$1:$H$12056, 5, 0), 0)</f>
        <v>1</v>
      </c>
      <c r="R1809" s="13">
        <f>IFERROR(VLOOKUP($A1809, 'Fielding Data'!$A$1:$H$12056, 6, 0), 0)</f>
        <v>6</v>
      </c>
      <c r="S1809" s="13">
        <f>IFERROR(VLOOKUP($A1809, 'Fielding Data'!$A$1:$H$12056, 7, 0), 0)</f>
        <v>0</v>
      </c>
      <c r="T1809" s="13">
        <f>IFERROR(VLOOKUP($A1809, 'Fielding Data'!$A$1:$H$12056, 8, 0), 0)</f>
        <v>1</v>
      </c>
      <c r="U1809" s="13">
        <f>SUMIFS('Fielding Data'!E:E, 'Fielding Data'!$A:$A, $A1809)</f>
        <v>1</v>
      </c>
      <c r="V1809" s="13">
        <f>SUMIFS('Fielding Data'!F:F, 'Fielding Data'!$A:$A, $A1809)</f>
        <v>6</v>
      </c>
      <c r="W1809" s="13">
        <f>SUMIFS('Fielding Data'!G:G, 'Fielding Data'!$A:$A, $A1809)</f>
        <v>0</v>
      </c>
      <c r="X1809" s="13">
        <f>SUMIFS('Fielding Data'!H:H, 'Fielding Data'!$A:$A, $A1809)</f>
        <v>1</v>
      </c>
    </row>
    <row r="1810" spans="1:24" x14ac:dyDescent="0.3">
      <c r="A1810" s="13" t="str">
        <f t="shared" si="57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 t="shared" si="56"/>
        <v>P</v>
      </c>
      <c r="Q1810" s="13">
        <f>IFERROR(VLOOKUP($A1810, 'Fielding Data'!$A$1:$H$12056, 5, 0), 0)</f>
        <v>1</v>
      </c>
      <c r="R1810" s="13">
        <f>IFERROR(VLOOKUP($A1810, 'Fielding Data'!$A$1:$H$12056, 6, 0), 0)</f>
        <v>0</v>
      </c>
      <c r="S1810" s="13">
        <f>IFERROR(VLOOKUP($A1810, 'Fielding Data'!$A$1:$H$12056, 7, 0), 0)</f>
        <v>0</v>
      </c>
      <c r="T1810" s="13">
        <f>IFERROR(VLOOKUP($A1810, 'Fielding Data'!$A$1:$H$12056, 8, 0), 0)</f>
        <v>0</v>
      </c>
      <c r="U1810" s="13">
        <f>SUMIFS('Fielding Data'!E:E, 'Fielding Data'!$A:$A, $A1810)</f>
        <v>1</v>
      </c>
      <c r="V1810" s="13">
        <f>SUMIFS('Fielding Data'!F:F, 'Fielding Data'!$A:$A, $A1810)</f>
        <v>0</v>
      </c>
      <c r="W1810" s="13">
        <f>SUMIFS('Fielding Data'!G:G, 'Fielding Data'!$A:$A, $A1810)</f>
        <v>0</v>
      </c>
      <c r="X1810" s="13">
        <f>SUMIFS('Fielding Data'!H:H, 'Fielding Data'!$A:$A, $A1810)</f>
        <v>0</v>
      </c>
    </row>
    <row r="1811" spans="1:24" x14ac:dyDescent="0.3">
      <c r="A1811" s="13" t="str">
        <f t="shared" si="57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 t="shared" si="56"/>
        <v>P</v>
      </c>
      <c r="Q1811" s="13">
        <f>IFERROR(VLOOKUP($A1811, 'Fielding Data'!$A$1:$H$12056, 5, 0), 0)</f>
        <v>13</v>
      </c>
      <c r="R1811" s="13">
        <f>IFERROR(VLOOKUP($A1811, 'Fielding Data'!$A$1:$H$12056, 6, 0), 0)</f>
        <v>26</v>
      </c>
      <c r="S1811" s="13">
        <f>IFERROR(VLOOKUP($A1811, 'Fielding Data'!$A$1:$H$12056, 7, 0), 0)</f>
        <v>1</v>
      </c>
      <c r="T1811" s="13">
        <f>IFERROR(VLOOKUP($A1811, 'Fielding Data'!$A$1:$H$12056, 8, 0), 0)</f>
        <v>4</v>
      </c>
      <c r="U1811" s="13">
        <f>SUMIFS('Fielding Data'!E:E, 'Fielding Data'!$A:$A, $A1811)</f>
        <v>13</v>
      </c>
      <c r="V1811" s="13">
        <f>SUMIFS('Fielding Data'!F:F, 'Fielding Data'!$A:$A, $A1811)</f>
        <v>26</v>
      </c>
      <c r="W1811" s="13">
        <f>SUMIFS('Fielding Data'!G:G, 'Fielding Data'!$A:$A, $A1811)</f>
        <v>1</v>
      </c>
      <c r="X1811" s="13">
        <f>SUMIFS('Fielding Data'!H:H, 'Fielding Data'!$A:$A, $A1811)</f>
        <v>4</v>
      </c>
    </row>
    <row r="1812" spans="1:24" x14ac:dyDescent="0.3">
      <c r="A1812" s="13" t="str">
        <f t="shared" si="57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 t="shared" si="56"/>
        <v>1B</v>
      </c>
      <c r="Q1812" s="13">
        <f>IFERROR(VLOOKUP($A1812, 'Fielding Data'!$A$1:$H$12056, 5, 0), 0)</f>
        <v>15</v>
      </c>
      <c r="R1812" s="13">
        <f>IFERROR(VLOOKUP($A1812, 'Fielding Data'!$A$1:$H$12056, 6, 0), 0)</f>
        <v>1</v>
      </c>
      <c r="S1812" s="13">
        <f>IFERROR(VLOOKUP($A1812, 'Fielding Data'!$A$1:$H$12056, 7, 0), 0)</f>
        <v>0</v>
      </c>
      <c r="T1812" s="13">
        <f>IFERROR(VLOOKUP($A1812, 'Fielding Data'!$A$1:$H$12056, 8, 0), 0)</f>
        <v>2</v>
      </c>
      <c r="U1812" s="13">
        <f>SUMIFS('Fielding Data'!E:E, 'Fielding Data'!$A:$A, $A1812)</f>
        <v>326</v>
      </c>
      <c r="V1812" s="13">
        <f>SUMIFS('Fielding Data'!F:F, 'Fielding Data'!$A:$A, $A1812)</f>
        <v>15</v>
      </c>
      <c r="W1812" s="13">
        <f>SUMIFS('Fielding Data'!G:G, 'Fielding Data'!$A:$A, $A1812)</f>
        <v>0</v>
      </c>
      <c r="X1812" s="13">
        <f>SUMIFS('Fielding Data'!H:H, 'Fielding Data'!$A:$A, $A1812)</f>
        <v>5</v>
      </c>
    </row>
    <row r="1813" spans="1:24" x14ac:dyDescent="0.3">
      <c r="A1813" s="13" t="str">
        <f t="shared" si="57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 t="shared" si="56"/>
        <v>P</v>
      </c>
      <c r="Q1813" s="13">
        <f>IFERROR(VLOOKUP($A1813, 'Fielding Data'!$A$1:$H$12056, 5, 0), 0)</f>
        <v>6</v>
      </c>
      <c r="R1813" s="13">
        <f>IFERROR(VLOOKUP($A1813, 'Fielding Data'!$A$1:$H$12056, 6, 0), 0)</f>
        <v>9</v>
      </c>
      <c r="S1813" s="13">
        <f>IFERROR(VLOOKUP($A1813, 'Fielding Data'!$A$1:$H$12056, 7, 0), 0)</f>
        <v>0</v>
      </c>
      <c r="T1813" s="13">
        <f>IFERROR(VLOOKUP($A1813, 'Fielding Data'!$A$1:$H$12056, 8, 0), 0)</f>
        <v>1</v>
      </c>
      <c r="U1813" s="13">
        <f>SUMIFS('Fielding Data'!E:E, 'Fielding Data'!$A:$A, $A1813)</f>
        <v>6</v>
      </c>
      <c r="V1813" s="13">
        <f>SUMIFS('Fielding Data'!F:F, 'Fielding Data'!$A:$A, $A1813)</f>
        <v>9</v>
      </c>
      <c r="W1813" s="13">
        <f>SUMIFS('Fielding Data'!G:G, 'Fielding Data'!$A:$A, $A1813)</f>
        <v>0</v>
      </c>
      <c r="X1813" s="13">
        <f>SUMIFS('Fielding Data'!H:H, 'Fielding Data'!$A:$A, $A1813)</f>
        <v>1</v>
      </c>
    </row>
    <row r="1814" spans="1:24" x14ac:dyDescent="0.3">
      <c r="A1814" s="13" t="str">
        <f t="shared" si="57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 t="shared" si="56"/>
        <v>P</v>
      </c>
      <c r="Q1814" s="13">
        <f>IFERROR(VLOOKUP($A1814, 'Fielding Data'!$A$1:$H$12056, 5, 0), 0)</f>
        <v>0</v>
      </c>
      <c r="R1814" s="13">
        <f>IFERROR(VLOOKUP($A1814, 'Fielding Data'!$A$1:$H$12056, 6, 0), 0)</f>
        <v>0</v>
      </c>
      <c r="S1814" s="13">
        <f>IFERROR(VLOOKUP($A1814, 'Fielding Data'!$A$1:$H$12056, 7, 0), 0)</f>
        <v>1</v>
      </c>
      <c r="T1814" s="13">
        <f>IFERROR(VLOOKUP($A1814, 'Fielding Data'!$A$1:$H$12056, 8, 0), 0)</f>
        <v>0</v>
      </c>
      <c r="U1814" s="13">
        <f>SUMIFS('Fielding Data'!E:E, 'Fielding Data'!$A:$A, $A1814)</f>
        <v>0</v>
      </c>
      <c r="V1814" s="13">
        <f>SUMIFS('Fielding Data'!F:F, 'Fielding Data'!$A:$A, $A1814)</f>
        <v>0</v>
      </c>
      <c r="W1814" s="13">
        <f>SUMIFS('Fielding Data'!G:G, 'Fielding Data'!$A:$A, $A1814)</f>
        <v>1</v>
      </c>
      <c r="X1814" s="13">
        <f>SUMIFS('Fielding Data'!H:H, 'Fielding Data'!$A:$A, $A1814)</f>
        <v>0</v>
      </c>
    </row>
    <row r="1815" spans="1:24" x14ac:dyDescent="0.3">
      <c r="A1815" s="13" t="str">
        <f t="shared" si="57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 t="shared" si="56"/>
        <v>1B</v>
      </c>
      <c r="Q1815" s="13">
        <f>IFERROR(VLOOKUP($A1815, 'Fielding Data'!$A$1:$H$12056, 5, 0), 0)</f>
        <v>254</v>
      </c>
      <c r="R1815" s="13">
        <f>IFERROR(VLOOKUP($A1815, 'Fielding Data'!$A$1:$H$12056, 6, 0), 0)</f>
        <v>14</v>
      </c>
      <c r="S1815" s="13">
        <f>IFERROR(VLOOKUP($A1815, 'Fielding Data'!$A$1:$H$12056, 7, 0), 0)</f>
        <v>2</v>
      </c>
      <c r="T1815" s="13">
        <f>IFERROR(VLOOKUP($A1815, 'Fielding Data'!$A$1:$H$12056, 8, 0), 0)</f>
        <v>17</v>
      </c>
      <c r="U1815" s="13">
        <f>SUMIFS('Fielding Data'!E:E, 'Fielding Data'!$A:$A, $A1815)</f>
        <v>254</v>
      </c>
      <c r="V1815" s="13">
        <f>SUMIFS('Fielding Data'!F:F, 'Fielding Data'!$A:$A, $A1815)</f>
        <v>14</v>
      </c>
      <c r="W1815" s="13">
        <f>SUMIFS('Fielding Data'!G:G, 'Fielding Data'!$A:$A, $A1815)</f>
        <v>2</v>
      </c>
      <c r="X1815" s="13">
        <f>SUMIFS('Fielding Data'!H:H, 'Fielding Data'!$A:$A, $A1815)</f>
        <v>17</v>
      </c>
    </row>
    <row r="1816" spans="1:24" x14ac:dyDescent="0.3">
      <c r="A1816" s="13" t="str">
        <f t="shared" si="57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 t="shared" si="56"/>
        <v>P</v>
      </c>
      <c r="Q1816" s="13">
        <f>IFERROR(VLOOKUP($A1816, 'Fielding Data'!$A$1:$H$12056, 5, 0), 0)</f>
        <v>5</v>
      </c>
      <c r="R1816" s="13">
        <f>IFERROR(VLOOKUP($A1816, 'Fielding Data'!$A$1:$H$12056, 6, 0), 0)</f>
        <v>11</v>
      </c>
      <c r="S1816" s="13">
        <f>IFERROR(VLOOKUP($A1816, 'Fielding Data'!$A$1:$H$12056, 7, 0), 0)</f>
        <v>1</v>
      </c>
      <c r="T1816" s="13">
        <f>IFERROR(VLOOKUP($A1816, 'Fielding Data'!$A$1:$H$12056, 8, 0), 0)</f>
        <v>0</v>
      </c>
      <c r="U1816" s="13">
        <f>SUMIFS('Fielding Data'!E:E, 'Fielding Data'!$A:$A, $A1816)</f>
        <v>5</v>
      </c>
      <c r="V1816" s="13">
        <f>SUMIFS('Fielding Data'!F:F, 'Fielding Data'!$A:$A, $A1816)</f>
        <v>11</v>
      </c>
      <c r="W1816" s="13">
        <f>SUMIFS('Fielding Data'!G:G, 'Fielding Data'!$A:$A, $A1816)</f>
        <v>1</v>
      </c>
      <c r="X1816" s="13">
        <f>SUMIFS('Fielding Data'!H:H, 'Fielding Data'!$A:$A, $A1816)</f>
        <v>0</v>
      </c>
    </row>
    <row r="1817" spans="1:24" x14ac:dyDescent="0.3">
      <c r="A1817" s="13" t="str">
        <f t="shared" si="57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 t="shared" si="56"/>
        <v>C</v>
      </c>
      <c r="Q1817" s="13">
        <f>IFERROR(VLOOKUP($A1817, 'Fielding Data'!$A$1:$H$12056, 5, 0), 0)</f>
        <v>476</v>
      </c>
      <c r="R1817" s="13">
        <f>IFERROR(VLOOKUP($A1817, 'Fielding Data'!$A$1:$H$12056, 6, 0), 0)</f>
        <v>43</v>
      </c>
      <c r="S1817" s="13">
        <f>IFERROR(VLOOKUP($A1817, 'Fielding Data'!$A$1:$H$12056, 7, 0), 0)</f>
        <v>5</v>
      </c>
      <c r="T1817" s="13">
        <f>IFERROR(VLOOKUP($A1817, 'Fielding Data'!$A$1:$H$12056, 8, 0), 0)</f>
        <v>6</v>
      </c>
      <c r="U1817" s="13">
        <f>SUMIFS('Fielding Data'!E:E, 'Fielding Data'!$A:$A, $A1817)</f>
        <v>476</v>
      </c>
      <c r="V1817" s="13">
        <f>SUMIFS('Fielding Data'!F:F, 'Fielding Data'!$A:$A, $A1817)</f>
        <v>43</v>
      </c>
      <c r="W1817" s="13">
        <f>SUMIFS('Fielding Data'!G:G, 'Fielding Data'!$A:$A, $A1817)</f>
        <v>5</v>
      </c>
      <c r="X1817" s="13">
        <f>SUMIFS('Fielding Data'!H:H, 'Fielding Data'!$A:$A, $A1817)</f>
        <v>6</v>
      </c>
    </row>
    <row r="1818" spans="1:24" x14ac:dyDescent="0.3">
      <c r="A1818" s="13" t="str">
        <f t="shared" si="57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 t="shared" si="56"/>
        <v>P</v>
      </c>
      <c r="Q1818" s="13">
        <f>IFERROR(VLOOKUP($A1818, 'Fielding Data'!$A$1:$H$12056, 5, 0), 0)</f>
        <v>0</v>
      </c>
      <c r="R1818" s="13">
        <f>IFERROR(VLOOKUP($A1818, 'Fielding Data'!$A$1:$H$12056, 6, 0), 0)</f>
        <v>0</v>
      </c>
      <c r="S1818" s="13">
        <f>IFERROR(VLOOKUP($A1818, 'Fielding Data'!$A$1:$H$12056, 7, 0), 0)</f>
        <v>0</v>
      </c>
      <c r="T1818" s="13">
        <f>IFERROR(VLOOKUP($A1818, 'Fielding Data'!$A$1:$H$12056, 8, 0), 0)</f>
        <v>0</v>
      </c>
      <c r="U1818" s="13">
        <f>SUMIFS('Fielding Data'!E:E, 'Fielding Data'!$A:$A, $A1818)</f>
        <v>0</v>
      </c>
      <c r="V1818" s="13">
        <f>SUMIFS('Fielding Data'!F:F, 'Fielding Data'!$A:$A, $A1818)</f>
        <v>0</v>
      </c>
      <c r="W1818" s="13">
        <f>SUMIFS('Fielding Data'!G:G, 'Fielding Data'!$A:$A, $A1818)</f>
        <v>0</v>
      </c>
      <c r="X1818" s="13">
        <f>SUMIFS('Fielding Data'!H:H, 'Fielding Data'!$A:$A, $A1818)</f>
        <v>0</v>
      </c>
    </row>
    <row r="1819" spans="1:24" x14ac:dyDescent="0.3">
      <c r="A1819" s="13" t="str">
        <f t="shared" si="57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 t="shared" si="56"/>
        <v>P</v>
      </c>
      <c r="Q1819" s="13">
        <f>IFERROR(VLOOKUP($A1819, 'Fielding Data'!$A$1:$H$12056, 5, 0), 0)</f>
        <v>9</v>
      </c>
      <c r="R1819" s="13">
        <f>IFERROR(VLOOKUP($A1819, 'Fielding Data'!$A$1:$H$12056, 6, 0), 0)</f>
        <v>9</v>
      </c>
      <c r="S1819" s="13">
        <f>IFERROR(VLOOKUP($A1819, 'Fielding Data'!$A$1:$H$12056, 7, 0), 0)</f>
        <v>0</v>
      </c>
      <c r="T1819" s="13">
        <f>IFERROR(VLOOKUP($A1819, 'Fielding Data'!$A$1:$H$12056, 8, 0), 0)</f>
        <v>1</v>
      </c>
      <c r="U1819" s="13">
        <f>SUMIFS('Fielding Data'!E:E, 'Fielding Data'!$A:$A, $A1819)</f>
        <v>9</v>
      </c>
      <c r="V1819" s="13">
        <f>SUMIFS('Fielding Data'!F:F, 'Fielding Data'!$A:$A, $A1819)</f>
        <v>9</v>
      </c>
      <c r="W1819" s="13">
        <f>SUMIFS('Fielding Data'!G:G, 'Fielding Data'!$A:$A, $A1819)</f>
        <v>0</v>
      </c>
      <c r="X1819" s="13">
        <f>SUMIFS('Fielding Data'!H:H, 'Fielding Data'!$A:$A, $A1819)</f>
        <v>1</v>
      </c>
    </row>
    <row r="1820" spans="1:24" x14ac:dyDescent="0.3">
      <c r="A1820" s="13" t="str">
        <f t="shared" si="57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 t="shared" si="56"/>
        <v>LF</v>
      </c>
      <c r="Q1820" s="13">
        <f>IFERROR(VLOOKUP($A1820, 'Fielding Data'!$A$1:$H$12056, 5, 0), 0)</f>
        <v>0</v>
      </c>
      <c r="R1820" s="13">
        <f>IFERROR(VLOOKUP($A1820, 'Fielding Data'!$A$1:$H$12056, 6, 0), 0)</f>
        <v>0</v>
      </c>
      <c r="S1820" s="13">
        <f>IFERROR(VLOOKUP($A1820, 'Fielding Data'!$A$1:$H$12056, 7, 0), 0)</f>
        <v>0</v>
      </c>
      <c r="T1820" s="13">
        <f>IFERROR(VLOOKUP($A1820, 'Fielding Data'!$A$1:$H$12056, 8, 0), 0)</f>
        <v>0</v>
      </c>
      <c r="U1820" s="13">
        <f>SUMIFS('Fielding Data'!E:E, 'Fielding Data'!$A:$A, $A1820)</f>
        <v>4</v>
      </c>
      <c r="V1820" s="13">
        <f>SUMIFS('Fielding Data'!F:F, 'Fielding Data'!$A:$A, $A1820)</f>
        <v>0</v>
      </c>
      <c r="W1820" s="13">
        <f>SUMIFS('Fielding Data'!G:G, 'Fielding Data'!$A:$A, $A1820)</f>
        <v>1</v>
      </c>
      <c r="X1820" s="13">
        <f>SUMIFS('Fielding Data'!H:H, 'Fielding Data'!$A:$A, $A1820)</f>
        <v>0</v>
      </c>
    </row>
    <row r="1821" spans="1:24" x14ac:dyDescent="0.3">
      <c r="A1821" s="13" t="str">
        <f t="shared" si="57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 t="shared" si="56"/>
        <v>LF</v>
      </c>
      <c r="Q1821" s="13">
        <f>IFERROR(VLOOKUP($A1821, 'Fielding Data'!$A$1:$H$12056, 5, 0), 0)</f>
        <v>0</v>
      </c>
      <c r="R1821" s="13">
        <f>IFERROR(VLOOKUP($A1821, 'Fielding Data'!$A$1:$H$12056, 6, 0), 0)</f>
        <v>0</v>
      </c>
      <c r="S1821" s="13">
        <f>IFERROR(VLOOKUP($A1821, 'Fielding Data'!$A$1:$H$12056, 7, 0), 0)</f>
        <v>0</v>
      </c>
      <c r="T1821" s="13">
        <f>IFERROR(VLOOKUP($A1821, 'Fielding Data'!$A$1:$H$12056, 8, 0), 0)</f>
        <v>0</v>
      </c>
      <c r="U1821" s="13">
        <f>SUMIFS('Fielding Data'!E:E, 'Fielding Data'!$A:$A, $A1821)</f>
        <v>93</v>
      </c>
      <c r="V1821" s="13">
        <f>SUMIFS('Fielding Data'!F:F, 'Fielding Data'!$A:$A, $A1821)</f>
        <v>5</v>
      </c>
      <c r="W1821" s="13">
        <f>SUMIFS('Fielding Data'!G:G, 'Fielding Data'!$A:$A, $A1821)</f>
        <v>1</v>
      </c>
      <c r="X1821" s="13">
        <f>SUMIFS('Fielding Data'!H:H, 'Fielding Data'!$A:$A, $A1821)</f>
        <v>2</v>
      </c>
    </row>
    <row r="1822" spans="1:24" x14ac:dyDescent="0.3">
      <c r="A1822" s="13" t="str">
        <f t="shared" si="57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 t="shared" si="56"/>
        <v>CF</v>
      </c>
      <c r="Q1822" s="13">
        <f>IFERROR(VLOOKUP($A1822, 'Fielding Data'!$A$1:$H$12056, 5, 0), 0)</f>
        <v>0</v>
      </c>
      <c r="R1822" s="13">
        <f>IFERROR(VLOOKUP($A1822, 'Fielding Data'!$A$1:$H$12056, 6, 0), 0)</f>
        <v>0</v>
      </c>
      <c r="S1822" s="13">
        <f>IFERROR(VLOOKUP($A1822, 'Fielding Data'!$A$1:$H$12056, 7, 0), 0)</f>
        <v>0</v>
      </c>
      <c r="T1822" s="13">
        <f>IFERROR(VLOOKUP($A1822, 'Fielding Data'!$A$1:$H$12056, 8, 0), 0)</f>
        <v>0</v>
      </c>
      <c r="U1822" s="13">
        <f>SUMIFS('Fielding Data'!E:E, 'Fielding Data'!$A:$A, $A1822)</f>
        <v>7</v>
      </c>
      <c r="V1822" s="13">
        <f>SUMIFS('Fielding Data'!F:F, 'Fielding Data'!$A:$A, $A1822)</f>
        <v>0</v>
      </c>
      <c r="W1822" s="13">
        <f>SUMIFS('Fielding Data'!G:G, 'Fielding Data'!$A:$A, $A1822)</f>
        <v>0</v>
      </c>
      <c r="X1822" s="13">
        <f>SUMIFS('Fielding Data'!H:H, 'Fielding Data'!$A:$A, $A1822)</f>
        <v>0</v>
      </c>
    </row>
    <row r="1823" spans="1:24" x14ac:dyDescent="0.3">
      <c r="A1823" s="13" t="str">
        <f t="shared" si="57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 t="shared" si="56"/>
        <v>C</v>
      </c>
      <c r="Q1823" s="13">
        <f>IFERROR(VLOOKUP($A1823, 'Fielding Data'!$A$1:$H$12056, 5, 0), 0)</f>
        <v>122</v>
      </c>
      <c r="R1823" s="13">
        <f>IFERROR(VLOOKUP($A1823, 'Fielding Data'!$A$1:$H$12056, 6, 0), 0)</f>
        <v>7</v>
      </c>
      <c r="S1823" s="13">
        <f>IFERROR(VLOOKUP($A1823, 'Fielding Data'!$A$1:$H$12056, 7, 0), 0)</f>
        <v>0</v>
      </c>
      <c r="T1823" s="13">
        <f>IFERROR(VLOOKUP($A1823, 'Fielding Data'!$A$1:$H$12056, 8, 0), 0)</f>
        <v>1</v>
      </c>
      <c r="U1823" s="13">
        <f>SUMIFS('Fielding Data'!E:E, 'Fielding Data'!$A:$A, $A1823)</f>
        <v>122</v>
      </c>
      <c r="V1823" s="13">
        <f>SUMIFS('Fielding Data'!F:F, 'Fielding Data'!$A:$A, $A1823)</f>
        <v>7</v>
      </c>
      <c r="W1823" s="13">
        <f>SUMIFS('Fielding Data'!G:G, 'Fielding Data'!$A:$A, $A1823)</f>
        <v>0</v>
      </c>
      <c r="X1823" s="13">
        <f>SUMIFS('Fielding Data'!H:H, 'Fielding Data'!$A:$A, $A1823)</f>
        <v>1</v>
      </c>
    </row>
    <row r="1824" spans="1:24" x14ac:dyDescent="0.3">
      <c r="A1824" s="13" t="str">
        <f t="shared" si="57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 t="shared" si="56"/>
        <v>2B</v>
      </c>
      <c r="Q1824" s="13">
        <f>IFERROR(VLOOKUP($A1824, 'Fielding Data'!$A$1:$H$12056, 5, 0), 0)</f>
        <v>21</v>
      </c>
      <c r="R1824" s="13">
        <f>IFERROR(VLOOKUP($A1824, 'Fielding Data'!$A$1:$H$12056, 6, 0), 0)</f>
        <v>26</v>
      </c>
      <c r="S1824" s="13">
        <f>IFERROR(VLOOKUP($A1824, 'Fielding Data'!$A$1:$H$12056, 7, 0), 0)</f>
        <v>1</v>
      </c>
      <c r="T1824" s="13">
        <f>IFERROR(VLOOKUP($A1824, 'Fielding Data'!$A$1:$H$12056, 8, 0), 0)</f>
        <v>6</v>
      </c>
      <c r="U1824" s="13">
        <f>SUMIFS('Fielding Data'!E:E, 'Fielding Data'!$A:$A, $A1824)</f>
        <v>79</v>
      </c>
      <c r="V1824" s="13">
        <f>SUMIFS('Fielding Data'!F:F, 'Fielding Data'!$A:$A, $A1824)</f>
        <v>91</v>
      </c>
      <c r="W1824" s="13">
        <f>SUMIFS('Fielding Data'!G:G, 'Fielding Data'!$A:$A, $A1824)</f>
        <v>6</v>
      </c>
      <c r="X1824" s="13">
        <f>SUMIFS('Fielding Data'!H:H, 'Fielding Data'!$A:$A, $A1824)</f>
        <v>13</v>
      </c>
    </row>
    <row r="1825" spans="1:24" x14ac:dyDescent="0.3">
      <c r="A1825" s="13" t="str">
        <f t="shared" si="57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 t="shared" si="56"/>
        <v>3B</v>
      </c>
      <c r="Q1825" s="13">
        <f>IFERROR(VLOOKUP($A1825, 'Fielding Data'!$A$1:$H$12056, 5, 0), 0)</f>
        <v>0</v>
      </c>
      <c r="R1825" s="13">
        <f>IFERROR(VLOOKUP($A1825, 'Fielding Data'!$A$1:$H$12056, 6, 0), 0)</f>
        <v>0</v>
      </c>
      <c r="S1825" s="13">
        <f>IFERROR(VLOOKUP($A1825, 'Fielding Data'!$A$1:$H$12056, 7, 0), 0)</f>
        <v>0</v>
      </c>
      <c r="T1825" s="13">
        <f>IFERROR(VLOOKUP($A1825, 'Fielding Data'!$A$1:$H$12056, 8, 0), 0)</f>
        <v>0</v>
      </c>
      <c r="U1825" s="13">
        <f>SUMIFS('Fielding Data'!E:E, 'Fielding Data'!$A:$A, $A1825)</f>
        <v>0</v>
      </c>
      <c r="V1825" s="13">
        <f>SUMIFS('Fielding Data'!F:F, 'Fielding Data'!$A:$A, $A1825)</f>
        <v>3</v>
      </c>
      <c r="W1825" s="13">
        <f>SUMIFS('Fielding Data'!G:G, 'Fielding Data'!$A:$A, $A1825)</f>
        <v>1</v>
      </c>
      <c r="X1825" s="13">
        <f>SUMIFS('Fielding Data'!H:H, 'Fielding Data'!$A:$A, $A1825)</f>
        <v>0</v>
      </c>
    </row>
    <row r="1826" spans="1:24" x14ac:dyDescent="0.3">
      <c r="A1826" s="13" t="str">
        <f t="shared" si="57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 t="shared" si="56"/>
        <v>2B</v>
      </c>
      <c r="Q1826" s="13">
        <f>IFERROR(VLOOKUP($A1826, 'Fielding Data'!$A$1:$H$12056, 5, 0), 0)</f>
        <v>1</v>
      </c>
      <c r="R1826" s="13">
        <f>IFERROR(VLOOKUP($A1826, 'Fielding Data'!$A$1:$H$12056, 6, 0), 0)</f>
        <v>0</v>
      </c>
      <c r="S1826" s="13">
        <f>IFERROR(VLOOKUP($A1826, 'Fielding Data'!$A$1:$H$12056, 7, 0), 0)</f>
        <v>0</v>
      </c>
      <c r="T1826" s="13">
        <f>IFERROR(VLOOKUP($A1826, 'Fielding Data'!$A$1:$H$12056, 8, 0), 0)</f>
        <v>0</v>
      </c>
      <c r="U1826" s="13">
        <f>SUMIFS('Fielding Data'!E:E, 'Fielding Data'!$A:$A, $A1826)</f>
        <v>867</v>
      </c>
      <c r="V1826" s="13">
        <f>SUMIFS('Fielding Data'!F:F, 'Fielding Data'!$A:$A, $A1826)</f>
        <v>97</v>
      </c>
      <c r="W1826" s="13">
        <f>SUMIFS('Fielding Data'!G:G, 'Fielding Data'!$A:$A, $A1826)</f>
        <v>11</v>
      </c>
      <c r="X1826" s="13">
        <f>SUMIFS('Fielding Data'!H:H, 'Fielding Data'!$A:$A, $A1826)</f>
        <v>8</v>
      </c>
    </row>
    <row r="1827" spans="1:24" x14ac:dyDescent="0.3">
      <c r="A1827" s="13" t="str">
        <f t="shared" si="57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 t="shared" si="56"/>
        <v>1B</v>
      </c>
      <c r="Q1827" s="13">
        <f>IFERROR(VLOOKUP($A1827, 'Fielding Data'!$A$1:$H$12056, 5, 0), 0)</f>
        <v>38</v>
      </c>
      <c r="R1827" s="13">
        <f>IFERROR(VLOOKUP($A1827, 'Fielding Data'!$A$1:$H$12056, 6, 0), 0)</f>
        <v>10</v>
      </c>
      <c r="S1827" s="13">
        <f>IFERROR(VLOOKUP($A1827, 'Fielding Data'!$A$1:$H$12056, 7, 0), 0)</f>
        <v>0</v>
      </c>
      <c r="T1827" s="13">
        <f>IFERROR(VLOOKUP($A1827, 'Fielding Data'!$A$1:$H$12056, 8, 0), 0)</f>
        <v>4</v>
      </c>
      <c r="U1827" s="13">
        <f>SUMIFS('Fielding Data'!E:E, 'Fielding Data'!$A:$A, $A1827)</f>
        <v>179</v>
      </c>
      <c r="V1827" s="13">
        <f>SUMIFS('Fielding Data'!F:F, 'Fielding Data'!$A:$A, $A1827)</f>
        <v>27</v>
      </c>
      <c r="W1827" s="13">
        <f>SUMIFS('Fielding Data'!G:G, 'Fielding Data'!$A:$A, $A1827)</f>
        <v>2</v>
      </c>
      <c r="X1827" s="13">
        <f>SUMIFS('Fielding Data'!H:H, 'Fielding Data'!$A:$A, $A1827)</f>
        <v>7</v>
      </c>
    </row>
    <row r="1828" spans="1:24" x14ac:dyDescent="0.3">
      <c r="A1828" s="13" t="str">
        <f t="shared" si="57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 t="shared" si="56"/>
        <v>P</v>
      </c>
      <c r="Q1828" s="13">
        <f>IFERROR(VLOOKUP($A1828, 'Fielding Data'!$A$1:$H$12056, 5, 0), 0)</f>
        <v>7</v>
      </c>
      <c r="R1828" s="13">
        <f>IFERROR(VLOOKUP($A1828, 'Fielding Data'!$A$1:$H$12056, 6, 0), 0)</f>
        <v>13</v>
      </c>
      <c r="S1828" s="13">
        <f>IFERROR(VLOOKUP($A1828, 'Fielding Data'!$A$1:$H$12056, 7, 0), 0)</f>
        <v>1</v>
      </c>
      <c r="T1828" s="13">
        <f>IFERROR(VLOOKUP($A1828, 'Fielding Data'!$A$1:$H$12056, 8, 0), 0)</f>
        <v>1</v>
      </c>
      <c r="U1828" s="13">
        <f>SUMIFS('Fielding Data'!E:E, 'Fielding Data'!$A:$A, $A1828)</f>
        <v>7</v>
      </c>
      <c r="V1828" s="13">
        <f>SUMIFS('Fielding Data'!F:F, 'Fielding Data'!$A:$A, $A1828)</f>
        <v>13</v>
      </c>
      <c r="W1828" s="13">
        <f>SUMIFS('Fielding Data'!G:G, 'Fielding Data'!$A:$A, $A1828)</f>
        <v>1</v>
      </c>
      <c r="X1828" s="13">
        <f>SUMIFS('Fielding Data'!H:H, 'Fielding Data'!$A:$A, $A1828)</f>
        <v>1</v>
      </c>
    </row>
    <row r="1829" spans="1:24" x14ac:dyDescent="0.3">
      <c r="A1829" s="13" t="str">
        <f t="shared" si="57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 t="shared" si="56"/>
        <v>P</v>
      </c>
      <c r="Q1829" s="13">
        <f>IFERROR(VLOOKUP($A1829, 'Fielding Data'!$A$1:$H$12056, 5, 0), 0)</f>
        <v>15</v>
      </c>
      <c r="R1829" s="13">
        <f>IFERROR(VLOOKUP($A1829, 'Fielding Data'!$A$1:$H$12056, 6, 0), 0)</f>
        <v>32</v>
      </c>
      <c r="S1829" s="13">
        <f>IFERROR(VLOOKUP($A1829, 'Fielding Data'!$A$1:$H$12056, 7, 0), 0)</f>
        <v>2</v>
      </c>
      <c r="T1829" s="13">
        <f>IFERROR(VLOOKUP($A1829, 'Fielding Data'!$A$1:$H$12056, 8, 0), 0)</f>
        <v>4</v>
      </c>
      <c r="U1829" s="13">
        <f>SUMIFS('Fielding Data'!E:E, 'Fielding Data'!$A:$A, $A1829)</f>
        <v>15</v>
      </c>
      <c r="V1829" s="13">
        <f>SUMIFS('Fielding Data'!F:F, 'Fielding Data'!$A:$A, $A1829)</f>
        <v>32</v>
      </c>
      <c r="W1829" s="13">
        <f>SUMIFS('Fielding Data'!G:G, 'Fielding Data'!$A:$A, $A1829)</f>
        <v>2</v>
      </c>
      <c r="X1829" s="13">
        <f>SUMIFS('Fielding Data'!H:H, 'Fielding Data'!$A:$A, $A1829)</f>
        <v>4</v>
      </c>
    </row>
    <row r="1830" spans="1:24" x14ac:dyDescent="0.3">
      <c r="A1830" s="13" t="str">
        <f t="shared" si="57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 t="shared" si="56"/>
        <v>CF</v>
      </c>
      <c r="Q1830" s="13">
        <f>IFERROR(VLOOKUP($A1830, 'Fielding Data'!$A$1:$H$12056, 5, 0), 0)</f>
        <v>0</v>
      </c>
      <c r="R1830" s="13">
        <f>IFERROR(VLOOKUP($A1830, 'Fielding Data'!$A$1:$H$12056, 6, 0), 0)</f>
        <v>0</v>
      </c>
      <c r="S1830" s="13">
        <f>IFERROR(VLOOKUP($A1830, 'Fielding Data'!$A$1:$H$12056, 7, 0), 0)</f>
        <v>0</v>
      </c>
      <c r="T1830" s="13">
        <f>IFERROR(VLOOKUP($A1830, 'Fielding Data'!$A$1:$H$12056, 8, 0), 0)</f>
        <v>0</v>
      </c>
      <c r="U1830" s="13">
        <f>SUMIFS('Fielding Data'!E:E, 'Fielding Data'!$A:$A, $A1830)</f>
        <v>2</v>
      </c>
      <c r="V1830" s="13">
        <f>SUMIFS('Fielding Data'!F:F, 'Fielding Data'!$A:$A, $A1830)</f>
        <v>0</v>
      </c>
      <c r="W1830" s="13">
        <f>SUMIFS('Fielding Data'!G:G, 'Fielding Data'!$A:$A, $A1830)</f>
        <v>0</v>
      </c>
      <c r="X1830" s="13">
        <f>SUMIFS('Fielding Data'!H:H, 'Fielding Data'!$A:$A, $A1830)</f>
        <v>0</v>
      </c>
    </row>
    <row r="1831" spans="1:24" x14ac:dyDescent="0.3">
      <c r="A1831" s="13" t="str">
        <f t="shared" si="57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 t="shared" si="56"/>
        <v>P</v>
      </c>
      <c r="Q1831" s="13">
        <f>IFERROR(VLOOKUP($A1831, 'Fielding Data'!$A$1:$H$12056, 5, 0), 0)</f>
        <v>0</v>
      </c>
      <c r="R1831" s="13">
        <f>IFERROR(VLOOKUP($A1831, 'Fielding Data'!$A$1:$H$12056, 6, 0), 0)</f>
        <v>1</v>
      </c>
      <c r="S1831" s="13">
        <f>IFERROR(VLOOKUP($A1831, 'Fielding Data'!$A$1:$H$12056, 7, 0), 0)</f>
        <v>0</v>
      </c>
      <c r="T1831" s="13">
        <f>IFERROR(VLOOKUP($A1831, 'Fielding Data'!$A$1:$H$12056, 8, 0), 0)</f>
        <v>0</v>
      </c>
      <c r="U1831" s="13">
        <f>SUMIFS('Fielding Data'!E:E, 'Fielding Data'!$A:$A, $A1831)</f>
        <v>0</v>
      </c>
      <c r="V1831" s="13">
        <f>SUMIFS('Fielding Data'!F:F, 'Fielding Data'!$A:$A, $A1831)</f>
        <v>1</v>
      </c>
      <c r="W1831" s="13">
        <f>SUMIFS('Fielding Data'!G:G, 'Fielding Data'!$A:$A, $A1831)</f>
        <v>0</v>
      </c>
      <c r="X1831" s="13">
        <f>SUMIFS('Fielding Data'!H:H, 'Fielding Data'!$A:$A, $A1831)</f>
        <v>0</v>
      </c>
    </row>
    <row r="1832" spans="1:24" x14ac:dyDescent="0.3">
      <c r="A1832" s="13" t="str">
        <f t="shared" si="57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 t="shared" si="56"/>
        <v>1B</v>
      </c>
      <c r="Q1832" s="13">
        <f>IFERROR(VLOOKUP($A1832, 'Fielding Data'!$A$1:$H$12056, 5, 0), 0)</f>
        <v>11</v>
      </c>
      <c r="R1832" s="13">
        <f>IFERROR(VLOOKUP($A1832, 'Fielding Data'!$A$1:$H$12056, 6, 0), 0)</f>
        <v>0</v>
      </c>
      <c r="S1832" s="13">
        <f>IFERROR(VLOOKUP($A1832, 'Fielding Data'!$A$1:$H$12056, 7, 0), 0)</f>
        <v>0</v>
      </c>
      <c r="T1832" s="13">
        <f>IFERROR(VLOOKUP($A1832, 'Fielding Data'!$A$1:$H$12056, 8, 0), 0)</f>
        <v>2</v>
      </c>
      <c r="U1832" s="13">
        <f>SUMIFS('Fielding Data'!E:E, 'Fielding Data'!$A:$A, $A1832)</f>
        <v>43</v>
      </c>
      <c r="V1832" s="13">
        <f>SUMIFS('Fielding Data'!F:F, 'Fielding Data'!$A:$A, $A1832)</f>
        <v>1</v>
      </c>
      <c r="W1832" s="13">
        <f>SUMIFS('Fielding Data'!G:G, 'Fielding Data'!$A:$A, $A1832)</f>
        <v>1</v>
      </c>
      <c r="X1832" s="13">
        <f>SUMIFS('Fielding Data'!H:H, 'Fielding Data'!$A:$A, $A1832)</f>
        <v>2</v>
      </c>
    </row>
    <row r="1833" spans="1:24" x14ac:dyDescent="0.3">
      <c r="A1833" s="13" t="str">
        <f t="shared" si="57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 t="shared" si="56"/>
        <v>C</v>
      </c>
      <c r="Q1833" s="13">
        <f>IFERROR(VLOOKUP($A1833, 'Fielding Data'!$A$1:$H$12056, 5, 0), 0)</f>
        <v>512</v>
      </c>
      <c r="R1833" s="13">
        <f>IFERROR(VLOOKUP($A1833, 'Fielding Data'!$A$1:$H$12056, 6, 0), 0)</f>
        <v>53</v>
      </c>
      <c r="S1833" s="13">
        <f>IFERROR(VLOOKUP($A1833, 'Fielding Data'!$A$1:$H$12056, 7, 0), 0)</f>
        <v>3</v>
      </c>
      <c r="T1833" s="13">
        <f>IFERROR(VLOOKUP($A1833, 'Fielding Data'!$A$1:$H$12056, 8, 0), 0)</f>
        <v>4</v>
      </c>
      <c r="U1833" s="13">
        <f>SUMIFS('Fielding Data'!E:E, 'Fielding Data'!$A:$A, $A1833)</f>
        <v>512</v>
      </c>
      <c r="V1833" s="13">
        <f>SUMIFS('Fielding Data'!F:F, 'Fielding Data'!$A:$A, $A1833)</f>
        <v>53</v>
      </c>
      <c r="W1833" s="13">
        <f>SUMIFS('Fielding Data'!G:G, 'Fielding Data'!$A:$A, $A1833)</f>
        <v>3</v>
      </c>
      <c r="X1833" s="13">
        <f>SUMIFS('Fielding Data'!H:H, 'Fielding Data'!$A:$A, $A1833)</f>
        <v>4</v>
      </c>
    </row>
    <row r="1834" spans="1:24" x14ac:dyDescent="0.3">
      <c r="A1834" s="13" t="str">
        <f t="shared" si="57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 t="shared" si="56"/>
        <v>P</v>
      </c>
      <c r="Q1834" s="13">
        <f>IFERROR(VLOOKUP($A1834, 'Fielding Data'!$A$1:$H$12056, 5, 0), 0)</f>
        <v>0</v>
      </c>
      <c r="R1834" s="13">
        <f>IFERROR(VLOOKUP($A1834, 'Fielding Data'!$A$1:$H$12056, 6, 0), 0)</f>
        <v>1</v>
      </c>
      <c r="S1834" s="13">
        <f>IFERROR(VLOOKUP($A1834, 'Fielding Data'!$A$1:$H$12056, 7, 0), 0)</f>
        <v>0</v>
      </c>
      <c r="T1834" s="13">
        <f>IFERROR(VLOOKUP($A1834, 'Fielding Data'!$A$1:$H$12056, 8, 0), 0)</f>
        <v>0</v>
      </c>
      <c r="U1834" s="13">
        <f>SUMIFS('Fielding Data'!E:E, 'Fielding Data'!$A:$A, $A1834)</f>
        <v>0</v>
      </c>
      <c r="V1834" s="13">
        <f>SUMIFS('Fielding Data'!F:F, 'Fielding Data'!$A:$A, $A1834)</f>
        <v>1</v>
      </c>
      <c r="W1834" s="13">
        <f>SUMIFS('Fielding Data'!G:G, 'Fielding Data'!$A:$A, $A1834)</f>
        <v>0</v>
      </c>
      <c r="X1834" s="13">
        <f>SUMIFS('Fielding Data'!H:H, 'Fielding Data'!$A:$A, $A1834)</f>
        <v>0</v>
      </c>
    </row>
    <row r="1835" spans="1:24" x14ac:dyDescent="0.3">
      <c r="A1835" s="13" t="str">
        <f t="shared" si="57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 t="shared" si="56"/>
        <v>P</v>
      </c>
      <c r="Q1835" s="13">
        <f>IFERROR(VLOOKUP($A1835, 'Fielding Data'!$A$1:$H$12056, 5, 0), 0)</f>
        <v>0</v>
      </c>
      <c r="R1835" s="13">
        <f>IFERROR(VLOOKUP($A1835, 'Fielding Data'!$A$1:$H$12056, 6, 0), 0)</f>
        <v>2</v>
      </c>
      <c r="S1835" s="13">
        <f>IFERROR(VLOOKUP($A1835, 'Fielding Data'!$A$1:$H$12056, 7, 0), 0)</f>
        <v>0</v>
      </c>
      <c r="T1835" s="13">
        <f>IFERROR(VLOOKUP($A1835, 'Fielding Data'!$A$1:$H$12056, 8, 0), 0)</f>
        <v>0</v>
      </c>
      <c r="U1835" s="13">
        <f>SUMIFS('Fielding Data'!E:E, 'Fielding Data'!$A:$A, $A1835)</f>
        <v>0</v>
      </c>
      <c r="V1835" s="13">
        <f>SUMIFS('Fielding Data'!F:F, 'Fielding Data'!$A:$A, $A1835)</f>
        <v>2</v>
      </c>
      <c r="W1835" s="13">
        <f>SUMIFS('Fielding Data'!G:G, 'Fielding Data'!$A:$A, $A1835)</f>
        <v>0</v>
      </c>
      <c r="X1835" s="13">
        <f>SUMIFS('Fielding Data'!H:H, 'Fielding Data'!$A:$A, $A1835)</f>
        <v>0</v>
      </c>
    </row>
    <row r="1836" spans="1:24" x14ac:dyDescent="0.3">
      <c r="A1836" s="13" t="str">
        <f t="shared" si="57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 t="shared" si="56"/>
        <v>LF</v>
      </c>
      <c r="Q1836" s="13">
        <f>IFERROR(VLOOKUP($A1836, 'Fielding Data'!$A$1:$H$12056, 5, 0), 0)</f>
        <v>0</v>
      </c>
      <c r="R1836" s="13">
        <f>IFERROR(VLOOKUP($A1836, 'Fielding Data'!$A$1:$H$12056, 6, 0), 0)</f>
        <v>0</v>
      </c>
      <c r="S1836" s="13">
        <f>IFERROR(VLOOKUP($A1836, 'Fielding Data'!$A$1:$H$12056, 7, 0), 0)</f>
        <v>0</v>
      </c>
      <c r="T1836" s="13">
        <f>IFERROR(VLOOKUP($A1836, 'Fielding Data'!$A$1:$H$12056, 8, 0), 0)</f>
        <v>0</v>
      </c>
      <c r="U1836" s="13">
        <f>SUMIFS('Fielding Data'!E:E, 'Fielding Data'!$A:$A, $A1836)</f>
        <v>53</v>
      </c>
      <c r="V1836" s="13">
        <f>SUMIFS('Fielding Data'!F:F, 'Fielding Data'!$A:$A, $A1836)</f>
        <v>3</v>
      </c>
      <c r="W1836" s="13">
        <f>SUMIFS('Fielding Data'!G:G, 'Fielding Data'!$A:$A, $A1836)</f>
        <v>1</v>
      </c>
      <c r="X1836" s="13">
        <f>SUMIFS('Fielding Data'!H:H, 'Fielding Data'!$A:$A, $A1836)</f>
        <v>2</v>
      </c>
    </row>
    <row r="1837" spans="1:24" x14ac:dyDescent="0.3">
      <c r="A1837" s="13" t="str">
        <f t="shared" si="57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 t="shared" si="56"/>
        <v>P</v>
      </c>
      <c r="Q1837" s="13">
        <f>IFERROR(VLOOKUP($A1837, 'Fielding Data'!$A$1:$H$12056, 5, 0), 0)</f>
        <v>0</v>
      </c>
      <c r="R1837" s="13">
        <f>IFERROR(VLOOKUP($A1837, 'Fielding Data'!$A$1:$H$12056, 6, 0), 0)</f>
        <v>2</v>
      </c>
      <c r="S1837" s="13">
        <f>IFERROR(VLOOKUP($A1837, 'Fielding Data'!$A$1:$H$12056, 7, 0), 0)</f>
        <v>0</v>
      </c>
      <c r="T1837" s="13">
        <f>IFERROR(VLOOKUP($A1837, 'Fielding Data'!$A$1:$H$12056, 8, 0), 0)</f>
        <v>0</v>
      </c>
      <c r="U1837" s="13">
        <f>SUMIFS('Fielding Data'!E:E, 'Fielding Data'!$A:$A, $A1837)</f>
        <v>0</v>
      </c>
      <c r="V1837" s="13">
        <f>SUMIFS('Fielding Data'!F:F, 'Fielding Data'!$A:$A, $A1837)</f>
        <v>2</v>
      </c>
      <c r="W1837" s="13">
        <f>SUMIFS('Fielding Data'!G:G, 'Fielding Data'!$A:$A, $A1837)</f>
        <v>0</v>
      </c>
      <c r="X1837" s="13">
        <f>SUMIFS('Fielding Data'!H:H, 'Fielding Data'!$A:$A, $A1837)</f>
        <v>0</v>
      </c>
    </row>
    <row r="1838" spans="1:24" x14ac:dyDescent="0.3">
      <c r="A1838" s="13" t="str">
        <f t="shared" si="57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 t="shared" si="56"/>
        <v>P</v>
      </c>
      <c r="Q1838" s="13">
        <f>IFERROR(VLOOKUP($A1838, 'Fielding Data'!$A$1:$H$12056, 5, 0), 0)</f>
        <v>1</v>
      </c>
      <c r="R1838" s="13">
        <f>IFERROR(VLOOKUP($A1838, 'Fielding Data'!$A$1:$H$12056, 6, 0), 0)</f>
        <v>2</v>
      </c>
      <c r="S1838" s="13">
        <f>IFERROR(VLOOKUP($A1838, 'Fielding Data'!$A$1:$H$12056, 7, 0), 0)</f>
        <v>0</v>
      </c>
      <c r="T1838" s="13">
        <f>IFERROR(VLOOKUP($A1838, 'Fielding Data'!$A$1:$H$12056, 8, 0), 0)</f>
        <v>0</v>
      </c>
      <c r="U1838" s="13">
        <f>SUMIFS('Fielding Data'!E:E, 'Fielding Data'!$A:$A, $A1838)</f>
        <v>1</v>
      </c>
      <c r="V1838" s="13">
        <f>SUMIFS('Fielding Data'!F:F, 'Fielding Data'!$A:$A, $A1838)</f>
        <v>2</v>
      </c>
      <c r="W1838" s="13">
        <f>SUMIFS('Fielding Data'!G:G, 'Fielding Data'!$A:$A, $A1838)</f>
        <v>0</v>
      </c>
      <c r="X1838" s="13">
        <f>SUMIFS('Fielding Data'!H:H, 'Fielding Data'!$A:$A, $A1838)</f>
        <v>0</v>
      </c>
    </row>
    <row r="1839" spans="1:24" x14ac:dyDescent="0.3">
      <c r="A1839" s="13" t="str">
        <f t="shared" si="57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 t="shared" si="56"/>
        <v>1B</v>
      </c>
      <c r="Q1839" s="13">
        <f>IFERROR(VLOOKUP($A1839, 'Fielding Data'!$A$1:$H$12056, 5, 0), 0)</f>
        <v>158</v>
      </c>
      <c r="R1839" s="13">
        <f>IFERROR(VLOOKUP($A1839, 'Fielding Data'!$A$1:$H$12056, 6, 0), 0)</f>
        <v>11</v>
      </c>
      <c r="S1839" s="13">
        <f>IFERROR(VLOOKUP($A1839, 'Fielding Data'!$A$1:$H$12056, 7, 0), 0)</f>
        <v>1</v>
      </c>
      <c r="T1839" s="13">
        <f>IFERROR(VLOOKUP($A1839, 'Fielding Data'!$A$1:$H$12056, 8, 0), 0)</f>
        <v>15</v>
      </c>
      <c r="U1839" s="13">
        <f>SUMIFS('Fielding Data'!E:E, 'Fielding Data'!$A:$A, $A1839)</f>
        <v>452</v>
      </c>
      <c r="V1839" s="13">
        <f>SUMIFS('Fielding Data'!F:F, 'Fielding Data'!$A:$A, $A1839)</f>
        <v>29</v>
      </c>
      <c r="W1839" s="13">
        <f>SUMIFS('Fielding Data'!G:G, 'Fielding Data'!$A:$A, $A1839)</f>
        <v>5</v>
      </c>
      <c r="X1839" s="13">
        <f>SUMIFS('Fielding Data'!H:H, 'Fielding Data'!$A:$A, $A1839)</f>
        <v>17</v>
      </c>
    </row>
    <row r="1840" spans="1:24" x14ac:dyDescent="0.3">
      <c r="A1840" s="13" t="str">
        <f t="shared" si="57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 t="shared" si="56"/>
        <v>P</v>
      </c>
      <c r="Q1840" s="13">
        <f>IFERROR(VLOOKUP($A1840, 'Fielding Data'!$A$1:$H$12056, 5, 0), 0)</f>
        <v>2</v>
      </c>
      <c r="R1840" s="13">
        <f>IFERROR(VLOOKUP($A1840, 'Fielding Data'!$A$1:$H$12056, 6, 0), 0)</f>
        <v>5</v>
      </c>
      <c r="S1840" s="13">
        <f>IFERROR(VLOOKUP($A1840, 'Fielding Data'!$A$1:$H$12056, 7, 0), 0)</f>
        <v>0</v>
      </c>
      <c r="T1840" s="13">
        <f>IFERROR(VLOOKUP($A1840, 'Fielding Data'!$A$1:$H$12056, 8, 0), 0)</f>
        <v>1</v>
      </c>
      <c r="U1840" s="13">
        <f>SUMIFS('Fielding Data'!E:E, 'Fielding Data'!$A:$A, $A1840)</f>
        <v>2</v>
      </c>
      <c r="V1840" s="13">
        <f>SUMIFS('Fielding Data'!F:F, 'Fielding Data'!$A:$A, $A1840)</f>
        <v>5</v>
      </c>
      <c r="W1840" s="13">
        <f>SUMIFS('Fielding Data'!G:G, 'Fielding Data'!$A:$A, $A1840)</f>
        <v>0</v>
      </c>
      <c r="X1840" s="13">
        <f>SUMIFS('Fielding Data'!H:H, 'Fielding Data'!$A:$A, $A1840)</f>
        <v>1</v>
      </c>
    </row>
    <row r="1841" spans="1:24" x14ac:dyDescent="0.3">
      <c r="A1841" s="13" t="str">
        <f t="shared" si="57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 t="shared" si="56"/>
        <v>1B</v>
      </c>
      <c r="Q1841" s="13">
        <f>IFERROR(VLOOKUP($A1841, 'Fielding Data'!$A$1:$H$12056, 5, 0), 0)</f>
        <v>89</v>
      </c>
      <c r="R1841" s="13">
        <f>IFERROR(VLOOKUP($A1841, 'Fielding Data'!$A$1:$H$12056, 6, 0), 0)</f>
        <v>6</v>
      </c>
      <c r="S1841" s="13">
        <f>IFERROR(VLOOKUP($A1841, 'Fielding Data'!$A$1:$H$12056, 7, 0), 0)</f>
        <v>1</v>
      </c>
      <c r="T1841" s="13">
        <f>IFERROR(VLOOKUP($A1841, 'Fielding Data'!$A$1:$H$12056, 8, 0), 0)</f>
        <v>9</v>
      </c>
      <c r="U1841" s="13">
        <f>SUMIFS('Fielding Data'!E:E, 'Fielding Data'!$A:$A, $A1841)</f>
        <v>193</v>
      </c>
      <c r="V1841" s="13">
        <f>SUMIFS('Fielding Data'!F:F, 'Fielding Data'!$A:$A, $A1841)</f>
        <v>8</v>
      </c>
      <c r="W1841" s="13">
        <f>SUMIFS('Fielding Data'!G:G, 'Fielding Data'!$A:$A, $A1841)</f>
        <v>3</v>
      </c>
      <c r="X1841" s="13">
        <f>SUMIFS('Fielding Data'!H:H, 'Fielding Data'!$A:$A, $A1841)</f>
        <v>9</v>
      </c>
    </row>
    <row r="1842" spans="1:24" x14ac:dyDescent="0.3">
      <c r="A1842" s="13" t="str">
        <f t="shared" si="57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 t="shared" si="56"/>
        <v>CF</v>
      </c>
      <c r="Q1842" s="13">
        <f>IFERROR(VLOOKUP($A1842, 'Fielding Data'!$A$1:$H$12056, 5, 0), 0)</f>
        <v>0</v>
      </c>
      <c r="R1842" s="13">
        <f>IFERROR(VLOOKUP($A1842, 'Fielding Data'!$A$1:$H$12056, 6, 0), 0)</f>
        <v>0</v>
      </c>
      <c r="S1842" s="13">
        <f>IFERROR(VLOOKUP($A1842, 'Fielding Data'!$A$1:$H$12056, 7, 0), 0)</f>
        <v>0</v>
      </c>
      <c r="T1842" s="13">
        <f>IFERROR(VLOOKUP($A1842, 'Fielding Data'!$A$1:$H$12056, 8, 0), 0)</f>
        <v>0</v>
      </c>
      <c r="U1842" s="13">
        <f>SUMIFS('Fielding Data'!E:E, 'Fielding Data'!$A:$A, $A1842)</f>
        <v>342</v>
      </c>
      <c r="V1842" s="13">
        <f>SUMIFS('Fielding Data'!F:F, 'Fielding Data'!$A:$A, $A1842)</f>
        <v>2</v>
      </c>
      <c r="W1842" s="13">
        <f>SUMIFS('Fielding Data'!G:G, 'Fielding Data'!$A:$A, $A1842)</f>
        <v>5</v>
      </c>
      <c r="X1842" s="13">
        <f>SUMIFS('Fielding Data'!H:H, 'Fielding Data'!$A:$A, $A1842)</f>
        <v>1</v>
      </c>
    </row>
    <row r="1843" spans="1:24" x14ac:dyDescent="0.3">
      <c r="A1843" s="13" t="str">
        <f t="shared" si="57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 t="shared" si="56"/>
        <v>P</v>
      </c>
      <c r="Q1843" s="13">
        <f>IFERROR(VLOOKUP($A1843, 'Fielding Data'!$A$1:$H$12056, 5, 0), 0)</f>
        <v>1</v>
      </c>
      <c r="R1843" s="13">
        <f>IFERROR(VLOOKUP($A1843, 'Fielding Data'!$A$1:$H$12056, 6, 0), 0)</f>
        <v>3</v>
      </c>
      <c r="S1843" s="13">
        <f>IFERROR(VLOOKUP($A1843, 'Fielding Data'!$A$1:$H$12056, 7, 0), 0)</f>
        <v>0</v>
      </c>
      <c r="T1843" s="13">
        <f>IFERROR(VLOOKUP($A1843, 'Fielding Data'!$A$1:$H$12056, 8, 0), 0)</f>
        <v>0</v>
      </c>
      <c r="U1843" s="13">
        <f>SUMIFS('Fielding Data'!E:E, 'Fielding Data'!$A:$A, $A1843)</f>
        <v>1</v>
      </c>
      <c r="V1843" s="13">
        <f>SUMIFS('Fielding Data'!F:F, 'Fielding Data'!$A:$A, $A1843)</f>
        <v>3</v>
      </c>
      <c r="W1843" s="13">
        <f>SUMIFS('Fielding Data'!G:G, 'Fielding Data'!$A:$A, $A1843)</f>
        <v>0</v>
      </c>
      <c r="X1843" s="13">
        <f>SUMIFS('Fielding Data'!H:H, 'Fielding Data'!$A:$A, $A1843)</f>
        <v>0</v>
      </c>
    </row>
    <row r="1844" spans="1:24" x14ac:dyDescent="0.3">
      <c r="A1844" s="13" t="str">
        <f t="shared" si="57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 t="shared" si="56"/>
        <v>P</v>
      </c>
      <c r="Q1844" s="13">
        <f>IFERROR(VLOOKUP($A1844, 'Fielding Data'!$A$1:$H$12056, 5, 0), 0)</f>
        <v>0</v>
      </c>
      <c r="R1844" s="13">
        <f>IFERROR(VLOOKUP($A1844, 'Fielding Data'!$A$1:$H$12056, 6, 0), 0)</f>
        <v>1</v>
      </c>
      <c r="S1844" s="13">
        <f>IFERROR(VLOOKUP($A1844, 'Fielding Data'!$A$1:$H$12056, 7, 0), 0)</f>
        <v>1</v>
      </c>
      <c r="T1844" s="13">
        <f>IFERROR(VLOOKUP($A1844, 'Fielding Data'!$A$1:$H$12056, 8, 0), 0)</f>
        <v>0</v>
      </c>
      <c r="U1844" s="13">
        <f>SUMIFS('Fielding Data'!E:E, 'Fielding Data'!$A:$A, $A1844)</f>
        <v>0</v>
      </c>
      <c r="V1844" s="13">
        <f>SUMIFS('Fielding Data'!F:F, 'Fielding Data'!$A:$A, $A1844)</f>
        <v>1</v>
      </c>
      <c r="W1844" s="13">
        <f>SUMIFS('Fielding Data'!G:G, 'Fielding Data'!$A:$A, $A1844)</f>
        <v>1</v>
      </c>
      <c r="X1844" s="13">
        <f>SUMIFS('Fielding Data'!H:H, 'Fielding Data'!$A:$A, $A1844)</f>
        <v>0</v>
      </c>
    </row>
    <row r="1845" spans="1:24" x14ac:dyDescent="0.3">
      <c r="A1845" s="13" t="str">
        <f t="shared" si="57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 t="shared" si="56"/>
        <v>C</v>
      </c>
      <c r="Q1845" s="13">
        <f>IFERROR(VLOOKUP($A1845, 'Fielding Data'!$A$1:$H$12056, 5, 0), 0)</f>
        <v>978</v>
      </c>
      <c r="R1845" s="13">
        <f>IFERROR(VLOOKUP($A1845, 'Fielding Data'!$A$1:$H$12056, 6, 0), 0)</f>
        <v>78</v>
      </c>
      <c r="S1845" s="13">
        <f>IFERROR(VLOOKUP($A1845, 'Fielding Data'!$A$1:$H$12056, 7, 0), 0)</f>
        <v>5</v>
      </c>
      <c r="T1845" s="13">
        <f>IFERROR(VLOOKUP($A1845, 'Fielding Data'!$A$1:$H$12056, 8, 0), 0)</f>
        <v>14</v>
      </c>
      <c r="U1845" s="13">
        <f>SUMIFS('Fielding Data'!E:E, 'Fielding Data'!$A:$A, $A1845)</f>
        <v>978</v>
      </c>
      <c r="V1845" s="13">
        <f>SUMIFS('Fielding Data'!F:F, 'Fielding Data'!$A:$A, $A1845)</f>
        <v>78</v>
      </c>
      <c r="W1845" s="13">
        <f>SUMIFS('Fielding Data'!G:G, 'Fielding Data'!$A:$A, $A1845)</f>
        <v>5</v>
      </c>
      <c r="X1845" s="13">
        <f>SUMIFS('Fielding Data'!H:H, 'Fielding Data'!$A:$A, $A1845)</f>
        <v>14</v>
      </c>
    </row>
    <row r="1846" spans="1:24" x14ac:dyDescent="0.3">
      <c r="A1846" s="13" t="str">
        <f t="shared" si="57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 t="shared" si="56"/>
        <v>P</v>
      </c>
      <c r="Q1846" s="13">
        <f>IFERROR(VLOOKUP($A1846, 'Fielding Data'!$A$1:$H$12056, 5, 0), 0)</f>
        <v>12</v>
      </c>
      <c r="R1846" s="13">
        <f>IFERROR(VLOOKUP($A1846, 'Fielding Data'!$A$1:$H$12056, 6, 0), 0)</f>
        <v>22</v>
      </c>
      <c r="S1846" s="13">
        <f>IFERROR(VLOOKUP($A1846, 'Fielding Data'!$A$1:$H$12056, 7, 0), 0)</f>
        <v>4</v>
      </c>
      <c r="T1846" s="13">
        <f>IFERROR(VLOOKUP($A1846, 'Fielding Data'!$A$1:$H$12056, 8, 0), 0)</f>
        <v>1</v>
      </c>
      <c r="U1846" s="13">
        <f>SUMIFS('Fielding Data'!E:E, 'Fielding Data'!$A:$A, $A1846)</f>
        <v>12</v>
      </c>
      <c r="V1846" s="13">
        <f>SUMIFS('Fielding Data'!F:F, 'Fielding Data'!$A:$A, $A1846)</f>
        <v>22</v>
      </c>
      <c r="W1846" s="13">
        <f>SUMIFS('Fielding Data'!G:G, 'Fielding Data'!$A:$A, $A1846)</f>
        <v>4</v>
      </c>
      <c r="X1846" s="13">
        <f>SUMIFS('Fielding Data'!H:H, 'Fielding Data'!$A:$A, $A1846)</f>
        <v>1</v>
      </c>
    </row>
    <row r="1847" spans="1:24" x14ac:dyDescent="0.3">
      <c r="A1847" s="13" t="str">
        <f t="shared" si="57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 t="shared" si="56"/>
        <v>P</v>
      </c>
      <c r="Q1847" s="13">
        <f>IFERROR(VLOOKUP($A1847, 'Fielding Data'!$A$1:$H$12056, 5, 0), 0)</f>
        <v>14</v>
      </c>
      <c r="R1847" s="13">
        <f>IFERROR(VLOOKUP($A1847, 'Fielding Data'!$A$1:$H$12056, 6, 0), 0)</f>
        <v>20</v>
      </c>
      <c r="S1847" s="13">
        <f>IFERROR(VLOOKUP($A1847, 'Fielding Data'!$A$1:$H$12056, 7, 0), 0)</f>
        <v>1</v>
      </c>
      <c r="T1847" s="13">
        <f>IFERROR(VLOOKUP($A1847, 'Fielding Data'!$A$1:$H$12056, 8, 0), 0)</f>
        <v>3</v>
      </c>
      <c r="U1847" s="13">
        <f>SUMIFS('Fielding Data'!E:E, 'Fielding Data'!$A:$A, $A1847)</f>
        <v>14</v>
      </c>
      <c r="V1847" s="13">
        <f>SUMIFS('Fielding Data'!F:F, 'Fielding Data'!$A:$A, $A1847)</f>
        <v>20</v>
      </c>
      <c r="W1847" s="13">
        <f>SUMIFS('Fielding Data'!G:G, 'Fielding Data'!$A:$A, $A1847)</f>
        <v>1</v>
      </c>
      <c r="X1847" s="13">
        <f>SUMIFS('Fielding Data'!H:H, 'Fielding Data'!$A:$A, $A1847)</f>
        <v>3</v>
      </c>
    </row>
    <row r="1848" spans="1:24" x14ac:dyDescent="0.3">
      <c r="A1848" s="13" t="str">
        <f t="shared" si="57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 t="shared" si="56"/>
        <v>P</v>
      </c>
      <c r="Q1848" s="13">
        <f>IFERROR(VLOOKUP($A1848, 'Fielding Data'!$A$1:$H$12056, 5, 0), 0)</f>
        <v>1</v>
      </c>
      <c r="R1848" s="13">
        <f>IFERROR(VLOOKUP($A1848, 'Fielding Data'!$A$1:$H$12056, 6, 0), 0)</f>
        <v>3</v>
      </c>
      <c r="S1848" s="13">
        <f>IFERROR(VLOOKUP($A1848, 'Fielding Data'!$A$1:$H$12056, 7, 0), 0)</f>
        <v>0</v>
      </c>
      <c r="T1848" s="13">
        <f>IFERROR(VLOOKUP($A1848, 'Fielding Data'!$A$1:$H$12056, 8, 0), 0)</f>
        <v>0</v>
      </c>
      <c r="U1848" s="13">
        <f>SUMIFS('Fielding Data'!E:E, 'Fielding Data'!$A:$A, $A1848)</f>
        <v>1</v>
      </c>
      <c r="V1848" s="13">
        <f>SUMIFS('Fielding Data'!F:F, 'Fielding Data'!$A:$A, $A1848)</f>
        <v>3</v>
      </c>
      <c r="W1848" s="13">
        <f>SUMIFS('Fielding Data'!G:G, 'Fielding Data'!$A:$A, $A1848)</f>
        <v>0</v>
      </c>
      <c r="X1848" s="13">
        <f>SUMIFS('Fielding Data'!H:H, 'Fielding Data'!$A:$A, $A1848)</f>
        <v>0</v>
      </c>
    </row>
    <row r="1849" spans="1:24" x14ac:dyDescent="0.3">
      <c r="A1849" s="13" t="str">
        <f t="shared" si="57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 t="shared" si="56"/>
        <v>2B</v>
      </c>
      <c r="Q1849" s="13">
        <f>IFERROR(VLOOKUP($A1849, 'Fielding Data'!$A$1:$H$12056, 5, 0), 0)</f>
        <v>16</v>
      </c>
      <c r="R1849" s="13">
        <f>IFERROR(VLOOKUP($A1849, 'Fielding Data'!$A$1:$H$12056, 6, 0), 0)</f>
        <v>32</v>
      </c>
      <c r="S1849" s="13">
        <f>IFERROR(VLOOKUP($A1849, 'Fielding Data'!$A$1:$H$12056, 7, 0), 0)</f>
        <v>1</v>
      </c>
      <c r="T1849" s="13">
        <f>IFERROR(VLOOKUP($A1849, 'Fielding Data'!$A$1:$H$12056, 8, 0), 0)</f>
        <v>4</v>
      </c>
      <c r="U1849" s="13">
        <f>SUMIFS('Fielding Data'!E:E, 'Fielding Data'!$A:$A, $A1849)</f>
        <v>100</v>
      </c>
      <c r="V1849" s="13">
        <f>SUMIFS('Fielding Data'!F:F, 'Fielding Data'!$A:$A, $A1849)</f>
        <v>120</v>
      </c>
      <c r="W1849" s="13">
        <f>SUMIFS('Fielding Data'!G:G, 'Fielding Data'!$A:$A, $A1849)</f>
        <v>5</v>
      </c>
      <c r="X1849" s="13">
        <f>SUMIFS('Fielding Data'!H:H, 'Fielding Data'!$A:$A, $A1849)</f>
        <v>18</v>
      </c>
    </row>
    <row r="1850" spans="1:24" x14ac:dyDescent="0.3">
      <c r="A1850" s="13" t="str">
        <f t="shared" si="57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 t="shared" si="56"/>
        <v>CF</v>
      </c>
      <c r="Q1850" s="13">
        <f>IFERROR(VLOOKUP($A1850, 'Fielding Data'!$A$1:$H$12056, 5, 0), 0)</f>
        <v>0</v>
      </c>
      <c r="R1850" s="13">
        <f>IFERROR(VLOOKUP($A1850, 'Fielding Data'!$A$1:$H$12056, 6, 0), 0)</f>
        <v>0</v>
      </c>
      <c r="S1850" s="13">
        <f>IFERROR(VLOOKUP($A1850, 'Fielding Data'!$A$1:$H$12056, 7, 0), 0)</f>
        <v>0</v>
      </c>
      <c r="T1850" s="13">
        <f>IFERROR(VLOOKUP($A1850, 'Fielding Data'!$A$1:$H$12056, 8, 0), 0)</f>
        <v>0</v>
      </c>
      <c r="U1850" s="13">
        <f>SUMIFS('Fielding Data'!E:E, 'Fielding Data'!$A:$A, $A1850)</f>
        <v>414</v>
      </c>
      <c r="V1850" s="13">
        <f>SUMIFS('Fielding Data'!F:F, 'Fielding Data'!$A:$A, $A1850)</f>
        <v>9</v>
      </c>
      <c r="W1850" s="13">
        <f>SUMIFS('Fielding Data'!G:G, 'Fielding Data'!$A:$A, $A1850)</f>
        <v>7</v>
      </c>
      <c r="X1850" s="13">
        <f>SUMIFS('Fielding Data'!H:H, 'Fielding Data'!$A:$A, $A1850)</f>
        <v>5</v>
      </c>
    </row>
    <row r="1851" spans="1:24" x14ac:dyDescent="0.3">
      <c r="A1851" s="13" t="str">
        <f t="shared" si="57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 t="shared" si="56"/>
        <v>P</v>
      </c>
      <c r="Q1851" s="13">
        <f>IFERROR(VLOOKUP($A1851, 'Fielding Data'!$A$1:$H$12056, 5, 0), 0)</f>
        <v>7</v>
      </c>
      <c r="R1851" s="13">
        <f>IFERROR(VLOOKUP($A1851, 'Fielding Data'!$A$1:$H$12056, 6, 0), 0)</f>
        <v>6</v>
      </c>
      <c r="S1851" s="13">
        <f>IFERROR(VLOOKUP($A1851, 'Fielding Data'!$A$1:$H$12056, 7, 0), 0)</f>
        <v>2</v>
      </c>
      <c r="T1851" s="13">
        <f>IFERROR(VLOOKUP($A1851, 'Fielding Data'!$A$1:$H$12056, 8, 0), 0)</f>
        <v>0</v>
      </c>
      <c r="U1851" s="13">
        <f>SUMIFS('Fielding Data'!E:E, 'Fielding Data'!$A:$A, $A1851)</f>
        <v>7</v>
      </c>
      <c r="V1851" s="13">
        <f>SUMIFS('Fielding Data'!F:F, 'Fielding Data'!$A:$A, $A1851)</f>
        <v>6</v>
      </c>
      <c r="W1851" s="13">
        <f>SUMIFS('Fielding Data'!G:G, 'Fielding Data'!$A:$A, $A1851)</f>
        <v>2</v>
      </c>
      <c r="X1851" s="13">
        <f>SUMIFS('Fielding Data'!H:H, 'Fielding Data'!$A:$A, $A1851)</f>
        <v>0</v>
      </c>
    </row>
    <row r="1852" spans="1:24" x14ac:dyDescent="0.3">
      <c r="A1852" s="13" t="str">
        <f t="shared" si="57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 t="shared" si="56"/>
        <v>CF</v>
      </c>
      <c r="Q1852" s="13">
        <f>IFERROR(VLOOKUP($A1852, 'Fielding Data'!$A$1:$H$12056, 5, 0), 0)</f>
        <v>0</v>
      </c>
      <c r="R1852" s="13">
        <f>IFERROR(VLOOKUP($A1852, 'Fielding Data'!$A$1:$H$12056, 6, 0), 0)</f>
        <v>0</v>
      </c>
      <c r="S1852" s="13">
        <f>IFERROR(VLOOKUP($A1852, 'Fielding Data'!$A$1:$H$12056, 7, 0), 0)</f>
        <v>0</v>
      </c>
      <c r="T1852" s="13">
        <f>IFERROR(VLOOKUP($A1852, 'Fielding Data'!$A$1:$H$12056, 8, 0), 0)</f>
        <v>0</v>
      </c>
      <c r="U1852" s="13">
        <f>SUMIFS('Fielding Data'!E:E, 'Fielding Data'!$A:$A, $A1852)</f>
        <v>90</v>
      </c>
      <c r="V1852" s="13">
        <f>SUMIFS('Fielding Data'!F:F, 'Fielding Data'!$A:$A, $A1852)</f>
        <v>3</v>
      </c>
      <c r="W1852" s="13">
        <f>SUMIFS('Fielding Data'!G:G, 'Fielding Data'!$A:$A, $A1852)</f>
        <v>3</v>
      </c>
      <c r="X1852" s="13">
        <f>SUMIFS('Fielding Data'!H:H, 'Fielding Data'!$A:$A, $A1852)</f>
        <v>0</v>
      </c>
    </row>
    <row r="1853" spans="1:24" x14ac:dyDescent="0.3">
      <c r="A1853" s="13" t="str">
        <f t="shared" si="57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 t="shared" si="56"/>
        <v>P</v>
      </c>
      <c r="Q1853" s="13">
        <f>IFERROR(VLOOKUP($A1853, 'Fielding Data'!$A$1:$H$12056, 5, 0), 0)</f>
        <v>8</v>
      </c>
      <c r="R1853" s="13">
        <f>IFERROR(VLOOKUP($A1853, 'Fielding Data'!$A$1:$H$12056, 6, 0), 0)</f>
        <v>19</v>
      </c>
      <c r="S1853" s="13">
        <f>IFERROR(VLOOKUP($A1853, 'Fielding Data'!$A$1:$H$12056, 7, 0), 0)</f>
        <v>1</v>
      </c>
      <c r="T1853" s="13">
        <f>IFERROR(VLOOKUP($A1853, 'Fielding Data'!$A$1:$H$12056, 8, 0), 0)</f>
        <v>0</v>
      </c>
      <c r="U1853" s="13">
        <f>SUMIFS('Fielding Data'!E:E, 'Fielding Data'!$A:$A, $A1853)</f>
        <v>8</v>
      </c>
      <c r="V1853" s="13">
        <f>SUMIFS('Fielding Data'!F:F, 'Fielding Data'!$A:$A, $A1853)</f>
        <v>19</v>
      </c>
      <c r="W1853" s="13">
        <f>SUMIFS('Fielding Data'!G:G, 'Fielding Data'!$A:$A, $A1853)</f>
        <v>1</v>
      </c>
      <c r="X1853" s="13">
        <f>SUMIFS('Fielding Data'!H:H, 'Fielding Data'!$A:$A, $A1853)</f>
        <v>0</v>
      </c>
    </row>
    <row r="1854" spans="1:24" x14ac:dyDescent="0.3">
      <c r="A1854" s="13" t="str">
        <f t="shared" si="57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 t="shared" si="56"/>
        <v>P</v>
      </c>
      <c r="Q1854" s="13">
        <f>IFERROR(VLOOKUP($A1854, 'Fielding Data'!$A$1:$H$12056, 5, 0), 0)</f>
        <v>0</v>
      </c>
      <c r="R1854" s="13">
        <f>IFERROR(VLOOKUP($A1854, 'Fielding Data'!$A$1:$H$12056, 6, 0), 0)</f>
        <v>3</v>
      </c>
      <c r="S1854" s="13">
        <f>IFERROR(VLOOKUP($A1854, 'Fielding Data'!$A$1:$H$12056, 7, 0), 0)</f>
        <v>0</v>
      </c>
      <c r="T1854" s="13">
        <f>IFERROR(VLOOKUP($A1854, 'Fielding Data'!$A$1:$H$12056, 8, 0), 0)</f>
        <v>0</v>
      </c>
      <c r="U1854" s="13">
        <f>SUMIFS('Fielding Data'!E:E, 'Fielding Data'!$A:$A, $A1854)</f>
        <v>0</v>
      </c>
      <c r="V1854" s="13">
        <f>SUMIFS('Fielding Data'!F:F, 'Fielding Data'!$A:$A, $A1854)</f>
        <v>3</v>
      </c>
      <c r="W1854" s="13">
        <f>SUMIFS('Fielding Data'!G:G, 'Fielding Data'!$A:$A, $A1854)</f>
        <v>0</v>
      </c>
      <c r="X1854" s="13">
        <f>SUMIFS('Fielding Data'!H:H, 'Fielding Data'!$A:$A, $A1854)</f>
        <v>0</v>
      </c>
    </row>
    <row r="1855" spans="1:24" x14ac:dyDescent="0.3">
      <c r="A1855" s="13" t="str">
        <f t="shared" si="57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 t="shared" si="56"/>
        <v>1B</v>
      </c>
      <c r="Q1855" s="13">
        <f>IFERROR(VLOOKUP($A1855, 'Fielding Data'!$A$1:$H$12056, 5, 0), 0)</f>
        <v>6</v>
      </c>
      <c r="R1855" s="13">
        <f>IFERROR(VLOOKUP($A1855, 'Fielding Data'!$A$1:$H$12056, 6, 0), 0)</f>
        <v>0</v>
      </c>
      <c r="S1855" s="13">
        <f>IFERROR(VLOOKUP($A1855, 'Fielding Data'!$A$1:$H$12056, 7, 0), 0)</f>
        <v>0</v>
      </c>
      <c r="T1855" s="13">
        <f>IFERROR(VLOOKUP($A1855, 'Fielding Data'!$A$1:$H$12056, 8, 0), 0)</f>
        <v>1</v>
      </c>
      <c r="U1855" s="13">
        <f>SUMIFS('Fielding Data'!E:E, 'Fielding Data'!$A:$A, $A1855)</f>
        <v>78</v>
      </c>
      <c r="V1855" s="13">
        <f>SUMIFS('Fielding Data'!F:F, 'Fielding Data'!$A:$A, $A1855)</f>
        <v>255</v>
      </c>
      <c r="W1855" s="13">
        <f>SUMIFS('Fielding Data'!G:G, 'Fielding Data'!$A:$A, $A1855)</f>
        <v>20</v>
      </c>
      <c r="X1855" s="13">
        <f>SUMIFS('Fielding Data'!H:H, 'Fielding Data'!$A:$A, $A1855)</f>
        <v>18</v>
      </c>
    </row>
    <row r="1856" spans="1:24" x14ac:dyDescent="0.3">
      <c r="A1856" s="13" t="str">
        <f t="shared" si="57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 t="shared" si="56"/>
        <v>P</v>
      </c>
      <c r="Q1856" s="13">
        <f>IFERROR(VLOOKUP($A1856, 'Fielding Data'!$A$1:$H$12056, 5, 0), 0)</f>
        <v>1</v>
      </c>
      <c r="R1856" s="13">
        <f>IFERROR(VLOOKUP($A1856, 'Fielding Data'!$A$1:$H$12056, 6, 0), 0)</f>
        <v>1</v>
      </c>
      <c r="S1856" s="13">
        <f>IFERROR(VLOOKUP($A1856, 'Fielding Data'!$A$1:$H$12056, 7, 0), 0)</f>
        <v>0</v>
      </c>
      <c r="T1856" s="13">
        <f>IFERROR(VLOOKUP($A1856, 'Fielding Data'!$A$1:$H$12056, 8, 0), 0)</f>
        <v>0</v>
      </c>
      <c r="U1856" s="13">
        <f>SUMIFS('Fielding Data'!E:E, 'Fielding Data'!$A:$A, $A1856)</f>
        <v>1</v>
      </c>
      <c r="V1856" s="13">
        <f>SUMIFS('Fielding Data'!F:F, 'Fielding Data'!$A:$A, $A1856)</f>
        <v>1</v>
      </c>
      <c r="W1856" s="13">
        <f>SUMIFS('Fielding Data'!G:G, 'Fielding Data'!$A:$A, $A1856)</f>
        <v>0</v>
      </c>
      <c r="X1856" s="13">
        <f>SUMIFS('Fielding Data'!H:H, 'Fielding Data'!$A:$A, $A1856)</f>
        <v>0</v>
      </c>
    </row>
    <row r="1857" spans="1:24" x14ac:dyDescent="0.3">
      <c r="A1857" s="13" t="str">
        <f t="shared" si="57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 t="shared" si="56"/>
        <v>3B</v>
      </c>
      <c r="Q1857" s="13">
        <f>IFERROR(VLOOKUP($A1857, 'Fielding Data'!$A$1:$H$12056, 5, 0), 0)</f>
        <v>0</v>
      </c>
      <c r="R1857" s="13">
        <f>IFERROR(VLOOKUP($A1857, 'Fielding Data'!$A$1:$H$12056, 6, 0), 0)</f>
        <v>0</v>
      </c>
      <c r="S1857" s="13">
        <f>IFERROR(VLOOKUP($A1857, 'Fielding Data'!$A$1:$H$12056, 7, 0), 0)</f>
        <v>0</v>
      </c>
      <c r="T1857" s="13">
        <f>IFERROR(VLOOKUP($A1857, 'Fielding Data'!$A$1:$H$12056, 8, 0), 0)</f>
        <v>0</v>
      </c>
      <c r="U1857" s="13">
        <f>SUMIFS('Fielding Data'!E:E, 'Fielding Data'!$A:$A, $A1857)</f>
        <v>359</v>
      </c>
      <c r="V1857" s="13">
        <f>SUMIFS('Fielding Data'!F:F, 'Fielding Data'!$A:$A, $A1857)</f>
        <v>24</v>
      </c>
      <c r="W1857" s="13">
        <f>SUMIFS('Fielding Data'!G:G, 'Fielding Data'!$A:$A, $A1857)</f>
        <v>5</v>
      </c>
      <c r="X1857" s="13">
        <f>SUMIFS('Fielding Data'!H:H, 'Fielding Data'!$A:$A, $A1857)</f>
        <v>2</v>
      </c>
    </row>
    <row r="1858" spans="1:24" x14ac:dyDescent="0.3">
      <c r="A1858" s="13" t="str">
        <f t="shared" si="57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 t="shared" ref="P1858:P1921" si="58">IFERROR(VLOOKUP($A1858, Fielding, 4, 0), "Other")</f>
        <v>CF</v>
      </c>
      <c r="Q1858" s="13">
        <f>IFERROR(VLOOKUP($A1858, 'Fielding Data'!$A$1:$H$12056, 5, 0), 0)</f>
        <v>0</v>
      </c>
      <c r="R1858" s="13">
        <f>IFERROR(VLOOKUP($A1858, 'Fielding Data'!$A$1:$H$12056, 6, 0), 0)</f>
        <v>0</v>
      </c>
      <c r="S1858" s="13">
        <f>IFERROR(VLOOKUP($A1858, 'Fielding Data'!$A$1:$H$12056, 7, 0), 0)</f>
        <v>0</v>
      </c>
      <c r="T1858" s="13">
        <f>IFERROR(VLOOKUP($A1858, 'Fielding Data'!$A$1:$H$12056, 8, 0), 0)</f>
        <v>0</v>
      </c>
      <c r="U1858" s="13">
        <f>SUMIFS('Fielding Data'!E:E, 'Fielding Data'!$A:$A, $A1858)</f>
        <v>169</v>
      </c>
      <c r="V1858" s="13">
        <f>SUMIFS('Fielding Data'!F:F, 'Fielding Data'!$A:$A, $A1858)</f>
        <v>0</v>
      </c>
      <c r="W1858" s="13">
        <f>SUMIFS('Fielding Data'!G:G, 'Fielding Data'!$A:$A, $A1858)</f>
        <v>2</v>
      </c>
      <c r="X1858" s="13">
        <f>SUMIFS('Fielding Data'!H:H, 'Fielding Data'!$A:$A, $A1858)</f>
        <v>0</v>
      </c>
    </row>
    <row r="1859" spans="1:24" x14ac:dyDescent="0.3">
      <c r="A1859" s="13" t="str">
        <f t="shared" ref="A1859:A1922" si="5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 t="shared" si="58"/>
        <v>1B</v>
      </c>
      <c r="Q1859" s="13">
        <f>IFERROR(VLOOKUP($A1859, 'Fielding Data'!$A$1:$H$12056, 5, 0), 0)</f>
        <v>7</v>
      </c>
      <c r="R1859" s="13">
        <f>IFERROR(VLOOKUP($A1859, 'Fielding Data'!$A$1:$H$12056, 6, 0), 0)</f>
        <v>0</v>
      </c>
      <c r="S1859" s="13">
        <f>IFERROR(VLOOKUP($A1859, 'Fielding Data'!$A$1:$H$12056, 7, 0), 0)</f>
        <v>0</v>
      </c>
      <c r="T1859" s="13">
        <f>IFERROR(VLOOKUP($A1859, 'Fielding Data'!$A$1:$H$12056, 8, 0), 0)</f>
        <v>0</v>
      </c>
      <c r="U1859" s="13">
        <f>SUMIFS('Fielding Data'!E:E, 'Fielding Data'!$A:$A, $A1859)</f>
        <v>9</v>
      </c>
      <c r="V1859" s="13">
        <f>SUMIFS('Fielding Data'!F:F, 'Fielding Data'!$A:$A, $A1859)</f>
        <v>9</v>
      </c>
      <c r="W1859" s="13">
        <f>SUMIFS('Fielding Data'!G:G, 'Fielding Data'!$A:$A, $A1859)</f>
        <v>0</v>
      </c>
      <c r="X1859" s="13">
        <f>SUMIFS('Fielding Data'!H:H, 'Fielding Data'!$A:$A, $A1859)</f>
        <v>0</v>
      </c>
    </row>
    <row r="1860" spans="1:24" x14ac:dyDescent="0.3">
      <c r="A1860" s="13" t="str">
        <f t="shared" si="5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 t="shared" si="58"/>
        <v>P</v>
      </c>
      <c r="Q1860" s="13">
        <f>IFERROR(VLOOKUP($A1860, 'Fielding Data'!$A$1:$H$12056, 5, 0), 0)</f>
        <v>0</v>
      </c>
      <c r="R1860" s="13">
        <f>IFERROR(VLOOKUP($A1860, 'Fielding Data'!$A$1:$H$12056, 6, 0), 0)</f>
        <v>2</v>
      </c>
      <c r="S1860" s="13">
        <f>IFERROR(VLOOKUP($A1860, 'Fielding Data'!$A$1:$H$12056, 7, 0), 0)</f>
        <v>0</v>
      </c>
      <c r="T1860" s="13">
        <f>IFERROR(VLOOKUP($A1860, 'Fielding Data'!$A$1:$H$12056, 8, 0), 0)</f>
        <v>0</v>
      </c>
      <c r="U1860" s="13">
        <f>SUMIFS('Fielding Data'!E:E, 'Fielding Data'!$A:$A, $A1860)</f>
        <v>0</v>
      </c>
      <c r="V1860" s="13">
        <f>SUMIFS('Fielding Data'!F:F, 'Fielding Data'!$A:$A, $A1860)</f>
        <v>2</v>
      </c>
      <c r="W1860" s="13">
        <f>SUMIFS('Fielding Data'!G:G, 'Fielding Data'!$A:$A, $A1860)</f>
        <v>0</v>
      </c>
      <c r="X1860" s="13">
        <f>SUMIFS('Fielding Data'!H:H, 'Fielding Data'!$A:$A, $A1860)</f>
        <v>0</v>
      </c>
    </row>
    <row r="1861" spans="1:24" x14ac:dyDescent="0.3">
      <c r="A1861" s="13" t="str">
        <f t="shared" si="5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 t="shared" si="58"/>
        <v>P</v>
      </c>
      <c r="Q1861" s="13">
        <f>IFERROR(VLOOKUP($A1861, 'Fielding Data'!$A$1:$H$12056, 5, 0), 0)</f>
        <v>2</v>
      </c>
      <c r="R1861" s="13">
        <f>IFERROR(VLOOKUP($A1861, 'Fielding Data'!$A$1:$H$12056, 6, 0), 0)</f>
        <v>7</v>
      </c>
      <c r="S1861" s="13">
        <f>IFERROR(VLOOKUP($A1861, 'Fielding Data'!$A$1:$H$12056, 7, 0), 0)</f>
        <v>0</v>
      </c>
      <c r="T1861" s="13">
        <f>IFERROR(VLOOKUP($A1861, 'Fielding Data'!$A$1:$H$12056, 8, 0), 0)</f>
        <v>0</v>
      </c>
      <c r="U1861" s="13">
        <f>SUMIFS('Fielding Data'!E:E, 'Fielding Data'!$A:$A, $A1861)</f>
        <v>2</v>
      </c>
      <c r="V1861" s="13">
        <f>SUMIFS('Fielding Data'!F:F, 'Fielding Data'!$A:$A, $A1861)</f>
        <v>7</v>
      </c>
      <c r="W1861" s="13">
        <f>SUMIFS('Fielding Data'!G:G, 'Fielding Data'!$A:$A, $A1861)</f>
        <v>0</v>
      </c>
      <c r="X1861" s="13">
        <f>SUMIFS('Fielding Data'!H:H, 'Fielding Data'!$A:$A, $A1861)</f>
        <v>0</v>
      </c>
    </row>
    <row r="1862" spans="1:24" x14ac:dyDescent="0.3">
      <c r="A1862" s="13" t="str">
        <f t="shared" si="5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 t="shared" si="58"/>
        <v>P</v>
      </c>
      <c r="Q1862" s="13">
        <f>IFERROR(VLOOKUP($A1862, 'Fielding Data'!$A$1:$H$12056, 5, 0), 0)</f>
        <v>12</v>
      </c>
      <c r="R1862" s="13">
        <f>IFERROR(VLOOKUP($A1862, 'Fielding Data'!$A$1:$H$12056, 6, 0), 0)</f>
        <v>5</v>
      </c>
      <c r="S1862" s="13">
        <f>IFERROR(VLOOKUP($A1862, 'Fielding Data'!$A$1:$H$12056, 7, 0), 0)</f>
        <v>1</v>
      </c>
      <c r="T1862" s="13">
        <f>IFERROR(VLOOKUP($A1862, 'Fielding Data'!$A$1:$H$12056, 8, 0), 0)</f>
        <v>0</v>
      </c>
      <c r="U1862" s="13">
        <f>SUMIFS('Fielding Data'!E:E, 'Fielding Data'!$A:$A, $A1862)</f>
        <v>12</v>
      </c>
      <c r="V1862" s="13">
        <f>SUMIFS('Fielding Data'!F:F, 'Fielding Data'!$A:$A, $A1862)</f>
        <v>5</v>
      </c>
      <c r="W1862" s="13">
        <f>SUMIFS('Fielding Data'!G:G, 'Fielding Data'!$A:$A, $A1862)</f>
        <v>1</v>
      </c>
      <c r="X1862" s="13">
        <f>SUMIFS('Fielding Data'!H:H, 'Fielding Data'!$A:$A, $A1862)</f>
        <v>0</v>
      </c>
    </row>
    <row r="1863" spans="1:24" x14ac:dyDescent="0.3">
      <c r="A1863" s="13" t="str">
        <f t="shared" si="5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 t="shared" si="58"/>
        <v>P</v>
      </c>
      <c r="Q1863" s="13">
        <f>IFERROR(VLOOKUP($A1863, 'Fielding Data'!$A$1:$H$12056, 5, 0), 0)</f>
        <v>2</v>
      </c>
      <c r="R1863" s="13">
        <f>IFERROR(VLOOKUP($A1863, 'Fielding Data'!$A$1:$H$12056, 6, 0), 0)</f>
        <v>3</v>
      </c>
      <c r="S1863" s="13">
        <f>IFERROR(VLOOKUP($A1863, 'Fielding Data'!$A$1:$H$12056, 7, 0), 0)</f>
        <v>0</v>
      </c>
      <c r="T1863" s="13">
        <f>IFERROR(VLOOKUP($A1863, 'Fielding Data'!$A$1:$H$12056, 8, 0), 0)</f>
        <v>0</v>
      </c>
      <c r="U1863" s="13">
        <f>SUMIFS('Fielding Data'!E:E, 'Fielding Data'!$A:$A, $A1863)</f>
        <v>2</v>
      </c>
      <c r="V1863" s="13">
        <f>SUMIFS('Fielding Data'!F:F, 'Fielding Data'!$A:$A, $A1863)</f>
        <v>3</v>
      </c>
      <c r="W1863" s="13">
        <f>SUMIFS('Fielding Data'!G:G, 'Fielding Data'!$A:$A, $A1863)</f>
        <v>0</v>
      </c>
      <c r="X1863" s="13">
        <f>SUMIFS('Fielding Data'!H:H, 'Fielding Data'!$A:$A, $A1863)</f>
        <v>0</v>
      </c>
    </row>
    <row r="1864" spans="1:24" x14ac:dyDescent="0.3">
      <c r="A1864" s="13" t="str">
        <f t="shared" si="5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 t="shared" si="58"/>
        <v>C</v>
      </c>
      <c r="Q1864" s="13">
        <f>IFERROR(VLOOKUP($A1864, 'Fielding Data'!$A$1:$H$12056, 5, 0), 0)</f>
        <v>103</v>
      </c>
      <c r="R1864" s="13">
        <f>IFERROR(VLOOKUP($A1864, 'Fielding Data'!$A$1:$H$12056, 6, 0), 0)</f>
        <v>6</v>
      </c>
      <c r="S1864" s="13">
        <f>IFERROR(VLOOKUP($A1864, 'Fielding Data'!$A$1:$H$12056, 7, 0), 0)</f>
        <v>3</v>
      </c>
      <c r="T1864" s="13">
        <f>IFERROR(VLOOKUP($A1864, 'Fielding Data'!$A$1:$H$12056, 8, 0), 0)</f>
        <v>1</v>
      </c>
      <c r="U1864" s="13">
        <f>SUMIFS('Fielding Data'!E:E, 'Fielding Data'!$A:$A, $A1864)</f>
        <v>103</v>
      </c>
      <c r="V1864" s="13">
        <f>SUMIFS('Fielding Data'!F:F, 'Fielding Data'!$A:$A, $A1864)</f>
        <v>6</v>
      </c>
      <c r="W1864" s="13">
        <f>SUMIFS('Fielding Data'!G:G, 'Fielding Data'!$A:$A, $A1864)</f>
        <v>3</v>
      </c>
      <c r="X1864" s="13">
        <f>SUMIFS('Fielding Data'!H:H, 'Fielding Data'!$A:$A, $A1864)</f>
        <v>1</v>
      </c>
    </row>
    <row r="1865" spans="1:24" x14ac:dyDescent="0.3">
      <c r="A1865" s="13" t="str">
        <f t="shared" si="5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 t="shared" si="58"/>
        <v>LF</v>
      </c>
      <c r="Q1865" s="13">
        <f>IFERROR(VLOOKUP($A1865, 'Fielding Data'!$A$1:$H$12056, 5, 0), 0)</f>
        <v>0</v>
      </c>
      <c r="R1865" s="13">
        <f>IFERROR(VLOOKUP($A1865, 'Fielding Data'!$A$1:$H$12056, 6, 0), 0)</f>
        <v>0</v>
      </c>
      <c r="S1865" s="13">
        <f>IFERROR(VLOOKUP($A1865, 'Fielding Data'!$A$1:$H$12056, 7, 0), 0)</f>
        <v>0</v>
      </c>
      <c r="T1865" s="13">
        <f>IFERROR(VLOOKUP($A1865, 'Fielding Data'!$A$1:$H$12056, 8, 0), 0)</f>
        <v>0</v>
      </c>
      <c r="U1865" s="13">
        <f>SUMIFS('Fielding Data'!E:E, 'Fielding Data'!$A:$A, $A1865)</f>
        <v>59</v>
      </c>
      <c r="V1865" s="13">
        <f>SUMIFS('Fielding Data'!F:F, 'Fielding Data'!$A:$A, $A1865)</f>
        <v>1</v>
      </c>
      <c r="W1865" s="13">
        <f>SUMIFS('Fielding Data'!G:G, 'Fielding Data'!$A:$A, $A1865)</f>
        <v>0</v>
      </c>
      <c r="X1865" s="13">
        <f>SUMIFS('Fielding Data'!H:H, 'Fielding Data'!$A:$A, $A1865)</f>
        <v>0</v>
      </c>
    </row>
    <row r="1866" spans="1:24" x14ac:dyDescent="0.3">
      <c r="A1866" s="13" t="str">
        <f t="shared" si="5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 t="shared" si="58"/>
        <v>P</v>
      </c>
      <c r="Q1866" s="13">
        <f>IFERROR(VLOOKUP($A1866, 'Fielding Data'!$A$1:$H$12056, 5, 0), 0)</f>
        <v>0</v>
      </c>
      <c r="R1866" s="13">
        <f>IFERROR(VLOOKUP($A1866, 'Fielding Data'!$A$1:$H$12056, 6, 0), 0)</f>
        <v>1</v>
      </c>
      <c r="S1866" s="13">
        <f>IFERROR(VLOOKUP($A1866, 'Fielding Data'!$A$1:$H$12056, 7, 0), 0)</f>
        <v>0</v>
      </c>
      <c r="T1866" s="13">
        <f>IFERROR(VLOOKUP($A1866, 'Fielding Data'!$A$1:$H$12056, 8, 0), 0)</f>
        <v>0</v>
      </c>
      <c r="U1866" s="13">
        <f>SUMIFS('Fielding Data'!E:E, 'Fielding Data'!$A:$A, $A1866)</f>
        <v>0</v>
      </c>
      <c r="V1866" s="13">
        <f>SUMIFS('Fielding Data'!F:F, 'Fielding Data'!$A:$A, $A1866)</f>
        <v>1</v>
      </c>
      <c r="W1866" s="13">
        <f>SUMIFS('Fielding Data'!G:G, 'Fielding Data'!$A:$A, $A1866)</f>
        <v>0</v>
      </c>
      <c r="X1866" s="13">
        <f>SUMIFS('Fielding Data'!H:H, 'Fielding Data'!$A:$A, $A1866)</f>
        <v>0</v>
      </c>
    </row>
    <row r="1867" spans="1:24" x14ac:dyDescent="0.3">
      <c r="A1867" s="13" t="str">
        <f t="shared" si="5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 t="shared" si="58"/>
        <v>P</v>
      </c>
      <c r="Q1867" s="13">
        <f>IFERROR(VLOOKUP($A1867, 'Fielding Data'!$A$1:$H$12056, 5, 0), 0)</f>
        <v>2</v>
      </c>
      <c r="R1867" s="13">
        <f>IFERROR(VLOOKUP($A1867, 'Fielding Data'!$A$1:$H$12056, 6, 0), 0)</f>
        <v>4</v>
      </c>
      <c r="S1867" s="13">
        <f>IFERROR(VLOOKUP($A1867, 'Fielding Data'!$A$1:$H$12056, 7, 0), 0)</f>
        <v>1</v>
      </c>
      <c r="T1867" s="13">
        <f>IFERROR(VLOOKUP($A1867, 'Fielding Data'!$A$1:$H$12056, 8, 0), 0)</f>
        <v>0</v>
      </c>
      <c r="U1867" s="13">
        <f>SUMIFS('Fielding Data'!E:E, 'Fielding Data'!$A:$A, $A1867)</f>
        <v>2</v>
      </c>
      <c r="V1867" s="13">
        <f>SUMIFS('Fielding Data'!F:F, 'Fielding Data'!$A:$A, $A1867)</f>
        <v>4</v>
      </c>
      <c r="W1867" s="13">
        <f>SUMIFS('Fielding Data'!G:G, 'Fielding Data'!$A:$A, $A1867)</f>
        <v>1</v>
      </c>
      <c r="X1867" s="13">
        <f>SUMIFS('Fielding Data'!H:H, 'Fielding Data'!$A:$A, $A1867)</f>
        <v>0</v>
      </c>
    </row>
    <row r="1868" spans="1:24" x14ac:dyDescent="0.3">
      <c r="A1868" s="13" t="str">
        <f t="shared" si="5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 t="shared" si="58"/>
        <v>2B</v>
      </c>
      <c r="Q1868" s="13">
        <f>IFERROR(VLOOKUP($A1868, 'Fielding Data'!$A$1:$H$12056, 5, 0), 0)</f>
        <v>119</v>
      </c>
      <c r="R1868" s="13">
        <f>IFERROR(VLOOKUP($A1868, 'Fielding Data'!$A$1:$H$12056, 6, 0), 0)</f>
        <v>139</v>
      </c>
      <c r="S1868" s="13">
        <f>IFERROR(VLOOKUP($A1868, 'Fielding Data'!$A$1:$H$12056, 7, 0), 0)</f>
        <v>2</v>
      </c>
      <c r="T1868" s="13">
        <f>IFERROR(VLOOKUP($A1868, 'Fielding Data'!$A$1:$H$12056, 8, 0), 0)</f>
        <v>28</v>
      </c>
      <c r="U1868" s="13">
        <f>SUMIFS('Fielding Data'!E:E, 'Fielding Data'!$A:$A, $A1868)</f>
        <v>140</v>
      </c>
      <c r="V1868" s="13">
        <f>SUMIFS('Fielding Data'!F:F, 'Fielding Data'!$A:$A, $A1868)</f>
        <v>221</v>
      </c>
      <c r="W1868" s="13">
        <f>SUMIFS('Fielding Data'!G:G, 'Fielding Data'!$A:$A, $A1868)</f>
        <v>10</v>
      </c>
      <c r="X1868" s="13">
        <f>SUMIFS('Fielding Data'!H:H, 'Fielding Data'!$A:$A, $A1868)</f>
        <v>36</v>
      </c>
    </row>
    <row r="1869" spans="1:24" x14ac:dyDescent="0.3">
      <c r="A1869" s="13" t="str">
        <f t="shared" si="5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 t="shared" si="58"/>
        <v>P</v>
      </c>
      <c r="Q1869" s="13">
        <f>IFERROR(VLOOKUP($A1869, 'Fielding Data'!$A$1:$H$12056, 5, 0), 0)</f>
        <v>1</v>
      </c>
      <c r="R1869" s="13">
        <f>IFERROR(VLOOKUP($A1869, 'Fielding Data'!$A$1:$H$12056, 6, 0), 0)</f>
        <v>4</v>
      </c>
      <c r="S1869" s="13">
        <f>IFERROR(VLOOKUP($A1869, 'Fielding Data'!$A$1:$H$12056, 7, 0), 0)</f>
        <v>1</v>
      </c>
      <c r="T1869" s="13">
        <f>IFERROR(VLOOKUP($A1869, 'Fielding Data'!$A$1:$H$12056, 8, 0), 0)</f>
        <v>1</v>
      </c>
      <c r="U1869" s="13">
        <f>SUMIFS('Fielding Data'!E:E, 'Fielding Data'!$A:$A, $A1869)</f>
        <v>1</v>
      </c>
      <c r="V1869" s="13">
        <f>SUMIFS('Fielding Data'!F:F, 'Fielding Data'!$A:$A, $A1869)</f>
        <v>4</v>
      </c>
      <c r="W1869" s="13">
        <f>SUMIFS('Fielding Data'!G:G, 'Fielding Data'!$A:$A, $A1869)</f>
        <v>1</v>
      </c>
      <c r="X1869" s="13">
        <f>SUMIFS('Fielding Data'!H:H, 'Fielding Data'!$A:$A, $A1869)</f>
        <v>1</v>
      </c>
    </row>
    <row r="1870" spans="1:24" x14ac:dyDescent="0.3">
      <c r="A1870" s="13" t="str">
        <f t="shared" si="5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 t="shared" si="58"/>
        <v>P</v>
      </c>
      <c r="Q1870" s="13">
        <f>IFERROR(VLOOKUP($A1870, 'Fielding Data'!$A$1:$H$12056, 5, 0), 0)</f>
        <v>2</v>
      </c>
      <c r="R1870" s="13">
        <f>IFERROR(VLOOKUP($A1870, 'Fielding Data'!$A$1:$H$12056, 6, 0), 0)</f>
        <v>9</v>
      </c>
      <c r="S1870" s="13">
        <f>IFERROR(VLOOKUP($A1870, 'Fielding Data'!$A$1:$H$12056, 7, 0), 0)</f>
        <v>2</v>
      </c>
      <c r="T1870" s="13">
        <f>IFERROR(VLOOKUP($A1870, 'Fielding Data'!$A$1:$H$12056, 8, 0), 0)</f>
        <v>0</v>
      </c>
      <c r="U1870" s="13">
        <f>SUMIFS('Fielding Data'!E:E, 'Fielding Data'!$A:$A, $A1870)</f>
        <v>2</v>
      </c>
      <c r="V1870" s="13">
        <f>SUMIFS('Fielding Data'!F:F, 'Fielding Data'!$A:$A, $A1870)</f>
        <v>9</v>
      </c>
      <c r="W1870" s="13">
        <f>SUMIFS('Fielding Data'!G:G, 'Fielding Data'!$A:$A, $A1870)</f>
        <v>2</v>
      </c>
      <c r="X1870" s="13">
        <f>SUMIFS('Fielding Data'!H:H, 'Fielding Data'!$A:$A, $A1870)</f>
        <v>0</v>
      </c>
    </row>
    <row r="1871" spans="1:24" x14ac:dyDescent="0.3">
      <c r="A1871" s="13" t="str">
        <f t="shared" si="5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 t="shared" si="58"/>
        <v>CF</v>
      </c>
      <c r="Q1871" s="13">
        <f>IFERROR(VLOOKUP($A1871, 'Fielding Data'!$A$1:$H$12056, 5, 0), 0)</f>
        <v>0</v>
      </c>
      <c r="R1871" s="13">
        <f>IFERROR(VLOOKUP($A1871, 'Fielding Data'!$A$1:$H$12056, 6, 0), 0)</f>
        <v>0</v>
      </c>
      <c r="S1871" s="13">
        <f>IFERROR(VLOOKUP($A1871, 'Fielding Data'!$A$1:$H$12056, 7, 0), 0)</f>
        <v>0</v>
      </c>
      <c r="T1871" s="13">
        <f>IFERROR(VLOOKUP($A1871, 'Fielding Data'!$A$1:$H$12056, 8, 0), 0)</f>
        <v>0</v>
      </c>
      <c r="U1871" s="13">
        <f>SUMIFS('Fielding Data'!E:E, 'Fielding Data'!$A:$A, $A1871)</f>
        <v>2</v>
      </c>
      <c r="V1871" s="13">
        <f>SUMIFS('Fielding Data'!F:F, 'Fielding Data'!$A:$A, $A1871)</f>
        <v>0</v>
      </c>
      <c r="W1871" s="13">
        <f>SUMIFS('Fielding Data'!G:G, 'Fielding Data'!$A:$A, $A1871)</f>
        <v>0</v>
      </c>
      <c r="X1871" s="13">
        <f>SUMIFS('Fielding Data'!H:H, 'Fielding Data'!$A:$A, $A1871)</f>
        <v>0</v>
      </c>
    </row>
    <row r="1872" spans="1:24" x14ac:dyDescent="0.3">
      <c r="A1872" s="13" t="str">
        <f t="shared" si="5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 t="shared" si="58"/>
        <v>P</v>
      </c>
      <c r="Q1872" s="13">
        <f>IFERROR(VLOOKUP($A1872, 'Fielding Data'!$A$1:$H$12056, 5, 0), 0)</f>
        <v>0</v>
      </c>
      <c r="R1872" s="13">
        <f>IFERROR(VLOOKUP($A1872, 'Fielding Data'!$A$1:$H$12056, 6, 0), 0)</f>
        <v>0</v>
      </c>
      <c r="S1872" s="13">
        <f>IFERROR(VLOOKUP($A1872, 'Fielding Data'!$A$1:$H$12056, 7, 0), 0)</f>
        <v>0</v>
      </c>
      <c r="T1872" s="13">
        <f>IFERROR(VLOOKUP($A1872, 'Fielding Data'!$A$1:$H$12056, 8, 0), 0)</f>
        <v>0</v>
      </c>
      <c r="U1872" s="13">
        <f>SUMIFS('Fielding Data'!E:E, 'Fielding Data'!$A:$A, $A1872)</f>
        <v>0</v>
      </c>
      <c r="V1872" s="13">
        <f>SUMIFS('Fielding Data'!F:F, 'Fielding Data'!$A:$A, $A1872)</f>
        <v>0</v>
      </c>
      <c r="W1872" s="13">
        <f>SUMIFS('Fielding Data'!G:G, 'Fielding Data'!$A:$A, $A1872)</f>
        <v>0</v>
      </c>
      <c r="X1872" s="13">
        <f>SUMIFS('Fielding Data'!H:H, 'Fielding Data'!$A:$A, $A1872)</f>
        <v>0</v>
      </c>
    </row>
    <row r="1873" spans="1:24" x14ac:dyDescent="0.3">
      <c r="A1873" s="13" t="str">
        <f t="shared" si="5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 t="shared" si="58"/>
        <v>LF</v>
      </c>
      <c r="Q1873" s="13">
        <f>IFERROR(VLOOKUP($A1873, 'Fielding Data'!$A$1:$H$12056, 5, 0), 0)</f>
        <v>0</v>
      </c>
      <c r="R1873" s="13">
        <f>IFERROR(VLOOKUP($A1873, 'Fielding Data'!$A$1:$H$12056, 6, 0), 0)</f>
        <v>0</v>
      </c>
      <c r="S1873" s="13">
        <f>IFERROR(VLOOKUP($A1873, 'Fielding Data'!$A$1:$H$12056, 7, 0), 0)</f>
        <v>0</v>
      </c>
      <c r="T1873" s="13">
        <f>IFERROR(VLOOKUP($A1873, 'Fielding Data'!$A$1:$H$12056, 8, 0), 0)</f>
        <v>0</v>
      </c>
      <c r="U1873" s="13">
        <f>SUMIFS('Fielding Data'!E:E, 'Fielding Data'!$A:$A, $A1873)</f>
        <v>7</v>
      </c>
      <c r="V1873" s="13">
        <f>SUMIFS('Fielding Data'!F:F, 'Fielding Data'!$A:$A, $A1873)</f>
        <v>0</v>
      </c>
      <c r="W1873" s="13">
        <f>SUMIFS('Fielding Data'!G:G, 'Fielding Data'!$A:$A, $A1873)</f>
        <v>0</v>
      </c>
      <c r="X1873" s="13">
        <f>SUMIFS('Fielding Data'!H:H, 'Fielding Data'!$A:$A, $A1873)</f>
        <v>0</v>
      </c>
    </row>
    <row r="1874" spans="1:24" x14ac:dyDescent="0.3">
      <c r="A1874" s="13" t="str">
        <f t="shared" si="5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 t="shared" si="58"/>
        <v>P</v>
      </c>
      <c r="Q1874" s="13">
        <f>IFERROR(VLOOKUP($A1874, 'Fielding Data'!$A$1:$H$12056, 5, 0), 0)</f>
        <v>1</v>
      </c>
      <c r="R1874" s="13">
        <f>IFERROR(VLOOKUP($A1874, 'Fielding Data'!$A$1:$H$12056, 6, 0), 0)</f>
        <v>2</v>
      </c>
      <c r="S1874" s="13">
        <f>IFERROR(VLOOKUP($A1874, 'Fielding Data'!$A$1:$H$12056, 7, 0), 0)</f>
        <v>0</v>
      </c>
      <c r="T1874" s="13">
        <f>IFERROR(VLOOKUP($A1874, 'Fielding Data'!$A$1:$H$12056, 8, 0), 0)</f>
        <v>0</v>
      </c>
      <c r="U1874" s="13">
        <f>SUMIFS('Fielding Data'!E:E, 'Fielding Data'!$A:$A, $A1874)</f>
        <v>1</v>
      </c>
      <c r="V1874" s="13">
        <f>SUMIFS('Fielding Data'!F:F, 'Fielding Data'!$A:$A, $A1874)</f>
        <v>2</v>
      </c>
      <c r="W1874" s="13">
        <f>SUMIFS('Fielding Data'!G:G, 'Fielding Data'!$A:$A, $A1874)</f>
        <v>0</v>
      </c>
      <c r="X1874" s="13">
        <f>SUMIFS('Fielding Data'!H:H, 'Fielding Data'!$A:$A, $A1874)</f>
        <v>0</v>
      </c>
    </row>
    <row r="1875" spans="1:24" x14ac:dyDescent="0.3">
      <c r="A1875" s="13" t="str">
        <f t="shared" si="5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 t="shared" si="58"/>
        <v>P</v>
      </c>
      <c r="Q1875" s="13">
        <f>IFERROR(VLOOKUP($A1875, 'Fielding Data'!$A$1:$H$12056, 5, 0), 0)</f>
        <v>7</v>
      </c>
      <c r="R1875" s="13">
        <f>IFERROR(VLOOKUP($A1875, 'Fielding Data'!$A$1:$H$12056, 6, 0), 0)</f>
        <v>4</v>
      </c>
      <c r="S1875" s="13">
        <f>IFERROR(VLOOKUP($A1875, 'Fielding Data'!$A$1:$H$12056, 7, 0), 0)</f>
        <v>1</v>
      </c>
      <c r="T1875" s="13">
        <f>IFERROR(VLOOKUP($A1875, 'Fielding Data'!$A$1:$H$12056, 8, 0), 0)</f>
        <v>1</v>
      </c>
      <c r="U1875" s="13">
        <f>SUMIFS('Fielding Data'!E:E, 'Fielding Data'!$A:$A, $A1875)</f>
        <v>7</v>
      </c>
      <c r="V1875" s="13">
        <f>SUMIFS('Fielding Data'!F:F, 'Fielding Data'!$A:$A, $A1875)</f>
        <v>4</v>
      </c>
      <c r="W1875" s="13">
        <f>SUMIFS('Fielding Data'!G:G, 'Fielding Data'!$A:$A, $A1875)</f>
        <v>1</v>
      </c>
      <c r="X1875" s="13">
        <f>SUMIFS('Fielding Data'!H:H, 'Fielding Data'!$A:$A, $A1875)</f>
        <v>1</v>
      </c>
    </row>
    <row r="1876" spans="1:24" x14ac:dyDescent="0.3">
      <c r="A1876" s="13" t="str">
        <f t="shared" si="5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 t="shared" si="58"/>
        <v>P</v>
      </c>
      <c r="Q1876" s="13">
        <f>IFERROR(VLOOKUP($A1876, 'Fielding Data'!$A$1:$H$12056, 5, 0), 0)</f>
        <v>1</v>
      </c>
      <c r="R1876" s="13">
        <f>IFERROR(VLOOKUP($A1876, 'Fielding Data'!$A$1:$H$12056, 6, 0), 0)</f>
        <v>4</v>
      </c>
      <c r="S1876" s="13">
        <f>IFERROR(VLOOKUP($A1876, 'Fielding Data'!$A$1:$H$12056, 7, 0), 0)</f>
        <v>0</v>
      </c>
      <c r="T1876" s="13">
        <f>IFERROR(VLOOKUP($A1876, 'Fielding Data'!$A$1:$H$12056, 8, 0), 0)</f>
        <v>1</v>
      </c>
      <c r="U1876" s="13">
        <f>SUMIFS('Fielding Data'!E:E, 'Fielding Data'!$A:$A, $A1876)</f>
        <v>1</v>
      </c>
      <c r="V1876" s="13">
        <f>SUMIFS('Fielding Data'!F:F, 'Fielding Data'!$A:$A, $A1876)</f>
        <v>4</v>
      </c>
      <c r="W1876" s="13">
        <f>SUMIFS('Fielding Data'!G:G, 'Fielding Data'!$A:$A, $A1876)</f>
        <v>0</v>
      </c>
      <c r="X1876" s="13">
        <f>SUMIFS('Fielding Data'!H:H, 'Fielding Data'!$A:$A, $A1876)</f>
        <v>1</v>
      </c>
    </row>
    <row r="1877" spans="1:24" x14ac:dyDescent="0.3">
      <c r="A1877" s="13" t="str">
        <f t="shared" si="5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 t="shared" si="58"/>
        <v>P</v>
      </c>
      <c r="Q1877" s="13">
        <f>IFERROR(VLOOKUP($A1877, 'Fielding Data'!$A$1:$H$12056, 5, 0), 0)</f>
        <v>1</v>
      </c>
      <c r="R1877" s="13">
        <f>IFERROR(VLOOKUP($A1877, 'Fielding Data'!$A$1:$H$12056, 6, 0), 0)</f>
        <v>11</v>
      </c>
      <c r="S1877" s="13">
        <f>IFERROR(VLOOKUP($A1877, 'Fielding Data'!$A$1:$H$12056, 7, 0), 0)</f>
        <v>0</v>
      </c>
      <c r="T1877" s="13">
        <f>IFERROR(VLOOKUP($A1877, 'Fielding Data'!$A$1:$H$12056, 8, 0), 0)</f>
        <v>0</v>
      </c>
      <c r="U1877" s="13">
        <f>SUMIFS('Fielding Data'!E:E, 'Fielding Data'!$A:$A, $A1877)</f>
        <v>1</v>
      </c>
      <c r="V1877" s="13">
        <f>SUMIFS('Fielding Data'!F:F, 'Fielding Data'!$A:$A, $A1877)</f>
        <v>11</v>
      </c>
      <c r="W1877" s="13">
        <f>SUMIFS('Fielding Data'!G:G, 'Fielding Data'!$A:$A, $A1877)</f>
        <v>0</v>
      </c>
      <c r="X1877" s="13">
        <f>SUMIFS('Fielding Data'!H:H, 'Fielding Data'!$A:$A, $A1877)</f>
        <v>0</v>
      </c>
    </row>
    <row r="1878" spans="1:24" x14ac:dyDescent="0.3">
      <c r="A1878" s="13" t="str">
        <f t="shared" si="5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 t="shared" si="58"/>
        <v>1B</v>
      </c>
      <c r="Q1878" s="13">
        <f>IFERROR(VLOOKUP($A1878, 'Fielding Data'!$A$1:$H$12056, 5, 0), 0)</f>
        <v>367</v>
      </c>
      <c r="R1878" s="13">
        <f>IFERROR(VLOOKUP($A1878, 'Fielding Data'!$A$1:$H$12056, 6, 0), 0)</f>
        <v>24</v>
      </c>
      <c r="S1878" s="13">
        <f>IFERROR(VLOOKUP($A1878, 'Fielding Data'!$A$1:$H$12056, 7, 0), 0)</f>
        <v>4</v>
      </c>
      <c r="T1878" s="13">
        <f>IFERROR(VLOOKUP($A1878, 'Fielding Data'!$A$1:$H$12056, 8, 0), 0)</f>
        <v>36</v>
      </c>
      <c r="U1878" s="13">
        <f>SUMIFS('Fielding Data'!E:E, 'Fielding Data'!$A:$A, $A1878)</f>
        <v>367</v>
      </c>
      <c r="V1878" s="13">
        <f>SUMIFS('Fielding Data'!F:F, 'Fielding Data'!$A:$A, $A1878)</f>
        <v>24</v>
      </c>
      <c r="W1878" s="13">
        <f>SUMIFS('Fielding Data'!G:G, 'Fielding Data'!$A:$A, $A1878)</f>
        <v>4</v>
      </c>
      <c r="X1878" s="13">
        <f>SUMIFS('Fielding Data'!H:H, 'Fielding Data'!$A:$A, $A1878)</f>
        <v>36</v>
      </c>
    </row>
    <row r="1879" spans="1:24" x14ac:dyDescent="0.3">
      <c r="A1879" s="13" t="str">
        <f t="shared" si="5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 t="shared" si="58"/>
        <v>P</v>
      </c>
      <c r="Q1879" s="13">
        <f>IFERROR(VLOOKUP($A1879, 'Fielding Data'!$A$1:$H$12056, 5, 0), 0)</f>
        <v>3</v>
      </c>
      <c r="R1879" s="13">
        <f>IFERROR(VLOOKUP($A1879, 'Fielding Data'!$A$1:$H$12056, 6, 0), 0)</f>
        <v>0</v>
      </c>
      <c r="S1879" s="13">
        <f>IFERROR(VLOOKUP($A1879, 'Fielding Data'!$A$1:$H$12056, 7, 0), 0)</f>
        <v>0</v>
      </c>
      <c r="T1879" s="13">
        <f>IFERROR(VLOOKUP($A1879, 'Fielding Data'!$A$1:$H$12056, 8, 0), 0)</f>
        <v>0</v>
      </c>
      <c r="U1879" s="13">
        <f>SUMIFS('Fielding Data'!E:E, 'Fielding Data'!$A:$A, $A1879)</f>
        <v>3</v>
      </c>
      <c r="V1879" s="13">
        <f>SUMIFS('Fielding Data'!F:F, 'Fielding Data'!$A:$A, $A1879)</f>
        <v>0</v>
      </c>
      <c r="W1879" s="13">
        <f>SUMIFS('Fielding Data'!G:G, 'Fielding Data'!$A:$A, $A1879)</f>
        <v>0</v>
      </c>
      <c r="X1879" s="13">
        <f>SUMIFS('Fielding Data'!H:H, 'Fielding Data'!$A:$A, $A1879)</f>
        <v>0</v>
      </c>
    </row>
    <row r="1880" spans="1:24" x14ac:dyDescent="0.3">
      <c r="A1880" s="13" t="str">
        <f t="shared" si="5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 t="shared" si="58"/>
        <v>1B</v>
      </c>
      <c r="Q1880" s="13">
        <f>IFERROR(VLOOKUP($A1880, 'Fielding Data'!$A$1:$H$12056, 5, 0), 0)</f>
        <v>30</v>
      </c>
      <c r="R1880" s="13">
        <f>IFERROR(VLOOKUP($A1880, 'Fielding Data'!$A$1:$H$12056, 6, 0), 0)</f>
        <v>1</v>
      </c>
      <c r="S1880" s="13">
        <f>IFERROR(VLOOKUP($A1880, 'Fielding Data'!$A$1:$H$12056, 7, 0), 0)</f>
        <v>1</v>
      </c>
      <c r="T1880" s="13">
        <f>IFERROR(VLOOKUP($A1880, 'Fielding Data'!$A$1:$H$12056, 8, 0), 0)</f>
        <v>1</v>
      </c>
      <c r="U1880" s="13">
        <f>SUMIFS('Fielding Data'!E:E, 'Fielding Data'!$A:$A, $A1880)</f>
        <v>37</v>
      </c>
      <c r="V1880" s="13">
        <f>SUMIFS('Fielding Data'!F:F, 'Fielding Data'!$A:$A, $A1880)</f>
        <v>24</v>
      </c>
      <c r="W1880" s="13">
        <f>SUMIFS('Fielding Data'!G:G, 'Fielding Data'!$A:$A, $A1880)</f>
        <v>1</v>
      </c>
      <c r="X1880" s="13">
        <f>SUMIFS('Fielding Data'!H:H, 'Fielding Data'!$A:$A, $A1880)</f>
        <v>1</v>
      </c>
    </row>
    <row r="1881" spans="1:24" x14ac:dyDescent="0.3">
      <c r="A1881" s="13" t="str">
        <f t="shared" si="5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 t="shared" si="58"/>
        <v>C</v>
      </c>
      <c r="Q1881" s="13">
        <f>IFERROR(VLOOKUP($A1881, 'Fielding Data'!$A$1:$H$12056, 5, 0), 0)</f>
        <v>9</v>
      </c>
      <c r="R1881" s="13">
        <f>IFERROR(VLOOKUP($A1881, 'Fielding Data'!$A$1:$H$12056, 6, 0), 0)</f>
        <v>1</v>
      </c>
      <c r="S1881" s="13">
        <f>IFERROR(VLOOKUP($A1881, 'Fielding Data'!$A$1:$H$12056, 7, 0), 0)</f>
        <v>0</v>
      </c>
      <c r="T1881" s="13">
        <f>IFERROR(VLOOKUP($A1881, 'Fielding Data'!$A$1:$H$12056, 8, 0), 0)</f>
        <v>0</v>
      </c>
      <c r="U1881" s="13">
        <f>SUMIFS('Fielding Data'!E:E, 'Fielding Data'!$A:$A, $A1881)</f>
        <v>9</v>
      </c>
      <c r="V1881" s="13">
        <f>SUMIFS('Fielding Data'!F:F, 'Fielding Data'!$A:$A, $A1881)</f>
        <v>1</v>
      </c>
      <c r="W1881" s="13">
        <f>SUMIFS('Fielding Data'!G:G, 'Fielding Data'!$A:$A, $A1881)</f>
        <v>0</v>
      </c>
      <c r="X1881" s="13">
        <f>SUMIFS('Fielding Data'!H:H, 'Fielding Data'!$A:$A, $A1881)</f>
        <v>0</v>
      </c>
    </row>
    <row r="1882" spans="1:24" x14ac:dyDescent="0.3">
      <c r="A1882" s="13" t="str">
        <f t="shared" si="5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 t="shared" si="58"/>
        <v>C</v>
      </c>
      <c r="Q1882" s="13">
        <f>IFERROR(VLOOKUP($A1882, 'Fielding Data'!$A$1:$H$12056, 5, 0), 0)</f>
        <v>342</v>
      </c>
      <c r="R1882" s="13">
        <f>IFERROR(VLOOKUP($A1882, 'Fielding Data'!$A$1:$H$12056, 6, 0), 0)</f>
        <v>24</v>
      </c>
      <c r="S1882" s="13">
        <f>IFERROR(VLOOKUP($A1882, 'Fielding Data'!$A$1:$H$12056, 7, 0), 0)</f>
        <v>1</v>
      </c>
      <c r="T1882" s="13">
        <f>IFERROR(VLOOKUP($A1882, 'Fielding Data'!$A$1:$H$12056, 8, 0), 0)</f>
        <v>3</v>
      </c>
      <c r="U1882" s="13">
        <f>SUMIFS('Fielding Data'!E:E, 'Fielding Data'!$A:$A, $A1882)</f>
        <v>342</v>
      </c>
      <c r="V1882" s="13">
        <f>SUMIFS('Fielding Data'!F:F, 'Fielding Data'!$A:$A, $A1882)</f>
        <v>24</v>
      </c>
      <c r="W1882" s="13">
        <f>SUMIFS('Fielding Data'!G:G, 'Fielding Data'!$A:$A, $A1882)</f>
        <v>1</v>
      </c>
      <c r="X1882" s="13">
        <f>SUMIFS('Fielding Data'!H:H, 'Fielding Data'!$A:$A, $A1882)</f>
        <v>3</v>
      </c>
    </row>
    <row r="1883" spans="1:24" x14ac:dyDescent="0.3">
      <c r="A1883" s="13" t="str">
        <f t="shared" si="5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 t="shared" si="58"/>
        <v>1B</v>
      </c>
      <c r="Q1883" s="13">
        <f>IFERROR(VLOOKUP($A1883, 'Fielding Data'!$A$1:$H$12056, 5, 0), 0)</f>
        <v>3</v>
      </c>
      <c r="R1883" s="13">
        <f>IFERROR(VLOOKUP($A1883, 'Fielding Data'!$A$1:$H$12056, 6, 0), 0)</f>
        <v>0</v>
      </c>
      <c r="S1883" s="13">
        <f>IFERROR(VLOOKUP($A1883, 'Fielding Data'!$A$1:$H$12056, 7, 0), 0)</f>
        <v>1</v>
      </c>
      <c r="T1883" s="13">
        <f>IFERROR(VLOOKUP($A1883, 'Fielding Data'!$A$1:$H$12056, 8, 0), 0)</f>
        <v>0</v>
      </c>
      <c r="U1883" s="13">
        <f>SUMIFS('Fielding Data'!E:E, 'Fielding Data'!$A:$A, $A1883)</f>
        <v>860</v>
      </c>
      <c r="V1883" s="13">
        <f>SUMIFS('Fielding Data'!F:F, 'Fielding Data'!$A:$A, $A1883)</f>
        <v>67</v>
      </c>
      <c r="W1883" s="13">
        <f>SUMIFS('Fielding Data'!G:G, 'Fielding Data'!$A:$A, $A1883)</f>
        <v>6</v>
      </c>
      <c r="X1883" s="13">
        <f>SUMIFS('Fielding Data'!H:H, 'Fielding Data'!$A:$A, $A1883)</f>
        <v>5</v>
      </c>
    </row>
    <row r="1884" spans="1:24" x14ac:dyDescent="0.3">
      <c r="A1884" s="13" t="str">
        <f t="shared" si="5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 t="shared" si="58"/>
        <v>CF</v>
      </c>
      <c r="Q1884" s="13">
        <f>IFERROR(VLOOKUP($A1884, 'Fielding Data'!$A$1:$H$12056, 5, 0), 0)</f>
        <v>0</v>
      </c>
      <c r="R1884" s="13">
        <f>IFERROR(VLOOKUP($A1884, 'Fielding Data'!$A$1:$H$12056, 6, 0), 0)</f>
        <v>0</v>
      </c>
      <c r="S1884" s="13">
        <f>IFERROR(VLOOKUP($A1884, 'Fielding Data'!$A$1:$H$12056, 7, 0), 0)</f>
        <v>0</v>
      </c>
      <c r="T1884" s="13">
        <f>IFERROR(VLOOKUP($A1884, 'Fielding Data'!$A$1:$H$12056, 8, 0), 0)</f>
        <v>0</v>
      </c>
      <c r="U1884" s="13">
        <f>SUMIFS('Fielding Data'!E:E, 'Fielding Data'!$A:$A, $A1884)</f>
        <v>25</v>
      </c>
      <c r="V1884" s="13">
        <f>SUMIFS('Fielding Data'!F:F, 'Fielding Data'!$A:$A, $A1884)</f>
        <v>1</v>
      </c>
      <c r="W1884" s="13">
        <f>SUMIFS('Fielding Data'!G:G, 'Fielding Data'!$A:$A, $A1884)</f>
        <v>0</v>
      </c>
      <c r="X1884" s="13">
        <f>SUMIFS('Fielding Data'!H:H, 'Fielding Data'!$A:$A, $A1884)</f>
        <v>0</v>
      </c>
    </row>
    <row r="1885" spans="1:24" x14ac:dyDescent="0.3">
      <c r="A1885" s="13" t="str">
        <f t="shared" si="5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 t="shared" si="58"/>
        <v>C</v>
      </c>
      <c r="Q1885" s="13">
        <f>IFERROR(VLOOKUP($A1885, 'Fielding Data'!$A$1:$H$12056, 5, 0), 0)</f>
        <v>12</v>
      </c>
      <c r="R1885" s="13">
        <f>IFERROR(VLOOKUP($A1885, 'Fielding Data'!$A$1:$H$12056, 6, 0), 0)</f>
        <v>1</v>
      </c>
      <c r="S1885" s="13">
        <f>IFERROR(VLOOKUP($A1885, 'Fielding Data'!$A$1:$H$12056, 7, 0), 0)</f>
        <v>0</v>
      </c>
      <c r="T1885" s="13">
        <f>IFERROR(VLOOKUP($A1885, 'Fielding Data'!$A$1:$H$12056, 8, 0), 0)</f>
        <v>0</v>
      </c>
      <c r="U1885" s="13">
        <f>SUMIFS('Fielding Data'!E:E, 'Fielding Data'!$A:$A, $A1885)</f>
        <v>12</v>
      </c>
      <c r="V1885" s="13">
        <f>SUMIFS('Fielding Data'!F:F, 'Fielding Data'!$A:$A, $A1885)</f>
        <v>1</v>
      </c>
      <c r="W1885" s="13">
        <f>SUMIFS('Fielding Data'!G:G, 'Fielding Data'!$A:$A, $A1885)</f>
        <v>0</v>
      </c>
      <c r="X1885" s="13">
        <f>SUMIFS('Fielding Data'!H:H, 'Fielding Data'!$A:$A, $A1885)</f>
        <v>0</v>
      </c>
    </row>
    <row r="1886" spans="1:24" x14ac:dyDescent="0.3">
      <c r="A1886" s="13" t="str">
        <f t="shared" si="5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 t="shared" si="58"/>
        <v>C</v>
      </c>
      <c r="Q1886" s="13">
        <f>IFERROR(VLOOKUP($A1886, 'Fielding Data'!$A$1:$H$12056, 5, 0), 0)</f>
        <v>908</v>
      </c>
      <c r="R1886" s="13">
        <f>IFERROR(VLOOKUP($A1886, 'Fielding Data'!$A$1:$H$12056, 6, 0), 0)</f>
        <v>78</v>
      </c>
      <c r="S1886" s="13">
        <f>IFERROR(VLOOKUP($A1886, 'Fielding Data'!$A$1:$H$12056, 7, 0), 0)</f>
        <v>11</v>
      </c>
      <c r="T1886" s="13">
        <f>IFERROR(VLOOKUP($A1886, 'Fielding Data'!$A$1:$H$12056, 8, 0), 0)</f>
        <v>9</v>
      </c>
      <c r="U1886" s="13">
        <f>SUMIFS('Fielding Data'!E:E, 'Fielding Data'!$A:$A, $A1886)</f>
        <v>908</v>
      </c>
      <c r="V1886" s="13">
        <f>SUMIFS('Fielding Data'!F:F, 'Fielding Data'!$A:$A, $A1886)</f>
        <v>78</v>
      </c>
      <c r="W1886" s="13">
        <f>SUMIFS('Fielding Data'!G:G, 'Fielding Data'!$A:$A, $A1886)</f>
        <v>11</v>
      </c>
      <c r="X1886" s="13">
        <f>SUMIFS('Fielding Data'!H:H, 'Fielding Data'!$A:$A, $A1886)</f>
        <v>9</v>
      </c>
    </row>
    <row r="1887" spans="1:24" x14ac:dyDescent="0.3">
      <c r="A1887" s="13" t="str">
        <f t="shared" si="5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 t="shared" si="58"/>
        <v>C</v>
      </c>
      <c r="Q1887" s="13">
        <f>IFERROR(VLOOKUP($A1887, 'Fielding Data'!$A$1:$H$12056, 5, 0), 0)</f>
        <v>11</v>
      </c>
      <c r="R1887" s="13">
        <f>IFERROR(VLOOKUP($A1887, 'Fielding Data'!$A$1:$H$12056, 6, 0), 0)</f>
        <v>1</v>
      </c>
      <c r="S1887" s="13">
        <f>IFERROR(VLOOKUP($A1887, 'Fielding Data'!$A$1:$H$12056, 7, 0), 0)</f>
        <v>0</v>
      </c>
      <c r="T1887" s="13">
        <f>IFERROR(VLOOKUP($A1887, 'Fielding Data'!$A$1:$H$12056, 8, 0), 0)</f>
        <v>0</v>
      </c>
      <c r="U1887" s="13">
        <f>SUMIFS('Fielding Data'!E:E, 'Fielding Data'!$A:$A, $A1887)</f>
        <v>11</v>
      </c>
      <c r="V1887" s="13">
        <f>SUMIFS('Fielding Data'!F:F, 'Fielding Data'!$A:$A, $A1887)</f>
        <v>1</v>
      </c>
      <c r="W1887" s="13">
        <f>SUMIFS('Fielding Data'!G:G, 'Fielding Data'!$A:$A, $A1887)</f>
        <v>0</v>
      </c>
      <c r="X1887" s="13">
        <f>SUMIFS('Fielding Data'!H:H, 'Fielding Data'!$A:$A, $A1887)</f>
        <v>0</v>
      </c>
    </row>
    <row r="1888" spans="1:24" x14ac:dyDescent="0.3">
      <c r="A1888" s="13" t="str">
        <f t="shared" si="5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 t="shared" si="58"/>
        <v>LF</v>
      </c>
      <c r="Q1888" s="13">
        <f>IFERROR(VLOOKUP($A1888, 'Fielding Data'!$A$1:$H$12056, 5, 0), 0)</f>
        <v>0</v>
      </c>
      <c r="R1888" s="13">
        <f>IFERROR(VLOOKUP($A1888, 'Fielding Data'!$A$1:$H$12056, 6, 0), 0)</f>
        <v>0</v>
      </c>
      <c r="S1888" s="13">
        <f>IFERROR(VLOOKUP($A1888, 'Fielding Data'!$A$1:$H$12056, 7, 0), 0)</f>
        <v>0</v>
      </c>
      <c r="T1888" s="13">
        <f>IFERROR(VLOOKUP($A1888, 'Fielding Data'!$A$1:$H$12056, 8, 0), 0)</f>
        <v>0</v>
      </c>
      <c r="U1888" s="13">
        <f>SUMIFS('Fielding Data'!E:E, 'Fielding Data'!$A:$A, $A1888)</f>
        <v>4</v>
      </c>
      <c r="V1888" s="13">
        <f>SUMIFS('Fielding Data'!F:F, 'Fielding Data'!$A:$A, $A1888)</f>
        <v>1</v>
      </c>
      <c r="W1888" s="13">
        <f>SUMIFS('Fielding Data'!G:G, 'Fielding Data'!$A:$A, $A1888)</f>
        <v>0</v>
      </c>
      <c r="X1888" s="13">
        <f>SUMIFS('Fielding Data'!H:H, 'Fielding Data'!$A:$A, $A1888)</f>
        <v>0</v>
      </c>
    </row>
    <row r="1889" spans="1:24" x14ac:dyDescent="0.3">
      <c r="A1889" s="13" t="str">
        <f t="shared" si="5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 t="shared" si="58"/>
        <v>P</v>
      </c>
      <c r="Q1889" s="13">
        <f>IFERROR(VLOOKUP($A1889, 'Fielding Data'!$A$1:$H$12056, 5, 0), 0)</f>
        <v>1</v>
      </c>
      <c r="R1889" s="13">
        <f>IFERROR(VLOOKUP($A1889, 'Fielding Data'!$A$1:$H$12056, 6, 0), 0)</f>
        <v>1</v>
      </c>
      <c r="S1889" s="13">
        <f>IFERROR(VLOOKUP($A1889, 'Fielding Data'!$A$1:$H$12056, 7, 0), 0)</f>
        <v>0</v>
      </c>
      <c r="T1889" s="13">
        <f>IFERROR(VLOOKUP($A1889, 'Fielding Data'!$A$1:$H$12056, 8, 0), 0)</f>
        <v>0</v>
      </c>
      <c r="U1889" s="13">
        <f>SUMIFS('Fielding Data'!E:E, 'Fielding Data'!$A:$A, $A1889)</f>
        <v>1</v>
      </c>
      <c r="V1889" s="13">
        <f>SUMIFS('Fielding Data'!F:F, 'Fielding Data'!$A:$A, $A1889)</f>
        <v>1</v>
      </c>
      <c r="W1889" s="13">
        <f>SUMIFS('Fielding Data'!G:G, 'Fielding Data'!$A:$A, $A1889)</f>
        <v>0</v>
      </c>
      <c r="X1889" s="13">
        <f>SUMIFS('Fielding Data'!H:H, 'Fielding Data'!$A:$A, $A1889)</f>
        <v>0</v>
      </c>
    </row>
    <row r="1890" spans="1:24" x14ac:dyDescent="0.3">
      <c r="A1890" s="13" t="str">
        <f t="shared" si="5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 t="shared" si="58"/>
        <v>2B</v>
      </c>
      <c r="Q1890" s="13">
        <f>IFERROR(VLOOKUP($A1890, 'Fielding Data'!$A$1:$H$12056, 5, 0), 0)</f>
        <v>0</v>
      </c>
      <c r="R1890" s="13">
        <f>IFERROR(VLOOKUP($A1890, 'Fielding Data'!$A$1:$H$12056, 6, 0), 0)</f>
        <v>2</v>
      </c>
      <c r="S1890" s="13">
        <f>IFERROR(VLOOKUP($A1890, 'Fielding Data'!$A$1:$H$12056, 7, 0), 0)</f>
        <v>0</v>
      </c>
      <c r="T1890" s="13">
        <f>IFERROR(VLOOKUP($A1890, 'Fielding Data'!$A$1:$H$12056, 8, 0), 0)</f>
        <v>0</v>
      </c>
      <c r="U1890" s="13">
        <f>SUMIFS('Fielding Data'!E:E, 'Fielding Data'!$A:$A, $A1890)</f>
        <v>117</v>
      </c>
      <c r="V1890" s="13">
        <f>SUMIFS('Fielding Data'!F:F, 'Fielding Data'!$A:$A, $A1890)</f>
        <v>10</v>
      </c>
      <c r="W1890" s="13">
        <f>SUMIFS('Fielding Data'!G:G, 'Fielding Data'!$A:$A, $A1890)</f>
        <v>5</v>
      </c>
      <c r="X1890" s="13">
        <f>SUMIFS('Fielding Data'!H:H, 'Fielding Data'!$A:$A, $A1890)</f>
        <v>0</v>
      </c>
    </row>
    <row r="1891" spans="1:24" x14ac:dyDescent="0.3">
      <c r="A1891" s="13" t="str">
        <f t="shared" si="5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 t="shared" si="58"/>
        <v>1B</v>
      </c>
      <c r="Q1891" s="13">
        <f>IFERROR(VLOOKUP($A1891, 'Fielding Data'!$A$1:$H$12056, 5, 0), 0)</f>
        <v>2</v>
      </c>
      <c r="R1891" s="13">
        <f>IFERROR(VLOOKUP($A1891, 'Fielding Data'!$A$1:$H$12056, 6, 0), 0)</f>
        <v>1</v>
      </c>
      <c r="S1891" s="13">
        <f>IFERROR(VLOOKUP($A1891, 'Fielding Data'!$A$1:$H$12056, 7, 0), 0)</f>
        <v>0</v>
      </c>
      <c r="T1891" s="13">
        <f>IFERROR(VLOOKUP($A1891, 'Fielding Data'!$A$1:$H$12056, 8, 0), 0)</f>
        <v>0</v>
      </c>
      <c r="U1891" s="13">
        <f>SUMIFS('Fielding Data'!E:E, 'Fielding Data'!$A:$A, $A1891)</f>
        <v>22</v>
      </c>
      <c r="V1891" s="13">
        <f>SUMIFS('Fielding Data'!F:F, 'Fielding Data'!$A:$A, $A1891)</f>
        <v>64</v>
      </c>
      <c r="W1891" s="13">
        <f>SUMIFS('Fielding Data'!G:G, 'Fielding Data'!$A:$A, $A1891)</f>
        <v>3</v>
      </c>
      <c r="X1891" s="13">
        <f>SUMIFS('Fielding Data'!H:H, 'Fielding Data'!$A:$A, $A1891)</f>
        <v>2</v>
      </c>
    </row>
    <row r="1892" spans="1:24" x14ac:dyDescent="0.3">
      <c r="A1892" s="13" t="str">
        <f t="shared" si="5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 t="shared" si="58"/>
        <v>3B</v>
      </c>
      <c r="Q1892" s="13">
        <f>IFERROR(VLOOKUP($A1892, 'Fielding Data'!$A$1:$H$12056, 5, 0), 0)</f>
        <v>72</v>
      </c>
      <c r="R1892" s="13">
        <f>IFERROR(VLOOKUP($A1892, 'Fielding Data'!$A$1:$H$12056, 6, 0), 0)</f>
        <v>211</v>
      </c>
      <c r="S1892" s="13">
        <f>IFERROR(VLOOKUP($A1892, 'Fielding Data'!$A$1:$H$12056, 7, 0), 0)</f>
        <v>14</v>
      </c>
      <c r="T1892" s="13">
        <f>IFERROR(VLOOKUP($A1892, 'Fielding Data'!$A$1:$H$12056, 8, 0), 0)</f>
        <v>13</v>
      </c>
      <c r="U1892" s="13">
        <f>SUMIFS('Fielding Data'!E:E, 'Fielding Data'!$A:$A, $A1892)</f>
        <v>72</v>
      </c>
      <c r="V1892" s="13">
        <f>SUMIFS('Fielding Data'!F:F, 'Fielding Data'!$A:$A, $A1892)</f>
        <v>211</v>
      </c>
      <c r="W1892" s="13">
        <f>SUMIFS('Fielding Data'!G:G, 'Fielding Data'!$A:$A, $A1892)</f>
        <v>14</v>
      </c>
      <c r="X1892" s="13">
        <f>SUMIFS('Fielding Data'!H:H, 'Fielding Data'!$A:$A, $A1892)</f>
        <v>13</v>
      </c>
    </row>
    <row r="1893" spans="1:24" x14ac:dyDescent="0.3">
      <c r="A1893" s="13" t="str">
        <f t="shared" si="5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 t="shared" si="58"/>
        <v>1B</v>
      </c>
      <c r="Q1893" s="13">
        <f>IFERROR(VLOOKUP($A1893, 'Fielding Data'!$A$1:$H$12056, 5, 0), 0)</f>
        <v>731</v>
      </c>
      <c r="R1893" s="13">
        <f>IFERROR(VLOOKUP($A1893, 'Fielding Data'!$A$1:$H$12056, 6, 0), 0)</f>
        <v>54</v>
      </c>
      <c r="S1893" s="13">
        <f>IFERROR(VLOOKUP($A1893, 'Fielding Data'!$A$1:$H$12056, 7, 0), 0)</f>
        <v>4</v>
      </c>
      <c r="T1893" s="13">
        <f>IFERROR(VLOOKUP($A1893, 'Fielding Data'!$A$1:$H$12056, 8, 0), 0)</f>
        <v>88</v>
      </c>
      <c r="U1893" s="13">
        <f>SUMIFS('Fielding Data'!E:E, 'Fielding Data'!$A:$A, $A1893)</f>
        <v>786</v>
      </c>
      <c r="V1893" s="13">
        <f>SUMIFS('Fielding Data'!F:F, 'Fielding Data'!$A:$A, $A1893)</f>
        <v>54</v>
      </c>
      <c r="W1893" s="13">
        <f>SUMIFS('Fielding Data'!G:G, 'Fielding Data'!$A:$A, $A1893)</f>
        <v>5</v>
      </c>
      <c r="X1893" s="13">
        <f>SUMIFS('Fielding Data'!H:H, 'Fielding Data'!$A:$A, $A1893)</f>
        <v>88</v>
      </c>
    </row>
    <row r="1894" spans="1:24" x14ac:dyDescent="0.3">
      <c r="A1894" s="13" t="str">
        <f t="shared" si="5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 t="shared" si="58"/>
        <v>CF</v>
      </c>
      <c r="Q1894" s="13">
        <f>IFERROR(VLOOKUP($A1894, 'Fielding Data'!$A$1:$H$12056, 5, 0), 0)</f>
        <v>0</v>
      </c>
      <c r="R1894" s="13">
        <f>IFERROR(VLOOKUP($A1894, 'Fielding Data'!$A$1:$H$12056, 6, 0), 0)</f>
        <v>0</v>
      </c>
      <c r="S1894" s="13">
        <f>IFERROR(VLOOKUP($A1894, 'Fielding Data'!$A$1:$H$12056, 7, 0), 0)</f>
        <v>0</v>
      </c>
      <c r="T1894" s="13">
        <f>IFERROR(VLOOKUP($A1894, 'Fielding Data'!$A$1:$H$12056, 8, 0), 0)</f>
        <v>0</v>
      </c>
      <c r="U1894" s="13">
        <f>SUMIFS('Fielding Data'!E:E, 'Fielding Data'!$A:$A, $A1894)</f>
        <v>244</v>
      </c>
      <c r="V1894" s="13">
        <f>SUMIFS('Fielding Data'!F:F, 'Fielding Data'!$A:$A, $A1894)</f>
        <v>5</v>
      </c>
      <c r="W1894" s="13">
        <f>SUMIFS('Fielding Data'!G:G, 'Fielding Data'!$A:$A, $A1894)</f>
        <v>2</v>
      </c>
      <c r="X1894" s="13">
        <f>SUMIFS('Fielding Data'!H:H, 'Fielding Data'!$A:$A, $A1894)</f>
        <v>1</v>
      </c>
    </row>
    <row r="1895" spans="1:24" x14ac:dyDescent="0.3">
      <c r="A1895" s="13" t="str">
        <f t="shared" si="5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 t="shared" si="58"/>
        <v>1B</v>
      </c>
      <c r="Q1895" s="13">
        <f>IFERROR(VLOOKUP($A1895, 'Fielding Data'!$A$1:$H$12056, 5, 0), 0)</f>
        <v>440</v>
      </c>
      <c r="R1895" s="13">
        <f>IFERROR(VLOOKUP($A1895, 'Fielding Data'!$A$1:$H$12056, 6, 0), 0)</f>
        <v>44</v>
      </c>
      <c r="S1895" s="13">
        <f>IFERROR(VLOOKUP($A1895, 'Fielding Data'!$A$1:$H$12056, 7, 0), 0)</f>
        <v>1</v>
      </c>
      <c r="T1895" s="13">
        <f>IFERROR(VLOOKUP($A1895, 'Fielding Data'!$A$1:$H$12056, 8, 0), 0)</f>
        <v>52</v>
      </c>
      <c r="U1895" s="13">
        <f>SUMIFS('Fielding Data'!E:E, 'Fielding Data'!$A:$A, $A1895)</f>
        <v>440</v>
      </c>
      <c r="V1895" s="13">
        <f>SUMIFS('Fielding Data'!F:F, 'Fielding Data'!$A:$A, $A1895)</f>
        <v>44</v>
      </c>
      <c r="W1895" s="13">
        <f>SUMIFS('Fielding Data'!G:G, 'Fielding Data'!$A:$A, $A1895)</f>
        <v>1</v>
      </c>
      <c r="X1895" s="13">
        <f>SUMIFS('Fielding Data'!H:H, 'Fielding Data'!$A:$A, $A1895)</f>
        <v>52</v>
      </c>
    </row>
    <row r="1896" spans="1:24" x14ac:dyDescent="0.3">
      <c r="A1896" s="13" t="str">
        <f t="shared" si="5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 t="shared" si="58"/>
        <v>1B</v>
      </c>
      <c r="Q1896" s="13">
        <f>IFERROR(VLOOKUP($A1896, 'Fielding Data'!$A$1:$H$12056, 5, 0), 0)</f>
        <v>6</v>
      </c>
      <c r="R1896" s="13">
        <f>IFERROR(VLOOKUP($A1896, 'Fielding Data'!$A$1:$H$12056, 6, 0), 0)</f>
        <v>0</v>
      </c>
      <c r="S1896" s="13">
        <f>IFERROR(VLOOKUP($A1896, 'Fielding Data'!$A$1:$H$12056, 7, 0), 0)</f>
        <v>0</v>
      </c>
      <c r="T1896" s="13">
        <f>IFERROR(VLOOKUP($A1896, 'Fielding Data'!$A$1:$H$12056, 8, 0), 0)</f>
        <v>0</v>
      </c>
      <c r="U1896" s="13">
        <f>SUMIFS('Fielding Data'!E:E, 'Fielding Data'!$A:$A, $A1896)</f>
        <v>213</v>
      </c>
      <c r="V1896" s="13">
        <f>SUMIFS('Fielding Data'!F:F, 'Fielding Data'!$A:$A, $A1896)</f>
        <v>6</v>
      </c>
      <c r="W1896" s="13">
        <f>SUMIFS('Fielding Data'!G:G, 'Fielding Data'!$A:$A, $A1896)</f>
        <v>5</v>
      </c>
      <c r="X1896" s="13">
        <f>SUMIFS('Fielding Data'!H:H, 'Fielding Data'!$A:$A, $A1896)</f>
        <v>0</v>
      </c>
    </row>
    <row r="1897" spans="1:24" x14ac:dyDescent="0.3">
      <c r="A1897" s="13" t="str">
        <f t="shared" si="5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 t="shared" si="58"/>
        <v>P</v>
      </c>
      <c r="Q1897" s="13">
        <f>IFERROR(VLOOKUP($A1897, 'Fielding Data'!$A$1:$H$12056, 5, 0), 0)</f>
        <v>8</v>
      </c>
      <c r="R1897" s="13">
        <f>IFERROR(VLOOKUP($A1897, 'Fielding Data'!$A$1:$H$12056, 6, 0), 0)</f>
        <v>13</v>
      </c>
      <c r="S1897" s="13">
        <f>IFERROR(VLOOKUP($A1897, 'Fielding Data'!$A$1:$H$12056, 7, 0), 0)</f>
        <v>3</v>
      </c>
      <c r="T1897" s="13">
        <f>IFERROR(VLOOKUP($A1897, 'Fielding Data'!$A$1:$H$12056, 8, 0), 0)</f>
        <v>0</v>
      </c>
      <c r="U1897" s="13">
        <f>SUMIFS('Fielding Data'!E:E, 'Fielding Data'!$A:$A, $A1897)</f>
        <v>8</v>
      </c>
      <c r="V1897" s="13">
        <f>SUMIFS('Fielding Data'!F:F, 'Fielding Data'!$A:$A, $A1897)</f>
        <v>13</v>
      </c>
      <c r="W1897" s="13">
        <f>SUMIFS('Fielding Data'!G:G, 'Fielding Data'!$A:$A, $A1897)</f>
        <v>3</v>
      </c>
      <c r="X1897" s="13">
        <f>SUMIFS('Fielding Data'!H:H, 'Fielding Data'!$A:$A, $A1897)</f>
        <v>0</v>
      </c>
    </row>
    <row r="1898" spans="1:24" x14ac:dyDescent="0.3">
      <c r="A1898" s="13" t="str">
        <f t="shared" si="5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 t="shared" si="58"/>
        <v>1B</v>
      </c>
      <c r="Q1898" s="13">
        <f>IFERROR(VLOOKUP($A1898, 'Fielding Data'!$A$1:$H$12056, 5, 0), 0)</f>
        <v>732</v>
      </c>
      <c r="R1898" s="13">
        <f>IFERROR(VLOOKUP($A1898, 'Fielding Data'!$A$1:$H$12056, 6, 0), 0)</f>
        <v>55</v>
      </c>
      <c r="S1898" s="13">
        <f>IFERROR(VLOOKUP($A1898, 'Fielding Data'!$A$1:$H$12056, 7, 0), 0)</f>
        <v>6</v>
      </c>
      <c r="T1898" s="13">
        <f>IFERROR(VLOOKUP($A1898, 'Fielding Data'!$A$1:$H$12056, 8, 0), 0)</f>
        <v>63</v>
      </c>
      <c r="U1898" s="13">
        <f>SUMIFS('Fielding Data'!E:E, 'Fielding Data'!$A:$A, $A1898)</f>
        <v>821</v>
      </c>
      <c r="V1898" s="13">
        <f>SUMIFS('Fielding Data'!F:F, 'Fielding Data'!$A:$A, $A1898)</f>
        <v>59</v>
      </c>
      <c r="W1898" s="13">
        <f>SUMIFS('Fielding Data'!G:G, 'Fielding Data'!$A:$A, $A1898)</f>
        <v>7</v>
      </c>
      <c r="X1898" s="13">
        <f>SUMIFS('Fielding Data'!H:H, 'Fielding Data'!$A:$A, $A1898)</f>
        <v>64</v>
      </c>
    </row>
    <row r="1899" spans="1:24" x14ac:dyDescent="0.3">
      <c r="A1899" s="13" t="str">
        <f t="shared" si="5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 t="shared" si="58"/>
        <v>P</v>
      </c>
      <c r="Q1899" s="13">
        <f>IFERROR(VLOOKUP($A1899, 'Fielding Data'!$A$1:$H$12056, 5, 0), 0)</f>
        <v>3</v>
      </c>
      <c r="R1899" s="13">
        <f>IFERROR(VLOOKUP($A1899, 'Fielding Data'!$A$1:$H$12056, 6, 0), 0)</f>
        <v>9</v>
      </c>
      <c r="S1899" s="13">
        <f>IFERROR(VLOOKUP($A1899, 'Fielding Data'!$A$1:$H$12056, 7, 0), 0)</f>
        <v>1</v>
      </c>
      <c r="T1899" s="13">
        <f>IFERROR(VLOOKUP($A1899, 'Fielding Data'!$A$1:$H$12056, 8, 0), 0)</f>
        <v>1</v>
      </c>
      <c r="U1899" s="13">
        <f>SUMIFS('Fielding Data'!E:E, 'Fielding Data'!$A:$A, $A1899)</f>
        <v>3</v>
      </c>
      <c r="V1899" s="13">
        <f>SUMIFS('Fielding Data'!F:F, 'Fielding Data'!$A:$A, $A1899)</f>
        <v>9</v>
      </c>
      <c r="W1899" s="13">
        <f>SUMIFS('Fielding Data'!G:G, 'Fielding Data'!$A:$A, $A1899)</f>
        <v>1</v>
      </c>
      <c r="X1899" s="13">
        <f>SUMIFS('Fielding Data'!H:H, 'Fielding Data'!$A:$A, $A1899)</f>
        <v>1</v>
      </c>
    </row>
    <row r="1900" spans="1:24" x14ac:dyDescent="0.3">
      <c r="A1900" s="13" t="str">
        <f t="shared" si="5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 t="shared" si="58"/>
        <v>P</v>
      </c>
      <c r="Q1900" s="13">
        <f>IFERROR(VLOOKUP($A1900, 'Fielding Data'!$A$1:$H$12056, 5, 0), 0)</f>
        <v>7</v>
      </c>
      <c r="R1900" s="13">
        <f>IFERROR(VLOOKUP($A1900, 'Fielding Data'!$A$1:$H$12056, 6, 0), 0)</f>
        <v>31</v>
      </c>
      <c r="S1900" s="13">
        <f>IFERROR(VLOOKUP($A1900, 'Fielding Data'!$A$1:$H$12056, 7, 0), 0)</f>
        <v>1</v>
      </c>
      <c r="T1900" s="13">
        <f>IFERROR(VLOOKUP($A1900, 'Fielding Data'!$A$1:$H$12056, 8, 0), 0)</f>
        <v>1</v>
      </c>
      <c r="U1900" s="13">
        <f>SUMIFS('Fielding Data'!E:E, 'Fielding Data'!$A:$A, $A1900)</f>
        <v>7</v>
      </c>
      <c r="V1900" s="13">
        <f>SUMIFS('Fielding Data'!F:F, 'Fielding Data'!$A:$A, $A1900)</f>
        <v>31</v>
      </c>
      <c r="W1900" s="13">
        <f>SUMIFS('Fielding Data'!G:G, 'Fielding Data'!$A:$A, $A1900)</f>
        <v>1</v>
      </c>
      <c r="X1900" s="13">
        <f>SUMIFS('Fielding Data'!H:H, 'Fielding Data'!$A:$A, $A1900)</f>
        <v>1</v>
      </c>
    </row>
    <row r="1901" spans="1:24" x14ac:dyDescent="0.3">
      <c r="A1901" s="13" t="str">
        <f t="shared" si="5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 t="shared" si="58"/>
        <v>P</v>
      </c>
      <c r="Q1901" s="13">
        <f>IFERROR(VLOOKUP($A1901, 'Fielding Data'!$A$1:$H$12056, 5, 0), 0)</f>
        <v>7</v>
      </c>
      <c r="R1901" s="13">
        <f>IFERROR(VLOOKUP($A1901, 'Fielding Data'!$A$1:$H$12056, 6, 0), 0)</f>
        <v>6</v>
      </c>
      <c r="S1901" s="13">
        <f>IFERROR(VLOOKUP($A1901, 'Fielding Data'!$A$1:$H$12056, 7, 0), 0)</f>
        <v>2</v>
      </c>
      <c r="T1901" s="13">
        <f>IFERROR(VLOOKUP($A1901, 'Fielding Data'!$A$1:$H$12056, 8, 0), 0)</f>
        <v>1</v>
      </c>
      <c r="U1901" s="13">
        <f>SUMIFS('Fielding Data'!E:E, 'Fielding Data'!$A:$A, $A1901)</f>
        <v>7</v>
      </c>
      <c r="V1901" s="13">
        <f>SUMIFS('Fielding Data'!F:F, 'Fielding Data'!$A:$A, $A1901)</f>
        <v>6</v>
      </c>
      <c r="W1901" s="13">
        <f>SUMIFS('Fielding Data'!G:G, 'Fielding Data'!$A:$A, $A1901)</f>
        <v>2</v>
      </c>
      <c r="X1901" s="13">
        <f>SUMIFS('Fielding Data'!H:H, 'Fielding Data'!$A:$A, $A1901)</f>
        <v>1</v>
      </c>
    </row>
    <row r="1902" spans="1:24" x14ac:dyDescent="0.3">
      <c r="A1902" s="13" t="str">
        <f t="shared" si="5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 t="shared" si="58"/>
        <v>P</v>
      </c>
      <c r="Q1902" s="13">
        <f>IFERROR(VLOOKUP($A1902, 'Fielding Data'!$A$1:$H$12056, 5, 0), 0)</f>
        <v>8</v>
      </c>
      <c r="R1902" s="13">
        <f>IFERROR(VLOOKUP($A1902, 'Fielding Data'!$A$1:$H$12056, 6, 0), 0)</f>
        <v>25</v>
      </c>
      <c r="S1902" s="13">
        <f>IFERROR(VLOOKUP($A1902, 'Fielding Data'!$A$1:$H$12056, 7, 0), 0)</f>
        <v>0</v>
      </c>
      <c r="T1902" s="13">
        <f>IFERROR(VLOOKUP($A1902, 'Fielding Data'!$A$1:$H$12056, 8, 0), 0)</f>
        <v>1</v>
      </c>
      <c r="U1902" s="13">
        <f>SUMIFS('Fielding Data'!E:E, 'Fielding Data'!$A:$A, $A1902)</f>
        <v>8</v>
      </c>
      <c r="V1902" s="13">
        <f>SUMIFS('Fielding Data'!F:F, 'Fielding Data'!$A:$A, $A1902)</f>
        <v>25</v>
      </c>
      <c r="W1902" s="13">
        <f>SUMIFS('Fielding Data'!G:G, 'Fielding Data'!$A:$A, $A1902)</f>
        <v>0</v>
      </c>
      <c r="X1902" s="13">
        <f>SUMIFS('Fielding Data'!H:H, 'Fielding Data'!$A:$A, $A1902)</f>
        <v>1</v>
      </c>
    </row>
    <row r="1903" spans="1:24" x14ac:dyDescent="0.3">
      <c r="A1903" s="13" t="str">
        <f t="shared" si="5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 t="shared" si="58"/>
        <v>P</v>
      </c>
      <c r="Q1903" s="13">
        <f>IFERROR(VLOOKUP($A1903, 'Fielding Data'!$A$1:$H$12056, 5, 0), 0)</f>
        <v>0</v>
      </c>
      <c r="R1903" s="13">
        <f>IFERROR(VLOOKUP($A1903, 'Fielding Data'!$A$1:$H$12056, 6, 0), 0)</f>
        <v>4</v>
      </c>
      <c r="S1903" s="13">
        <f>IFERROR(VLOOKUP($A1903, 'Fielding Data'!$A$1:$H$12056, 7, 0), 0)</f>
        <v>2</v>
      </c>
      <c r="T1903" s="13">
        <f>IFERROR(VLOOKUP($A1903, 'Fielding Data'!$A$1:$H$12056, 8, 0), 0)</f>
        <v>1</v>
      </c>
      <c r="U1903" s="13">
        <f>SUMIFS('Fielding Data'!E:E, 'Fielding Data'!$A:$A, $A1903)</f>
        <v>0</v>
      </c>
      <c r="V1903" s="13">
        <f>SUMIFS('Fielding Data'!F:F, 'Fielding Data'!$A:$A, $A1903)</f>
        <v>4</v>
      </c>
      <c r="W1903" s="13">
        <f>SUMIFS('Fielding Data'!G:G, 'Fielding Data'!$A:$A, $A1903)</f>
        <v>2</v>
      </c>
      <c r="X1903" s="13">
        <f>SUMIFS('Fielding Data'!H:H, 'Fielding Data'!$A:$A, $A1903)</f>
        <v>1</v>
      </c>
    </row>
    <row r="1904" spans="1:24" x14ac:dyDescent="0.3">
      <c r="A1904" s="13" t="str">
        <f t="shared" si="5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 t="shared" si="58"/>
        <v>OF</v>
      </c>
      <c r="Q1904" s="13">
        <f>IFERROR(VLOOKUP($A1904, 'Fielding Data'!$A$1:$H$12056, 5, 0), 0)</f>
        <v>2</v>
      </c>
      <c r="R1904" s="13">
        <f>IFERROR(VLOOKUP($A1904, 'Fielding Data'!$A$1:$H$12056, 6, 0), 0)</f>
        <v>0</v>
      </c>
      <c r="S1904" s="13">
        <f>IFERROR(VLOOKUP($A1904, 'Fielding Data'!$A$1:$H$12056, 7, 0), 0)</f>
        <v>0</v>
      </c>
      <c r="T1904" s="13">
        <f>IFERROR(VLOOKUP($A1904, 'Fielding Data'!$A$1:$H$12056, 8, 0), 0)</f>
        <v>0</v>
      </c>
      <c r="U1904" s="13">
        <f>SUMIFS('Fielding Data'!E:E, 'Fielding Data'!$A:$A, $A1904)</f>
        <v>2</v>
      </c>
      <c r="V1904" s="13">
        <f>SUMIFS('Fielding Data'!F:F, 'Fielding Data'!$A:$A, $A1904)</f>
        <v>0</v>
      </c>
      <c r="W1904" s="13">
        <f>SUMIFS('Fielding Data'!G:G, 'Fielding Data'!$A:$A, $A1904)</f>
        <v>0</v>
      </c>
      <c r="X1904" s="13">
        <f>SUMIFS('Fielding Data'!H:H, 'Fielding Data'!$A:$A, $A1904)</f>
        <v>0</v>
      </c>
    </row>
    <row r="1905" spans="1:24" x14ac:dyDescent="0.3">
      <c r="A1905" s="13" t="str">
        <f t="shared" si="5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 t="shared" si="58"/>
        <v>P</v>
      </c>
      <c r="Q1905" s="13">
        <f>IFERROR(VLOOKUP($A1905, 'Fielding Data'!$A$1:$H$12056, 5, 0), 0)</f>
        <v>4</v>
      </c>
      <c r="R1905" s="13">
        <f>IFERROR(VLOOKUP($A1905, 'Fielding Data'!$A$1:$H$12056, 6, 0), 0)</f>
        <v>10</v>
      </c>
      <c r="S1905" s="13">
        <f>IFERROR(VLOOKUP($A1905, 'Fielding Data'!$A$1:$H$12056, 7, 0), 0)</f>
        <v>0</v>
      </c>
      <c r="T1905" s="13">
        <f>IFERROR(VLOOKUP($A1905, 'Fielding Data'!$A$1:$H$12056, 8, 0), 0)</f>
        <v>0</v>
      </c>
      <c r="U1905" s="13">
        <f>SUMIFS('Fielding Data'!E:E, 'Fielding Data'!$A:$A, $A1905)</f>
        <v>4</v>
      </c>
      <c r="V1905" s="13">
        <f>SUMIFS('Fielding Data'!F:F, 'Fielding Data'!$A:$A, $A1905)</f>
        <v>10</v>
      </c>
      <c r="W1905" s="13">
        <f>SUMIFS('Fielding Data'!G:G, 'Fielding Data'!$A:$A, $A1905)</f>
        <v>0</v>
      </c>
      <c r="X1905" s="13">
        <f>SUMIFS('Fielding Data'!H:H, 'Fielding Data'!$A:$A, $A1905)</f>
        <v>0</v>
      </c>
    </row>
    <row r="1906" spans="1:24" x14ac:dyDescent="0.3">
      <c r="A1906" s="13" t="str">
        <f t="shared" si="5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 t="shared" si="58"/>
        <v>P</v>
      </c>
      <c r="Q1906" s="13">
        <f>IFERROR(VLOOKUP($A1906, 'Fielding Data'!$A$1:$H$12056, 5, 0), 0)</f>
        <v>11</v>
      </c>
      <c r="R1906" s="13">
        <f>IFERROR(VLOOKUP($A1906, 'Fielding Data'!$A$1:$H$12056, 6, 0), 0)</f>
        <v>12</v>
      </c>
      <c r="S1906" s="13">
        <f>IFERROR(VLOOKUP($A1906, 'Fielding Data'!$A$1:$H$12056, 7, 0), 0)</f>
        <v>0</v>
      </c>
      <c r="T1906" s="13">
        <f>IFERROR(VLOOKUP($A1906, 'Fielding Data'!$A$1:$H$12056, 8, 0), 0)</f>
        <v>2</v>
      </c>
      <c r="U1906" s="13">
        <f>SUMIFS('Fielding Data'!E:E, 'Fielding Data'!$A:$A, $A1906)</f>
        <v>11</v>
      </c>
      <c r="V1906" s="13">
        <f>SUMIFS('Fielding Data'!F:F, 'Fielding Data'!$A:$A, $A1906)</f>
        <v>12</v>
      </c>
      <c r="W1906" s="13">
        <f>SUMIFS('Fielding Data'!G:G, 'Fielding Data'!$A:$A, $A1906)</f>
        <v>0</v>
      </c>
      <c r="X1906" s="13">
        <f>SUMIFS('Fielding Data'!H:H, 'Fielding Data'!$A:$A, $A1906)</f>
        <v>2</v>
      </c>
    </row>
    <row r="1907" spans="1:24" x14ac:dyDescent="0.3">
      <c r="A1907" s="13" t="str">
        <f t="shared" si="5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 t="shared" si="58"/>
        <v>3B</v>
      </c>
      <c r="Q1907" s="13">
        <f>IFERROR(VLOOKUP($A1907, 'Fielding Data'!$A$1:$H$12056, 5, 0), 0)</f>
        <v>60</v>
      </c>
      <c r="R1907" s="13">
        <f>IFERROR(VLOOKUP($A1907, 'Fielding Data'!$A$1:$H$12056, 6, 0), 0)</f>
        <v>169</v>
      </c>
      <c r="S1907" s="13">
        <f>IFERROR(VLOOKUP($A1907, 'Fielding Data'!$A$1:$H$12056, 7, 0), 0)</f>
        <v>11</v>
      </c>
      <c r="T1907" s="13">
        <f>IFERROR(VLOOKUP($A1907, 'Fielding Data'!$A$1:$H$12056, 8, 0), 0)</f>
        <v>14</v>
      </c>
      <c r="U1907" s="13">
        <f>SUMIFS('Fielding Data'!E:E, 'Fielding Data'!$A:$A, $A1907)</f>
        <v>60</v>
      </c>
      <c r="V1907" s="13">
        <f>SUMIFS('Fielding Data'!F:F, 'Fielding Data'!$A:$A, $A1907)</f>
        <v>169</v>
      </c>
      <c r="W1907" s="13">
        <f>SUMIFS('Fielding Data'!G:G, 'Fielding Data'!$A:$A, $A1907)</f>
        <v>11</v>
      </c>
      <c r="X1907" s="13">
        <f>SUMIFS('Fielding Data'!H:H, 'Fielding Data'!$A:$A, $A1907)</f>
        <v>14</v>
      </c>
    </row>
    <row r="1908" spans="1:24" x14ac:dyDescent="0.3">
      <c r="A1908" s="13" t="str">
        <f t="shared" si="5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 t="shared" si="58"/>
        <v>P</v>
      </c>
      <c r="Q1908" s="13">
        <f>IFERROR(VLOOKUP($A1908, 'Fielding Data'!$A$1:$H$12056, 5, 0), 0)</f>
        <v>1</v>
      </c>
      <c r="R1908" s="13">
        <f>IFERROR(VLOOKUP($A1908, 'Fielding Data'!$A$1:$H$12056, 6, 0), 0)</f>
        <v>1</v>
      </c>
      <c r="S1908" s="13">
        <f>IFERROR(VLOOKUP($A1908, 'Fielding Data'!$A$1:$H$12056, 7, 0), 0)</f>
        <v>0</v>
      </c>
      <c r="T1908" s="13">
        <f>IFERROR(VLOOKUP($A1908, 'Fielding Data'!$A$1:$H$12056, 8, 0), 0)</f>
        <v>0</v>
      </c>
      <c r="U1908" s="13">
        <f>SUMIFS('Fielding Data'!E:E, 'Fielding Data'!$A:$A, $A1908)</f>
        <v>1</v>
      </c>
      <c r="V1908" s="13">
        <f>SUMIFS('Fielding Data'!F:F, 'Fielding Data'!$A:$A, $A1908)</f>
        <v>1</v>
      </c>
      <c r="W1908" s="13">
        <f>SUMIFS('Fielding Data'!G:G, 'Fielding Data'!$A:$A, $A1908)</f>
        <v>0</v>
      </c>
      <c r="X1908" s="13">
        <f>SUMIFS('Fielding Data'!H:H, 'Fielding Data'!$A:$A, $A1908)</f>
        <v>0</v>
      </c>
    </row>
    <row r="1909" spans="1:24" x14ac:dyDescent="0.3">
      <c r="A1909" s="13" t="str">
        <f t="shared" si="5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 t="shared" si="58"/>
        <v>P</v>
      </c>
      <c r="Q1909" s="13">
        <f>IFERROR(VLOOKUP($A1909, 'Fielding Data'!$A$1:$H$12056, 5, 0), 0)</f>
        <v>3</v>
      </c>
      <c r="R1909" s="13">
        <f>IFERROR(VLOOKUP($A1909, 'Fielding Data'!$A$1:$H$12056, 6, 0), 0)</f>
        <v>17</v>
      </c>
      <c r="S1909" s="13">
        <f>IFERROR(VLOOKUP($A1909, 'Fielding Data'!$A$1:$H$12056, 7, 0), 0)</f>
        <v>2</v>
      </c>
      <c r="T1909" s="13">
        <f>IFERROR(VLOOKUP($A1909, 'Fielding Data'!$A$1:$H$12056, 8, 0), 0)</f>
        <v>3</v>
      </c>
      <c r="U1909" s="13">
        <f>SUMIFS('Fielding Data'!E:E, 'Fielding Data'!$A:$A, $A1909)</f>
        <v>3</v>
      </c>
      <c r="V1909" s="13">
        <f>SUMIFS('Fielding Data'!F:F, 'Fielding Data'!$A:$A, $A1909)</f>
        <v>17</v>
      </c>
      <c r="W1909" s="13">
        <f>SUMIFS('Fielding Data'!G:G, 'Fielding Data'!$A:$A, $A1909)</f>
        <v>2</v>
      </c>
      <c r="X1909" s="13">
        <f>SUMIFS('Fielding Data'!H:H, 'Fielding Data'!$A:$A, $A1909)</f>
        <v>3</v>
      </c>
    </row>
    <row r="1910" spans="1:24" x14ac:dyDescent="0.3">
      <c r="A1910" s="13" t="str">
        <f t="shared" si="5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 t="shared" si="58"/>
        <v>CF</v>
      </c>
      <c r="Q1910" s="13">
        <f>IFERROR(VLOOKUP($A1910, 'Fielding Data'!$A$1:$H$12056, 5, 0), 0)</f>
        <v>0</v>
      </c>
      <c r="R1910" s="13">
        <f>IFERROR(VLOOKUP($A1910, 'Fielding Data'!$A$1:$H$12056, 6, 0), 0)</f>
        <v>0</v>
      </c>
      <c r="S1910" s="13">
        <f>IFERROR(VLOOKUP($A1910, 'Fielding Data'!$A$1:$H$12056, 7, 0), 0)</f>
        <v>0</v>
      </c>
      <c r="T1910" s="13">
        <f>IFERROR(VLOOKUP($A1910, 'Fielding Data'!$A$1:$H$12056, 8, 0), 0)</f>
        <v>0</v>
      </c>
      <c r="U1910" s="13">
        <f>SUMIFS('Fielding Data'!E:E, 'Fielding Data'!$A:$A, $A1910)</f>
        <v>191</v>
      </c>
      <c r="V1910" s="13">
        <f>SUMIFS('Fielding Data'!F:F, 'Fielding Data'!$A:$A, $A1910)</f>
        <v>5</v>
      </c>
      <c r="W1910" s="13">
        <f>SUMIFS('Fielding Data'!G:G, 'Fielding Data'!$A:$A, $A1910)</f>
        <v>4</v>
      </c>
      <c r="X1910" s="13">
        <f>SUMIFS('Fielding Data'!H:H, 'Fielding Data'!$A:$A, $A1910)</f>
        <v>2</v>
      </c>
    </row>
    <row r="1911" spans="1:24" x14ac:dyDescent="0.3">
      <c r="A1911" s="13" t="str">
        <f t="shared" si="5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 t="shared" si="58"/>
        <v>1B</v>
      </c>
      <c r="Q1911" s="13">
        <f>IFERROR(VLOOKUP($A1911, 'Fielding Data'!$A$1:$H$12056, 5, 0), 0)</f>
        <v>419</v>
      </c>
      <c r="R1911" s="13">
        <f>IFERROR(VLOOKUP($A1911, 'Fielding Data'!$A$1:$H$12056, 6, 0), 0)</f>
        <v>36</v>
      </c>
      <c r="S1911" s="13">
        <f>IFERROR(VLOOKUP($A1911, 'Fielding Data'!$A$1:$H$12056, 7, 0), 0)</f>
        <v>4</v>
      </c>
      <c r="T1911" s="13">
        <f>IFERROR(VLOOKUP($A1911, 'Fielding Data'!$A$1:$H$12056, 8, 0), 0)</f>
        <v>36</v>
      </c>
      <c r="U1911" s="13">
        <f>SUMIFS('Fielding Data'!E:E, 'Fielding Data'!$A:$A, $A1911)</f>
        <v>469</v>
      </c>
      <c r="V1911" s="13">
        <f>SUMIFS('Fielding Data'!F:F, 'Fielding Data'!$A:$A, $A1911)</f>
        <v>134</v>
      </c>
      <c r="W1911" s="13">
        <f>SUMIFS('Fielding Data'!G:G, 'Fielding Data'!$A:$A, $A1911)</f>
        <v>10</v>
      </c>
      <c r="X1911" s="13">
        <f>SUMIFS('Fielding Data'!H:H, 'Fielding Data'!$A:$A, $A1911)</f>
        <v>45</v>
      </c>
    </row>
    <row r="1912" spans="1:24" x14ac:dyDescent="0.3">
      <c r="A1912" s="13" t="str">
        <f t="shared" si="5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 t="shared" si="58"/>
        <v>2B</v>
      </c>
      <c r="Q1912" s="13">
        <f>IFERROR(VLOOKUP($A1912, 'Fielding Data'!$A$1:$H$12056, 5, 0), 0)</f>
        <v>0</v>
      </c>
      <c r="R1912" s="13">
        <f>IFERROR(VLOOKUP($A1912, 'Fielding Data'!$A$1:$H$12056, 6, 0), 0)</f>
        <v>0</v>
      </c>
      <c r="S1912" s="13">
        <f>IFERROR(VLOOKUP($A1912, 'Fielding Data'!$A$1:$H$12056, 7, 0), 0)</f>
        <v>0</v>
      </c>
      <c r="T1912" s="13">
        <f>IFERROR(VLOOKUP($A1912, 'Fielding Data'!$A$1:$H$12056, 8, 0), 0)</f>
        <v>0</v>
      </c>
      <c r="U1912" s="13">
        <f>SUMIFS('Fielding Data'!E:E, 'Fielding Data'!$A:$A, $A1912)</f>
        <v>36</v>
      </c>
      <c r="V1912" s="13">
        <f>SUMIFS('Fielding Data'!F:F, 'Fielding Data'!$A:$A, $A1912)</f>
        <v>63</v>
      </c>
      <c r="W1912" s="13">
        <f>SUMIFS('Fielding Data'!G:G, 'Fielding Data'!$A:$A, $A1912)</f>
        <v>2</v>
      </c>
      <c r="X1912" s="13">
        <f>SUMIFS('Fielding Data'!H:H, 'Fielding Data'!$A:$A, $A1912)</f>
        <v>10</v>
      </c>
    </row>
    <row r="1913" spans="1:24" x14ac:dyDescent="0.3">
      <c r="A1913" s="13" t="str">
        <f t="shared" si="5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 t="shared" si="58"/>
        <v>P</v>
      </c>
      <c r="Q1913" s="13">
        <f>IFERROR(VLOOKUP($A1913, 'Fielding Data'!$A$1:$H$12056, 5, 0), 0)</f>
        <v>33</v>
      </c>
      <c r="R1913" s="13">
        <f>IFERROR(VLOOKUP($A1913, 'Fielding Data'!$A$1:$H$12056, 6, 0), 0)</f>
        <v>19</v>
      </c>
      <c r="S1913" s="13">
        <f>IFERROR(VLOOKUP($A1913, 'Fielding Data'!$A$1:$H$12056, 7, 0), 0)</f>
        <v>4</v>
      </c>
      <c r="T1913" s="13">
        <f>IFERROR(VLOOKUP($A1913, 'Fielding Data'!$A$1:$H$12056, 8, 0), 0)</f>
        <v>2</v>
      </c>
      <c r="U1913" s="13">
        <f>SUMIFS('Fielding Data'!E:E, 'Fielding Data'!$A:$A, $A1913)</f>
        <v>33</v>
      </c>
      <c r="V1913" s="13">
        <f>SUMIFS('Fielding Data'!F:F, 'Fielding Data'!$A:$A, $A1913)</f>
        <v>19</v>
      </c>
      <c r="W1913" s="13">
        <f>SUMIFS('Fielding Data'!G:G, 'Fielding Data'!$A:$A, $A1913)</f>
        <v>4</v>
      </c>
      <c r="X1913" s="13">
        <f>SUMIFS('Fielding Data'!H:H, 'Fielding Data'!$A:$A, $A1913)</f>
        <v>2</v>
      </c>
    </row>
    <row r="1914" spans="1:24" x14ac:dyDescent="0.3">
      <c r="A1914" s="13" t="str">
        <f t="shared" si="5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 t="shared" si="58"/>
        <v>1B</v>
      </c>
      <c r="Q1914" s="13">
        <f>IFERROR(VLOOKUP($A1914, 'Fielding Data'!$A$1:$H$12056, 5, 0), 0)</f>
        <v>372</v>
      </c>
      <c r="R1914" s="13">
        <f>IFERROR(VLOOKUP($A1914, 'Fielding Data'!$A$1:$H$12056, 6, 0), 0)</f>
        <v>32</v>
      </c>
      <c r="S1914" s="13">
        <f>IFERROR(VLOOKUP($A1914, 'Fielding Data'!$A$1:$H$12056, 7, 0), 0)</f>
        <v>3</v>
      </c>
      <c r="T1914" s="13">
        <f>IFERROR(VLOOKUP($A1914, 'Fielding Data'!$A$1:$H$12056, 8, 0), 0)</f>
        <v>36</v>
      </c>
      <c r="U1914" s="13">
        <f>SUMIFS('Fielding Data'!E:E, 'Fielding Data'!$A:$A, $A1914)</f>
        <v>382</v>
      </c>
      <c r="V1914" s="13">
        <f>SUMIFS('Fielding Data'!F:F, 'Fielding Data'!$A:$A, $A1914)</f>
        <v>33</v>
      </c>
      <c r="W1914" s="13">
        <f>SUMIFS('Fielding Data'!G:G, 'Fielding Data'!$A:$A, $A1914)</f>
        <v>3</v>
      </c>
      <c r="X1914" s="13">
        <f>SUMIFS('Fielding Data'!H:H, 'Fielding Data'!$A:$A, $A1914)</f>
        <v>36</v>
      </c>
    </row>
    <row r="1915" spans="1:24" x14ac:dyDescent="0.3">
      <c r="A1915" s="13" t="str">
        <f t="shared" si="5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 t="shared" si="58"/>
        <v>1B</v>
      </c>
      <c r="Q1915" s="13">
        <f>IFERROR(VLOOKUP($A1915, 'Fielding Data'!$A$1:$H$12056, 5, 0), 0)</f>
        <v>223</v>
      </c>
      <c r="R1915" s="13">
        <f>IFERROR(VLOOKUP($A1915, 'Fielding Data'!$A$1:$H$12056, 6, 0), 0)</f>
        <v>19</v>
      </c>
      <c r="S1915" s="13">
        <f>IFERROR(VLOOKUP($A1915, 'Fielding Data'!$A$1:$H$12056, 7, 0), 0)</f>
        <v>1</v>
      </c>
      <c r="T1915" s="13">
        <f>IFERROR(VLOOKUP($A1915, 'Fielding Data'!$A$1:$H$12056, 8, 0), 0)</f>
        <v>21</v>
      </c>
      <c r="U1915" s="13">
        <f>SUMIFS('Fielding Data'!E:E, 'Fielding Data'!$A:$A, $A1915)</f>
        <v>654</v>
      </c>
      <c r="V1915" s="13">
        <f>SUMIFS('Fielding Data'!F:F, 'Fielding Data'!$A:$A, $A1915)</f>
        <v>44</v>
      </c>
      <c r="W1915" s="13">
        <f>SUMIFS('Fielding Data'!G:G, 'Fielding Data'!$A:$A, $A1915)</f>
        <v>3</v>
      </c>
      <c r="X1915" s="13">
        <f>SUMIFS('Fielding Data'!H:H, 'Fielding Data'!$A:$A, $A1915)</f>
        <v>25</v>
      </c>
    </row>
    <row r="1916" spans="1:24" x14ac:dyDescent="0.3">
      <c r="A1916" s="13" t="str">
        <f t="shared" si="5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 t="shared" si="58"/>
        <v>P</v>
      </c>
      <c r="Q1916" s="13">
        <f>IFERROR(VLOOKUP($A1916, 'Fielding Data'!$A$1:$H$12056, 5, 0), 0)</f>
        <v>7</v>
      </c>
      <c r="R1916" s="13">
        <f>IFERROR(VLOOKUP($A1916, 'Fielding Data'!$A$1:$H$12056, 6, 0), 0)</f>
        <v>25</v>
      </c>
      <c r="S1916" s="13">
        <f>IFERROR(VLOOKUP($A1916, 'Fielding Data'!$A$1:$H$12056, 7, 0), 0)</f>
        <v>1</v>
      </c>
      <c r="T1916" s="13">
        <f>IFERROR(VLOOKUP($A1916, 'Fielding Data'!$A$1:$H$12056, 8, 0), 0)</f>
        <v>0</v>
      </c>
      <c r="U1916" s="13">
        <f>SUMIFS('Fielding Data'!E:E, 'Fielding Data'!$A:$A, $A1916)</f>
        <v>7</v>
      </c>
      <c r="V1916" s="13">
        <f>SUMIFS('Fielding Data'!F:F, 'Fielding Data'!$A:$A, $A1916)</f>
        <v>25</v>
      </c>
      <c r="W1916" s="13">
        <f>SUMIFS('Fielding Data'!G:G, 'Fielding Data'!$A:$A, $A1916)</f>
        <v>1</v>
      </c>
      <c r="X1916" s="13">
        <f>SUMIFS('Fielding Data'!H:H, 'Fielding Data'!$A:$A, $A1916)</f>
        <v>0</v>
      </c>
    </row>
    <row r="1917" spans="1:24" x14ac:dyDescent="0.3">
      <c r="A1917" s="13" t="str">
        <f t="shared" si="5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 t="shared" si="58"/>
        <v>P</v>
      </c>
      <c r="Q1917" s="13">
        <f>IFERROR(VLOOKUP($A1917, 'Fielding Data'!$A$1:$H$12056, 5, 0), 0)</f>
        <v>5</v>
      </c>
      <c r="R1917" s="13">
        <f>IFERROR(VLOOKUP($A1917, 'Fielding Data'!$A$1:$H$12056, 6, 0), 0)</f>
        <v>4</v>
      </c>
      <c r="S1917" s="13">
        <f>IFERROR(VLOOKUP($A1917, 'Fielding Data'!$A$1:$H$12056, 7, 0), 0)</f>
        <v>0</v>
      </c>
      <c r="T1917" s="13">
        <f>IFERROR(VLOOKUP($A1917, 'Fielding Data'!$A$1:$H$12056, 8, 0), 0)</f>
        <v>0</v>
      </c>
      <c r="U1917" s="13">
        <f>SUMIFS('Fielding Data'!E:E, 'Fielding Data'!$A:$A, $A1917)</f>
        <v>5</v>
      </c>
      <c r="V1917" s="13">
        <f>SUMIFS('Fielding Data'!F:F, 'Fielding Data'!$A:$A, $A1917)</f>
        <v>4</v>
      </c>
      <c r="W1917" s="13">
        <f>SUMIFS('Fielding Data'!G:G, 'Fielding Data'!$A:$A, $A1917)</f>
        <v>0</v>
      </c>
      <c r="X1917" s="13">
        <f>SUMIFS('Fielding Data'!H:H, 'Fielding Data'!$A:$A, $A1917)</f>
        <v>0</v>
      </c>
    </row>
    <row r="1918" spans="1:24" x14ac:dyDescent="0.3">
      <c r="A1918" s="13" t="str">
        <f t="shared" si="5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 t="shared" si="58"/>
        <v>C</v>
      </c>
      <c r="Q1918" s="13">
        <f>IFERROR(VLOOKUP($A1918, 'Fielding Data'!$A$1:$H$12056, 5, 0), 0)</f>
        <v>421</v>
      </c>
      <c r="R1918" s="13">
        <f>IFERROR(VLOOKUP($A1918, 'Fielding Data'!$A$1:$H$12056, 6, 0), 0)</f>
        <v>27</v>
      </c>
      <c r="S1918" s="13">
        <f>IFERROR(VLOOKUP($A1918, 'Fielding Data'!$A$1:$H$12056, 7, 0), 0)</f>
        <v>7</v>
      </c>
      <c r="T1918" s="13">
        <f>IFERROR(VLOOKUP($A1918, 'Fielding Data'!$A$1:$H$12056, 8, 0), 0)</f>
        <v>5</v>
      </c>
      <c r="U1918" s="13">
        <f>SUMIFS('Fielding Data'!E:E, 'Fielding Data'!$A:$A, $A1918)</f>
        <v>421</v>
      </c>
      <c r="V1918" s="13">
        <f>SUMIFS('Fielding Data'!F:F, 'Fielding Data'!$A:$A, $A1918)</f>
        <v>27</v>
      </c>
      <c r="W1918" s="13">
        <f>SUMIFS('Fielding Data'!G:G, 'Fielding Data'!$A:$A, $A1918)</f>
        <v>7</v>
      </c>
      <c r="X1918" s="13">
        <f>SUMIFS('Fielding Data'!H:H, 'Fielding Data'!$A:$A, $A1918)</f>
        <v>5</v>
      </c>
    </row>
    <row r="1919" spans="1:24" x14ac:dyDescent="0.3">
      <c r="A1919" s="13" t="str">
        <f t="shared" si="5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 t="shared" si="58"/>
        <v>1B</v>
      </c>
      <c r="Q1919" s="13">
        <f>IFERROR(VLOOKUP($A1919, 'Fielding Data'!$A$1:$H$12056, 5, 0), 0)</f>
        <v>41</v>
      </c>
      <c r="R1919" s="13">
        <f>IFERROR(VLOOKUP($A1919, 'Fielding Data'!$A$1:$H$12056, 6, 0), 0)</f>
        <v>0</v>
      </c>
      <c r="S1919" s="13">
        <f>IFERROR(VLOOKUP($A1919, 'Fielding Data'!$A$1:$H$12056, 7, 0), 0)</f>
        <v>0</v>
      </c>
      <c r="T1919" s="13">
        <f>IFERROR(VLOOKUP($A1919, 'Fielding Data'!$A$1:$H$12056, 8, 0), 0)</f>
        <v>2</v>
      </c>
      <c r="U1919" s="13">
        <f>SUMIFS('Fielding Data'!E:E, 'Fielding Data'!$A:$A, $A1919)</f>
        <v>41</v>
      </c>
      <c r="V1919" s="13">
        <f>SUMIFS('Fielding Data'!F:F, 'Fielding Data'!$A:$A, $A1919)</f>
        <v>0</v>
      </c>
      <c r="W1919" s="13">
        <f>SUMIFS('Fielding Data'!G:G, 'Fielding Data'!$A:$A, $A1919)</f>
        <v>0</v>
      </c>
      <c r="X1919" s="13">
        <f>SUMIFS('Fielding Data'!H:H, 'Fielding Data'!$A:$A, $A1919)</f>
        <v>2</v>
      </c>
    </row>
    <row r="1920" spans="1:24" x14ac:dyDescent="0.3">
      <c r="A1920" s="13" t="str">
        <f t="shared" si="5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 t="shared" si="58"/>
        <v>2B</v>
      </c>
      <c r="Q1920" s="13">
        <f>IFERROR(VLOOKUP($A1920, 'Fielding Data'!$A$1:$H$12056, 5, 0), 0)</f>
        <v>36</v>
      </c>
      <c r="R1920" s="13">
        <f>IFERROR(VLOOKUP($A1920, 'Fielding Data'!$A$1:$H$12056, 6, 0), 0)</f>
        <v>58</v>
      </c>
      <c r="S1920" s="13">
        <f>IFERROR(VLOOKUP($A1920, 'Fielding Data'!$A$1:$H$12056, 7, 0), 0)</f>
        <v>3</v>
      </c>
      <c r="T1920" s="13">
        <f>IFERROR(VLOOKUP($A1920, 'Fielding Data'!$A$1:$H$12056, 8, 0), 0)</f>
        <v>15</v>
      </c>
      <c r="U1920" s="13">
        <f>SUMIFS('Fielding Data'!E:E, 'Fielding Data'!$A:$A, $A1920)</f>
        <v>45</v>
      </c>
      <c r="V1920" s="13">
        <f>SUMIFS('Fielding Data'!F:F, 'Fielding Data'!$A:$A, $A1920)</f>
        <v>99</v>
      </c>
      <c r="W1920" s="13">
        <f>SUMIFS('Fielding Data'!G:G, 'Fielding Data'!$A:$A, $A1920)</f>
        <v>8</v>
      </c>
      <c r="X1920" s="13">
        <f>SUMIFS('Fielding Data'!H:H, 'Fielding Data'!$A:$A, $A1920)</f>
        <v>17</v>
      </c>
    </row>
    <row r="1921" spans="1:24" x14ac:dyDescent="0.3">
      <c r="A1921" s="13" t="str">
        <f t="shared" si="5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 t="shared" si="58"/>
        <v>P</v>
      </c>
      <c r="Q1921" s="13">
        <f>IFERROR(VLOOKUP($A1921, 'Fielding Data'!$A$1:$H$12056, 5, 0), 0)</f>
        <v>0</v>
      </c>
      <c r="R1921" s="13">
        <f>IFERROR(VLOOKUP($A1921, 'Fielding Data'!$A$1:$H$12056, 6, 0), 0)</f>
        <v>2</v>
      </c>
      <c r="S1921" s="13">
        <f>IFERROR(VLOOKUP($A1921, 'Fielding Data'!$A$1:$H$12056, 7, 0), 0)</f>
        <v>0</v>
      </c>
      <c r="T1921" s="13">
        <f>IFERROR(VLOOKUP($A1921, 'Fielding Data'!$A$1:$H$12056, 8, 0), 0)</f>
        <v>0</v>
      </c>
      <c r="U1921" s="13">
        <f>SUMIFS('Fielding Data'!E:E, 'Fielding Data'!$A:$A, $A1921)</f>
        <v>0</v>
      </c>
      <c r="V1921" s="13">
        <f>SUMIFS('Fielding Data'!F:F, 'Fielding Data'!$A:$A, $A1921)</f>
        <v>2</v>
      </c>
      <c r="W1921" s="13">
        <f>SUMIFS('Fielding Data'!G:G, 'Fielding Data'!$A:$A, $A1921)</f>
        <v>0</v>
      </c>
      <c r="X1921" s="13">
        <f>SUMIFS('Fielding Data'!H:H, 'Fielding Data'!$A:$A, $A1921)</f>
        <v>0</v>
      </c>
    </row>
    <row r="1922" spans="1:24" x14ac:dyDescent="0.3">
      <c r="A1922" s="13" t="str">
        <f t="shared" si="5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 t="shared" ref="P1922:P1985" si="60">IFERROR(VLOOKUP($A1922, Fielding, 4, 0), "Other")</f>
        <v>P</v>
      </c>
      <c r="Q1922" s="13">
        <f>IFERROR(VLOOKUP($A1922, 'Fielding Data'!$A$1:$H$12056, 5, 0), 0)</f>
        <v>5</v>
      </c>
      <c r="R1922" s="13">
        <f>IFERROR(VLOOKUP($A1922, 'Fielding Data'!$A$1:$H$12056, 6, 0), 0)</f>
        <v>15</v>
      </c>
      <c r="S1922" s="13">
        <f>IFERROR(VLOOKUP($A1922, 'Fielding Data'!$A$1:$H$12056, 7, 0), 0)</f>
        <v>1</v>
      </c>
      <c r="T1922" s="13">
        <f>IFERROR(VLOOKUP($A1922, 'Fielding Data'!$A$1:$H$12056, 8, 0), 0)</f>
        <v>1</v>
      </c>
      <c r="U1922" s="13">
        <f>SUMIFS('Fielding Data'!E:E, 'Fielding Data'!$A:$A, $A1922)</f>
        <v>5</v>
      </c>
      <c r="V1922" s="13">
        <f>SUMIFS('Fielding Data'!F:F, 'Fielding Data'!$A:$A, $A1922)</f>
        <v>15</v>
      </c>
      <c r="W1922" s="13">
        <f>SUMIFS('Fielding Data'!G:G, 'Fielding Data'!$A:$A, $A1922)</f>
        <v>1</v>
      </c>
      <c r="X1922" s="13">
        <f>SUMIFS('Fielding Data'!H:H, 'Fielding Data'!$A:$A, $A1922)</f>
        <v>1</v>
      </c>
    </row>
    <row r="1923" spans="1:24" x14ac:dyDescent="0.3">
      <c r="A1923" s="13" t="str">
        <f t="shared" ref="A1923:A1986" si="61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 t="shared" si="60"/>
        <v>C</v>
      </c>
      <c r="Q1923" s="13">
        <f>IFERROR(VLOOKUP($A1923, 'Fielding Data'!$A$1:$H$12056, 5, 0), 0)</f>
        <v>118</v>
      </c>
      <c r="R1923" s="13">
        <f>IFERROR(VLOOKUP($A1923, 'Fielding Data'!$A$1:$H$12056, 6, 0), 0)</f>
        <v>6</v>
      </c>
      <c r="S1923" s="13">
        <f>IFERROR(VLOOKUP($A1923, 'Fielding Data'!$A$1:$H$12056, 7, 0), 0)</f>
        <v>0</v>
      </c>
      <c r="T1923" s="13">
        <f>IFERROR(VLOOKUP($A1923, 'Fielding Data'!$A$1:$H$12056, 8, 0), 0)</f>
        <v>0</v>
      </c>
      <c r="U1923" s="13">
        <f>SUMIFS('Fielding Data'!E:E, 'Fielding Data'!$A:$A, $A1923)</f>
        <v>118</v>
      </c>
      <c r="V1923" s="13">
        <f>SUMIFS('Fielding Data'!F:F, 'Fielding Data'!$A:$A, $A1923)</f>
        <v>6</v>
      </c>
      <c r="W1923" s="13">
        <f>SUMIFS('Fielding Data'!G:G, 'Fielding Data'!$A:$A, $A1923)</f>
        <v>0</v>
      </c>
      <c r="X1923" s="13">
        <f>SUMIFS('Fielding Data'!H:H, 'Fielding Data'!$A:$A, $A1923)</f>
        <v>0</v>
      </c>
    </row>
    <row r="1924" spans="1:24" x14ac:dyDescent="0.3">
      <c r="A1924" s="13" t="str">
        <f t="shared" si="61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 t="shared" si="60"/>
        <v>P</v>
      </c>
      <c r="Q1924" s="13">
        <f>IFERROR(VLOOKUP($A1924, 'Fielding Data'!$A$1:$H$12056, 5, 0), 0)</f>
        <v>10</v>
      </c>
      <c r="R1924" s="13">
        <f>IFERROR(VLOOKUP($A1924, 'Fielding Data'!$A$1:$H$12056, 6, 0), 0)</f>
        <v>21</v>
      </c>
      <c r="S1924" s="13">
        <f>IFERROR(VLOOKUP($A1924, 'Fielding Data'!$A$1:$H$12056, 7, 0), 0)</f>
        <v>0</v>
      </c>
      <c r="T1924" s="13">
        <f>IFERROR(VLOOKUP($A1924, 'Fielding Data'!$A$1:$H$12056, 8, 0), 0)</f>
        <v>1</v>
      </c>
      <c r="U1924" s="13">
        <f>SUMIFS('Fielding Data'!E:E, 'Fielding Data'!$A:$A, $A1924)</f>
        <v>10</v>
      </c>
      <c r="V1924" s="13">
        <f>SUMIFS('Fielding Data'!F:F, 'Fielding Data'!$A:$A, $A1924)</f>
        <v>21</v>
      </c>
      <c r="W1924" s="13">
        <f>SUMIFS('Fielding Data'!G:G, 'Fielding Data'!$A:$A, $A1924)</f>
        <v>0</v>
      </c>
      <c r="X1924" s="13">
        <f>SUMIFS('Fielding Data'!H:H, 'Fielding Data'!$A:$A, $A1924)</f>
        <v>1</v>
      </c>
    </row>
    <row r="1925" spans="1:24" x14ac:dyDescent="0.3">
      <c r="A1925" s="13" t="str">
        <f t="shared" si="61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 t="shared" si="60"/>
        <v>P</v>
      </c>
      <c r="Q1925" s="13">
        <f>IFERROR(VLOOKUP($A1925, 'Fielding Data'!$A$1:$H$12056, 5, 0), 0)</f>
        <v>4</v>
      </c>
      <c r="R1925" s="13">
        <f>IFERROR(VLOOKUP($A1925, 'Fielding Data'!$A$1:$H$12056, 6, 0), 0)</f>
        <v>36</v>
      </c>
      <c r="S1925" s="13">
        <f>IFERROR(VLOOKUP($A1925, 'Fielding Data'!$A$1:$H$12056, 7, 0), 0)</f>
        <v>0</v>
      </c>
      <c r="T1925" s="13">
        <f>IFERROR(VLOOKUP($A1925, 'Fielding Data'!$A$1:$H$12056, 8, 0), 0)</f>
        <v>1</v>
      </c>
      <c r="U1925" s="13">
        <f>SUMIFS('Fielding Data'!E:E, 'Fielding Data'!$A:$A, $A1925)</f>
        <v>4</v>
      </c>
      <c r="V1925" s="13">
        <f>SUMIFS('Fielding Data'!F:F, 'Fielding Data'!$A:$A, $A1925)</f>
        <v>36</v>
      </c>
      <c r="W1925" s="13">
        <f>SUMIFS('Fielding Data'!G:G, 'Fielding Data'!$A:$A, $A1925)</f>
        <v>0</v>
      </c>
      <c r="X1925" s="13">
        <f>SUMIFS('Fielding Data'!H:H, 'Fielding Data'!$A:$A, $A1925)</f>
        <v>1</v>
      </c>
    </row>
    <row r="1926" spans="1:24" x14ac:dyDescent="0.3">
      <c r="A1926" s="13" t="str">
        <f t="shared" si="61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 t="shared" si="60"/>
        <v>C</v>
      </c>
      <c r="Q1926" s="13">
        <f>IFERROR(VLOOKUP($A1926, 'Fielding Data'!$A$1:$H$12056, 5, 0), 0)</f>
        <v>109</v>
      </c>
      <c r="R1926" s="13">
        <f>IFERROR(VLOOKUP($A1926, 'Fielding Data'!$A$1:$H$12056, 6, 0), 0)</f>
        <v>8</v>
      </c>
      <c r="S1926" s="13">
        <f>IFERROR(VLOOKUP($A1926, 'Fielding Data'!$A$1:$H$12056, 7, 0), 0)</f>
        <v>1</v>
      </c>
      <c r="T1926" s="13">
        <f>IFERROR(VLOOKUP($A1926, 'Fielding Data'!$A$1:$H$12056, 8, 0), 0)</f>
        <v>0</v>
      </c>
      <c r="U1926" s="13">
        <f>SUMIFS('Fielding Data'!E:E, 'Fielding Data'!$A:$A, $A1926)</f>
        <v>109</v>
      </c>
      <c r="V1926" s="13">
        <f>SUMIFS('Fielding Data'!F:F, 'Fielding Data'!$A:$A, $A1926)</f>
        <v>8</v>
      </c>
      <c r="W1926" s="13">
        <f>SUMIFS('Fielding Data'!G:G, 'Fielding Data'!$A:$A, $A1926)</f>
        <v>1</v>
      </c>
      <c r="X1926" s="13">
        <f>SUMIFS('Fielding Data'!H:H, 'Fielding Data'!$A:$A, $A1926)</f>
        <v>0</v>
      </c>
    </row>
    <row r="1927" spans="1:24" x14ac:dyDescent="0.3">
      <c r="A1927" s="13" t="str">
        <f t="shared" si="61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 t="shared" si="60"/>
        <v>2B</v>
      </c>
      <c r="Q1927" s="13">
        <f>IFERROR(VLOOKUP($A1927, 'Fielding Data'!$A$1:$H$12056, 5, 0), 0)</f>
        <v>10</v>
      </c>
      <c r="R1927" s="13">
        <f>IFERROR(VLOOKUP($A1927, 'Fielding Data'!$A$1:$H$12056, 6, 0), 0)</f>
        <v>14</v>
      </c>
      <c r="S1927" s="13">
        <f>IFERROR(VLOOKUP($A1927, 'Fielding Data'!$A$1:$H$12056, 7, 0), 0)</f>
        <v>2</v>
      </c>
      <c r="T1927" s="13">
        <f>IFERROR(VLOOKUP($A1927, 'Fielding Data'!$A$1:$H$12056, 8, 0), 0)</f>
        <v>8</v>
      </c>
      <c r="U1927" s="13">
        <f>SUMIFS('Fielding Data'!E:E, 'Fielding Data'!$A:$A, $A1927)</f>
        <v>106</v>
      </c>
      <c r="V1927" s="13">
        <f>SUMIFS('Fielding Data'!F:F, 'Fielding Data'!$A:$A, $A1927)</f>
        <v>186</v>
      </c>
      <c r="W1927" s="13">
        <f>SUMIFS('Fielding Data'!G:G, 'Fielding Data'!$A:$A, $A1927)</f>
        <v>12</v>
      </c>
      <c r="X1927" s="13">
        <f>SUMIFS('Fielding Data'!H:H, 'Fielding Data'!$A:$A, $A1927)</f>
        <v>42</v>
      </c>
    </row>
    <row r="1928" spans="1:24" x14ac:dyDescent="0.3">
      <c r="A1928" s="13" t="str">
        <f t="shared" si="61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 t="shared" si="60"/>
        <v>2B</v>
      </c>
      <c r="Q1928" s="13">
        <f>IFERROR(VLOOKUP($A1928, 'Fielding Data'!$A$1:$H$12056, 5, 0), 0)</f>
        <v>4</v>
      </c>
      <c r="R1928" s="13">
        <f>IFERROR(VLOOKUP($A1928, 'Fielding Data'!$A$1:$H$12056, 6, 0), 0)</f>
        <v>6</v>
      </c>
      <c r="S1928" s="13">
        <f>IFERROR(VLOOKUP($A1928, 'Fielding Data'!$A$1:$H$12056, 7, 0), 0)</f>
        <v>0</v>
      </c>
      <c r="T1928" s="13">
        <f>IFERROR(VLOOKUP($A1928, 'Fielding Data'!$A$1:$H$12056, 8, 0), 0)</f>
        <v>1</v>
      </c>
      <c r="U1928" s="13">
        <f>SUMIFS('Fielding Data'!E:E, 'Fielding Data'!$A:$A, $A1928)</f>
        <v>36</v>
      </c>
      <c r="V1928" s="13">
        <f>SUMIFS('Fielding Data'!F:F, 'Fielding Data'!$A:$A, $A1928)</f>
        <v>89</v>
      </c>
      <c r="W1928" s="13">
        <f>SUMIFS('Fielding Data'!G:G, 'Fielding Data'!$A:$A, $A1928)</f>
        <v>3</v>
      </c>
      <c r="X1928" s="13">
        <f>SUMIFS('Fielding Data'!H:H, 'Fielding Data'!$A:$A, $A1928)</f>
        <v>9</v>
      </c>
    </row>
    <row r="1929" spans="1:24" x14ac:dyDescent="0.3">
      <c r="A1929" s="13" t="str">
        <f t="shared" si="61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 t="shared" si="60"/>
        <v>1B</v>
      </c>
      <c r="Q1929" s="13">
        <f>IFERROR(VLOOKUP($A1929, 'Fielding Data'!$A$1:$H$12056, 5, 0), 0)</f>
        <v>44</v>
      </c>
      <c r="R1929" s="13">
        <f>IFERROR(VLOOKUP($A1929, 'Fielding Data'!$A$1:$H$12056, 6, 0), 0)</f>
        <v>4</v>
      </c>
      <c r="S1929" s="13">
        <f>IFERROR(VLOOKUP($A1929, 'Fielding Data'!$A$1:$H$12056, 7, 0), 0)</f>
        <v>0</v>
      </c>
      <c r="T1929" s="13">
        <f>IFERROR(VLOOKUP($A1929, 'Fielding Data'!$A$1:$H$12056, 8, 0), 0)</f>
        <v>5</v>
      </c>
      <c r="U1929" s="13">
        <f>SUMIFS('Fielding Data'!E:E, 'Fielding Data'!$A:$A, $A1929)</f>
        <v>166</v>
      </c>
      <c r="V1929" s="13">
        <f>SUMIFS('Fielding Data'!F:F, 'Fielding Data'!$A:$A, $A1929)</f>
        <v>11</v>
      </c>
      <c r="W1929" s="13">
        <f>SUMIFS('Fielding Data'!G:G, 'Fielding Data'!$A:$A, $A1929)</f>
        <v>2</v>
      </c>
      <c r="X1929" s="13">
        <f>SUMIFS('Fielding Data'!H:H, 'Fielding Data'!$A:$A, $A1929)</f>
        <v>8</v>
      </c>
    </row>
    <row r="1930" spans="1:24" x14ac:dyDescent="0.3">
      <c r="A1930" s="13" t="str">
        <f t="shared" si="61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 t="shared" si="60"/>
        <v>P</v>
      </c>
      <c r="Q1930" s="13">
        <f>IFERROR(VLOOKUP($A1930, 'Fielding Data'!$A$1:$H$12056, 5, 0), 0)</f>
        <v>1</v>
      </c>
      <c r="R1930" s="13">
        <f>IFERROR(VLOOKUP($A1930, 'Fielding Data'!$A$1:$H$12056, 6, 0), 0)</f>
        <v>7</v>
      </c>
      <c r="S1930" s="13">
        <f>IFERROR(VLOOKUP($A1930, 'Fielding Data'!$A$1:$H$12056, 7, 0), 0)</f>
        <v>0</v>
      </c>
      <c r="T1930" s="13">
        <f>IFERROR(VLOOKUP($A1930, 'Fielding Data'!$A$1:$H$12056, 8, 0), 0)</f>
        <v>1</v>
      </c>
      <c r="U1930" s="13">
        <f>SUMIFS('Fielding Data'!E:E, 'Fielding Data'!$A:$A, $A1930)</f>
        <v>1</v>
      </c>
      <c r="V1930" s="13">
        <f>SUMIFS('Fielding Data'!F:F, 'Fielding Data'!$A:$A, $A1930)</f>
        <v>7</v>
      </c>
      <c r="W1930" s="13">
        <f>SUMIFS('Fielding Data'!G:G, 'Fielding Data'!$A:$A, $A1930)</f>
        <v>0</v>
      </c>
      <c r="X1930" s="13">
        <f>SUMIFS('Fielding Data'!H:H, 'Fielding Data'!$A:$A, $A1930)</f>
        <v>1</v>
      </c>
    </row>
    <row r="1931" spans="1:24" x14ac:dyDescent="0.3">
      <c r="A1931" s="13" t="str">
        <f t="shared" si="61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 t="shared" si="60"/>
        <v>P</v>
      </c>
      <c r="Q1931" s="13">
        <f>IFERROR(VLOOKUP($A1931, 'Fielding Data'!$A$1:$H$12056, 5, 0), 0)</f>
        <v>10</v>
      </c>
      <c r="R1931" s="13">
        <f>IFERROR(VLOOKUP($A1931, 'Fielding Data'!$A$1:$H$12056, 6, 0), 0)</f>
        <v>23</v>
      </c>
      <c r="S1931" s="13">
        <f>IFERROR(VLOOKUP($A1931, 'Fielding Data'!$A$1:$H$12056, 7, 0), 0)</f>
        <v>1</v>
      </c>
      <c r="T1931" s="13">
        <f>IFERROR(VLOOKUP($A1931, 'Fielding Data'!$A$1:$H$12056, 8, 0), 0)</f>
        <v>2</v>
      </c>
      <c r="U1931" s="13">
        <f>SUMIFS('Fielding Data'!E:E, 'Fielding Data'!$A:$A, $A1931)</f>
        <v>10</v>
      </c>
      <c r="V1931" s="13">
        <f>SUMIFS('Fielding Data'!F:F, 'Fielding Data'!$A:$A, $A1931)</f>
        <v>23</v>
      </c>
      <c r="W1931" s="13">
        <f>SUMIFS('Fielding Data'!G:G, 'Fielding Data'!$A:$A, $A1931)</f>
        <v>1</v>
      </c>
      <c r="X1931" s="13">
        <f>SUMIFS('Fielding Data'!H:H, 'Fielding Data'!$A:$A, $A1931)</f>
        <v>2</v>
      </c>
    </row>
    <row r="1932" spans="1:24" x14ac:dyDescent="0.3">
      <c r="A1932" s="13" t="str">
        <f t="shared" si="61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 t="shared" si="60"/>
        <v>P</v>
      </c>
      <c r="Q1932" s="13">
        <f>IFERROR(VLOOKUP($A1932, 'Fielding Data'!$A$1:$H$12056, 5, 0), 0)</f>
        <v>0</v>
      </c>
      <c r="R1932" s="13">
        <f>IFERROR(VLOOKUP($A1932, 'Fielding Data'!$A$1:$H$12056, 6, 0), 0)</f>
        <v>0</v>
      </c>
      <c r="S1932" s="13">
        <f>IFERROR(VLOOKUP($A1932, 'Fielding Data'!$A$1:$H$12056, 7, 0), 0)</f>
        <v>1</v>
      </c>
      <c r="T1932" s="13">
        <f>IFERROR(VLOOKUP($A1932, 'Fielding Data'!$A$1:$H$12056, 8, 0), 0)</f>
        <v>0</v>
      </c>
      <c r="U1932" s="13">
        <f>SUMIFS('Fielding Data'!E:E, 'Fielding Data'!$A:$A, $A1932)</f>
        <v>0</v>
      </c>
      <c r="V1932" s="13">
        <f>SUMIFS('Fielding Data'!F:F, 'Fielding Data'!$A:$A, $A1932)</f>
        <v>0</v>
      </c>
      <c r="W1932" s="13">
        <f>SUMIFS('Fielding Data'!G:G, 'Fielding Data'!$A:$A, $A1932)</f>
        <v>1</v>
      </c>
      <c r="X1932" s="13">
        <f>SUMIFS('Fielding Data'!H:H, 'Fielding Data'!$A:$A, $A1932)</f>
        <v>0</v>
      </c>
    </row>
    <row r="1933" spans="1:24" x14ac:dyDescent="0.3">
      <c r="A1933" s="13" t="str">
        <f t="shared" si="61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 t="shared" si="60"/>
        <v>P</v>
      </c>
      <c r="Q1933" s="13">
        <f>IFERROR(VLOOKUP($A1933, 'Fielding Data'!$A$1:$H$12056, 5, 0), 0)</f>
        <v>22</v>
      </c>
      <c r="R1933" s="13">
        <f>IFERROR(VLOOKUP($A1933, 'Fielding Data'!$A$1:$H$12056, 6, 0), 0)</f>
        <v>29</v>
      </c>
      <c r="S1933" s="13">
        <f>IFERROR(VLOOKUP($A1933, 'Fielding Data'!$A$1:$H$12056, 7, 0), 0)</f>
        <v>3</v>
      </c>
      <c r="T1933" s="13">
        <f>IFERROR(VLOOKUP($A1933, 'Fielding Data'!$A$1:$H$12056, 8, 0), 0)</f>
        <v>0</v>
      </c>
      <c r="U1933" s="13">
        <f>SUMIFS('Fielding Data'!E:E, 'Fielding Data'!$A:$A, $A1933)</f>
        <v>22</v>
      </c>
      <c r="V1933" s="13">
        <f>SUMIFS('Fielding Data'!F:F, 'Fielding Data'!$A:$A, $A1933)</f>
        <v>29</v>
      </c>
      <c r="W1933" s="13">
        <f>SUMIFS('Fielding Data'!G:G, 'Fielding Data'!$A:$A, $A1933)</f>
        <v>3</v>
      </c>
      <c r="X1933" s="13">
        <f>SUMIFS('Fielding Data'!H:H, 'Fielding Data'!$A:$A, $A1933)</f>
        <v>0</v>
      </c>
    </row>
    <row r="1934" spans="1:24" x14ac:dyDescent="0.3">
      <c r="A1934" s="13" t="str">
        <f t="shared" si="61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 t="shared" si="60"/>
        <v>P</v>
      </c>
      <c r="Q1934" s="13">
        <f>IFERROR(VLOOKUP($A1934, 'Fielding Data'!$A$1:$H$12056, 5, 0), 0)</f>
        <v>16</v>
      </c>
      <c r="R1934" s="13">
        <f>IFERROR(VLOOKUP($A1934, 'Fielding Data'!$A$1:$H$12056, 6, 0), 0)</f>
        <v>21</v>
      </c>
      <c r="S1934" s="13">
        <f>IFERROR(VLOOKUP($A1934, 'Fielding Data'!$A$1:$H$12056, 7, 0), 0)</f>
        <v>0</v>
      </c>
      <c r="T1934" s="13">
        <f>IFERROR(VLOOKUP($A1934, 'Fielding Data'!$A$1:$H$12056, 8, 0), 0)</f>
        <v>0</v>
      </c>
      <c r="U1934" s="13">
        <f>SUMIFS('Fielding Data'!E:E, 'Fielding Data'!$A:$A, $A1934)</f>
        <v>16</v>
      </c>
      <c r="V1934" s="13">
        <f>SUMIFS('Fielding Data'!F:F, 'Fielding Data'!$A:$A, $A1934)</f>
        <v>21</v>
      </c>
      <c r="W1934" s="13">
        <f>SUMIFS('Fielding Data'!G:G, 'Fielding Data'!$A:$A, $A1934)</f>
        <v>0</v>
      </c>
      <c r="X1934" s="13">
        <f>SUMIFS('Fielding Data'!H:H, 'Fielding Data'!$A:$A, $A1934)</f>
        <v>0</v>
      </c>
    </row>
    <row r="1935" spans="1:24" x14ac:dyDescent="0.3">
      <c r="A1935" s="13" t="str">
        <f t="shared" si="61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 t="shared" si="60"/>
        <v>2B</v>
      </c>
      <c r="Q1935" s="13">
        <f>IFERROR(VLOOKUP($A1935, 'Fielding Data'!$A$1:$H$12056, 5, 0), 0)</f>
        <v>12</v>
      </c>
      <c r="R1935" s="13">
        <f>IFERROR(VLOOKUP($A1935, 'Fielding Data'!$A$1:$H$12056, 6, 0), 0)</f>
        <v>28</v>
      </c>
      <c r="S1935" s="13">
        <f>IFERROR(VLOOKUP($A1935, 'Fielding Data'!$A$1:$H$12056, 7, 0), 0)</f>
        <v>0</v>
      </c>
      <c r="T1935" s="13">
        <f>IFERROR(VLOOKUP($A1935, 'Fielding Data'!$A$1:$H$12056, 8, 0), 0)</f>
        <v>3</v>
      </c>
      <c r="U1935" s="13">
        <f>SUMIFS('Fielding Data'!E:E, 'Fielding Data'!$A:$A, $A1935)</f>
        <v>84</v>
      </c>
      <c r="V1935" s="13">
        <f>SUMIFS('Fielding Data'!F:F, 'Fielding Data'!$A:$A, $A1935)</f>
        <v>175</v>
      </c>
      <c r="W1935" s="13">
        <f>SUMIFS('Fielding Data'!G:G, 'Fielding Data'!$A:$A, $A1935)</f>
        <v>20</v>
      </c>
      <c r="X1935" s="13">
        <f>SUMIFS('Fielding Data'!H:H, 'Fielding Data'!$A:$A, $A1935)</f>
        <v>27</v>
      </c>
    </row>
    <row r="1936" spans="1:24" x14ac:dyDescent="0.3">
      <c r="A1936" s="13" t="str">
        <f t="shared" si="61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 t="shared" si="60"/>
        <v>P</v>
      </c>
      <c r="Q1936" s="13">
        <f>IFERROR(VLOOKUP($A1936, 'Fielding Data'!$A$1:$H$12056, 5, 0), 0)</f>
        <v>5</v>
      </c>
      <c r="R1936" s="13">
        <f>IFERROR(VLOOKUP($A1936, 'Fielding Data'!$A$1:$H$12056, 6, 0), 0)</f>
        <v>6</v>
      </c>
      <c r="S1936" s="13">
        <f>IFERROR(VLOOKUP($A1936, 'Fielding Data'!$A$1:$H$12056, 7, 0), 0)</f>
        <v>0</v>
      </c>
      <c r="T1936" s="13">
        <f>IFERROR(VLOOKUP($A1936, 'Fielding Data'!$A$1:$H$12056, 8, 0), 0)</f>
        <v>1</v>
      </c>
      <c r="U1936" s="13">
        <f>SUMIFS('Fielding Data'!E:E, 'Fielding Data'!$A:$A, $A1936)</f>
        <v>5</v>
      </c>
      <c r="V1936" s="13">
        <f>SUMIFS('Fielding Data'!F:F, 'Fielding Data'!$A:$A, $A1936)</f>
        <v>6</v>
      </c>
      <c r="W1936" s="13">
        <f>SUMIFS('Fielding Data'!G:G, 'Fielding Data'!$A:$A, $A1936)</f>
        <v>0</v>
      </c>
      <c r="X1936" s="13">
        <f>SUMIFS('Fielding Data'!H:H, 'Fielding Data'!$A:$A, $A1936)</f>
        <v>1</v>
      </c>
    </row>
    <row r="1937" spans="1:24" x14ac:dyDescent="0.3">
      <c r="A1937" s="13" t="str">
        <f t="shared" si="61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 t="shared" si="60"/>
        <v>P</v>
      </c>
      <c r="Q1937" s="13">
        <f>IFERROR(VLOOKUP($A1937, 'Fielding Data'!$A$1:$H$12056, 5, 0), 0)</f>
        <v>0</v>
      </c>
      <c r="R1937" s="13">
        <f>IFERROR(VLOOKUP($A1937, 'Fielding Data'!$A$1:$H$12056, 6, 0), 0)</f>
        <v>0</v>
      </c>
      <c r="S1937" s="13">
        <f>IFERROR(VLOOKUP($A1937, 'Fielding Data'!$A$1:$H$12056, 7, 0), 0)</f>
        <v>0</v>
      </c>
      <c r="T1937" s="13">
        <f>IFERROR(VLOOKUP($A1937, 'Fielding Data'!$A$1:$H$12056, 8, 0), 0)</f>
        <v>0</v>
      </c>
      <c r="U1937" s="13">
        <f>SUMIFS('Fielding Data'!E:E, 'Fielding Data'!$A:$A, $A1937)</f>
        <v>0</v>
      </c>
      <c r="V1937" s="13">
        <f>SUMIFS('Fielding Data'!F:F, 'Fielding Data'!$A:$A, $A1937)</f>
        <v>0</v>
      </c>
      <c r="W1937" s="13">
        <f>SUMIFS('Fielding Data'!G:G, 'Fielding Data'!$A:$A, $A1937)</f>
        <v>0</v>
      </c>
      <c r="X1937" s="13">
        <f>SUMIFS('Fielding Data'!H:H, 'Fielding Data'!$A:$A, $A1937)</f>
        <v>0</v>
      </c>
    </row>
    <row r="1938" spans="1:24" x14ac:dyDescent="0.3">
      <c r="A1938" s="13" t="str">
        <f t="shared" si="61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 t="shared" si="60"/>
        <v>P</v>
      </c>
      <c r="Q1938" s="13">
        <f>IFERROR(VLOOKUP($A1938, 'Fielding Data'!$A$1:$H$12056, 5, 0), 0)</f>
        <v>2</v>
      </c>
      <c r="R1938" s="13">
        <f>IFERROR(VLOOKUP($A1938, 'Fielding Data'!$A$1:$H$12056, 6, 0), 0)</f>
        <v>2</v>
      </c>
      <c r="S1938" s="13">
        <f>IFERROR(VLOOKUP($A1938, 'Fielding Data'!$A$1:$H$12056, 7, 0), 0)</f>
        <v>1</v>
      </c>
      <c r="T1938" s="13">
        <f>IFERROR(VLOOKUP($A1938, 'Fielding Data'!$A$1:$H$12056, 8, 0), 0)</f>
        <v>0</v>
      </c>
      <c r="U1938" s="13">
        <f>SUMIFS('Fielding Data'!E:E, 'Fielding Data'!$A:$A, $A1938)</f>
        <v>2</v>
      </c>
      <c r="V1938" s="13">
        <f>SUMIFS('Fielding Data'!F:F, 'Fielding Data'!$A:$A, $A1938)</f>
        <v>2</v>
      </c>
      <c r="W1938" s="13">
        <f>SUMIFS('Fielding Data'!G:G, 'Fielding Data'!$A:$A, $A1938)</f>
        <v>1</v>
      </c>
      <c r="X1938" s="13">
        <f>SUMIFS('Fielding Data'!H:H, 'Fielding Data'!$A:$A, $A1938)</f>
        <v>0</v>
      </c>
    </row>
    <row r="1939" spans="1:24" x14ac:dyDescent="0.3">
      <c r="A1939" s="13" t="str">
        <f t="shared" si="61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 t="shared" si="60"/>
        <v>CF</v>
      </c>
      <c r="Q1939" s="13">
        <f>IFERROR(VLOOKUP($A1939, 'Fielding Data'!$A$1:$H$12056, 5, 0), 0)</f>
        <v>0</v>
      </c>
      <c r="R1939" s="13">
        <f>IFERROR(VLOOKUP($A1939, 'Fielding Data'!$A$1:$H$12056, 6, 0), 0)</f>
        <v>0</v>
      </c>
      <c r="S1939" s="13">
        <f>IFERROR(VLOOKUP($A1939, 'Fielding Data'!$A$1:$H$12056, 7, 0), 0)</f>
        <v>0</v>
      </c>
      <c r="T1939" s="13">
        <f>IFERROR(VLOOKUP($A1939, 'Fielding Data'!$A$1:$H$12056, 8, 0), 0)</f>
        <v>0</v>
      </c>
      <c r="U1939" s="13">
        <f>SUMIFS('Fielding Data'!E:E, 'Fielding Data'!$A:$A, $A1939)</f>
        <v>25</v>
      </c>
      <c r="V1939" s="13">
        <f>SUMIFS('Fielding Data'!F:F, 'Fielding Data'!$A:$A, $A1939)</f>
        <v>0</v>
      </c>
      <c r="W1939" s="13">
        <f>SUMIFS('Fielding Data'!G:G, 'Fielding Data'!$A:$A, $A1939)</f>
        <v>1</v>
      </c>
      <c r="X1939" s="13">
        <f>SUMIFS('Fielding Data'!H:H, 'Fielding Data'!$A:$A, $A1939)</f>
        <v>0</v>
      </c>
    </row>
    <row r="1940" spans="1:24" x14ac:dyDescent="0.3">
      <c r="A1940" s="13" t="str">
        <f t="shared" si="61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 t="shared" si="60"/>
        <v>P</v>
      </c>
      <c r="Q1940" s="13">
        <f>IFERROR(VLOOKUP($A1940, 'Fielding Data'!$A$1:$H$12056, 5, 0), 0)</f>
        <v>3</v>
      </c>
      <c r="R1940" s="13">
        <f>IFERROR(VLOOKUP($A1940, 'Fielding Data'!$A$1:$H$12056, 6, 0), 0)</f>
        <v>13</v>
      </c>
      <c r="S1940" s="13">
        <f>IFERROR(VLOOKUP($A1940, 'Fielding Data'!$A$1:$H$12056, 7, 0), 0)</f>
        <v>0</v>
      </c>
      <c r="T1940" s="13">
        <f>IFERROR(VLOOKUP($A1940, 'Fielding Data'!$A$1:$H$12056, 8, 0), 0)</f>
        <v>0</v>
      </c>
      <c r="U1940" s="13">
        <f>SUMIFS('Fielding Data'!E:E, 'Fielding Data'!$A:$A, $A1940)</f>
        <v>3</v>
      </c>
      <c r="V1940" s="13">
        <f>SUMIFS('Fielding Data'!F:F, 'Fielding Data'!$A:$A, $A1940)</f>
        <v>13</v>
      </c>
      <c r="W1940" s="13">
        <f>SUMIFS('Fielding Data'!G:G, 'Fielding Data'!$A:$A, $A1940)</f>
        <v>0</v>
      </c>
      <c r="X1940" s="13">
        <f>SUMIFS('Fielding Data'!H:H, 'Fielding Data'!$A:$A, $A1940)</f>
        <v>0</v>
      </c>
    </row>
    <row r="1941" spans="1:24" x14ac:dyDescent="0.3">
      <c r="A1941" s="13" t="str">
        <f t="shared" si="61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 t="shared" si="60"/>
        <v>P</v>
      </c>
      <c r="Q1941" s="13">
        <f>IFERROR(VLOOKUP($A1941, 'Fielding Data'!$A$1:$H$12056, 5, 0), 0)</f>
        <v>8</v>
      </c>
      <c r="R1941" s="13">
        <f>IFERROR(VLOOKUP($A1941, 'Fielding Data'!$A$1:$H$12056, 6, 0), 0)</f>
        <v>12</v>
      </c>
      <c r="S1941" s="13">
        <f>IFERROR(VLOOKUP($A1941, 'Fielding Data'!$A$1:$H$12056, 7, 0), 0)</f>
        <v>0</v>
      </c>
      <c r="T1941" s="13">
        <f>IFERROR(VLOOKUP($A1941, 'Fielding Data'!$A$1:$H$12056, 8, 0), 0)</f>
        <v>0</v>
      </c>
      <c r="U1941" s="13">
        <f>SUMIFS('Fielding Data'!E:E, 'Fielding Data'!$A:$A, $A1941)</f>
        <v>8</v>
      </c>
      <c r="V1941" s="13">
        <f>SUMIFS('Fielding Data'!F:F, 'Fielding Data'!$A:$A, $A1941)</f>
        <v>12</v>
      </c>
      <c r="W1941" s="13">
        <f>SUMIFS('Fielding Data'!G:G, 'Fielding Data'!$A:$A, $A1941)</f>
        <v>0</v>
      </c>
      <c r="X1941" s="13">
        <f>SUMIFS('Fielding Data'!H:H, 'Fielding Data'!$A:$A, $A1941)</f>
        <v>0</v>
      </c>
    </row>
    <row r="1942" spans="1:24" x14ac:dyDescent="0.3">
      <c r="A1942" s="13" t="str">
        <f t="shared" si="61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 t="shared" si="60"/>
        <v>P</v>
      </c>
      <c r="Q1942" s="13">
        <f>IFERROR(VLOOKUP($A1942, 'Fielding Data'!$A$1:$H$12056, 5, 0), 0)</f>
        <v>1</v>
      </c>
      <c r="R1942" s="13">
        <f>IFERROR(VLOOKUP($A1942, 'Fielding Data'!$A$1:$H$12056, 6, 0), 0)</f>
        <v>4</v>
      </c>
      <c r="S1942" s="13">
        <f>IFERROR(VLOOKUP($A1942, 'Fielding Data'!$A$1:$H$12056, 7, 0), 0)</f>
        <v>0</v>
      </c>
      <c r="T1942" s="13">
        <f>IFERROR(VLOOKUP($A1942, 'Fielding Data'!$A$1:$H$12056, 8, 0), 0)</f>
        <v>0</v>
      </c>
      <c r="U1942" s="13">
        <f>SUMIFS('Fielding Data'!E:E, 'Fielding Data'!$A:$A, $A1942)</f>
        <v>1</v>
      </c>
      <c r="V1942" s="13">
        <f>SUMIFS('Fielding Data'!F:F, 'Fielding Data'!$A:$A, $A1942)</f>
        <v>4</v>
      </c>
      <c r="W1942" s="13">
        <f>SUMIFS('Fielding Data'!G:G, 'Fielding Data'!$A:$A, $A1942)</f>
        <v>0</v>
      </c>
      <c r="X1942" s="13">
        <f>SUMIFS('Fielding Data'!H:H, 'Fielding Data'!$A:$A, $A1942)</f>
        <v>0</v>
      </c>
    </row>
    <row r="1943" spans="1:24" x14ac:dyDescent="0.3">
      <c r="A1943" s="13" t="str">
        <f t="shared" si="61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 t="shared" si="60"/>
        <v>P</v>
      </c>
      <c r="Q1943" s="13">
        <f>IFERROR(VLOOKUP($A1943, 'Fielding Data'!$A$1:$H$12056, 5, 0), 0)</f>
        <v>1</v>
      </c>
      <c r="R1943" s="13">
        <f>IFERROR(VLOOKUP($A1943, 'Fielding Data'!$A$1:$H$12056, 6, 0), 0)</f>
        <v>6</v>
      </c>
      <c r="S1943" s="13">
        <f>IFERROR(VLOOKUP($A1943, 'Fielding Data'!$A$1:$H$12056, 7, 0), 0)</f>
        <v>0</v>
      </c>
      <c r="T1943" s="13">
        <f>IFERROR(VLOOKUP($A1943, 'Fielding Data'!$A$1:$H$12056, 8, 0), 0)</f>
        <v>0</v>
      </c>
      <c r="U1943" s="13">
        <f>SUMIFS('Fielding Data'!E:E, 'Fielding Data'!$A:$A, $A1943)</f>
        <v>1</v>
      </c>
      <c r="V1943" s="13">
        <f>SUMIFS('Fielding Data'!F:F, 'Fielding Data'!$A:$A, $A1943)</f>
        <v>6</v>
      </c>
      <c r="W1943" s="13">
        <f>SUMIFS('Fielding Data'!G:G, 'Fielding Data'!$A:$A, $A1943)</f>
        <v>0</v>
      </c>
      <c r="X1943" s="13">
        <f>SUMIFS('Fielding Data'!H:H, 'Fielding Data'!$A:$A, $A1943)</f>
        <v>0</v>
      </c>
    </row>
    <row r="1944" spans="1:24" x14ac:dyDescent="0.3">
      <c r="A1944" s="13" t="str">
        <f t="shared" si="61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 t="shared" si="60"/>
        <v>P</v>
      </c>
      <c r="Q1944" s="13">
        <f>IFERROR(VLOOKUP($A1944, 'Fielding Data'!$A$1:$H$12056, 5, 0), 0)</f>
        <v>2</v>
      </c>
      <c r="R1944" s="13">
        <f>IFERROR(VLOOKUP($A1944, 'Fielding Data'!$A$1:$H$12056, 6, 0), 0)</f>
        <v>3</v>
      </c>
      <c r="S1944" s="13">
        <f>IFERROR(VLOOKUP($A1944, 'Fielding Data'!$A$1:$H$12056, 7, 0), 0)</f>
        <v>0</v>
      </c>
      <c r="T1944" s="13">
        <f>IFERROR(VLOOKUP($A1944, 'Fielding Data'!$A$1:$H$12056, 8, 0), 0)</f>
        <v>0</v>
      </c>
      <c r="U1944" s="13">
        <f>SUMIFS('Fielding Data'!E:E, 'Fielding Data'!$A:$A, $A1944)</f>
        <v>2</v>
      </c>
      <c r="V1944" s="13">
        <f>SUMIFS('Fielding Data'!F:F, 'Fielding Data'!$A:$A, $A1944)</f>
        <v>3</v>
      </c>
      <c r="W1944" s="13">
        <f>SUMIFS('Fielding Data'!G:G, 'Fielding Data'!$A:$A, $A1944)</f>
        <v>0</v>
      </c>
      <c r="X1944" s="13">
        <f>SUMIFS('Fielding Data'!H:H, 'Fielding Data'!$A:$A, $A1944)</f>
        <v>0</v>
      </c>
    </row>
    <row r="1945" spans="1:24" x14ac:dyDescent="0.3">
      <c r="A1945" s="13" t="str">
        <f t="shared" si="61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 t="shared" si="60"/>
        <v>P</v>
      </c>
      <c r="Q1945" s="13">
        <f>IFERROR(VLOOKUP($A1945, 'Fielding Data'!$A$1:$H$12056, 5, 0), 0)</f>
        <v>0</v>
      </c>
      <c r="R1945" s="13">
        <f>IFERROR(VLOOKUP($A1945, 'Fielding Data'!$A$1:$H$12056, 6, 0), 0)</f>
        <v>1</v>
      </c>
      <c r="S1945" s="13">
        <f>IFERROR(VLOOKUP($A1945, 'Fielding Data'!$A$1:$H$12056, 7, 0), 0)</f>
        <v>0</v>
      </c>
      <c r="T1945" s="13">
        <f>IFERROR(VLOOKUP($A1945, 'Fielding Data'!$A$1:$H$12056, 8, 0), 0)</f>
        <v>0</v>
      </c>
      <c r="U1945" s="13">
        <f>SUMIFS('Fielding Data'!E:E, 'Fielding Data'!$A:$A, $A1945)</f>
        <v>0</v>
      </c>
      <c r="V1945" s="13">
        <f>SUMIFS('Fielding Data'!F:F, 'Fielding Data'!$A:$A, $A1945)</f>
        <v>1</v>
      </c>
      <c r="W1945" s="13">
        <f>SUMIFS('Fielding Data'!G:G, 'Fielding Data'!$A:$A, $A1945)</f>
        <v>0</v>
      </c>
      <c r="X1945" s="13">
        <f>SUMIFS('Fielding Data'!H:H, 'Fielding Data'!$A:$A, $A1945)</f>
        <v>0</v>
      </c>
    </row>
    <row r="1946" spans="1:24" x14ac:dyDescent="0.3">
      <c r="A1946" s="13" t="str">
        <f t="shared" si="61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 t="shared" si="60"/>
        <v>P</v>
      </c>
      <c r="Q1946" s="13">
        <f>IFERROR(VLOOKUP($A1946, 'Fielding Data'!$A$1:$H$12056, 5, 0), 0)</f>
        <v>1</v>
      </c>
      <c r="R1946" s="13">
        <f>IFERROR(VLOOKUP($A1946, 'Fielding Data'!$A$1:$H$12056, 6, 0), 0)</f>
        <v>6</v>
      </c>
      <c r="S1946" s="13">
        <f>IFERROR(VLOOKUP($A1946, 'Fielding Data'!$A$1:$H$12056, 7, 0), 0)</f>
        <v>2</v>
      </c>
      <c r="T1946" s="13">
        <f>IFERROR(VLOOKUP($A1946, 'Fielding Data'!$A$1:$H$12056, 8, 0), 0)</f>
        <v>0</v>
      </c>
      <c r="U1946" s="13">
        <f>SUMIFS('Fielding Data'!E:E, 'Fielding Data'!$A:$A, $A1946)</f>
        <v>1</v>
      </c>
      <c r="V1946" s="13">
        <f>SUMIFS('Fielding Data'!F:F, 'Fielding Data'!$A:$A, $A1946)</f>
        <v>6</v>
      </c>
      <c r="W1946" s="13">
        <f>SUMIFS('Fielding Data'!G:G, 'Fielding Data'!$A:$A, $A1946)</f>
        <v>2</v>
      </c>
      <c r="X1946" s="13">
        <f>SUMIFS('Fielding Data'!H:H, 'Fielding Data'!$A:$A, $A1946)</f>
        <v>0</v>
      </c>
    </row>
    <row r="1947" spans="1:24" x14ac:dyDescent="0.3">
      <c r="A1947" s="13" t="str">
        <f t="shared" si="61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 t="shared" si="60"/>
        <v>C</v>
      </c>
      <c r="Q1947" s="13">
        <f>IFERROR(VLOOKUP($A1947, 'Fielding Data'!$A$1:$H$12056, 5, 0), 0)</f>
        <v>835</v>
      </c>
      <c r="R1947" s="13">
        <f>IFERROR(VLOOKUP($A1947, 'Fielding Data'!$A$1:$H$12056, 6, 0), 0)</f>
        <v>71</v>
      </c>
      <c r="S1947" s="13">
        <f>IFERROR(VLOOKUP($A1947, 'Fielding Data'!$A$1:$H$12056, 7, 0), 0)</f>
        <v>11</v>
      </c>
      <c r="T1947" s="13">
        <f>IFERROR(VLOOKUP($A1947, 'Fielding Data'!$A$1:$H$12056, 8, 0), 0)</f>
        <v>7</v>
      </c>
      <c r="U1947" s="13">
        <f>SUMIFS('Fielding Data'!E:E, 'Fielding Data'!$A:$A, $A1947)</f>
        <v>835</v>
      </c>
      <c r="V1947" s="13">
        <f>SUMIFS('Fielding Data'!F:F, 'Fielding Data'!$A:$A, $A1947)</f>
        <v>71</v>
      </c>
      <c r="W1947" s="13">
        <f>SUMIFS('Fielding Data'!G:G, 'Fielding Data'!$A:$A, $A1947)</f>
        <v>11</v>
      </c>
      <c r="X1947" s="13">
        <f>SUMIFS('Fielding Data'!H:H, 'Fielding Data'!$A:$A, $A1947)</f>
        <v>7</v>
      </c>
    </row>
    <row r="1948" spans="1:24" x14ac:dyDescent="0.3">
      <c r="A1948" s="13" t="str">
        <f t="shared" si="61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 t="shared" si="60"/>
        <v>P</v>
      </c>
      <c r="Q1948" s="13">
        <f>IFERROR(VLOOKUP($A1948, 'Fielding Data'!$A$1:$H$12056, 5, 0), 0)</f>
        <v>0</v>
      </c>
      <c r="R1948" s="13">
        <f>IFERROR(VLOOKUP($A1948, 'Fielding Data'!$A$1:$H$12056, 6, 0), 0)</f>
        <v>0</v>
      </c>
      <c r="S1948" s="13">
        <f>IFERROR(VLOOKUP($A1948, 'Fielding Data'!$A$1:$H$12056, 7, 0), 0)</f>
        <v>1</v>
      </c>
      <c r="T1948" s="13">
        <f>IFERROR(VLOOKUP($A1948, 'Fielding Data'!$A$1:$H$12056, 8, 0), 0)</f>
        <v>0</v>
      </c>
      <c r="U1948" s="13">
        <f>SUMIFS('Fielding Data'!E:E, 'Fielding Data'!$A:$A, $A1948)</f>
        <v>0</v>
      </c>
      <c r="V1948" s="13">
        <f>SUMIFS('Fielding Data'!F:F, 'Fielding Data'!$A:$A, $A1948)</f>
        <v>0</v>
      </c>
      <c r="W1948" s="13">
        <f>SUMIFS('Fielding Data'!G:G, 'Fielding Data'!$A:$A, $A1948)</f>
        <v>1</v>
      </c>
      <c r="X1948" s="13">
        <f>SUMIFS('Fielding Data'!H:H, 'Fielding Data'!$A:$A, $A1948)</f>
        <v>0</v>
      </c>
    </row>
    <row r="1949" spans="1:24" x14ac:dyDescent="0.3">
      <c r="A1949" s="13" t="str">
        <f t="shared" si="61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 t="shared" si="60"/>
        <v>P</v>
      </c>
      <c r="Q1949" s="13">
        <f>IFERROR(VLOOKUP($A1949, 'Fielding Data'!$A$1:$H$12056, 5, 0), 0)</f>
        <v>4</v>
      </c>
      <c r="R1949" s="13">
        <f>IFERROR(VLOOKUP($A1949, 'Fielding Data'!$A$1:$H$12056, 6, 0), 0)</f>
        <v>14</v>
      </c>
      <c r="S1949" s="13">
        <f>IFERROR(VLOOKUP($A1949, 'Fielding Data'!$A$1:$H$12056, 7, 0), 0)</f>
        <v>1</v>
      </c>
      <c r="T1949" s="13">
        <f>IFERROR(VLOOKUP($A1949, 'Fielding Data'!$A$1:$H$12056, 8, 0), 0)</f>
        <v>2</v>
      </c>
      <c r="U1949" s="13">
        <f>SUMIFS('Fielding Data'!E:E, 'Fielding Data'!$A:$A, $A1949)</f>
        <v>4</v>
      </c>
      <c r="V1949" s="13">
        <f>SUMIFS('Fielding Data'!F:F, 'Fielding Data'!$A:$A, $A1949)</f>
        <v>14</v>
      </c>
      <c r="W1949" s="13">
        <f>SUMIFS('Fielding Data'!G:G, 'Fielding Data'!$A:$A, $A1949)</f>
        <v>1</v>
      </c>
      <c r="X1949" s="13">
        <f>SUMIFS('Fielding Data'!H:H, 'Fielding Data'!$A:$A, $A1949)</f>
        <v>2</v>
      </c>
    </row>
    <row r="1950" spans="1:24" x14ac:dyDescent="0.3">
      <c r="A1950" s="13" t="str">
        <f t="shared" si="61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 t="shared" si="60"/>
        <v>OF</v>
      </c>
      <c r="Q1950" s="13">
        <f>IFERROR(VLOOKUP($A1950, 'Fielding Data'!$A$1:$H$12056, 5, 0), 0)</f>
        <v>85</v>
      </c>
      <c r="R1950" s="13">
        <f>IFERROR(VLOOKUP($A1950, 'Fielding Data'!$A$1:$H$12056, 6, 0), 0)</f>
        <v>7</v>
      </c>
      <c r="S1950" s="13">
        <f>IFERROR(VLOOKUP($A1950, 'Fielding Data'!$A$1:$H$12056, 7, 0), 0)</f>
        <v>0</v>
      </c>
      <c r="T1950" s="13">
        <f>IFERROR(VLOOKUP($A1950, 'Fielding Data'!$A$1:$H$12056, 8, 0), 0)</f>
        <v>3</v>
      </c>
      <c r="U1950" s="13">
        <f>SUMIFS('Fielding Data'!E:E, 'Fielding Data'!$A:$A, $A1950)</f>
        <v>85</v>
      </c>
      <c r="V1950" s="13">
        <f>SUMIFS('Fielding Data'!F:F, 'Fielding Data'!$A:$A, $A1950)</f>
        <v>7</v>
      </c>
      <c r="W1950" s="13">
        <f>SUMIFS('Fielding Data'!G:G, 'Fielding Data'!$A:$A, $A1950)</f>
        <v>0</v>
      </c>
      <c r="X1950" s="13">
        <f>SUMIFS('Fielding Data'!H:H, 'Fielding Data'!$A:$A, $A1950)</f>
        <v>3</v>
      </c>
    </row>
    <row r="1951" spans="1:24" x14ac:dyDescent="0.3">
      <c r="A1951" s="13" t="str">
        <f t="shared" si="61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 t="shared" si="60"/>
        <v>2B</v>
      </c>
      <c r="Q1951" s="13">
        <f>IFERROR(VLOOKUP($A1951, 'Fielding Data'!$A$1:$H$12056, 5, 0), 0)</f>
        <v>51</v>
      </c>
      <c r="R1951" s="13">
        <f>IFERROR(VLOOKUP($A1951, 'Fielding Data'!$A$1:$H$12056, 6, 0), 0)</f>
        <v>61</v>
      </c>
      <c r="S1951" s="13">
        <f>IFERROR(VLOOKUP($A1951, 'Fielding Data'!$A$1:$H$12056, 7, 0), 0)</f>
        <v>2</v>
      </c>
      <c r="T1951" s="13">
        <f>IFERROR(VLOOKUP($A1951, 'Fielding Data'!$A$1:$H$12056, 8, 0), 0)</f>
        <v>16</v>
      </c>
      <c r="U1951" s="13">
        <f>SUMIFS('Fielding Data'!E:E, 'Fielding Data'!$A:$A, $A1951)</f>
        <v>53</v>
      </c>
      <c r="V1951" s="13">
        <f>SUMIFS('Fielding Data'!F:F, 'Fielding Data'!$A:$A, $A1951)</f>
        <v>66</v>
      </c>
      <c r="W1951" s="13">
        <f>SUMIFS('Fielding Data'!G:G, 'Fielding Data'!$A:$A, $A1951)</f>
        <v>2</v>
      </c>
      <c r="X1951" s="13">
        <f>SUMIFS('Fielding Data'!H:H, 'Fielding Data'!$A:$A, $A1951)</f>
        <v>16</v>
      </c>
    </row>
    <row r="1952" spans="1:24" x14ac:dyDescent="0.3">
      <c r="A1952" s="13" t="str">
        <f t="shared" si="61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 t="shared" si="60"/>
        <v>1B</v>
      </c>
      <c r="Q1952" s="13">
        <f>IFERROR(VLOOKUP($A1952, 'Fielding Data'!$A$1:$H$12056, 5, 0), 0)</f>
        <v>18</v>
      </c>
      <c r="R1952" s="13">
        <f>IFERROR(VLOOKUP($A1952, 'Fielding Data'!$A$1:$H$12056, 6, 0), 0)</f>
        <v>0</v>
      </c>
      <c r="S1952" s="13">
        <f>IFERROR(VLOOKUP($A1952, 'Fielding Data'!$A$1:$H$12056, 7, 0), 0)</f>
        <v>0</v>
      </c>
      <c r="T1952" s="13">
        <f>IFERROR(VLOOKUP($A1952, 'Fielding Data'!$A$1:$H$12056, 8, 0), 0)</f>
        <v>4</v>
      </c>
      <c r="U1952" s="13">
        <f>SUMIFS('Fielding Data'!E:E, 'Fielding Data'!$A:$A, $A1952)</f>
        <v>18</v>
      </c>
      <c r="V1952" s="13">
        <f>SUMIFS('Fielding Data'!F:F, 'Fielding Data'!$A:$A, $A1952)</f>
        <v>0</v>
      </c>
      <c r="W1952" s="13">
        <f>SUMIFS('Fielding Data'!G:G, 'Fielding Data'!$A:$A, $A1952)</f>
        <v>0</v>
      </c>
      <c r="X1952" s="13">
        <f>SUMIFS('Fielding Data'!H:H, 'Fielding Data'!$A:$A, $A1952)</f>
        <v>4</v>
      </c>
    </row>
    <row r="1953" spans="1:24" x14ac:dyDescent="0.3">
      <c r="A1953" s="13" t="str">
        <f t="shared" si="61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 t="shared" si="60"/>
        <v>P</v>
      </c>
      <c r="Q1953" s="13">
        <f>IFERROR(VLOOKUP($A1953, 'Fielding Data'!$A$1:$H$12056, 5, 0), 0)</f>
        <v>2</v>
      </c>
      <c r="R1953" s="13">
        <f>IFERROR(VLOOKUP($A1953, 'Fielding Data'!$A$1:$H$12056, 6, 0), 0)</f>
        <v>6</v>
      </c>
      <c r="S1953" s="13">
        <f>IFERROR(VLOOKUP($A1953, 'Fielding Data'!$A$1:$H$12056, 7, 0), 0)</f>
        <v>0</v>
      </c>
      <c r="T1953" s="13">
        <f>IFERROR(VLOOKUP($A1953, 'Fielding Data'!$A$1:$H$12056, 8, 0), 0)</f>
        <v>0</v>
      </c>
      <c r="U1953" s="13">
        <f>SUMIFS('Fielding Data'!E:E, 'Fielding Data'!$A:$A, $A1953)</f>
        <v>2</v>
      </c>
      <c r="V1953" s="13">
        <f>SUMIFS('Fielding Data'!F:F, 'Fielding Data'!$A:$A, $A1953)</f>
        <v>6</v>
      </c>
      <c r="W1953" s="13">
        <f>SUMIFS('Fielding Data'!G:G, 'Fielding Data'!$A:$A, $A1953)</f>
        <v>0</v>
      </c>
      <c r="X1953" s="13">
        <f>SUMIFS('Fielding Data'!H:H, 'Fielding Data'!$A:$A, $A1953)</f>
        <v>0</v>
      </c>
    </row>
    <row r="1954" spans="1:24" x14ac:dyDescent="0.3">
      <c r="A1954" s="13" t="str">
        <f t="shared" si="61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 t="shared" si="60"/>
        <v>P</v>
      </c>
      <c r="Q1954" s="13">
        <f>IFERROR(VLOOKUP($A1954, 'Fielding Data'!$A$1:$H$12056, 5, 0), 0)</f>
        <v>4</v>
      </c>
      <c r="R1954" s="13">
        <f>IFERROR(VLOOKUP($A1954, 'Fielding Data'!$A$1:$H$12056, 6, 0), 0)</f>
        <v>7</v>
      </c>
      <c r="S1954" s="13">
        <f>IFERROR(VLOOKUP($A1954, 'Fielding Data'!$A$1:$H$12056, 7, 0), 0)</f>
        <v>1</v>
      </c>
      <c r="T1954" s="13">
        <f>IFERROR(VLOOKUP($A1954, 'Fielding Data'!$A$1:$H$12056, 8, 0), 0)</f>
        <v>0</v>
      </c>
      <c r="U1954" s="13">
        <f>SUMIFS('Fielding Data'!E:E, 'Fielding Data'!$A:$A, $A1954)</f>
        <v>4</v>
      </c>
      <c r="V1954" s="13">
        <f>SUMIFS('Fielding Data'!F:F, 'Fielding Data'!$A:$A, $A1954)</f>
        <v>7</v>
      </c>
      <c r="W1954" s="13">
        <f>SUMIFS('Fielding Data'!G:G, 'Fielding Data'!$A:$A, $A1954)</f>
        <v>1</v>
      </c>
      <c r="X1954" s="13">
        <f>SUMIFS('Fielding Data'!H:H, 'Fielding Data'!$A:$A, $A1954)</f>
        <v>0</v>
      </c>
    </row>
    <row r="1955" spans="1:24" x14ac:dyDescent="0.3">
      <c r="A1955" s="13" t="str">
        <f t="shared" si="61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 t="shared" si="60"/>
        <v>P</v>
      </c>
      <c r="Q1955" s="13">
        <f>IFERROR(VLOOKUP($A1955, 'Fielding Data'!$A$1:$H$12056, 5, 0), 0)</f>
        <v>5</v>
      </c>
      <c r="R1955" s="13">
        <f>IFERROR(VLOOKUP($A1955, 'Fielding Data'!$A$1:$H$12056, 6, 0), 0)</f>
        <v>18</v>
      </c>
      <c r="S1955" s="13">
        <f>IFERROR(VLOOKUP($A1955, 'Fielding Data'!$A$1:$H$12056, 7, 0), 0)</f>
        <v>1</v>
      </c>
      <c r="T1955" s="13">
        <f>IFERROR(VLOOKUP($A1955, 'Fielding Data'!$A$1:$H$12056, 8, 0), 0)</f>
        <v>5</v>
      </c>
      <c r="U1955" s="13">
        <f>SUMIFS('Fielding Data'!E:E, 'Fielding Data'!$A:$A, $A1955)</f>
        <v>5</v>
      </c>
      <c r="V1955" s="13">
        <f>SUMIFS('Fielding Data'!F:F, 'Fielding Data'!$A:$A, $A1955)</f>
        <v>18</v>
      </c>
      <c r="W1955" s="13">
        <f>SUMIFS('Fielding Data'!G:G, 'Fielding Data'!$A:$A, $A1955)</f>
        <v>1</v>
      </c>
      <c r="X1955" s="13">
        <f>SUMIFS('Fielding Data'!H:H, 'Fielding Data'!$A:$A, $A1955)</f>
        <v>5</v>
      </c>
    </row>
    <row r="1956" spans="1:24" x14ac:dyDescent="0.3">
      <c r="A1956" s="13" t="str">
        <f t="shared" si="61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 t="shared" si="60"/>
        <v>P</v>
      </c>
      <c r="Q1956" s="13">
        <f>IFERROR(VLOOKUP($A1956, 'Fielding Data'!$A$1:$H$12056, 5, 0), 0)</f>
        <v>2</v>
      </c>
      <c r="R1956" s="13">
        <f>IFERROR(VLOOKUP($A1956, 'Fielding Data'!$A$1:$H$12056, 6, 0), 0)</f>
        <v>11</v>
      </c>
      <c r="S1956" s="13">
        <f>IFERROR(VLOOKUP($A1956, 'Fielding Data'!$A$1:$H$12056, 7, 0), 0)</f>
        <v>1</v>
      </c>
      <c r="T1956" s="13">
        <f>IFERROR(VLOOKUP($A1956, 'Fielding Data'!$A$1:$H$12056, 8, 0), 0)</f>
        <v>1</v>
      </c>
      <c r="U1956" s="13">
        <f>SUMIFS('Fielding Data'!E:E, 'Fielding Data'!$A:$A, $A1956)</f>
        <v>2</v>
      </c>
      <c r="V1956" s="13">
        <f>SUMIFS('Fielding Data'!F:F, 'Fielding Data'!$A:$A, $A1956)</f>
        <v>11</v>
      </c>
      <c r="W1956" s="13">
        <f>SUMIFS('Fielding Data'!G:G, 'Fielding Data'!$A:$A, $A1956)</f>
        <v>1</v>
      </c>
      <c r="X1956" s="13">
        <f>SUMIFS('Fielding Data'!H:H, 'Fielding Data'!$A:$A, $A1956)</f>
        <v>1</v>
      </c>
    </row>
    <row r="1957" spans="1:24" x14ac:dyDescent="0.3">
      <c r="A1957" s="13" t="str">
        <f t="shared" si="61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 t="shared" si="60"/>
        <v>P</v>
      </c>
      <c r="Q1957" s="13">
        <f>IFERROR(VLOOKUP($A1957, 'Fielding Data'!$A$1:$H$12056, 5, 0), 0)</f>
        <v>3</v>
      </c>
      <c r="R1957" s="13">
        <f>IFERROR(VLOOKUP($A1957, 'Fielding Data'!$A$1:$H$12056, 6, 0), 0)</f>
        <v>8</v>
      </c>
      <c r="S1957" s="13">
        <f>IFERROR(VLOOKUP($A1957, 'Fielding Data'!$A$1:$H$12056, 7, 0), 0)</f>
        <v>1</v>
      </c>
      <c r="T1957" s="13">
        <f>IFERROR(VLOOKUP($A1957, 'Fielding Data'!$A$1:$H$12056, 8, 0), 0)</f>
        <v>2</v>
      </c>
      <c r="U1957" s="13">
        <f>SUMIFS('Fielding Data'!E:E, 'Fielding Data'!$A:$A, $A1957)</f>
        <v>3</v>
      </c>
      <c r="V1957" s="13">
        <f>SUMIFS('Fielding Data'!F:F, 'Fielding Data'!$A:$A, $A1957)</f>
        <v>8</v>
      </c>
      <c r="W1957" s="13">
        <f>SUMIFS('Fielding Data'!G:G, 'Fielding Data'!$A:$A, $A1957)</f>
        <v>1</v>
      </c>
      <c r="X1957" s="13">
        <f>SUMIFS('Fielding Data'!H:H, 'Fielding Data'!$A:$A, $A1957)</f>
        <v>2</v>
      </c>
    </row>
    <row r="1958" spans="1:24" x14ac:dyDescent="0.3">
      <c r="A1958" s="13" t="str">
        <f t="shared" si="61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 t="shared" si="60"/>
        <v>1B</v>
      </c>
      <c r="Q1958" s="13">
        <f>IFERROR(VLOOKUP($A1958, 'Fielding Data'!$A$1:$H$12056, 5, 0), 0)</f>
        <v>106</v>
      </c>
      <c r="R1958" s="13">
        <f>IFERROR(VLOOKUP($A1958, 'Fielding Data'!$A$1:$H$12056, 6, 0), 0)</f>
        <v>2</v>
      </c>
      <c r="S1958" s="13">
        <f>IFERROR(VLOOKUP($A1958, 'Fielding Data'!$A$1:$H$12056, 7, 0), 0)</f>
        <v>1</v>
      </c>
      <c r="T1958" s="13">
        <f>IFERROR(VLOOKUP($A1958, 'Fielding Data'!$A$1:$H$12056, 8, 0), 0)</f>
        <v>8</v>
      </c>
      <c r="U1958" s="13">
        <f>SUMIFS('Fielding Data'!E:E, 'Fielding Data'!$A:$A, $A1958)</f>
        <v>122</v>
      </c>
      <c r="V1958" s="13">
        <f>SUMIFS('Fielding Data'!F:F, 'Fielding Data'!$A:$A, $A1958)</f>
        <v>18</v>
      </c>
      <c r="W1958" s="13">
        <f>SUMIFS('Fielding Data'!G:G, 'Fielding Data'!$A:$A, $A1958)</f>
        <v>3</v>
      </c>
      <c r="X1958" s="13">
        <f>SUMIFS('Fielding Data'!H:H, 'Fielding Data'!$A:$A, $A1958)</f>
        <v>9</v>
      </c>
    </row>
    <row r="1959" spans="1:24" x14ac:dyDescent="0.3">
      <c r="A1959" s="13" t="str">
        <f t="shared" si="61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 t="shared" si="60"/>
        <v>P</v>
      </c>
      <c r="Q1959" s="13">
        <f>IFERROR(VLOOKUP($A1959, 'Fielding Data'!$A$1:$H$12056, 5, 0), 0)</f>
        <v>0</v>
      </c>
      <c r="R1959" s="13">
        <f>IFERROR(VLOOKUP($A1959, 'Fielding Data'!$A$1:$H$12056, 6, 0), 0)</f>
        <v>1</v>
      </c>
      <c r="S1959" s="13">
        <f>IFERROR(VLOOKUP($A1959, 'Fielding Data'!$A$1:$H$12056, 7, 0), 0)</f>
        <v>0</v>
      </c>
      <c r="T1959" s="13">
        <f>IFERROR(VLOOKUP($A1959, 'Fielding Data'!$A$1:$H$12056, 8, 0), 0)</f>
        <v>0</v>
      </c>
      <c r="U1959" s="13">
        <f>SUMIFS('Fielding Data'!E:E, 'Fielding Data'!$A:$A, $A1959)</f>
        <v>0</v>
      </c>
      <c r="V1959" s="13">
        <f>SUMIFS('Fielding Data'!F:F, 'Fielding Data'!$A:$A, $A1959)</f>
        <v>1</v>
      </c>
      <c r="W1959" s="13">
        <f>SUMIFS('Fielding Data'!G:G, 'Fielding Data'!$A:$A, $A1959)</f>
        <v>0</v>
      </c>
      <c r="X1959" s="13">
        <f>SUMIFS('Fielding Data'!H:H, 'Fielding Data'!$A:$A, $A1959)</f>
        <v>0</v>
      </c>
    </row>
    <row r="1960" spans="1:24" x14ac:dyDescent="0.3">
      <c r="A1960" s="13" t="str">
        <f t="shared" si="61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 t="shared" si="60"/>
        <v>CF</v>
      </c>
      <c r="Q1960" s="13">
        <f>IFERROR(VLOOKUP($A1960, 'Fielding Data'!$A$1:$H$12056, 5, 0), 0)</f>
        <v>0</v>
      </c>
      <c r="R1960" s="13">
        <f>IFERROR(VLOOKUP($A1960, 'Fielding Data'!$A$1:$H$12056, 6, 0), 0)</f>
        <v>0</v>
      </c>
      <c r="S1960" s="13">
        <f>IFERROR(VLOOKUP($A1960, 'Fielding Data'!$A$1:$H$12056, 7, 0), 0)</f>
        <v>0</v>
      </c>
      <c r="T1960" s="13">
        <f>IFERROR(VLOOKUP($A1960, 'Fielding Data'!$A$1:$H$12056, 8, 0), 0)</f>
        <v>0</v>
      </c>
      <c r="U1960" s="13">
        <f>SUMIFS('Fielding Data'!E:E, 'Fielding Data'!$A:$A, $A1960)</f>
        <v>302</v>
      </c>
      <c r="V1960" s="13">
        <f>SUMIFS('Fielding Data'!F:F, 'Fielding Data'!$A:$A, $A1960)</f>
        <v>5</v>
      </c>
      <c r="W1960" s="13">
        <f>SUMIFS('Fielding Data'!G:G, 'Fielding Data'!$A:$A, $A1960)</f>
        <v>10</v>
      </c>
      <c r="X1960" s="13">
        <f>SUMIFS('Fielding Data'!H:H, 'Fielding Data'!$A:$A, $A1960)</f>
        <v>1</v>
      </c>
    </row>
    <row r="1961" spans="1:24" x14ac:dyDescent="0.3">
      <c r="A1961" s="13" t="str">
        <f t="shared" si="61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 t="shared" si="60"/>
        <v>P</v>
      </c>
      <c r="Q1961" s="13">
        <f>IFERROR(VLOOKUP($A1961, 'Fielding Data'!$A$1:$H$12056, 5, 0), 0)</f>
        <v>1</v>
      </c>
      <c r="R1961" s="13">
        <f>IFERROR(VLOOKUP($A1961, 'Fielding Data'!$A$1:$H$12056, 6, 0), 0)</f>
        <v>4</v>
      </c>
      <c r="S1961" s="13">
        <f>IFERROR(VLOOKUP($A1961, 'Fielding Data'!$A$1:$H$12056, 7, 0), 0)</f>
        <v>0</v>
      </c>
      <c r="T1961" s="13">
        <f>IFERROR(VLOOKUP($A1961, 'Fielding Data'!$A$1:$H$12056, 8, 0), 0)</f>
        <v>0</v>
      </c>
      <c r="U1961" s="13">
        <f>SUMIFS('Fielding Data'!E:E, 'Fielding Data'!$A:$A, $A1961)</f>
        <v>1</v>
      </c>
      <c r="V1961" s="13">
        <f>SUMIFS('Fielding Data'!F:F, 'Fielding Data'!$A:$A, $A1961)</f>
        <v>4</v>
      </c>
      <c r="W1961" s="13">
        <f>SUMIFS('Fielding Data'!G:G, 'Fielding Data'!$A:$A, $A1961)</f>
        <v>0</v>
      </c>
      <c r="X1961" s="13">
        <f>SUMIFS('Fielding Data'!H:H, 'Fielding Data'!$A:$A, $A1961)</f>
        <v>0</v>
      </c>
    </row>
    <row r="1962" spans="1:24" x14ac:dyDescent="0.3">
      <c r="A1962" s="13" t="str">
        <f t="shared" si="61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 t="shared" si="60"/>
        <v>P</v>
      </c>
      <c r="Q1962" s="13">
        <f>IFERROR(VLOOKUP($A1962, 'Fielding Data'!$A$1:$H$12056, 5, 0), 0)</f>
        <v>3</v>
      </c>
      <c r="R1962" s="13">
        <f>IFERROR(VLOOKUP($A1962, 'Fielding Data'!$A$1:$H$12056, 6, 0), 0)</f>
        <v>2</v>
      </c>
      <c r="S1962" s="13">
        <f>IFERROR(VLOOKUP($A1962, 'Fielding Data'!$A$1:$H$12056, 7, 0), 0)</f>
        <v>1</v>
      </c>
      <c r="T1962" s="13">
        <f>IFERROR(VLOOKUP($A1962, 'Fielding Data'!$A$1:$H$12056, 8, 0), 0)</f>
        <v>0</v>
      </c>
      <c r="U1962" s="13">
        <f>SUMIFS('Fielding Data'!E:E, 'Fielding Data'!$A:$A, $A1962)</f>
        <v>3</v>
      </c>
      <c r="V1962" s="13">
        <f>SUMIFS('Fielding Data'!F:F, 'Fielding Data'!$A:$A, $A1962)</f>
        <v>2</v>
      </c>
      <c r="W1962" s="13">
        <f>SUMIFS('Fielding Data'!G:G, 'Fielding Data'!$A:$A, $A1962)</f>
        <v>1</v>
      </c>
      <c r="X1962" s="13">
        <f>SUMIFS('Fielding Data'!H:H, 'Fielding Data'!$A:$A, $A1962)</f>
        <v>0</v>
      </c>
    </row>
    <row r="1963" spans="1:24" x14ac:dyDescent="0.3">
      <c r="A1963" s="13" t="str">
        <f t="shared" si="61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 t="shared" si="60"/>
        <v>3B</v>
      </c>
      <c r="Q1963" s="13">
        <f>IFERROR(VLOOKUP($A1963, 'Fielding Data'!$A$1:$H$12056, 5, 0), 0)</f>
        <v>31</v>
      </c>
      <c r="R1963" s="13">
        <f>IFERROR(VLOOKUP($A1963, 'Fielding Data'!$A$1:$H$12056, 6, 0), 0)</f>
        <v>71</v>
      </c>
      <c r="S1963" s="13">
        <f>IFERROR(VLOOKUP($A1963, 'Fielding Data'!$A$1:$H$12056, 7, 0), 0)</f>
        <v>5</v>
      </c>
      <c r="T1963" s="13">
        <f>IFERROR(VLOOKUP($A1963, 'Fielding Data'!$A$1:$H$12056, 8, 0), 0)</f>
        <v>6</v>
      </c>
      <c r="U1963" s="13">
        <f>SUMIFS('Fielding Data'!E:E, 'Fielding Data'!$A:$A, $A1963)</f>
        <v>31</v>
      </c>
      <c r="V1963" s="13">
        <f>SUMIFS('Fielding Data'!F:F, 'Fielding Data'!$A:$A, $A1963)</f>
        <v>71</v>
      </c>
      <c r="W1963" s="13">
        <f>SUMIFS('Fielding Data'!G:G, 'Fielding Data'!$A:$A, $A1963)</f>
        <v>5</v>
      </c>
      <c r="X1963" s="13">
        <f>SUMIFS('Fielding Data'!H:H, 'Fielding Data'!$A:$A, $A1963)</f>
        <v>6</v>
      </c>
    </row>
    <row r="1964" spans="1:24" x14ac:dyDescent="0.3">
      <c r="A1964" s="13" t="str">
        <f t="shared" si="61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 t="shared" si="60"/>
        <v>P</v>
      </c>
      <c r="Q1964" s="13">
        <f>IFERROR(VLOOKUP($A1964, 'Fielding Data'!$A$1:$H$12056, 5, 0), 0)</f>
        <v>0</v>
      </c>
      <c r="R1964" s="13">
        <f>IFERROR(VLOOKUP($A1964, 'Fielding Data'!$A$1:$H$12056, 6, 0), 0)</f>
        <v>1</v>
      </c>
      <c r="S1964" s="13">
        <f>IFERROR(VLOOKUP($A1964, 'Fielding Data'!$A$1:$H$12056, 7, 0), 0)</f>
        <v>0</v>
      </c>
      <c r="T1964" s="13">
        <f>IFERROR(VLOOKUP($A1964, 'Fielding Data'!$A$1:$H$12056, 8, 0), 0)</f>
        <v>0</v>
      </c>
      <c r="U1964" s="13">
        <f>SUMIFS('Fielding Data'!E:E, 'Fielding Data'!$A:$A, $A1964)</f>
        <v>0</v>
      </c>
      <c r="V1964" s="13">
        <f>SUMIFS('Fielding Data'!F:F, 'Fielding Data'!$A:$A, $A1964)</f>
        <v>1</v>
      </c>
      <c r="W1964" s="13">
        <f>SUMIFS('Fielding Data'!G:G, 'Fielding Data'!$A:$A, $A1964)</f>
        <v>0</v>
      </c>
      <c r="X1964" s="13">
        <f>SUMIFS('Fielding Data'!H:H, 'Fielding Data'!$A:$A, $A1964)</f>
        <v>0</v>
      </c>
    </row>
    <row r="1965" spans="1:24" x14ac:dyDescent="0.3">
      <c r="A1965" s="13" t="str">
        <f t="shared" si="61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 t="shared" si="60"/>
        <v>1B</v>
      </c>
      <c r="Q1965" s="13">
        <f>IFERROR(VLOOKUP($A1965, 'Fielding Data'!$A$1:$H$12056, 5, 0), 0)</f>
        <v>164</v>
      </c>
      <c r="R1965" s="13">
        <f>IFERROR(VLOOKUP($A1965, 'Fielding Data'!$A$1:$H$12056, 6, 0), 0)</f>
        <v>12</v>
      </c>
      <c r="S1965" s="13">
        <f>IFERROR(VLOOKUP($A1965, 'Fielding Data'!$A$1:$H$12056, 7, 0), 0)</f>
        <v>2</v>
      </c>
      <c r="T1965" s="13">
        <f>IFERROR(VLOOKUP($A1965, 'Fielding Data'!$A$1:$H$12056, 8, 0), 0)</f>
        <v>19</v>
      </c>
      <c r="U1965" s="13">
        <f>SUMIFS('Fielding Data'!E:E, 'Fielding Data'!$A:$A, $A1965)</f>
        <v>164</v>
      </c>
      <c r="V1965" s="13">
        <f>SUMIFS('Fielding Data'!F:F, 'Fielding Data'!$A:$A, $A1965)</f>
        <v>12</v>
      </c>
      <c r="W1965" s="13">
        <f>SUMIFS('Fielding Data'!G:G, 'Fielding Data'!$A:$A, $A1965)</f>
        <v>2</v>
      </c>
      <c r="X1965" s="13">
        <f>SUMIFS('Fielding Data'!H:H, 'Fielding Data'!$A:$A, $A1965)</f>
        <v>19</v>
      </c>
    </row>
    <row r="1966" spans="1:24" x14ac:dyDescent="0.3">
      <c r="A1966" s="13" t="str">
        <f t="shared" si="61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 t="shared" si="60"/>
        <v>P</v>
      </c>
      <c r="Q1966" s="13">
        <f>IFERROR(VLOOKUP($A1966, 'Fielding Data'!$A$1:$H$12056, 5, 0), 0)</f>
        <v>2</v>
      </c>
      <c r="R1966" s="13">
        <f>IFERROR(VLOOKUP($A1966, 'Fielding Data'!$A$1:$H$12056, 6, 0), 0)</f>
        <v>10</v>
      </c>
      <c r="S1966" s="13">
        <f>IFERROR(VLOOKUP($A1966, 'Fielding Data'!$A$1:$H$12056, 7, 0), 0)</f>
        <v>1</v>
      </c>
      <c r="T1966" s="13">
        <f>IFERROR(VLOOKUP($A1966, 'Fielding Data'!$A$1:$H$12056, 8, 0), 0)</f>
        <v>0</v>
      </c>
      <c r="U1966" s="13">
        <f>SUMIFS('Fielding Data'!E:E, 'Fielding Data'!$A:$A, $A1966)</f>
        <v>2</v>
      </c>
      <c r="V1966" s="13">
        <f>SUMIFS('Fielding Data'!F:F, 'Fielding Data'!$A:$A, $A1966)</f>
        <v>10</v>
      </c>
      <c r="W1966" s="13">
        <f>SUMIFS('Fielding Data'!G:G, 'Fielding Data'!$A:$A, $A1966)</f>
        <v>1</v>
      </c>
      <c r="X1966" s="13">
        <f>SUMIFS('Fielding Data'!H:H, 'Fielding Data'!$A:$A, $A1966)</f>
        <v>0</v>
      </c>
    </row>
    <row r="1967" spans="1:24" x14ac:dyDescent="0.3">
      <c r="A1967" s="13" t="str">
        <f t="shared" si="61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 t="shared" si="60"/>
        <v>CF</v>
      </c>
      <c r="Q1967" s="13">
        <f>IFERROR(VLOOKUP($A1967, 'Fielding Data'!$A$1:$H$12056, 5, 0), 0)</f>
        <v>0</v>
      </c>
      <c r="R1967" s="13">
        <f>IFERROR(VLOOKUP($A1967, 'Fielding Data'!$A$1:$H$12056, 6, 0), 0)</f>
        <v>0</v>
      </c>
      <c r="S1967" s="13">
        <f>IFERROR(VLOOKUP($A1967, 'Fielding Data'!$A$1:$H$12056, 7, 0), 0)</f>
        <v>0</v>
      </c>
      <c r="T1967" s="13">
        <f>IFERROR(VLOOKUP($A1967, 'Fielding Data'!$A$1:$H$12056, 8, 0), 0)</f>
        <v>0</v>
      </c>
      <c r="U1967" s="13">
        <f>SUMIFS('Fielding Data'!E:E, 'Fielding Data'!$A:$A, $A1967)</f>
        <v>288</v>
      </c>
      <c r="V1967" s="13">
        <f>SUMIFS('Fielding Data'!F:F, 'Fielding Data'!$A:$A, $A1967)</f>
        <v>12</v>
      </c>
      <c r="W1967" s="13">
        <f>SUMIFS('Fielding Data'!G:G, 'Fielding Data'!$A:$A, $A1967)</f>
        <v>3</v>
      </c>
      <c r="X1967" s="13">
        <f>SUMIFS('Fielding Data'!H:H, 'Fielding Data'!$A:$A, $A1967)</f>
        <v>5</v>
      </c>
    </row>
    <row r="1968" spans="1:24" x14ac:dyDescent="0.3">
      <c r="A1968" s="13" t="str">
        <f t="shared" si="61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 t="shared" si="60"/>
        <v>2B</v>
      </c>
      <c r="Q1968" s="13">
        <f>IFERROR(VLOOKUP($A1968, 'Fielding Data'!$A$1:$H$12056, 5, 0), 0)</f>
        <v>6</v>
      </c>
      <c r="R1968" s="13">
        <f>IFERROR(VLOOKUP($A1968, 'Fielding Data'!$A$1:$H$12056, 6, 0), 0)</f>
        <v>9</v>
      </c>
      <c r="S1968" s="13">
        <f>IFERROR(VLOOKUP($A1968, 'Fielding Data'!$A$1:$H$12056, 7, 0), 0)</f>
        <v>0</v>
      </c>
      <c r="T1968" s="13">
        <f>IFERROR(VLOOKUP($A1968, 'Fielding Data'!$A$1:$H$12056, 8, 0), 0)</f>
        <v>2</v>
      </c>
      <c r="U1968" s="13">
        <f>SUMIFS('Fielding Data'!E:E, 'Fielding Data'!$A:$A, $A1968)</f>
        <v>18</v>
      </c>
      <c r="V1968" s="13">
        <f>SUMIFS('Fielding Data'!F:F, 'Fielding Data'!$A:$A, $A1968)</f>
        <v>35</v>
      </c>
      <c r="W1968" s="13">
        <f>SUMIFS('Fielding Data'!G:G, 'Fielding Data'!$A:$A, $A1968)</f>
        <v>0</v>
      </c>
      <c r="X1968" s="13">
        <f>SUMIFS('Fielding Data'!H:H, 'Fielding Data'!$A:$A, $A1968)</f>
        <v>6</v>
      </c>
    </row>
    <row r="1969" spans="1:24" x14ac:dyDescent="0.3">
      <c r="A1969" s="13" t="str">
        <f t="shared" si="61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 t="shared" si="60"/>
        <v>1B</v>
      </c>
      <c r="Q1969" s="13">
        <f>IFERROR(VLOOKUP($A1969, 'Fielding Data'!$A$1:$H$12056, 5, 0), 0)</f>
        <v>4</v>
      </c>
      <c r="R1969" s="13">
        <f>IFERROR(VLOOKUP($A1969, 'Fielding Data'!$A$1:$H$12056, 6, 0), 0)</f>
        <v>0</v>
      </c>
      <c r="S1969" s="13">
        <f>IFERROR(VLOOKUP($A1969, 'Fielding Data'!$A$1:$H$12056, 7, 0), 0)</f>
        <v>1</v>
      </c>
      <c r="T1969" s="13">
        <f>IFERROR(VLOOKUP($A1969, 'Fielding Data'!$A$1:$H$12056, 8, 0), 0)</f>
        <v>1</v>
      </c>
      <c r="U1969" s="13">
        <f>SUMIFS('Fielding Data'!E:E, 'Fielding Data'!$A:$A, $A1969)</f>
        <v>4</v>
      </c>
      <c r="V1969" s="13">
        <f>SUMIFS('Fielding Data'!F:F, 'Fielding Data'!$A:$A, $A1969)</f>
        <v>0</v>
      </c>
      <c r="W1969" s="13">
        <f>SUMIFS('Fielding Data'!G:G, 'Fielding Data'!$A:$A, $A1969)</f>
        <v>1</v>
      </c>
      <c r="X1969" s="13">
        <f>SUMIFS('Fielding Data'!H:H, 'Fielding Data'!$A:$A, $A1969)</f>
        <v>1</v>
      </c>
    </row>
    <row r="1970" spans="1:24" x14ac:dyDescent="0.3">
      <c r="A1970" s="13" t="str">
        <f t="shared" si="61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 t="shared" si="60"/>
        <v>P</v>
      </c>
      <c r="Q1970" s="13">
        <f>IFERROR(VLOOKUP($A1970, 'Fielding Data'!$A$1:$H$12056, 5, 0), 0)</f>
        <v>3</v>
      </c>
      <c r="R1970" s="13">
        <f>IFERROR(VLOOKUP($A1970, 'Fielding Data'!$A$1:$H$12056, 6, 0), 0)</f>
        <v>10</v>
      </c>
      <c r="S1970" s="13">
        <f>IFERROR(VLOOKUP($A1970, 'Fielding Data'!$A$1:$H$12056, 7, 0), 0)</f>
        <v>1</v>
      </c>
      <c r="T1970" s="13">
        <f>IFERROR(VLOOKUP($A1970, 'Fielding Data'!$A$1:$H$12056, 8, 0), 0)</f>
        <v>0</v>
      </c>
      <c r="U1970" s="13">
        <f>SUMIFS('Fielding Data'!E:E, 'Fielding Data'!$A:$A, $A1970)</f>
        <v>3</v>
      </c>
      <c r="V1970" s="13">
        <f>SUMIFS('Fielding Data'!F:F, 'Fielding Data'!$A:$A, $A1970)</f>
        <v>10</v>
      </c>
      <c r="W1970" s="13">
        <f>SUMIFS('Fielding Data'!G:G, 'Fielding Data'!$A:$A, $A1970)</f>
        <v>1</v>
      </c>
      <c r="X1970" s="13">
        <f>SUMIFS('Fielding Data'!H:H, 'Fielding Data'!$A:$A, $A1970)</f>
        <v>0</v>
      </c>
    </row>
    <row r="1971" spans="1:24" x14ac:dyDescent="0.3">
      <c r="A1971" s="13" t="str">
        <f t="shared" si="61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 t="shared" si="60"/>
        <v>2B</v>
      </c>
      <c r="Q1971" s="13">
        <f>IFERROR(VLOOKUP($A1971, 'Fielding Data'!$A$1:$H$12056, 5, 0), 0)</f>
        <v>20</v>
      </c>
      <c r="R1971" s="13">
        <f>IFERROR(VLOOKUP($A1971, 'Fielding Data'!$A$1:$H$12056, 6, 0), 0)</f>
        <v>19</v>
      </c>
      <c r="S1971" s="13">
        <f>IFERROR(VLOOKUP($A1971, 'Fielding Data'!$A$1:$H$12056, 7, 0), 0)</f>
        <v>2</v>
      </c>
      <c r="T1971" s="13">
        <f>IFERROR(VLOOKUP($A1971, 'Fielding Data'!$A$1:$H$12056, 8, 0), 0)</f>
        <v>8</v>
      </c>
      <c r="U1971" s="13">
        <f>SUMIFS('Fielding Data'!E:E, 'Fielding Data'!$A:$A, $A1971)</f>
        <v>54</v>
      </c>
      <c r="V1971" s="13">
        <f>SUMIFS('Fielding Data'!F:F, 'Fielding Data'!$A:$A, $A1971)</f>
        <v>19</v>
      </c>
      <c r="W1971" s="13">
        <f>SUMIFS('Fielding Data'!G:G, 'Fielding Data'!$A:$A, $A1971)</f>
        <v>2</v>
      </c>
      <c r="X1971" s="13">
        <f>SUMIFS('Fielding Data'!H:H, 'Fielding Data'!$A:$A, $A1971)</f>
        <v>8</v>
      </c>
    </row>
    <row r="1972" spans="1:24" x14ac:dyDescent="0.3">
      <c r="A1972" s="13" t="str">
        <f t="shared" si="61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 t="shared" si="60"/>
        <v>P</v>
      </c>
      <c r="Q1972" s="13">
        <f>IFERROR(VLOOKUP($A1972, 'Fielding Data'!$A$1:$H$12056, 5, 0), 0)</f>
        <v>2</v>
      </c>
      <c r="R1972" s="13">
        <f>IFERROR(VLOOKUP($A1972, 'Fielding Data'!$A$1:$H$12056, 6, 0), 0)</f>
        <v>2</v>
      </c>
      <c r="S1972" s="13">
        <f>IFERROR(VLOOKUP($A1972, 'Fielding Data'!$A$1:$H$12056, 7, 0), 0)</f>
        <v>0</v>
      </c>
      <c r="T1972" s="13">
        <f>IFERROR(VLOOKUP($A1972, 'Fielding Data'!$A$1:$H$12056, 8, 0), 0)</f>
        <v>0</v>
      </c>
      <c r="U1972" s="13">
        <f>SUMIFS('Fielding Data'!E:E, 'Fielding Data'!$A:$A, $A1972)</f>
        <v>2</v>
      </c>
      <c r="V1972" s="13">
        <f>SUMIFS('Fielding Data'!F:F, 'Fielding Data'!$A:$A, $A1972)</f>
        <v>2</v>
      </c>
      <c r="W1972" s="13">
        <f>SUMIFS('Fielding Data'!G:G, 'Fielding Data'!$A:$A, $A1972)</f>
        <v>0</v>
      </c>
      <c r="X1972" s="13">
        <f>SUMIFS('Fielding Data'!H:H, 'Fielding Data'!$A:$A, $A1972)</f>
        <v>0</v>
      </c>
    </row>
    <row r="1973" spans="1:24" x14ac:dyDescent="0.3">
      <c r="A1973" s="13" t="str">
        <f t="shared" si="61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 t="shared" si="60"/>
        <v>C</v>
      </c>
      <c r="Q1973" s="13">
        <f>IFERROR(VLOOKUP($A1973, 'Fielding Data'!$A$1:$H$12056, 5, 0), 0)</f>
        <v>375</v>
      </c>
      <c r="R1973" s="13">
        <f>IFERROR(VLOOKUP($A1973, 'Fielding Data'!$A$1:$H$12056, 6, 0), 0)</f>
        <v>30</v>
      </c>
      <c r="S1973" s="13">
        <f>IFERROR(VLOOKUP($A1973, 'Fielding Data'!$A$1:$H$12056, 7, 0), 0)</f>
        <v>7</v>
      </c>
      <c r="T1973" s="13">
        <f>IFERROR(VLOOKUP($A1973, 'Fielding Data'!$A$1:$H$12056, 8, 0), 0)</f>
        <v>3</v>
      </c>
      <c r="U1973" s="13">
        <f>SUMIFS('Fielding Data'!E:E, 'Fielding Data'!$A:$A, $A1973)</f>
        <v>375</v>
      </c>
      <c r="V1973" s="13">
        <f>SUMIFS('Fielding Data'!F:F, 'Fielding Data'!$A:$A, $A1973)</f>
        <v>30</v>
      </c>
      <c r="W1973" s="13">
        <f>SUMIFS('Fielding Data'!G:G, 'Fielding Data'!$A:$A, $A1973)</f>
        <v>7</v>
      </c>
      <c r="X1973" s="13">
        <f>SUMIFS('Fielding Data'!H:H, 'Fielding Data'!$A:$A, $A1973)</f>
        <v>3</v>
      </c>
    </row>
    <row r="1974" spans="1:24" x14ac:dyDescent="0.3">
      <c r="A1974" s="13" t="str">
        <f t="shared" si="61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 t="shared" si="60"/>
        <v>P</v>
      </c>
      <c r="Q1974" s="13">
        <f>IFERROR(VLOOKUP($A1974, 'Fielding Data'!$A$1:$H$12056, 5, 0), 0)</f>
        <v>16</v>
      </c>
      <c r="R1974" s="13">
        <f>IFERROR(VLOOKUP($A1974, 'Fielding Data'!$A$1:$H$12056, 6, 0), 0)</f>
        <v>39</v>
      </c>
      <c r="S1974" s="13">
        <f>IFERROR(VLOOKUP($A1974, 'Fielding Data'!$A$1:$H$12056, 7, 0), 0)</f>
        <v>2</v>
      </c>
      <c r="T1974" s="13">
        <f>IFERROR(VLOOKUP($A1974, 'Fielding Data'!$A$1:$H$12056, 8, 0), 0)</f>
        <v>4</v>
      </c>
      <c r="U1974" s="13">
        <f>SUMIFS('Fielding Data'!E:E, 'Fielding Data'!$A:$A, $A1974)</f>
        <v>16</v>
      </c>
      <c r="V1974" s="13">
        <f>SUMIFS('Fielding Data'!F:F, 'Fielding Data'!$A:$A, $A1974)</f>
        <v>39</v>
      </c>
      <c r="W1974" s="13">
        <f>SUMIFS('Fielding Data'!G:G, 'Fielding Data'!$A:$A, $A1974)</f>
        <v>2</v>
      </c>
      <c r="X1974" s="13">
        <f>SUMIFS('Fielding Data'!H:H, 'Fielding Data'!$A:$A, $A1974)</f>
        <v>4</v>
      </c>
    </row>
    <row r="1975" spans="1:24" x14ac:dyDescent="0.3">
      <c r="A1975" s="13" t="str">
        <f t="shared" si="61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 t="shared" si="60"/>
        <v>P</v>
      </c>
      <c r="Q1975" s="13">
        <f>IFERROR(VLOOKUP($A1975, 'Fielding Data'!$A$1:$H$12056, 5, 0), 0)</f>
        <v>1</v>
      </c>
      <c r="R1975" s="13">
        <f>IFERROR(VLOOKUP($A1975, 'Fielding Data'!$A$1:$H$12056, 6, 0), 0)</f>
        <v>0</v>
      </c>
      <c r="S1975" s="13">
        <f>IFERROR(VLOOKUP($A1975, 'Fielding Data'!$A$1:$H$12056, 7, 0), 0)</f>
        <v>0</v>
      </c>
      <c r="T1975" s="13">
        <f>IFERROR(VLOOKUP($A1975, 'Fielding Data'!$A$1:$H$12056, 8, 0), 0)</f>
        <v>0</v>
      </c>
      <c r="U1975" s="13">
        <f>SUMIFS('Fielding Data'!E:E, 'Fielding Data'!$A:$A, $A1975)</f>
        <v>1</v>
      </c>
      <c r="V1975" s="13">
        <f>SUMIFS('Fielding Data'!F:F, 'Fielding Data'!$A:$A, $A1975)</f>
        <v>0</v>
      </c>
      <c r="W1975" s="13">
        <f>SUMIFS('Fielding Data'!G:G, 'Fielding Data'!$A:$A, $A1975)</f>
        <v>0</v>
      </c>
      <c r="X1975" s="13">
        <f>SUMIFS('Fielding Data'!H:H, 'Fielding Data'!$A:$A, $A1975)</f>
        <v>0</v>
      </c>
    </row>
    <row r="1976" spans="1:24" x14ac:dyDescent="0.3">
      <c r="A1976" s="13" t="str">
        <f t="shared" si="61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 t="shared" si="60"/>
        <v>1B</v>
      </c>
      <c r="Q1976" s="13">
        <f>IFERROR(VLOOKUP($A1976, 'Fielding Data'!$A$1:$H$12056, 5, 0), 0)</f>
        <v>81</v>
      </c>
      <c r="R1976" s="13">
        <f>IFERROR(VLOOKUP($A1976, 'Fielding Data'!$A$1:$H$12056, 6, 0), 0)</f>
        <v>9</v>
      </c>
      <c r="S1976" s="13">
        <f>IFERROR(VLOOKUP($A1976, 'Fielding Data'!$A$1:$H$12056, 7, 0), 0)</f>
        <v>1</v>
      </c>
      <c r="T1976" s="13">
        <f>IFERROR(VLOOKUP($A1976, 'Fielding Data'!$A$1:$H$12056, 8, 0), 0)</f>
        <v>9</v>
      </c>
      <c r="U1976" s="13">
        <f>SUMIFS('Fielding Data'!E:E, 'Fielding Data'!$A:$A, $A1976)</f>
        <v>91</v>
      </c>
      <c r="V1976" s="13">
        <f>SUMIFS('Fielding Data'!F:F, 'Fielding Data'!$A:$A, $A1976)</f>
        <v>20</v>
      </c>
      <c r="W1976" s="13">
        <f>SUMIFS('Fielding Data'!G:G, 'Fielding Data'!$A:$A, $A1976)</f>
        <v>4</v>
      </c>
      <c r="X1976" s="13">
        <f>SUMIFS('Fielding Data'!H:H, 'Fielding Data'!$A:$A, $A1976)</f>
        <v>10</v>
      </c>
    </row>
    <row r="1977" spans="1:24" x14ac:dyDescent="0.3">
      <c r="A1977" s="13" t="str">
        <f t="shared" si="61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 t="shared" si="60"/>
        <v>P</v>
      </c>
      <c r="Q1977" s="13">
        <f>IFERROR(VLOOKUP($A1977, 'Fielding Data'!$A$1:$H$12056, 5, 0), 0)</f>
        <v>9</v>
      </c>
      <c r="R1977" s="13">
        <f>IFERROR(VLOOKUP($A1977, 'Fielding Data'!$A$1:$H$12056, 6, 0), 0)</f>
        <v>6</v>
      </c>
      <c r="S1977" s="13">
        <f>IFERROR(VLOOKUP($A1977, 'Fielding Data'!$A$1:$H$12056, 7, 0), 0)</f>
        <v>1</v>
      </c>
      <c r="T1977" s="13">
        <f>IFERROR(VLOOKUP($A1977, 'Fielding Data'!$A$1:$H$12056, 8, 0), 0)</f>
        <v>0</v>
      </c>
      <c r="U1977" s="13">
        <f>SUMIFS('Fielding Data'!E:E, 'Fielding Data'!$A:$A, $A1977)</f>
        <v>9</v>
      </c>
      <c r="V1977" s="13">
        <f>SUMIFS('Fielding Data'!F:F, 'Fielding Data'!$A:$A, $A1977)</f>
        <v>6</v>
      </c>
      <c r="W1977" s="13">
        <f>SUMIFS('Fielding Data'!G:G, 'Fielding Data'!$A:$A, $A1977)</f>
        <v>1</v>
      </c>
      <c r="X1977" s="13">
        <f>SUMIFS('Fielding Data'!H:H, 'Fielding Data'!$A:$A, $A1977)</f>
        <v>0</v>
      </c>
    </row>
    <row r="1978" spans="1:24" x14ac:dyDescent="0.3">
      <c r="A1978" s="13" t="str">
        <f t="shared" si="61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 t="shared" si="60"/>
        <v>2B</v>
      </c>
      <c r="Q1978" s="13">
        <f>IFERROR(VLOOKUP($A1978, 'Fielding Data'!$A$1:$H$12056, 5, 0), 0)</f>
        <v>290</v>
      </c>
      <c r="R1978" s="13">
        <f>IFERROR(VLOOKUP($A1978, 'Fielding Data'!$A$1:$H$12056, 6, 0), 0)</f>
        <v>425</v>
      </c>
      <c r="S1978" s="13">
        <f>IFERROR(VLOOKUP($A1978, 'Fielding Data'!$A$1:$H$12056, 7, 0), 0)</f>
        <v>7</v>
      </c>
      <c r="T1978" s="13">
        <f>IFERROR(VLOOKUP($A1978, 'Fielding Data'!$A$1:$H$12056, 8, 0), 0)</f>
        <v>81</v>
      </c>
      <c r="U1978" s="13">
        <f>SUMIFS('Fielding Data'!E:E, 'Fielding Data'!$A:$A, $A1978)</f>
        <v>290</v>
      </c>
      <c r="V1978" s="13">
        <f>SUMIFS('Fielding Data'!F:F, 'Fielding Data'!$A:$A, $A1978)</f>
        <v>425</v>
      </c>
      <c r="W1978" s="13">
        <f>SUMIFS('Fielding Data'!G:G, 'Fielding Data'!$A:$A, $A1978)</f>
        <v>7</v>
      </c>
      <c r="X1978" s="13">
        <f>SUMIFS('Fielding Data'!H:H, 'Fielding Data'!$A:$A, $A1978)</f>
        <v>81</v>
      </c>
    </row>
    <row r="1979" spans="1:24" x14ac:dyDescent="0.3">
      <c r="A1979" s="13" t="str">
        <f t="shared" si="61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 t="shared" si="60"/>
        <v>LF</v>
      </c>
      <c r="Q1979" s="13">
        <f>IFERROR(VLOOKUP($A1979, 'Fielding Data'!$A$1:$H$12056, 5, 0), 0)</f>
        <v>0</v>
      </c>
      <c r="R1979" s="13">
        <f>IFERROR(VLOOKUP($A1979, 'Fielding Data'!$A$1:$H$12056, 6, 0), 0)</f>
        <v>0</v>
      </c>
      <c r="S1979" s="13">
        <f>IFERROR(VLOOKUP($A1979, 'Fielding Data'!$A$1:$H$12056, 7, 0), 0)</f>
        <v>0</v>
      </c>
      <c r="T1979" s="13">
        <f>IFERROR(VLOOKUP($A1979, 'Fielding Data'!$A$1:$H$12056, 8, 0), 0)</f>
        <v>0</v>
      </c>
      <c r="U1979" s="13">
        <f>SUMIFS('Fielding Data'!E:E, 'Fielding Data'!$A:$A, $A1979)</f>
        <v>82</v>
      </c>
      <c r="V1979" s="13">
        <f>SUMIFS('Fielding Data'!F:F, 'Fielding Data'!$A:$A, $A1979)</f>
        <v>3</v>
      </c>
      <c r="W1979" s="13">
        <f>SUMIFS('Fielding Data'!G:G, 'Fielding Data'!$A:$A, $A1979)</f>
        <v>1</v>
      </c>
      <c r="X1979" s="13">
        <f>SUMIFS('Fielding Data'!H:H, 'Fielding Data'!$A:$A, $A1979)</f>
        <v>2</v>
      </c>
    </row>
    <row r="1980" spans="1:24" x14ac:dyDescent="0.3">
      <c r="A1980" s="13" t="str">
        <f t="shared" si="61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 t="shared" si="60"/>
        <v>P</v>
      </c>
      <c r="Q1980" s="13">
        <f>IFERROR(VLOOKUP($A1980, 'Fielding Data'!$A$1:$H$12056, 5, 0), 0)</f>
        <v>15</v>
      </c>
      <c r="R1980" s="13">
        <f>IFERROR(VLOOKUP($A1980, 'Fielding Data'!$A$1:$H$12056, 6, 0), 0)</f>
        <v>25</v>
      </c>
      <c r="S1980" s="13">
        <f>IFERROR(VLOOKUP($A1980, 'Fielding Data'!$A$1:$H$12056, 7, 0), 0)</f>
        <v>1</v>
      </c>
      <c r="T1980" s="13">
        <f>IFERROR(VLOOKUP($A1980, 'Fielding Data'!$A$1:$H$12056, 8, 0), 0)</f>
        <v>1</v>
      </c>
      <c r="U1980" s="13">
        <f>SUMIFS('Fielding Data'!E:E, 'Fielding Data'!$A:$A, $A1980)</f>
        <v>15</v>
      </c>
      <c r="V1980" s="13">
        <f>SUMIFS('Fielding Data'!F:F, 'Fielding Data'!$A:$A, $A1980)</f>
        <v>25</v>
      </c>
      <c r="W1980" s="13">
        <f>SUMIFS('Fielding Data'!G:G, 'Fielding Data'!$A:$A, $A1980)</f>
        <v>1</v>
      </c>
      <c r="X1980" s="13">
        <f>SUMIFS('Fielding Data'!H:H, 'Fielding Data'!$A:$A, $A1980)</f>
        <v>1</v>
      </c>
    </row>
    <row r="1981" spans="1:24" x14ac:dyDescent="0.3">
      <c r="A1981" s="13" t="str">
        <f t="shared" si="61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 t="shared" si="60"/>
        <v>C</v>
      </c>
      <c r="Q1981" s="13">
        <f>IFERROR(VLOOKUP($A1981, 'Fielding Data'!$A$1:$H$12056, 5, 0), 0)</f>
        <v>417</v>
      </c>
      <c r="R1981" s="13">
        <f>IFERROR(VLOOKUP($A1981, 'Fielding Data'!$A$1:$H$12056, 6, 0), 0)</f>
        <v>25</v>
      </c>
      <c r="S1981" s="13">
        <f>IFERROR(VLOOKUP($A1981, 'Fielding Data'!$A$1:$H$12056, 7, 0), 0)</f>
        <v>2</v>
      </c>
      <c r="T1981" s="13">
        <f>IFERROR(VLOOKUP($A1981, 'Fielding Data'!$A$1:$H$12056, 8, 0), 0)</f>
        <v>6</v>
      </c>
      <c r="U1981" s="13">
        <f>SUMIFS('Fielding Data'!E:E, 'Fielding Data'!$A:$A, $A1981)</f>
        <v>417</v>
      </c>
      <c r="V1981" s="13">
        <f>SUMIFS('Fielding Data'!F:F, 'Fielding Data'!$A:$A, $A1981)</f>
        <v>25</v>
      </c>
      <c r="W1981" s="13">
        <f>SUMIFS('Fielding Data'!G:G, 'Fielding Data'!$A:$A, $A1981)</f>
        <v>2</v>
      </c>
      <c r="X1981" s="13">
        <f>SUMIFS('Fielding Data'!H:H, 'Fielding Data'!$A:$A, $A1981)</f>
        <v>6</v>
      </c>
    </row>
    <row r="1982" spans="1:24" x14ac:dyDescent="0.3">
      <c r="A1982" s="13" t="str">
        <f t="shared" si="61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 t="shared" si="60"/>
        <v>1B</v>
      </c>
      <c r="Q1982" s="13">
        <f>IFERROR(VLOOKUP($A1982, 'Fielding Data'!$A$1:$H$12056, 5, 0), 0)</f>
        <v>1116</v>
      </c>
      <c r="R1982" s="13">
        <f>IFERROR(VLOOKUP($A1982, 'Fielding Data'!$A$1:$H$12056, 6, 0), 0)</f>
        <v>88</v>
      </c>
      <c r="S1982" s="13">
        <f>IFERROR(VLOOKUP($A1982, 'Fielding Data'!$A$1:$H$12056, 7, 0), 0)</f>
        <v>8</v>
      </c>
      <c r="T1982" s="13">
        <f>IFERROR(VLOOKUP($A1982, 'Fielding Data'!$A$1:$H$12056, 8, 0), 0)</f>
        <v>104</v>
      </c>
      <c r="U1982" s="13">
        <f>SUMIFS('Fielding Data'!E:E, 'Fielding Data'!$A:$A, $A1982)</f>
        <v>1116</v>
      </c>
      <c r="V1982" s="13">
        <f>SUMIFS('Fielding Data'!F:F, 'Fielding Data'!$A:$A, $A1982)</f>
        <v>88</v>
      </c>
      <c r="W1982" s="13">
        <f>SUMIFS('Fielding Data'!G:G, 'Fielding Data'!$A:$A, $A1982)</f>
        <v>8</v>
      </c>
      <c r="X1982" s="13">
        <f>SUMIFS('Fielding Data'!H:H, 'Fielding Data'!$A:$A, $A1982)</f>
        <v>104</v>
      </c>
    </row>
    <row r="1983" spans="1:24" x14ac:dyDescent="0.3">
      <c r="A1983" s="13" t="str">
        <f t="shared" si="61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 t="shared" si="60"/>
        <v>2B</v>
      </c>
      <c r="Q1983" s="13">
        <f>IFERROR(VLOOKUP($A1983, 'Fielding Data'!$A$1:$H$12056, 5, 0), 0)</f>
        <v>7</v>
      </c>
      <c r="R1983" s="13">
        <f>IFERROR(VLOOKUP($A1983, 'Fielding Data'!$A$1:$H$12056, 6, 0), 0)</f>
        <v>9</v>
      </c>
      <c r="S1983" s="13">
        <f>IFERROR(VLOOKUP($A1983, 'Fielding Data'!$A$1:$H$12056, 7, 0), 0)</f>
        <v>0</v>
      </c>
      <c r="T1983" s="13">
        <f>IFERROR(VLOOKUP($A1983, 'Fielding Data'!$A$1:$H$12056, 8, 0), 0)</f>
        <v>2</v>
      </c>
      <c r="U1983" s="13">
        <f>SUMIFS('Fielding Data'!E:E, 'Fielding Data'!$A:$A, $A1983)</f>
        <v>20</v>
      </c>
      <c r="V1983" s="13">
        <f>SUMIFS('Fielding Data'!F:F, 'Fielding Data'!$A:$A, $A1983)</f>
        <v>31</v>
      </c>
      <c r="W1983" s="13">
        <f>SUMIFS('Fielding Data'!G:G, 'Fielding Data'!$A:$A, $A1983)</f>
        <v>5</v>
      </c>
      <c r="X1983" s="13">
        <f>SUMIFS('Fielding Data'!H:H, 'Fielding Data'!$A:$A, $A1983)</f>
        <v>7</v>
      </c>
    </row>
    <row r="1984" spans="1:24" x14ac:dyDescent="0.3">
      <c r="A1984" s="13" t="str">
        <f t="shared" si="61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 t="shared" si="60"/>
        <v>P</v>
      </c>
      <c r="Q1984" s="13">
        <f>IFERROR(VLOOKUP($A1984, 'Fielding Data'!$A$1:$H$12056, 5, 0), 0)</f>
        <v>0</v>
      </c>
      <c r="R1984" s="13">
        <f>IFERROR(VLOOKUP($A1984, 'Fielding Data'!$A$1:$H$12056, 6, 0), 0)</f>
        <v>2</v>
      </c>
      <c r="S1984" s="13">
        <f>IFERROR(VLOOKUP($A1984, 'Fielding Data'!$A$1:$H$12056, 7, 0), 0)</f>
        <v>0</v>
      </c>
      <c r="T1984" s="13">
        <f>IFERROR(VLOOKUP($A1984, 'Fielding Data'!$A$1:$H$12056, 8, 0), 0)</f>
        <v>0</v>
      </c>
      <c r="U1984" s="13">
        <f>SUMIFS('Fielding Data'!E:E, 'Fielding Data'!$A:$A, $A1984)</f>
        <v>0</v>
      </c>
      <c r="V1984" s="13">
        <f>SUMIFS('Fielding Data'!F:F, 'Fielding Data'!$A:$A, $A1984)</f>
        <v>2</v>
      </c>
      <c r="W1984" s="13">
        <f>SUMIFS('Fielding Data'!G:G, 'Fielding Data'!$A:$A, $A1984)</f>
        <v>0</v>
      </c>
      <c r="X1984" s="13">
        <f>SUMIFS('Fielding Data'!H:H, 'Fielding Data'!$A:$A, $A1984)</f>
        <v>0</v>
      </c>
    </row>
    <row r="1985" spans="1:24" x14ac:dyDescent="0.3">
      <c r="A1985" s="13" t="str">
        <f t="shared" si="61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 t="shared" si="60"/>
        <v>SS</v>
      </c>
      <c r="Q1985" s="13">
        <f>IFERROR(VLOOKUP($A1985, 'Fielding Data'!$A$1:$H$12056, 5, 0), 0)</f>
        <v>216</v>
      </c>
      <c r="R1985" s="13">
        <f>IFERROR(VLOOKUP($A1985, 'Fielding Data'!$A$1:$H$12056, 6, 0), 0)</f>
        <v>374</v>
      </c>
      <c r="S1985" s="13">
        <f>IFERROR(VLOOKUP($A1985, 'Fielding Data'!$A$1:$H$12056, 7, 0), 0)</f>
        <v>22</v>
      </c>
      <c r="T1985" s="13">
        <f>IFERROR(VLOOKUP($A1985, 'Fielding Data'!$A$1:$H$12056, 8, 0), 0)</f>
        <v>90</v>
      </c>
      <c r="U1985" s="13">
        <f>SUMIFS('Fielding Data'!E:E, 'Fielding Data'!$A:$A, $A1985)</f>
        <v>216</v>
      </c>
      <c r="V1985" s="13">
        <f>SUMIFS('Fielding Data'!F:F, 'Fielding Data'!$A:$A, $A1985)</f>
        <v>374</v>
      </c>
      <c r="W1985" s="13">
        <f>SUMIFS('Fielding Data'!G:G, 'Fielding Data'!$A:$A, $A1985)</f>
        <v>22</v>
      </c>
      <c r="X1985" s="13">
        <f>SUMIFS('Fielding Data'!H:H, 'Fielding Data'!$A:$A, $A1985)</f>
        <v>90</v>
      </c>
    </row>
    <row r="1986" spans="1:24" x14ac:dyDescent="0.3">
      <c r="A1986" s="13" t="str">
        <f t="shared" si="61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 t="shared" ref="P1986:P2049" si="62">IFERROR(VLOOKUP($A1986, Fielding, 4, 0), "Other")</f>
        <v>P</v>
      </c>
      <c r="Q1986" s="13">
        <f>IFERROR(VLOOKUP($A1986, 'Fielding Data'!$A$1:$H$12056, 5, 0), 0)</f>
        <v>8</v>
      </c>
      <c r="R1986" s="13">
        <f>IFERROR(VLOOKUP($A1986, 'Fielding Data'!$A$1:$H$12056, 6, 0), 0)</f>
        <v>26</v>
      </c>
      <c r="S1986" s="13">
        <f>IFERROR(VLOOKUP($A1986, 'Fielding Data'!$A$1:$H$12056, 7, 0), 0)</f>
        <v>1</v>
      </c>
      <c r="T1986" s="13">
        <f>IFERROR(VLOOKUP($A1986, 'Fielding Data'!$A$1:$H$12056, 8, 0), 0)</f>
        <v>1</v>
      </c>
      <c r="U1986" s="13">
        <f>SUMIFS('Fielding Data'!E:E, 'Fielding Data'!$A:$A, $A1986)</f>
        <v>8</v>
      </c>
      <c r="V1986" s="13">
        <f>SUMIFS('Fielding Data'!F:F, 'Fielding Data'!$A:$A, $A1986)</f>
        <v>26</v>
      </c>
      <c r="W1986" s="13">
        <f>SUMIFS('Fielding Data'!G:G, 'Fielding Data'!$A:$A, $A1986)</f>
        <v>1</v>
      </c>
      <c r="X1986" s="13">
        <f>SUMIFS('Fielding Data'!H:H, 'Fielding Data'!$A:$A, $A1986)</f>
        <v>1</v>
      </c>
    </row>
    <row r="1987" spans="1:24" x14ac:dyDescent="0.3">
      <c r="A1987" s="13" t="str">
        <f t="shared" ref="A1987:A2050" si="63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 t="shared" si="62"/>
        <v>1B</v>
      </c>
      <c r="Q1987" s="13">
        <f>IFERROR(VLOOKUP($A1987, 'Fielding Data'!$A$1:$H$12056, 5, 0), 0)</f>
        <v>1</v>
      </c>
      <c r="R1987" s="13">
        <f>IFERROR(VLOOKUP($A1987, 'Fielding Data'!$A$1:$H$12056, 6, 0), 0)</f>
        <v>0</v>
      </c>
      <c r="S1987" s="13">
        <f>IFERROR(VLOOKUP($A1987, 'Fielding Data'!$A$1:$H$12056, 7, 0), 0)</f>
        <v>0</v>
      </c>
      <c r="T1987" s="13">
        <f>IFERROR(VLOOKUP($A1987, 'Fielding Data'!$A$1:$H$12056, 8, 0), 0)</f>
        <v>0</v>
      </c>
      <c r="U1987" s="13">
        <f>SUMIFS('Fielding Data'!E:E, 'Fielding Data'!$A:$A, $A1987)</f>
        <v>219</v>
      </c>
      <c r="V1987" s="13">
        <f>SUMIFS('Fielding Data'!F:F, 'Fielding Data'!$A:$A, $A1987)</f>
        <v>383</v>
      </c>
      <c r="W1987" s="13">
        <f>SUMIFS('Fielding Data'!G:G, 'Fielding Data'!$A:$A, $A1987)</f>
        <v>7</v>
      </c>
      <c r="X1987" s="13">
        <f>SUMIFS('Fielding Data'!H:H, 'Fielding Data'!$A:$A, $A1987)</f>
        <v>83</v>
      </c>
    </row>
    <row r="1988" spans="1:24" x14ac:dyDescent="0.3">
      <c r="A1988" s="13" t="str">
        <f t="shared" si="63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 t="shared" si="62"/>
        <v>P</v>
      </c>
      <c r="Q1988" s="13">
        <f>IFERROR(VLOOKUP($A1988, 'Fielding Data'!$A$1:$H$12056, 5, 0), 0)</f>
        <v>7</v>
      </c>
      <c r="R1988" s="13">
        <f>IFERROR(VLOOKUP($A1988, 'Fielding Data'!$A$1:$H$12056, 6, 0), 0)</f>
        <v>2</v>
      </c>
      <c r="S1988" s="13">
        <f>IFERROR(VLOOKUP($A1988, 'Fielding Data'!$A$1:$H$12056, 7, 0), 0)</f>
        <v>0</v>
      </c>
      <c r="T1988" s="13">
        <f>IFERROR(VLOOKUP($A1988, 'Fielding Data'!$A$1:$H$12056, 8, 0), 0)</f>
        <v>1</v>
      </c>
      <c r="U1988" s="13">
        <f>SUMIFS('Fielding Data'!E:E, 'Fielding Data'!$A:$A, $A1988)</f>
        <v>7</v>
      </c>
      <c r="V1988" s="13">
        <f>SUMIFS('Fielding Data'!F:F, 'Fielding Data'!$A:$A, $A1988)</f>
        <v>2</v>
      </c>
      <c r="W1988" s="13">
        <f>SUMIFS('Fielding Data'!G:G, 'Fielding Data'!$A:$A, $A1988)</f>
        <v>0</v>
      </c>
      <c r="X1988" s="13">
        <f>SUMIFS('Fielding Data'!H:H, 'Fielding Data'!$A:$A, $A1988)</f>
        <v>1</v>
      </c>
    </row>
    <row r="1989" spans="1:24" x14ac:dyDescent="0.3">
      <c r="A1989" s="13" t="str">
        <f t="shared" si="63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 t="shared" si="62"/>
        <v>P</v>
      </c>
      <c r="Q1989" s="13">
        <f>IFERROR(VLOOKUP($A1989, 'Fielding Data'!$A$1:$H$12056, 5, 0), 0)</f>
        <v>2</v>
      </c>
      <c r="R1989" s="13">
        <f>IFERROR(VLOOKUP($A1989, 'Fielding Data'!$A$1:$H$12056, 6, 0), 0)</f>
        <v>11</v>
      </c>
      <c r="S1989" s="13">
        <f>IFERROR(VLOOKUP($A1989, 'Fielding Data'!$A$1:$H$12056, 7, 0), 0)</f>
        <v>1</v>
      </c>
      <c r="T1989" s="13">
        <f>IFERROR(VLOOKUP($A1989, 'Fielding Data'!$A$1:$H$12056, 8, 0), 0)</f>
        <v>1</v>
      </c>
      <c r="U1989" s="13">
        <f>SUMIFS('Fielding Data'!E:E, 'Fielding Data'!$A:$A, $A1989)</f>
        <v>2</v>
      </c>
      <c r="V1989" s="13">
        <f>SUMIFS('Fielding Data'!F:F, 'Fielding Data'!$A:$A, $A1989)</f>
        <v>11</v>
      </c>
      <c r="W1989" s="13">
        <f>SUMIFS('Fielding Data'!G:G, 'Fielding Data'!$A:$A, $A1989)</f>
        <v>1</v>
      </c>
      <c r="X1989" s="13">
        <f>SUMIFS('Fielding Data'!H:H, 'Fielding Data'!$A:$A, $A1989)</f>
        <v>1</v>
      </c>
    </row>
    <row r="1990" spans="1:24" x14ac:dyDescent="0.3">
      <c r="A1990" s="13" t="str">
        <f t="shared" si="63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 t="shared" si="62"/>
        <v>P</v>
      </c>
      <c r="Q1990" s="13">
        <f>IFERROR(VLOOKUP($A1990, 'Fielding Data'!$A$1:$H$12056, 5, 0), 0)</f>
        <v>0</v>
      </c>
      <c r="R1990" s="13">
        <f>IFERROR(VLOOKUP($A1990, 'Fielding Data'!$A$1:$H$12056, 6, 0), 0)</f>
        <v>0</v>
      </c>
      <c r="S1990" s="13">
        <f>IFERROR(VLOOKUP($A1990, 'Fielding Data'!$A$1:$H$12056, 7, 0), 0)</f>
        <v>0</v>
      </c>
      <c r="T1990" s="13">
        <f>IFERROR(VLOOKUP($A1990, 'Fielding Data'!$A$1:$H$12056, 8, 0), 0)</f>
        <v>0</v>
      </c>
      <c r="U1990" s="13">
        <f>SUMIFS('Fielding Data'!E:E, 'Fielding Data'!$A:$A, $A1990)</f>
        <v>0</v>
      </c>
      <c r="V1990" s="13">
        <f>SUMIFS('Fielding Data'!F:F, 'Fielding Data'!$A:$A, $A1990)</f>
        <v>0</v>
      </c>
      <c r="W1990" s="13">
        <f>SUMIFS('Fielding Data'!G:G, 'Fielding Data'!$A:$A, $A1990)</f>
        <v>0</v>
      </c>
      <c r="X1990" s="13">
        <f>SUMIFS('Fielding Data'!H:H, 'Fielding Data'!$A:$A, $A1990)</f>
        <v>0</v>
      </c>
    </row>
    <row r="1991" spans="1:24" x14ac:dyDescent="0.3">
      <c r="A1991" s="13" t="str">
        <f t="shared" si="63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 t="shared" si="62"/>
        <v>P</v>
      </c>
      <c r="Q1991" s="13">
        <f>IFERROR(VLOOKUP($A1991, 'Fielding Data'!$A$1:$H$12056, 5, 0), 0)</f>
        <v>2</v>
      </c>
      <c r="R1991" s="13">
        <f>IFERROR(VLOOKUP($A1991, 'Fielding Data'!$A$1:$H$12056, 6, 0), 0)</f>
        <v>6</v>
      </c>
      <c r="S1991" s="13">
        <f>IFERROR(VLOOKUP($A1991, 'Fielding Data'!$A$1:$H$12056, 7, 0), 0)</f>
        <v>2</v>
      </c>
      <c r="T1991" s="13">
        <f>IFERROR(VLOOKUP($A1991, 'Fielding Data'!$A$1:$H$12056, 8, 0), 0)</f>
        <v>1</v>
      </c>
      <c r="U1991" s="13">
        <f>SUMIFS('Fielding Data'!E:E, 'Fielding Data'!$A:$A, $A1991)</f>
        <v>2</v>
      </c>
      <c r="V1991" s="13">
        <f>SUMIFS('Fielding Data'!F:F, 'Fielding Data'!$A:$A, $A1991)</f>
        <v>6</v>
      </c>
      <c r="W1991" s="13">
        <f>SUMIFS('Fielding Data'!G:G, 'Fielding Data'!$A:$A, $A1991)</f>
        <v>2</v>
      </c>
      <c r="X1991" s="13">
        <f>SUMIFS('Fielding Data'!H:H, 'Fielding Data'!$A:$A, $A1991)</f>
        <v>1</v>
      </c>
    </row>
    <row r="1992" spans="1:24" x14ac:dyDescent="0.3">
      <c r="A1992" s="13" t="str">
        <f t="shared" si="63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 t="shared" si="62"/>
        <v>P</v>
      </c>
      <c r="Q1992" s="13">
        <f>IFERROR(VLOOKUP($A1992, 'Fielding Data'!$A$1:$H$12056, 5, 0), 0)</f>
        <v>6</v>
      </c>
      <c r="R1992" s="13">
        <f>IFERROR(VLOOKUP($A1992, 'Fielding Data'!$A$1:$H$12056, 6, 0), 0)</f>
        <v>15</v>
      </c>
      <c r="S1992" s="13">
        <f>IFERROR(VLOOKUP($A1992, 'Fielding Data'!$A$1:$H$12056, 7, 0), 0)</f>
        <v>3</v>
      </c>
      <c r="T1992" s="13">
        <f>IFERROR(VLOOKUP($A1992, 'Fielding Data'!$A$1:$H$12056, 8, 0), 0)</f>
        <v>1</v>
      </c>
      <c r="U1992" s="13">
        <f>SUMIFS('Fielding Data'!E:E, 'Fielding Data'!$A:$A, $A1992)</f>
        <v>6</v>
      </c>
      <c r="V1992" s="13">
        <f>SUMIFS('Fielding Data'!F:F, 'Fielding Data'!$A:$A, $A1992)</f>
        <v>15</v>
      </c>
      <c r="W1992" s="13">
        <f>SUMIFS('Fielding Data'!G:G, 'Fielding Data'!$A:$A, $A1992)</f>
        <v>3</v>
      </c>
      <c r="X1992" s="13">
        <f>SUMIFS('Fielding Data'!H:H, 'Fielding Data'!$A:$A, $A1992)</f>
        <v>1</v>
      </c>
    </row>
    <row r="1993" spans="1:24" x14ac:dyDescent="0.3">
      <c r="A1993" s="13" t="str">
        <f t="shared" si="63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 t="shared" si="62"/>
        <v>C</v>
      </c>
      <c r="Q1993" s="13">
        <f>IFERROR(VLOOKUP($A1993, 'Fielding Data'!$A$1:$H$12056, 5, 0), 0)</f>
        <v>290</v>
      </c>
      <c r="R1993" s="13">
        <f>IFERROR(VLOOKUP($A1993, 'Fielding Data'!$A$1:$H$12056, 6, 0), 0)</f>
        <v>21</v>
      </c>
      <c r="S1993" s="13">
        <f>IFERROR(VLOOKUP($A1993, 'Fielding Data'!$A$1:$H$12056, 7, 0), 0)</f>
        <v>3</v>
      </c>
      <c r="T1993" s="13">
        <f>IFERROR(VLOOKUP($A1993, 'Fielding Data'!$A$1:$H$12056, 8, 0), 0)</f>
        <v>2</v>
      </c>
      <c r="U1993" s="13">
        <f>SUMIFS('Fielding Data'!E:E, 'Fielding Data'!$A:$A, $A1993)</f>
        <v>290</v>
      </c>
      <c r="V1993" s="13">
        <f>SUMIFS('Fielding Data'!F:F, 'Fielding Data'!$A:$A, $A1993)</f>
        <v>21</v>
      </c>
      <c r="W1993" s="13">
        <f>SUMIFS('Fielding Data'!G:G, 'Fielding Data'!$A:$A, $A1993)</f>
        <v>3</v>
      </c>
      <c r="X1993" s="13">
        <f>SUMIFS('Fielding Data'!H:H, 'Fielding Data'!$A:$A, $A1993)</f>
        <v>2</v>
      </c>
    </row>
    <row r="1994" spans="1:24" x14ac:dyDescent="0.3">
      <c r="A1994" s="13" t="str">
        <f t="shared" si="63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 t="shared" si="62"/>
        <v>P</v>
      </c>
      <c r="Q1994" s="13">
        <f>IFERROR(VLOOKUP($A1994, 'Fielding Data'!$A$1:$H$12056, 5, 0), 0)</f>
        <v>3</v>
      </c>
      <c r="R1994" s="13">
        <f>IFERROR(VLOOKUP($A1994, 'Fielding Data'!$A$1:$H$12056, 6, 0), 0)</f>
        <v>7</v>
      </c>
      <c r="S1994" s="13">
        <f>IFERROR(VLOOKUP($A1994, 'Fielding Data'!$A$1:$H$12056, 7, 0), 0)</f>
        <v>1</v>
      </c>
      <c r="T1994" s="13">
        <f>IFERROR(VLOOKUP($A1994, 'Fielding Data'!$A$1:$H$12056, 8, 0), 0)</f>
        <v>0</v>
      </c>
      <c r="U1994" s="13">
        <f>SUMIFS('Fielding Data'!E:E, 'Fielding Data'!$A:$A, $A1994)</f>
        <v>3</v>
      </c>
      <c r="V1994" s="13">
        <f>SUMIFS('Fielding Data'!F:F, 'Fielding Data'!$A:$A, $A1994)</f>
        <v>7</v>
      </c>
      <c r="W1994" s="13">
        <f>SUMIFS('Fielding Data'!G:G, 'Fielding Data'!$A:$A, $A1994)</f>
        <v>1</v>
      </c>
      <c r="X1994" s="13">
        <f>SUMIFS('Fielding Data'!H:H, 'Fielding Data'!$A:$A, $A1994)</f>
        <v>0</v>
      </c>
    </row>
    <row r="1995" spans="1:24" x14ac:dyDescent="0.3">
      <c r="A1995" s="13" t="str">
        <f t="shared" si="63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 t="shared" si="62"/>
        <v>P</v>
      </c>
      <c r="Q1995" s="13">
        <f>IFERROR(VLOOKUP($A1995, 'Fielding Data'!$A$1:$H$12056, 5, 0), 0)</f>
        <v>3</v>
      </c>
      <c r="R1995" s="13">
        <f>IFERROR(VLOOKUP($A1995, 'Fielding Data'!$A$1:$H$12056, 6, 0), 0)</f>
        <v>2</v>
      </c>
      <c r="S1995" s="13">
        <f>IFERROR(VLOOKUP($A1995, 'Fielding Data'!$A$1:$H$12056, 7, 0), 0)</f>
        <v>0</v>
      </c>
      <c r="T1995" s="13">
        <f>IFERROR(VLOOKUP($A1995, 'Fielding Data'!$A$1:$H$12056, 8, 0), 0)</f>
        <v>1</v>
      </c>
      <c r="U1995" s="13">
        <f>SUMIFS('Fielding Data'!E:E, 'Fielding Data'!$A:$A, $A1995)</f>
        <v>3</v>
      </c>
      <c r="V1995" s="13">
        <f>SUMIFS('Fielding Data'!F:F, 'Fielding Data'!$A:$A, $A1995)</f>
        <v>2</v>
      </c>
      <c r="W1995" s="13">
        <f>SUMIFS('Fielding Data'!G:G, 'Fielding Data'!$A:$A, $A1995)</f>
        <v>0</v>
      </c>
      <c r="X1995" s="13">
        <f>SUMIFS('Fielding Data'!H:H, 'Fielding Data'!$A:$A, $A1995)</f>
        <v>1</v>
      </c>
    </row>
    <row r="1996" spans="1:24" x14ac:dyDescent="0.3">
      <c r="A1996" s="13" t="str">
        <f t="shared" si="63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 t="shared" si="62"/>
        <v>P</v>
      </c>
      <c r="Q1996" s="13">
        <f>IFERROR(VLOOKUP($A1996, 'Fielding Data'!$A$1:$H$12056, 5, 0), 0)</f>
        <v>2</v>
      </c>
      <c r="R1996" s="13">
        <f>IFERROR(VLOOKUP($A1996, 'Fielding Data'!$A$1:$H$12056, 6, 0), 0)</f>
        <v>3</v>
      </c>
      <c r="S1996" s="13">
        <f>IFERROR(VLOOKUP($A1996, 'Fielding Data'!$A$1:$H$12056, 7, 0), 0)</f>
        <v>0</v>
      </c>
      <c r="T1996" s="13">
        <f>IFERROR(VLOOKUP($A1996, 'Fielding Data'!$A$1:$H$12056, 8, 0), 0)</f>
        <v>0</v>
      </c>
      <c r="U1996" s="13">
        <f>SUMIFS('Fielding Data'!E:E, 'Fielding Data'!$A:$A, $A1996)</f>
        <v>2</v>
      </c>
      <c r="V1996" s="13">
        <f>SUMIFS('Fielding Data'!F:F, 'Fielding Data'!$A:$A, $A1996)</f>
        <v>3</v>
      </c>
      <c r="W1996" s="13">
        <f>SUMIFS('Fielding Data'!G:G, 'Fielding Data'!$A:$A, $A1996)</f>
        <v>0</v>
      </c>
      <c r="X1996" s="13">
        <f>SUMIFS('Fielding Data'!H:H, 'Fielding Data'!$A:$A, $A1996)</f>
        <v>0</v>
      </c>
    </row>
    <row r="1997" spans="1:24" x14ac:dyDescent="0.3">
      <c r="A1997" s="13" t="str">
        <f t="shared" si="63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 t="shared" si="62"/>
        <v>CF</v>
      </c>
      <c r="Q1997" s="13">
        <f>IFERROR(VLOOKUP($A1997, 'Fielding Data'!$A$1:$H$12056, 5, 0), 0)</f>
        <v>0</v>
      </c>
      <c r="R1997" s="13">
        <f>IFERROR(VLOOKUP($A1997, 'Fielding Data'!$A$1:$H$12056, 6, 0), 0)</f>
        <v>0</v>
      </c>
      <c r="S1997" s="13">
        <f>IFERROR(VLOOKUP($A1997, 'Fielding Data'!$A$1:$H$12056, 7, 0), 0)</f>
        <v>0</v>
      </c>
      <c r="T1997" s="13">
        <f>IFERROR(VLOOKUP($A1997, 'Fielding Data'!$A$1:$H$12056, 8, 0), 0)</f>
        <v>0</v>
      </c>
      <c r="U1997" s="13">
        <f>SUMIFS('Fielding Data'!E:E, 'Fielding Data'!$A:$A, $A1997)</f>
        <v>106</v>
      </c>
      <c r="V1997" s="13">
        <f>SUMIFS('Fielding Data'!F:F, 'Fielding Data'!$A:$A, $A1997)</f>
        <v>5</v>
      </c>
      <c r="W1997" s="13">
        <f>SUMIFS('Fielding Data'!G:G, 'Fielding Data'!$A:$A, $A1997)</f>
        <v>2</v>
      </c>
      <c r="X1997" s="13">
        <f>SUMIFS('Fielding Data'!H:H, 'Fielding Data'!$A:$A, $A1997)</f>
        <v>2</v>
      </c>
    </row>
    <row r="1998" spans="1:24" x14ac:dyDescent="0.3">
      <c r="A1998" s="13" t="str">
        <f t="shared" si="63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 t="shared" si="62"/>
        <v>Other</v>
      </c>
      <c r="Q1998" s="13">
        <f>IFERROR(VLOOKUP($A1998, 'Fielding Data'!$A$1:$H$12056, 5, 0), 0)</f>
        <v>0</v>
      </c>
      <c r="R1998" s="13">
        <f>IFERROR(VLOOKUP($A1998, 'Fielding Data'!$A$1:$H$12056, 6, 0), 0)</f>
        <v>0</v>
      </c>
      <c r="S1998" s="13">
        <f>IFERROR(VLOOKUP($A1998, 'Fielding Data'!$A$1:$H$12056, 7, 0), 0)</f>
        <v>0</v>
      </c>
      <c r="T1998" s="13">
        <f>IFERROR(VLOOKUP($A1998, 'Fielding Data'!$A$1:$H$12056, 8, 0), 0)</f>
        <v>0</v>
      </c>
      <c r="U1998" s="13">
        <f>SUMIFS('Fielding Data'!E:E, 'Fielding Data'!$A:$A, $A1998)</f>
        <v>0</v>
      </c>
      <c r="V1998" s="13">
        <f>SUMIFS('Fielding Data'!F:F, 'Fielding Data'!$A:$A, $A1998)</f>
        <v>0</v>
      </c>
      <c r="W1998" s="13">
        <f>SUMIFS('Fielding Data'!G:G, 'Fielding Data'!$A:$A, $A1998)</f>
        <v>0</v>
      </c>
      <c r="X1998" s="13">
        <f>SUMIFS('Fielding Data'!H:H, 'Fielding Data'!$A:$A, $A1998)</f>
        <v>0</v>
      </c>
    </row>
    <row r="1999" spans="1:24" x14ac:dyDescent="0.3">
      <c r="A1999" s="13" t="str">
        <f t="shared" si="63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 t="shared" si="62"/>
        <v>2B</v>
      </c>
      <c r="Q1999" s="13">
        <f>IFERROR(VLOOKUP($A1999, 'Fielding Data'!$A$1:$H$12056, 5, 0), 0)</f>
        <v>28</v>
      </c>
      <c r="R1999" s="13">
        <f>IFERROR(VLOOKUP($A1999, 'Fielding Data'!$A$1:$H$12056, 6, 0), 0)</f>
        <v>42</v>
      </c>
      <c r="S1999" s="13">
        <f>IFERROR(VLOOKUP($A1999, 'Fielding Data'!$A$1:$H$12056, 7, 0), 0)</f>
        <v>5</v>
      </c>
      <c r="T1999" s="13">
        <f>IFERROR(VLOOKUP($A1999, 'Fielding Data'!$A$1:$H$12056, 8, 0), 0)</f>
        <v>10</v>
      </c>
      <c r="U1999" s="13">
        <f>SUMIFS('Fielding Data'!E:E, 'Fielding Data'!$A:$A, $A1999)</f>
        <v>28</v>
      </c>
      <c r="V1999" s="13">
        <f>SUMIFS('Fielding Data'!F:F, 'Fielding Data'!$A:$A, $A1999)</f>
        <v>42</v>
      </c>
      <c r="W1999" s="13">
        <f>SUMIFS('Fielding Data'!G:G, 'Fielding Data'!$A:$A, $A1999)</f>
        <v>5</v>
      </c>
      <c r="X1999" s="13">
        <f>SUMIFS('Fielding Data'!H:H, 'Fielding Data'!$A:$A, $A1999)</f>
        <v>10</v>
      </c>
    </row>
    <row r="2000" spans="1:24" x14ac:dyDescent="0.3">
      <c r="A2000" s="13" t="str">
        <f t="shared" si="63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 t="shared" si="62"/>
        <v>2B</v>
      </c>
      <c r="Q2000" s="13">
        <f>IFERROR(VLOOKUP($A2000, 'Fielding Data'!$A$1:$H$12056, 5, 0), 0)</f>
        <v>306</v>
      </c>
      <c r="R2000" s="13">
        <f>IFERROR(VLOOKUP($A2000, 'Fielding Data'!$A$1:$H$12056, 6, 0), 0)</f>
        <v>409</v>
      </c>
      <c r="S2000" s="13">
        <f>IFERROR(VLOOKUP($A2000, 'Fielding Data'!$A$1:$H$12056, 7, 0), 0)</f>
        <v>6</v>
      </c>
      <c r="T2000" s="13">
        <f>IFERROR(VLOOKUP($A2000, 'Fielding Data'!$A$1:$H$12056, 8, 0), 0)</f>
        <v>94</v>
      </c>
      <c r="U2000" s="13">
        <f>SUMIFS('Fielding Data'!E:E, 'Fielding Data'!$A:$A, $A2000)</f>
        <v>306</v>
      </c>
      <c r="V2000" s="13">
        <f>SUMIFS('Fielding Data'!F:F, 'Fielding Data'!$A:$A, $A2000)</f>
        <v>409</v>
      </c>
      <c r="W2000" s="13">
        <f>SUMIFS('Fielding Data'!G:G, 'Fielding Data'!$A:$A, $A2000)</f>
        <v>6</v>
      </c>
      <c r="X2000" s="13">
        <f>SUMIFS('Fielding Data'!H:H, 'Fielding Data'!$A:$A, $A2000)</f>
        <v>94</v>
      </c>
    </row>
    <row r="2001" spans="1:24" x14ac:dyDescent="0.3">
      <c r="A2001" s="13" t="str">
        <f t="shared" si="63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 t="shared" si="62"/>
        <v>C</v>
      </c>
      <c r="Q2001" s="13">
        <f>IFERROR(VLOOKUP($A2001, 'Fielding Data'!$A$1:$H$12056, 5, 0), 0)</f>
        <v>140</v>
      </c>
      <c r="R2001" s="13">
        <f>IFERROR(VLOOKUP($A2001, 'Fielding Data'!$A$1:$H$12056, 6, 0), 0)</f>
        <v>12</v>
      </c>
      <c r="S2001" s="13">
        <f>IFERROR(VLOOKUP($A2001, 'Fielding Data'!$A$1:$H$12056, 7, 0), 0)</f>
        <v>3</v>
      </c>
      <c r="T2001" s="13">
        <f>IFERROR(VLOOKUP($A2001, 'Fielding Data'!$A$1:$H$12056, 8, 0), 0)</f>
        <v>1</v>
      </c>
      <c r="U2001" s="13">
        <f>SUMIFS('Fielding Data'!E:E, 'Fielding Data'!$A:$A, $A2001)</f>
        <v>140</v>
      </c>
      <c r="V2001" s="13">
        <f>SUMIFS('Fielding Data'!F:F, 'Fielding Data'!$A:$A, $A2001)</f>
        <v>12</v>
      </c>
      <c r="W2001" s="13">
        <f>SUMIFS('Fielding Data'!G:G, 'Fielding Data'!$A:$A, $A2001)</f>
        <v>3</v>
      </c>
      <c r="X2001" s="13">
        <f>SUMIFS('Fielding Data'!H:H, 'Fielding Data'!$A:$A, $A2001)</f>
        <v>1</v>
      </c>
    </row>
    <row r="2002" spans="1:24" x14ac:dyDescent="0.3">
      <c r="A2002" s="13" t="str">
        <f t="shared" si="63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 t="shared" si="62"/>
        <v>P</v>
      </c>
      <c r="Q2002" s="13">
        <f>IFERROR(VLOOKUP($A2002, 'Fielding Data'!$A$1:$H$12056, 5, 0), 0)</f>
        <v>0</v>
      </c>
      <c r="R2002" s="13">
        <f>IFERROR(VLOOKUP($A2002, 'Fielding Data'!$A$1:$H$12056, 6, 0), 0)</f>
        <v>1</v>
      </c>
      <c r="S2002" s="13">
        <f>IFERROR(VLOOKUP($A2002, 'Fielding Data'!$A$1:$H$12056, 7, 0), 0)</f>
        <v>0</v>
      </c>
      <c r="T2002" s="13">
        <f>IFERROR(VLOOKUP($A2002, 'Fielding Data'!$A$1:$H$12056, 8, 0), 0)</f>
        <v>0</v>
      </c>
      <c r="U2002" s="13">
        <f>SUMIFS('Fielding Data'!E:E, 'Fielding Data'!$A:$A, $A2002)</f>
        <v>0</v>
      </c>
      <c r="V2002" s="13">
        <f>SUMIFS('Fielding Data'!F:F, 'Fielding Data'!$A:$A, $A2002)</f>
        <v>1</v>
      </c>
      <c r="W2002" s="13">
        <f>SUMIFS('Fielding Data'!G:G, 'Fielding Data'!$A:$A, $A2002)</f>
        <v>0</v>
      </c>
      <c r="X2002" s="13">
        <f>SUMIFS('Fielding Data'!H:H, 'Fielding Data'!$A:$A, $A2002)</f>
        <v>0</v>
      </c>
    </row>
    <row r="2003" spans="1:24" x14ac:dyDescent="0.3">
      <c r="A2003" s="13" t="str">
        <f t="shared" si="63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 t="shared" si="62"/>
        <v>CF</v>
      </c>
      <c r="Q2003" s="13">
        <f>IFERROR(VLOOKUP($A2003, 'Fielding Data'!$A$1:$H$12056, 5, 0), 0)</f>
        <v>0</v>
      </c>
      <c r="R2003" s="13">
        <f>IFERROR(VLOOKUP($A2003, 'Fielding Data'!$A$1:$H$12056, 6, 0), 0)</f>
        <v>0</v>
      </c>
      <c r="S2003" s="13">
        <f>IFERROR(VLOOKUP($A2003, 'Fielding Data'!$A$1:$H$12056, 7, 0), 0)</f>
        <v>0</v>
      </c>
      <c r="T2003" s="13">
        <f>IFERROR(VLOOKUP($A2003, 'Fielding Data'!$A$1:$H$12056, 8, 0), 0)</f>
        <v>0</v>
      </c>
      <c r="U2003" s="13">
        <f>SUMIFS('Fielding Data'!E:E, 'Fielding Data'!$A:$A, $A2003)</f>
        <v>100</v>
      </c>
      <c r="V2003" s="13">
        <f>SUMIFS('Fielding Data'!F:F, 'Fielding Data'!$A:$A, $A2003)</f>
        <v>1</v>
      </c>
      <c r="W2003" s="13">
        <f>SUMIFS('Fielding Data'!G:G, 'Fielding Data'!$A:$A, $A2003)</f>
        <v>0</v>
      </c>
      <c r="X2003" s="13">
        <f>SUMIFS('Fielding Data'!H:H, 'Fielding Data'!$A:$A, $A2003)</f>
        <v>0</v>
      </c>
    </row>
    <row r="2004" spans="1:24" x14ac:dyDescent="0.3">
      <c r="A2004" s="13" t="str">
        <f t="shared" si="63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 t="shared" si="62"/>
        <v>LF</v>
      </c>
      <c r="Q2004" s="13">
        <f>IFERROR(VLOOKUP($A2004, 'Fielding Data'!$A$1:$H$12056, 5, 0), 0)</f>
        <v>0</v>
      </c>
      <c r="R2004" s="13">
        <f>IFERROR(VLOOKUP($A2004, 'Fielding Data'!$A$1:$H$12056, 6, 0), 0)</f>
        <v>0</v>
      </c>
      <c r="S2004" s="13">
        <f>IFERROR(VLOOKUP($A2004, 'Fielding Data'!$A$1:$H$12056, 7, 0), 0)</f>
        <v>0</v>
      </c>
      <c r="T2004" s="13">
        <f>IFERROR(VLOOKUP($A2004, 'Fielding Data'!$A$1:$H$12056, 8, 0), 0)</f>
        <v>0</v>
      </c>
      <c r="U2004" s="13">
        <f>SUMIFS('Fielding Data'!E:E, 'Fielding Data'!$A:$A, $A2004)</f>
        <v>278</v>
      </c>
      <c r="V2004" s="13">
        <f>SUMIFS('Fielding Data'!F:F, 'Fielding Data'!$A:$A, $A2004)</f>
        <v>5</v>
      </c>
      <c r="W2004" s="13">
        <f>SUMIFS('Fielding Data'!G:G, 'Fielding Data'!$A:$A, $A2004)</f>
        <v>7</v>
      </c>
      <c r="X2004" s="13">
        <f>SUMIFS('Fielding Data'!H:H, 'Fielding Data'!$A:$A, $A2004)</f>
        <v>1</v>
      </c>
    </row>
    <row r="2005" spans="1:24" x14ac:dyDescent="0.3">
      <c r="A2005" s="13" t="str">
        <f t="shared" si="63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 t="shared" si="62"/>
        <v>C</v>
      </c>
      <c r="Q2005" s="13">
        <f>IFERROR(VLOOKUP($A2005, 'Fielding Data'!$A$1:$H$12056, 5, 0), 0)</f>
        <v>817</v>
      </c>
      <c r="R2005" s="13">
        <f>IFERROR(VLOOKUP($A2005, 'Fielding Data'!$A$1:$H$12056, 6, 0), 0)</f>
        <v>65</v>
      </c>
      <c r="S2005" s="13">
        <f>IFERROR(VLOOKUP($A2005, 'Fielding Data'!$A$1:$H$12056, 7, 0), 0)</f>
        <v>4</v>
      </c>
      <c r="T2005" s="13">
        <f>IFERROR(VLOOKUP($A2005, 'Fielding Data'!$A$1:$H$12056, 8, 0), 0)</f>
        <v>4</v>
      </c>
      <c r="U2005" s="13">
        <f>SUMIFS('Fielding Data'!E:E, 'Fielding Data'!$A:$A, $A2005)</f>
        <v>817</v>
      </c>
      <c r="V2005" s="13">
        <f>SUMIFS('Fielding Data'!F:F, 'Fielding Data'!$A:$A, $A2005)</f>
        <v>65</v>
      </c>
      <c r="W2005" s="13">
        <f>SUMIFS('Fielding Data'!G:G, 'Fielding Data'!$A:$A, $A2005)</f>
        <v>4</v>
      </c>
      <c r="X2005" s="13">
        <f>SUMIFS('Fielding Data'!H:H, 'Fielding Data'!$A:$A, $A2005)</f>
        <v>4</v>
      </c>
    </row>
    <row r="2006" spans="1:24" x14ac:dyDescent="0.3">
      <c r="A2006" s="13" t="str">
        <f t="shared" si="63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 t="shared" si="62"/>
        <v>1B</v>
      </c>
      <c r="Q2006" s="13">
        <f>IFERROR(VLOOKUP($A2006, 'Fielding Data'!$A$1:$H$12056, 5, 0), 0)</f>
        <v>105</v>
      </c>
      <c r="R2006" s="13">
        <f>IFERROR(VLOOKUP($A2006, 'Fielding Data'!$A$1:$H$12056, 6, 0), 0)</f>
        <v>10</v>
      </c>
      <c r="S2006" s="13">
        <f>IFERROR(VLOOKUP($A2006, 'Fielding Data'!$A$1:$H$12056, 7, 0), 0)</f>
        <v>0</v>
      </c>
      <c r="T2006" s="13">
        <f>IFERROR(VLOOKUP($A2006, 'Fielding Data'!$A$1:$H$12056, 8, 0), 0)</f>
        <v>5</v>
      </c>
      <c r="U2006" s="13">
        <f>SUMIFS('Fielding Data'!E:E, 'Fielding Data'!$A:$A, $A2006)</f>
        <v>105</v>
      </c>
      <c r="V2006" s="13">
        <f>SUMIFS('Fielding Data'!F:F, 'Fielding Data'!$A:$A, $A2006)</f>
        <v>10</v>
      </c>
      <c r="W2006" s="13">
        <f>SUMIFS('Fielding Data'!G:G, 'Fielding Data'!$A:$A, $A2006)</f>
        <v>0</v>
      </c>
      <c r="X2006" s="13">
        <f>SUMIFS('Fielding Data'!H:H, 'Fielding Data'!$A:$A, $A2006)</f>
        <v>5</v>
      </c>
    </row>
    <row r="2007" spans="1:24" x14ac:dyDescent="0.3">
      <c r="A2007" s="13" t="str">
        <f t="shared" si="63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 t="shared" si="62"/>
        <v>C</v>
      </c>
      <c r="Q2007" s="13">
        <f>IFERROR(VLOOKUP($A2007, 'Fielding Data'!$A$1:$H$12056, 5, 0), 0)</f>
        <v>33</v>
      </c>
      <c r="R2007" s="13">
        <f>IFERROR(VLOOKUP($A2007, 'Fielding Data'!$A$1:$H$12056, 6, 0), 0)</f>
        <v>1</v>
      </c>
      <c r="S2007" s="13">
        <f>IFERROR(VLOOKUP($A2007, 'Fielding Data'!$A$1:$H$12056, 7, 0), 0)</f>
        <v>0</v>
      </c>
      <c r="T2007" s="13">
        <f>IFERROR(VLOOKUP($A2007, 'Fielding Data'!$A$1:$H$12056, 8, 0), 0)</f>
        <v>0</v>
      </c>
      <c r="U2007" s="13">
        <f>SUMIFS('Fielding Data'!E:E, 'Fielding Data'!$A:$A, $A2007)</f>
        <v>33</v>
      </c>
      <c r="V2007" s="13">
        <f>SUMIFS('Fielding Data'!F:F, 'Fielding Data'!$A:$A, $A2007)</f>
        <v>1</v>
      </c>
      <c r="W2007" s="13">
        <f>SUMIFS('Fielding Data'!G:G, 'Fielding Data'!$A:$A, $A2007)</f>
        <v>0</v>
      </c>
      <c r="X2007" s="13">
        <f>SUMIFS('Fielding Data'!H:H, 'Fielding Data'!$A:$A, $A2007)</f>
        <v>0</v>
      </c>
    </row>
    <row r="2008" spans="1:24" x14ac:dyDescent="0.3">
      <c r="A2008" s="13" t="str">
        <f t="shared" si="63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 t="shared" si="62"/>
        <v>P</v>
      </c>
      <c r="Q2008" s="13">
        <f>IFERROR(VLOOKUP($A2008, 'Fielding Data'!$A$1:$H$12056, 5, 0), 0)</f>
        <v>8</v>
      </c>
      <c r="R2008" s="13">
        <f>IFERROR(VLOOKUP($A2008, 'Fielding Data'!$A$1:$H$12056, 6, 0), 0)</f>
        <v>17</v>
      </c>
      <c r="S2008" s="13">
        <f>IFERROR(VLOOKUP($A2008, 'Fielding Data'!$A$1:$H$12056, 7, 0), 0)</f>
        <v>1</v>
      </c>
      <c r="T2008" s="13">
        <f>IFERROR(VLOOKUP($A2008, 'Fielding Data'!$A$1:$H$12056, 8, 0), 0)</f>
        <v>1</v>
      </c>
      <c r="U2008" s="13">
        <f>SUMIFS('Fielding Data'!E:E, 'Fielding Data'!$A:$A, $A2008)</f>
        <v>8</v>
      </c>
      <c r="V2008" s="13">
        <f>SUMIFS('Fielding Data'!F:F, 'Fielding Data'!$A:$A, $A2008)</f>
        <v>17</v>
      </c>
      <c r="W2008" s="13">
        <f>SUMIFS('Fielding Data'!G:G, 'Fielding Data'!$A:$A, $A2008)</f>
        <v>1</v>
      </c>
      <c r="X2008" s="13">
        <f>SUMIFS('Fielding Data'!H:H, 'Fielding Data'!$A:$A, $A2008)</f>
        <v>1</v>
      </c>
    </row>
    <row r="2009" spans="1:24" x14ac:dyDescent="0.3">
      <c r="A2009" s="13" t="str">
        <f t="shared" si="63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 t="shared" si="62"/>
        <v>P</v>
      </c>
      <c r="Q2009" s="13">
        <f>IFERROR(VLOOKUP($A2009, 'Fielding Data'!$A$1:$H$12056, 5, 0), 0)</f>
        <v>4</v>
      </c>
      <c r="R2009" s="13">
        <f>IFERROR(VLOOKUP($A2009, 'Fielding Data'!$A$1:$H$12056, 6, 0), 0)</f>
        <v>17</v>
      </c>
      <c r="S2009" s="13">
        <f>IFERROR(VLOOKUP($A2009, 'Fielding Data'!$A$1:$H$12056, 7, 0), 0)</f>
        <v>1</v>
      </c>
      <c r="T2009" s="13">
        <f>IFERROR(VLOOKUP($A2009, 'Fielding Data'!$A$1:$H$12056, 8, 0), 0)</f>
        <v>2</v>
      </c>
      <c r="U2009" s="13">
        <f>SUMIFS('Fielding Data'!E:E, 'Fielding Data'!$A:$A, $A2009)</f>
        <v>4</v>
      </c>
      <c r="V2009" s="13">
        <f>SUMIFS('Fielding Data'!F:F, 'Fielding Data'!$A:$A, $A2009)</f>
        <v>17</v>
      </c>
      <c r="W2009" s="13">
        <f>SUMIFS('Fielding Data'!G:G, 'Fielding Data'!$A:$A, $A2009)</f>
        <v>1</v>
      </c>
      <c r="X2009" s="13">
        <f>SUMIFS('Fielding Data'!H:H, 'Fielding Data'!$A:$A, $A2009)</f>
        <v>2</v>
      </c>
    </row>
    <row r="2010" spans="1:24" x14ac:dyDescent="0.3">
      <c r="A2010" s="13" t="str">
        <f t="shared" si="63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 t="shared" si="62"/>
        <v>1B</v>
      </c>
      <c r="Q2010" s="13">
        <f>IFERROR(VLOOKUP($A2010, 'Fielding Data'!$A$1:$H$12056, 5, 0), 0)</f>
        <v>0</v>
      </c>
      <c r="R2010" s="13">
        <f>IFERROR(VLOOKUP($A2010, 'Fielding Data'!$A$1:$H$12056, 6, 0), 0)</f>
        <v>0</v>
      </c>
      <c r="S2010" s="13">
        <f>IFERROR(VLOOKUP($A2010, 'Fielding Data'!$A$1:$H$12056, 7, 0), 0)</f>
        <v>0</v>
      </c>
      <c r="T2010" s="13">
        <f>IFERROR(VLOOKUP($A2010, 'Fielding Data'!$A$1:$H$12056, 8, 0), 0)</f>
        <v>0</v>
      </c>
      <c r="U2010" s="13">
        <f>SUMIFS('Fielding Data'!E:E, 'Fielding Data'!$A:$A, $A2010)</f>
        <v>124</v>
      </c>
      <c r="V2010" s="13">
        <f>SUMIFS('Fielding Data'!F:F, 'Fielding Data'!$A:$A, $A2010)</f>
        <v>148</v>
      </c>
      <c r="W2010" s="13">
        <f>SUMIFS('Fielding Data'!G:G, 'Fielding Data'!$A:$A, $A2010)</f>
        <v>12</v>
      </c>
      <c r="X2010" s="13">
        <f>SUMIFS('Fielding Data'!H:H, 'Fielding Data'!$A:$A, $A2010)</f>
        <v>44</v>
      </c>
    </row>
    <row r="2011" spans="1:24" x14ac:dyDescent="0.3">
      <c r="A2011" s="13" t="str">
        <f t="shared" si="63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 t="shared" si="62"/>
        <v>2B</v>
      </c>
      <c r="Q2011" s="13">
        <f>IFERROR(VLOOKUP($A2011, 'Fielding Data'!$A$1:$H$12056, 5, 0), 0)</f>
        <v>1</v>
      </c>
      <c r="R2011" s="13">
        <f>IFERROR(VLOOKUP($A2011, 'Fielding Data'!$A$1:$H$12056, 6, 0), 0)</f>
        <v>0</v>
      </c>
      <c r="S2011" s="13">
        <f>IFERROR(VLOOKUP($A2011, 'Fielding Data'!$A$1:$H$12056, 7, 0), 0)</f>
        <v>0</v>
      </c>
      <c r="T2011" s="13">
        <f>IFERROR(VLOOKUP($A2011, 'Fielding Data'!$A$1:$H$12056, 8, 0), 0)</f>
        <v>0</v>
      </c>
      <c r="U2011" s="13">
        <f>SUMIFS('Fielding Data'!E:E, 'Fielding Data'!$A:$A, $A2011)</f>
        <v>79</v>
      </c>
      <c r="V2011" s="13">
        <f>SUMIFS('Fielding Data'!F:F, 'Fielding Data'!$A:$A, $A2011)</f>
        <v>259</v>
      </c>
      <c r="W2011" s="13">
        <f>SUMIFS('Fielding Data'!G:G, 'Fielding Data'!$A:$A, $A2011)</f>
        <v>8</v>
      </c>
      <c r="X2011" s="13">
        <f>SUMIFS('Fielding Data'!H:H, 'Fielding Data'!$A:$A, $A2011)</f>
        <v>15</v>
      </c>
    </row>
    <row r="2012" spans="1:24" x14ac:dyDescent="0.3">
      <c r="A2012" s="13" t="str">
        <f t="shared" si="63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 t="shared" si="62"/>
        <v>P</v>
      </c>
      <c r="Q2012" s="13">
        <f>IFERROR(VLOOKUP($A2012, 'Fielding Data'!$A$1:$H$12056, 5, 0), 0)</f>
        <v>0</v>
      </c>
      <c r="R2012" s="13">
        <f>IFERROR(VLOOKUP($A2012, 'Fielding Data'!$A$1:$H$12056, 6, 0), 0)</f>
        <v>1</v>
      </c>
      <c r="S2012" s="13">
        <f>IFERROR(VLOOKUP($A2012, 'Fielding Data'!$A$1:$H$12056, 7, 0), 0)</f>
        <v>0</v>
      </c>
      <c r="T2012" s="13">
        <f>IFERROR(VLOOKUP($A2012, 'Fielding Data'!$A$1:$H$12056, 8, 0), 0)</f>
        <v>0</v>
      </c>
      <c r="U2012" s="13">
        <f>SUMIFS('Fielding Data'!E:E, 'Fielding Data'!$A:$A, $A2012)</f>
        <v>0</v>
      </c>
      <c r="V2012" s="13">
        <f>SUMIFS('Fielding Data'!F:F, 'Fielding Data'!$A:$A, $A2012)</f>
        <v>1</v>
      </c>
      <c r="W2012" s="13">
        <f>SUMIFS('Fielding Data'!G:G, 'Fielding Data'!$A:$A, $A2012)</f>
        <v>0</v>
      </c>
      <c r="X2012" s="13">
        <f>SUMIFS('Fielding Data'!H:H, 'Fielding Data'!$A:$A, $A2012)</f>
        <v>0</v>
      </c>
    </row>
    <row r="2013" spans="1:24" x14ac:dyDescent="0.3">
      <c r="A2013" s="13" t="str">
        <f t="shared" si="63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 t="shared" si="62"/>
        <v>P</v>
      </c>
      <c r="Q2013" s="13">
        <f>IFERROR(VLOOKUP($A2013, 'Fielding Data'!$A$1:$H$12056, 5, 0), 0)</f>
        <v>15</v>
      </c>
      <c r="R2013" s="13">
        <f>IFERROR(VLOOKUP($A2013, 'Fielding Data'!$A$1:$H$12056, 6, 0), 0)</f>
        <v>21</v>
      </c>
      <c r="S2013" s="13">
        <f>IFERROR(VLOOKUP($A2013, 'Fielding Data'!$A$1:$H$12056, 7, 0), 0)</f>
        <v>2</v>
      </c>
      <c r="T2013" s="13">
        <f>IFERROR(VLOOKUP($A2013, 'Fielding Data'!$A$1:$H$12056, 8, 0), 0)</f>
        <v>4</v>
      </c>
      <c r="U2013" s="13">
        <f>SUMIFS('Fielding Data'!E:E, 'Fielding Data'!$A:$A, $A2013)</f>
        <v>15</v>
      </c>
      <c r="V2013" s="13">
        <f>SUMIFS('Fielding Data'!F:F, 'Fielding Data'!$A:$A, $A2013)</f>
        <v>21</v>
      </c>
      <c r="W2013" s="13">
        <f>SUMIFS('Fielding Data'!G:G, 'Fielding Data'!$A:$A, $A2013)</f>
        <v>2</v>
      </c>
      <c r="X2013" s="13">
        <f>SUMIFS('Fielding Data'!H:H, 'Fielding Data'!$A:$A, $A2013)</f>
        <v>4</v>
      </c>
    </row>
    <row r="2014" spans="1:24" x14ac:dyDescent="0.3">
      <c r="A2014" s="13" t="str">
        <f t="shared" si="63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 t="shared" si="62"/>
        <v>1B</v>
      </c>
      <c r="Q2014" s="13">
        <f>IFERROR(VLOOKUP($A2014, 'Fielding Data'!$A$1:$H$12056, 5, 0), 0)</f>
        <v>74</v>
      </c>
      <c r="R2014" s="13">
        <f>IFERROR(VLOOKUP($A2014, 'Fielding Data'!$A$1:$H$12056, 6, 0), 0)</f>
        <v>6</v>
      </c>
      <c r="S2014" s="13">
        <f>IFERROR(VLOOKUP($A2014, 'Fielding Data'!$A$1:$H$12056, 7, 0), 0)</f>
        <v>1</v>
      </c>
      <c r="T2014" s="13">
        <f>IFERROR(VLOOKUP($A2014, 'Fielding Data'!$A$1:$H$12056, 8, 0), 0)</f>
        <v>8</v>
      </c>
      <c r="U2014" s="13">
        <f>SUMIFS('Fielding Data'!E:E, 'Fielding Data'!$A:$A, $A2014)</f>
        <v>81</v>
      </c>
      <c r="V2014" s="13">
        <f>SUMIFS('Fielding Data'!F:F, 'Fielding Data'!$A:$A, $A2014)</f>
        <v>9</v>
      </c>
      <c r="W2014" s="13">
        <f>SUMIFS('Fielding Data'!G:G, 'Fielding Data'!$A:$A, $A2014)</f>
        <v>1</v>
      </c>
      <c r="X2014" s="13">
        <f>SUMIFS('Fielding Data'!H:H, 'Fielding Data'!$A:$A, $A2014)</f>
        <v>8</v>
      </c>
    </row>
    <row r="2015" spans="1:24" x14ac:dyDescent="0.3">
      <c r="A2015" s="13" t="str">
        <f t="shared" si="63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 t="shared" si="62"/>
        <v>1B</v>
      </c>
      <c r="Q2015" s="13">
        <f>IFERROR(VLOOKUP($A2015, 'Fielding Data'!$A$1:$H$12056, 5, 0), 0)</f>
        <v>16</v>
      </c>
      <c r="R2015" s="13">
        <f>IFERROR(VLOOKUP($A2015, 'Fielding Data'!$A$1:$H$12056, 6, 0), 0)</f>
        <v>2</v>
      </c>
      <c r="S2015" s="13">
        <f>IFERROR(VLOOKUP($A2015, 'Fielding Data'!$A$1:$H$12056, 7, 0), 0)</f>
        <v>0</v>
      </c>
      <c r="T2015" s="13">
        <f>IFERROR(VLOOKUP($A2015, 'Fielding Data'!$A$1:$H$12056, 8, 0), 0)</f>
        <v>2</v>
      </c>
      <c r="U2015" s="13">
        <f>SUMIFS('Fielding Data'!E:E, 'Fielding Data'!$A:$A, $A2015)</f>
        <v>349</v>
      </c>
      <c r="V2015" s="13">
        <f>SUMIFS('Fielding Data'!F:F, 'Fielding Data'!$A:$A, $A2015)</f>
        <v>26</v>
      </c>
      <c r="W2015" s="13">
        <f>SUMIFS('Fielding Data'!G:G, 'Fielding Data'!$A:$A, $A2015)</f>
        <v>2</v>
      </c>
      <c r="X2015" s="13">
        <f>SUMIFS('Fielding Data'!H:H, 'Fielding Data'!$A:$A, $A2015)</f>
        <v>6</v>
      </c>
    </row>
    <row r="2016" spans="1:24" x14ac:dyDescent="0.3">
      <c r="A2016" s="13" t="str">
        <f t="shared" si="63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 t="shared" si="62"/>
        <v>1B</v>
      </c>
      <c r="Q2016" s="13">
        <f>IFERROR(VLOOKUP($A2016, 'Fielding Data'!$A$1:$H$12056, 5, 0), 0)</f>
        <v>8</v>
      </c>
      <c r="R2016" s="13">
        <f>IFERROR(VLOOKUP($A2016, 'Fielding Data'!$A$1:$H$12056, 6, 0), 0)</f>
        <v>2</v>
      </c>
      <c r="S2016" s="13">
        <f>IFERROR(VLOOKUP($A2016, 'Fielding Data'!$A$1:$H$12056, 7, 0), 0)</f>
        <v>0</v>
      </c>
      <c r="T2016" s="13">
        <f>IFERROR(VLOOKUP($A2016, 'Fielding Data'!$A$1:$H$12056, 8, 0), 0)</f>
        <v>1</v>
      </c>
      <c r="U2016" s="13">
        <f>SUMIFS('Fielding Data'!E:E, 'Fielding Data'!$A:$A, $A2016)</f>
        <v>245</v>
      </c>
      <c r="V2016" s="13">
        <f>SUMIFS('Fielding Data'!F:F, 'Fielding Data'!$A:$A, $A2016)</f>
        <v>17</v>
      </c>
      <c r="W2016" s="13">
        <f>SUMIFS('Fielding Data'!G:G, 'Fielding Data'!$A:$A, $A2016)</f>
        <v>2</v>
      </c>
      <c r="X2016" s="13">
        <f>SUMIFS('Fielding Data'!H:H, 'Fielding Data'!$A:$A, $A2016)</f>
        <v>3</v>
      </c>
    </row>
    <row r="2017" spans="1:24" x14ac:dyDescent="0.3">
      <c r="A2017" s="13" t="str">
        <f t="shared" si="63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 t="shared" si="62"/>
        <v>1B</v>
      </c>
      <c r="Q2017" s="13">
        <f>IFERROR(VLOOKUP($A2017, 'Fielding Data'!$A$1:$H$12056, 5, 0), 0)</f>
        <v>13</v>
      </c>
      <c r="R2017" s="13">
        <f>IFERROR(VLOOKUP($A2017, 'Fielding Data'!$A$1:$H$12056, 6, 0), 0)</f>
        <v>0</v>
      </c>
      <c r="S2017" s="13">
        <f>IFERROR(VLOOKUP($A2017, 'Fielding Data'!$A$1:$H$12056, 7, 0), 0)</f>
        <v>0</v>
      </c>
      <c r="T2017" s="13">
        <f>IFERROR(VLOOKUP($A2017, 'Fielding Data'!$A$1:$H$12056, 8, 0), 0)</f>
        <v>1</v>
      </c>
      <c r="U2017" s="13">
        <f>SUMIFS('Fielding Data'!E:E, 'Fielding Data'!$A:$A, $A2017)</f>
        <v>196</v>
      </c>
      <c r="V2017" s="13">
        <f>SUMIFS('Fielding Data'!F:F, 'Fielding Data'!$A:$A, $A2017)</f>
        <v>90</v>
      </c>
      <c r="W2017" s="13">
        <f>SUMIFS('Fielding Data'!G:G, 'Fielding Data'!$A:$A, $A2017)</f>
        <v>8</v>
      </c>
      <c r="X2017" s="13">
        <f>SUMIFS('Fielding Data'!H:H, 'Fielding Data'!$A:$A, $A2017)</f>
        <v>8</v>
      </c>
    </row>
    <row r="2018" spans="1:24" x14ac:dyDescent="0.3">
      <c r="A2018" s="13" t="str">
        <f t="shared" si="63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 t="shared" si="62"/>
        <v>CF</v>
      </c>
      <c r="Q2018" s="13">
        <f>IFERROR(VLOOKUP($A2018, 'Fielding Data'!$A$1:$H$12056, 5, 0), 0)</f>
        <v>0</v>
      </c>
      <c r="R2018" s="13">
        <f>IFERROR(VLOOKUP($A2018, 'Fielding Data'!$A$1:$H$12056, 6, 0), 0)</f>
        <v>0</v>
      </c>
      <c r="S2018" s="13">
        <f>IFERROR(VLOOKUP($A2018, 'Fielding Data'!$A$1:$H$12056, 7, 0), 0)</f>
        <v>0</v>
      </c>
      <c r="T2018" s="13">
        <f>IFERROR(VLOOKUP($A2018, 'Fielding Data'!$A$1:$H$12056, 8, 0), 0)</f>
        <v>0</v>
      </c>
      <c r="U2018" s="13">
        <f>SUMIFS('Fielding Data'!E:E, 'Fielding Data'!$A:$A, $A2018)</f>
        <v>77</v>
      </c>
      <c r="V2018" s="13">
        <f>SUMIFS('Fielding Data'!F:F, 'Fielding Data'!$A:$A, $A2018)</f>
        <v>2</v>
      </c>
      <c r="W2018" s="13">
        <f>SUMIFS('Fielding Data'!G:G, 'Fielding Data'!$A:$A, $A2018)</f>
        <v>1</v>
      </c>
      <c r="X2018" s="13">
        <f>SUMIFS('Fielding Data'!H:H, 'Fielding Data'!$A:$A, $A2018)</f>
        <v>1</v>
      </c>
    </row>
    <row r="2019" spans="1:24" x14ac:dyDescent="0.3">
      <c r="A2019" s="13" t="str">
        <f t="shared" si="63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 t="shared" si="62"/>
        <v>P</v>
      </c>
      <c r="Q2019" s="13">
        <f>IFERROR(VLOOKUP($A2019, 'Fielding Data'!$A$1:$H$12056, 5, 0), 0)</f>
        <v>13</v>
      </c>
      <c r="R2019" s="13">
        <f>IFERROR(VLOOKUP($A2019, 'Fielding Data'!$A$1:$H$12056, 6, 0), 0)</f>
        <v>23</v>
      </c>
      <c r="S2019" s="13">
        <f>IFERROR(VLOOKUP($A2019, 'Fielding Data'!$A$1:$H$12056, 7, 0), 0)</f>
        <v>4</v>
      </c>
      <c r="T2019" s="13">
        <f>IFERROR(VLOOKUP($A2019, 'Fielding Data'!$A$1:$H$12056, 8, 0), 0)</f>
        <v>2</v>
      </c>
      <c r="U2019" s="13">
        <f>SUMIFS('Fielding Data'!E:E, 'Fielding Data'!$A:$A, $A2019)</f>
        <v>13</v>
      </c>
      <c r="V2019" s="13">
        <f>SUMIFS('Fielding Data'!F:F, 'Fielding Data'!$A:$A, $A2019)</f>
        <v>23</v>
      </c>
      <c r="W2019" s="13">
        <f>SUMIFS('Fielding Data'!G:G, 'Fielding Data'!$A:$A, $A2019)</f>
        <v>4</v>
      </c>
      <c r="X2019" s="13">
        <f>SUMIFS('Fielding Data'!H:H, 'Fielding Data'!$A:$A, $A2019)</f>
        <v>2</v>
      </c>
    </row>
    <row r="2020" spans="1:24" x14ac:dyDescent="0.3">
      <c r="A2020" s="13" t="str">
        <f t="shared" si="63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 t="shared" si="62"/>
        <v>CF</v>
      </c>
      <c r="Q2020" s="13">
        <f>IFERROR(VLOOKUP($A2020, 'Fielding Data'!$A$1:$H$12056, 5, 0), 0)</f>
        <v>0</v>
      </c>
      <c r="R2020" s="13">
        <f>IFERROR(VLOOKUP($A2020, 'Fielding Data'!$A$1:$H$12056, 6, 0), 0)</f>
        <v>0</v>
      </c>
      <c r="S2020" s="13">
        <f>IFERROR(VLOOKUP($A2020, 'Fielding Data'!$A$1:$H$12056, 7, 0), 0)</f>
        <v>0</v>
      </c>
      <c r="T2020" s="13">
        <f>IFERROR(VLOOKUP($A2020, 'Fielding Data'!$A$1:$H$12056, 8, 0), 0)</f>
        <v>0</v>
      </c>
      <c r="U2020" s="13">
        <f>SUMIFS('Fielding Data'!E:E, 'Fielding Data'!$A:$A, $A2020)</f>
        <v>120</v>
      </c>
      <c r="V2020" s="13">
        <f>SUMIFS('Fielding Data'!F:F, 'Fielding Data'!$A:$A, $A2020)</f>
        <v>2</v>
      </c>
      <c r="W2020" s="13">
        <f>SUMIFS('Fielding Data'!G:G, 'Fielding Data'!$A:$A, $A2020)</f>
        <v>2</v>
      </c>
      <c r="X2020" s="13">
        <f>SUMIFS('Fielding Data'!H:H, 'Fielding Data'!$A:$A, $A2020)</f>
        <v>0</v>
      </c>
    </row>
    <row r="2021" spans="1:24" x14ac:dyDescent="0.3">
      <c r="A2021" s="13" t="str">
        <f t="shared" si="63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 t="shared" si="62"/>
        <v>1B</v>
      </c>
      <c r="Q2021" s="13">
        <f>IFERROR(VLOOKUP($A2021, 'Fielding Data'!$A$1:$H$12056, 5, 0), 0)</f>
        <v>1254</v>
      </c>
      <c r="R2021" s="13">
        <f>IFERROR(VLOOKUP($A2021, 'Fielding Data'!$A$1:$H$12056, 6, 0), 0)</f>
        <v>165</v>
      </c>
      <c r="S2021" s="13">
        <f>IFERROR(VLOOKUP($A2021, 'Fielding Data'!$A$1:$H$12056, 7, 0), 0)</f>
        <v>11</v>
      </c>
      <c r="T2021" s="13">
        <f>IFERROR(VLOOKUP($A2021, 'Fielding Data'!$A$1:$H$12056, 8, 0), 0)</f>
        <v>134</v>
      </c>
      <c r="U2021" s="13">
        <f>SUMIFS('Fielding Data'!E:E, 'Fielding Data'!$A:$A, $A2021)</f>
        <v>1256</v>
      </c>
      <c r="V2021" s="13">
        <f>SUMIFS('Fielding Data'!F:F, 'Fielding Data'!$A:$A, $A2021)</f>
        <v>177</v>
      </c>
      <c r="W2021" s="13">
        <f>SUMIFS('Fielding Data'!G:G, 'Fielding Data'!$A:$A, $A2021)</f>
        <v>14</v>
      </c>
      <c r="X2021" s="13">
        <f>SUMIFS('Fielding Data'!H:H, 'Fielding Data'!$A:$A, $A2021)</f>
        <v>136</v>
      </c>
    </row>
    <row r="2022" spans="1:24" x14ac:dyDescent="0.3">
      <c r="A2022" s="13" t="str">
        <f t="shared" si="63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 t="shared" si="62"/>
        <v>2B</v>
      </c>
      <c r="Q2022" s="13">
        <f>IFERROR(VLOOKUP($A2022, 'Fielding Data'!$A$1:$H$12056, 5, 0), 0)</f>
        <v>58</v>
      </c>
      <c r="R2022" s="13">
        <f>IFERROR(VLOOKUP($A2022, 'Fielding Data'!$A$1:$H$12056, 6, 0), 0)</f>
        <v>91</v>
      </c>
      <c r="S2022" s="13">
        <f>IFERROR(VLOOKUP($A2022, 'Fielding Data'!$A$1:$H$12056, 7, 0), 0)</f>
        <v>2</v>
      </c>
      <c r="T2022" s="13">
        <f>IFERROR(VLOOKUP($A2022, 'Fielding Data'!$A$1:$H$12056, 8, 0), 0)</f>
        <v>26</v>
      </c>
      <c r="U2022" s="13">
        <f>SUMIFS('Fielding Data'!E:E, 'Fielding Data'!$A:$A, $A2022)</f>
        <v>68</v>
      </c>
      <c r="V2022" s="13">
        <f>SUMIFS('Fielding Data'!F:F, 'Fielding Data'!$A:$A, $A2022)</f>
        <v>116</v>
      </c>
      <c r="W2022" s="13">
        <f>SUMIFS('Fielding Data'!G:G, 'Fielding Data'!$A:$A, $A2022)</f>
        <v>3</v>
      </c>
      <c r="X2022" s="13">
        <f>SUMIFS('Fielding Data'!H:H, 'Fielding Data'!$A:$A, $A2022)</f>
        <v>28</v>
      </c>
    </row>
    <row r="2023" spans="1:24" x14ac:dyDescent="0.3">
      <c r="A2023" s="13" t="str">
        <f t="shared" si="63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 t="shared" si="62"/>
        <v>P</v>
      </c>
      <c r="Q2023" s="13">
        <f>IFERROR(VLOOKUP($A2023, 'Fielding Data'!$A$1:$H$12056, 5, 0), 0)</f>
        <v>0</v>
      </c>
      <c r="R2023" s="13">
        <f>IFERROR(VLOOKUP($A2023, 'Fielding Data'!$A$1:$H$12056, 6, 0), 0)</f>
        <v>0</v>
      </c>
      <c r="S2023" s="13">
        <f>IFERROR(VLOOKUP($A2023, 'Fielding Data'!$A$1:$H$12056, 7, 0), 0)</f>
        <v>0</v>
      </c>
      <c r="T2023" s="13">
        <f>IFERROR(VLOOKUP($A2023, 'Fielding Data'!$A$1:$H$12056, 8, 0), 0)</f>
        <v>0</v>
      </c>
      <c r="U2023" s="13">
        <f>SUMIFS('Fielding Data'!E:E, 'Fielding Data'!$A:$A, $A2023)</f>
        <v>0</v>
      </c>
      <c r="V2023" s="13">
        <f>SUMIFS('Fielding Data'!F:F, 'Fielding Data'!$A:$A, $A2023)</f>
        <v>0</v>
      </c>
      <c r="W2023" s="13">
        <f>SUMIFS('Fielding Data'!G:G, 'Fielding Data'!$A:$A, $A2023)</f>
        <v>0</v>
      </c>
      <c r="X2023" s="13">
        <f>SUMIFS('Fielding Data'!H:H, 'Fielding Data'!$A:$A, $A2023)</f>
        <v>0</v>
      </c>
    </row>
    <row r="2024" spans="1:24" x14ac:dyDescent="0.3">
      <c r="A2024" s="13" t="str">
        <f t="shared" si="63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 t="shared" si="62"/>
        <v>P</v>
      </c>
      <c r="Q2024" s="13">
        <f>IFERROR(VLOOKUP($A2024, 'Fielding Data'!$A$1:$H$12056, 5, 0), 0)</f>
        <v>4</v>
      </c>
      <c r="R2024" s="13">
        <f>IFERROR(VLOOKUP($A2024, 'Fielding Data'!$A$1:$H$12056, 6, 0), 0)</f>
        <v>9</v>
      </c>
      <c r="S2024" s="13">
        <f>IFERROR(VLOOKUP($A2024, 'Fielding Data'!$A$1:$H$12056, 7, 0), 0)</f>
        <v>0</v>
      </c>
      <c r="T2024" s="13">
        <f>IFERROR(VLOOKUP($A2024, 'Fielding Data'!$A$1:$H$12056, 8, 0), 0)</f>
        <v>0</v>
      </c>
      <c r="U2024" s="13">
        <f>SUMIFS('Fielding Data'!E:E, 'Fielding Data'!$A:$A, $A2024)</f>
        <v>4</v>
      </c>
      <c r="V2024" s="13">
        <f>SUMIFS('Fielding Data'!F:F, 'Fielding Data'!$A:$A, $A2024)</f>
        <v>9</v>
      </c>
      <c r="W2024" s="13">
        <f>SUMIFS('Fielding Data'!G:G, 'Fielding Data'!$A:$A, $A2024)</f>
        <v>0</v>
      </c>
      <c r="X2024" s="13">
        <f>SUMIFS('Fielding Data'!H:H, 'Fielding Data'!$A:$A, $A2024)</f>
        <v>0</v>
      </c>
    </row>
    <row r="2025" spans="1:24" x14ac:dyDescent="0.3">
      <c r="A2025" s="13" t="str">
        <f t="shared" si="63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 t="shared" si="62"/>
        <v>P</v>
      </c>
      <c r="Q2025" s="13">
        <f>IFERROR(VLOOKUP($A2025, 'Fielding Data'!$A$1:$H$12056, 5, 0), 0)</f>
        <v>4</v>
      </c>
      <c r="R2025" s="13">
        <f>IFERROR(VLOOKUP($A2025, 'Fielding Data'!$A$1:$H$12056, 6, 0), 0)</f>
        <v>14</v>
      </c>
      <c r="S2025" s="13">
        <f>IFERROR(VLOOKUP($A2025, 'Fielding Data'!$A$1:$H$12056, 7, 0), 0)</f>
        <v>0</v>
      </c>
      <c r="T2025" s="13">
        <f>IFERROR(VLOOKUP($A2025, 'Fielding Data'!$A$1:$H$12056, 8, 0), 0)</f>
        <v>1</v>
      </c>
      <c r="U2025" s="13">
        <f>SUMIFS('Fielding Data'!E:E, 'Fielding Data'!$A:$A, $A2025)</f>
        <v>4</v>
      </c>
      <c r="V2025" s="13">
        <f>SUMIFS('Fielding Data'!F:F, 'Fielding Data'!$A:$A, $A2025)</f>
        <v>14</v>
      </c>
      <c r="W2025" s="13">
        <f>SUMIFS('Fielding Data'!G:G, 'Fielding Data'!$A:$A, $A2025)</f>
        <v>0</v>
      </c>
      <c r="X2025" s="13">
        <f>SUMIFS('Fielding Data'!H:H, 'Fielding Data'!$A:$A, $A2025)</f>
        <v>1</v>
      </c>
    </row>
    <row r="2026" spans="1:24" x14ac:dyDescent="0.3">
      <c r="A2026" s="13" t="str">
        <f t="shared" si="63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 t="shared" si="62"/>
        <v>OF</v>
      </c>
      <c r="Q2026" s="13">
        <f>IFERROR(VLOOKUP($A2026, 'Fielding Data'!$A$1:$H$12056, 5, 0), 0)</f>
        <v>177</v>
      </c>
      <c r="R2026" s="13">
        <f>IFERROR(VLOOKUP($A2026, 'Fielding Data'!$A$1:$H$12056, 6, 0), 0)</f>
        <v>2</v>
      </c>
      <c r="S2026" s="13">
        <f>IFERROR(VLOOKUP($A2026, 'Fielding Data'!$A$1:$H$12056, 7, 0), 0)</f>
        <v>1</v>
      </c>
      <c r="T2026" s="13">
        <f>IFERROR(VLOOKUP($A2026, 'Fielding Data'!$A$1:$H$12056, 8, 0), 0)</f>
        <v>0</v>
      </c>
      <c r="U2026" s="13">
        <f>SUMIFS('Fielding Data'!E:E, 'Fielding Data'!$A:$A, $A2026)</f>
        <v>177</v>
      </c>
      <c r="V2026" s="13">
        <f>SUMIFS('Fielding Data'!F:F, 'Fielding Data'!$A:$A, $A2026)</f>
        <v>2</v>
      </c>
      <c r="W2026" s="13">
        <f>SUMIFS('Fielding Data'!G:G, 'Fielding Data'!$A:$A, $A2026)</f>
        <v>1</v>
      </c>
      <c r="X2026" s="13">
        <f>SUMIFS('Fielding Data'!H:H, 'Fielding Data'!$A:$A, $A2026)</f>
        <v>0</v>
      </c>
    </row>
    <row r="2027" spans="1:24" x14ac:dyDescent="0.3">
      <c r="A2027" s="13" t="str">
        <f t="shared" si="63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 t="shared" si="62"/>
        <v>C</v>
      </c>
      <c r="Q2027" s="13">
        <f>IFERROR(VLOOKUP($A2027, 'Fielding Data'!$A$1:$H$12056, 5, 0), 0)</f>
        <v>541</v>
      </c>
      <c r="R2027" s="13">
        <f>IFERROR(VLOOKUP($A2027, 'Fielding Data'!$A$1:$H$12056, 6, 0), 0)</f>
        <v>43</v>
      </c>
      <c r="S2027" s="13">
        <f>IFERROR(VLOOKUP($A2027, 'Fielding Data'!$A$1:$H$12056, 7, 0), 0)</f>
        <v>5</v>
      </c>
      <c r="T2027" s="13">
        <f>IFERROR(VLOOKUP($A2027, 'Fielding Data'!$A$1:$H$12056, 8, 0), 0)</f>
        <v>9</v>
      </c>
      <c r="U2027" s="13">
        <f>SUMIFS('Fielding Data'!E:E, 'Fielding Data'!$A:$A, $A2027)</f>
        <v>541</v>
      </c>
      <c r="V2027" s="13">
        <f>SUMIFS('Fielding Data'!F:F, 'Fielding Data'!$A:$A, $A2027)</f>
        <v>43</v>
      </c>
      <c r="W2027" s="13">
        <f>SUMIFS('Fielding Data'!G:G, 'Fielding Data'!$A:$A, $A2027)</f>
        <v>5</v>
      </c>
      <c r="X2027" s="13">
        <f>SUMIFS('Fielding Data'!H:H, 'Fielding Data'!$A:$A, $A2027)</f>
        <v>9</v>
      </c>
    </row>
    <row r="2028" spans="1:24" x14ac:dyDescent="0.3">
      <c r="A2028" s="13" t="str">
        <f t="shared" si="63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 t="shared" si="62"/>
        <v>2B</v>
      </c>
      <c r="Q2028" s="13">
        <f>IFERROR(VLOOKUP($A2028, 'Fielding Data'!$A$1:$H$12056, 5, 0), 0)</f>
        <v>5</v>
      </c>
      <c r="R2028" s="13">
        <f>IFERROR(VLOOKUP($A2028, 'Fielding Data'!$A$1:$H$12056, 6, 0), 0)</f>
        <v>6</v>
      </c>
      <c r="S2028" s="13">
        <f>IFERROR(VLOOKUP($A2028, 'Fielding Data'!$A$1:$H$12056, 7, 0), 0)</f>
        <v>0</v>
      </c>
      <c r="T2028" s="13">
        <f>IFERROR(VLOOKUP($A2028, 'Fielding Data'!$A$1:$H$12056, 8, 0), 0)</f>
        <v>2</v>
      </c>
      <c r="U2028" s="13">
        <f>SUMIFS('Fielding Data'!E:E, 'Fielding Data'!$A:$A, $A2028)</f>
        <v>13</v>
      </c>
      <c r="V2028" s="13">
        <f>SUMIFS('Fielding Data'!F:F, 'Fielding Data'!$A:$A, $A2028)</f>
        <v>21</v>
      </c>
      <c r="W2028" s="13">
        <f>SUMIFS('Fielding Data'!G:G, 'Fielding Data'!$A:$A, $A2028)</f>
        <v>0</v>
      </c>
      <c r="X2028" s="13">
        <f>SUMIFS('Fielding Data'!H:H, 'Fielding Data'!$A:$A, $A2028)</f>
        <v>4</v>
      </c>
    </row>
    <row r="2029" spans="1:24" x14ac:dyDescent="0.3">
      <c r="A2029" s="13" t="str">
        <f t="shared" si="63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 t="shared" si="62"/>
        <v>1B</v>
      </c>
      <c r="Q2029" s="13">
        <f>IFERROR(VLOOKUP($A2029, 'Fielding Data'!$A$1:$H$12056, 5, 0), 0)</f>
        <v>6</v>
      </c>
      <c r="R2029" s="13">
        <f>IFERROR(VLOOKUP($A2029, 'Fielding Data'!$A$1:$H$12056, 6, 0), 0)</f>
        <v>0</v>
      </c>
      <c r="S2029" s="13">
        <f>IFERROR(VLOOKUP($A2029, 'Fielding Data'!$A$1:$H$12056, 7, 0), 0)</f>
        <v>0</v>
      </c>
      <c r="T2029" s="13">
        <f>IFERROR(VLOOKUP($A2029, 'Fielding Data'!$A$1:$H$12056, 8, 0), 0)</f>
        <v>2</v>
      </c>
      <c r="U2029" s="13">
        <f>SUMIFS('Fielding Data'!E:E, 'Fielding Data'!$A:$A, $A2029)</f>
        <v>184</v>
      </c>
      <c r="V2029" s="13">
        <f>SUMIFS('Fielding Data'!F:F, 'Fielding Data'!$A:$A, $A2029)</f>
        <v>133</v>
      </c>
      <c r="W2029" s="13">
        <f>SUMIFS('Fielding Data'!G:G, 'Fielding Data'!$A:$A, $A2029)</f>
        <v>17</v>
      </c>
      <c r="X2029" s="13">
        <f>SUMIFS('Fielding Data'!H:H, 'Fielding Data'!$A:$A, $A2029)</f>
        <v>28</v>
      </c>
    </row>
    <row r="2030" spans="1:24" x14ac:dyDescent="0.3">
      <c r="A2030" s="13" t="str">
        <f t="shared" si="63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 t="shared" si="62"/>
        <v>SS</v>
      </c>
      <c r="Q2030" s="13">
        <f>IFERROR(VLOOKUP($A2030, 'Fielding Data'!$A$1:$H$12056, 5, 0), 0)</f>
        <v>217</v>
      </c>
      <c r="R2030" s="13">
        <f>IFERROR(VLOOKUP($A2030, 'Fielding Data'!$A$1:$H$12056, 6, 0), 0)</f>
        <v>457</v>
      </c>
      <c r="S2030" s="13">
        <f>IFERROR(VLOOKUP($A2030, 'Fielding Data'!$A$1:$H$12056, 7, 0), 0)</f>
        <v>16</v>
      </c>
      <c r="T2030" s="13">
        <f>IFERROR(VLOOKUP($A2030, 'Fielding Data'!$A$1:$H$12056, 8, 0), 0)</f>
        <v>99</v>
      </c>
      <c r="U2030" s="13">
        <f>SUMIFS('Fielding Data'!E:E, 'Fielding Data'!$A:$A, $A2030)</f>
        <v>217</v>
      </c>
      <c r="V2030" s="13">
        <f>SUMIFS('Fielding Data'!F:F, 'Fielding Data'!$A:$A, $A2030)</f>
        <v>457</v>
      </c>
      <c r="W2030" s="13">
        <f>SUMIFS('Fielding Data'!G:G, 'Fielding Data'!$A:$A, $A2030)</f>
        <v>16</v>
      </c>
      <c r="X2030" s="13">
        <f>SUMIFS('Fielding Data'!H:H, 'Fielding Data'!$A:$A, $A2030)</f>
        <v>99</v>
      </c>
    </row>
    <row r="2031" spans="1:24" x14ac:dyDescent="0.3">
      <c r="A2031" s="13" t="str">
        <f t="shared" si="63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 t="shared" si="62"/>
        <v>3B</v>
      </c>
      <c r="Q2031" s="13">
        <f>IFERROR(VLOOKUP($A2031, 'Fielding Data'!$A$1:$H$12056, 5, 0), 0)</f>
        <v>68</v>
      </c>
      <c r="R2031" s="13">
        <f>IFERROR(VLOOKUP($A2031, 'Fielding Data'!$A$1:$H$12056, 6, 0), 0)</f>
        <v>216</v>
      </c>
      <c r="S2031" s="13">
        <f>IFERROR(VLOOKUP($A2031, 'Fielding Data'!$A$1:$H$12056, 7, 0), 0)</f>
        <v>14</v>
      </c>
      <c r="T2031" s="13">
        <f>IFERROR(VLOOKUP($A2031, 'Fielding Data'!$A$1:$H$12056, 8, 0), 0)</f>
        <v>18</v>
      </c>
      <c r="U2031" s="13">
        <f>SUMIFS('Fielding Data'!E:E, 'Fielding Data'!$A:$A, $A2031)</f>
        <v>68</v>
      </c>
      <c r="V2031" s="13">
        <f>SUMIFS('Fielding Data'!F:F, 'Fielding Data'!$A:$A, $A2031)</f>
        <v>216</v>
      </c>
      <c r="W2031" s="13">
        <f>SUMIFS('Fielding Data'!G:G, 'Fielding Data'!$A:$A, $A2031)</f>
        <v>14</v>
      </c>
      <c r="X2031" s="13">
        <f>SUMIFS('Fielding Data'!H:H, 'Fielding Data'!$A:$A, $A2031)</f>
        <v>18</v>
      </c>
    </row>
    <row r="2032" spans="1:24" x14ac:dyDescent="0.3">
      <c r="A2032" s="13" t="str">
        <f t="shared" si="63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 t="shared" si="62"/>
        <v>SS</v>
      </c>
      <c r="Q2032" s="13">
        <f>IFERROR(VLOOKUP($A2032, 'Fielding Data'!$A$1:$H$12056, 5, 0), 0)</f>
        <v>127</v>
      </c>
      <c r="R2032" s="13">
        <f>IFERROR(VLOOKUP($A2032, 'Fielding Data'!$A$1:$H$12056, 6, 0), 0)</f>
        <v>188</v>
      </c>
      <c r="S2032" s="13">
        <f>IFERROR(VLOOKUP($A2032, 'Fielding Data'!$A$1:$H$12056, 7, 0), 0)</f>
        <v>14</v>
      </c>
      <c r="T2032" s="13">
        <f>IFERROR(VLOOKUP($A2032, 'Fielding Data'!$A$1:$H$12056, 8, 0), 0)</f>
        <v>38</v>
      </c>
      <c r="U2032" s="13">
        <f>SUMIFS('Fielding Data'!E:E, 'Fielding Data'!$A:$A, $A2032)</f>
        <v>127</v>
      </c>
      <c r="V2032" s="13">
        <f>SUMIFS('Fielding Data'!F:F, 'Fielding Data'!$A:$A, $A2032)</f>
        <v>188</v>
      </c>
      <c r="W2032" s="13">
        <f>SUMIFS('Fielding Data'!G:G, 'Fielding Data'!$A:$A, $A2032)</f>
        <v>14</v>
      </c>
      <c r="X2032" s="13">
        <f>SUMIFS('Fielding Data'!H:H, 'Fielding Data'!$A:$A, $A2032)</f>
        <v>38</v>
      </c>
    </row>
    <row r="2033" spans="1:24" x14ac:dyDescent="0.3">
      <c r="A2033" s="13" t="str">
        <f t="shared" si="63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 t="shared" si="62"/>
        <v>P</v>
      </c>
      <c r="Q2033" s="13">
        <f>IFERROR(VLOOKUP($A2033, 'Fielding Data'!$A$1:$H$12056, 5, 0), 0)</f>
        <v>0</v>
      </c>
      <c r="R2033" s="13">
        <f>IFERROR(VLOOKUP($A2033, 'Fielding Data'!$A$1:$H$12056, 6, 0), 0)</f>
        <v>4</v>
      </c>
      <c r="S2033" s="13">
        <f>IFERROR(VLOOKUP($A2033, 'Fielding Data'!$A$1:$H$12056, 7, 0), 0)</f>
        <v>0</v>
      </c>
      <c r="T2033" s="13">
        <f>IFERROR(VLOOKUP($A2033, 'Fielding Data'!$A$1:$H$12056, 8, 0), 0)</f>
        <v>0</v>
      </c>
      <c r="U2033" s="13">
        <f>SUMIFS('Fielding Data'!E:E, 'Fielding Data'!$A:$A, $A2033)</f>
        <v>0</v>
      </c>
      <c r="V2033" s="13">
        <f>SUMIFS('Fielding Data'!F:F, 'Fielding Data'!$A:$A, $A2033)</f>
        <v>4</v>
      </c>
      <c r="W2033" s="13">
        <f>SUMIFS('Fielding Data'!G:G, 'Fielding Data'!$A:$A, $A2033)</f>
        <v>0</v>
      </c>
      <c r="X2033" s="13">
        <f>SUMIFS('Fielding Data'!H:H, 'Fielding Data'!$A:$A, $A2033)</f>
        <v>0</v>
      </c>
    </row>
    <row r="2034" spans="1:24" x14ac:dyDescent="0.3">
      <c r="A2034" s="13" t="str">
        <f t="shared" si="63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 t="shared" si="62"/>
        <v>Other</v>
      </c>
      <c r="Q2034" s="13">
        <f>IFERROR(VLOOKUP($A2034, 'Fielding Data'!$A$1:$H$12056, 5, 0), 0)</f>
        <v>0</v>
      </c>
      <c r="R2034" s="13">
        <f>IFERROR(VLOOKUP($A2034, 'Fielding Data'!$A$1:$H$12056, 6, 0), 0)</f>
        <v>0</v>
      </c>
      <c r="S2034" s="13">
        <f>IFERROR(VLOOKUP($A2034, 'Fielding Data'!$A$1:$H$12056, 7, 0), 0)</f>
        <v>0</v>
      </c>
      <c r="T2034" s="13">
        <f>IFERROR(VLOOKUP($A2034, 'Fielding Data'!$A$1:$H$12056, 8, 0), 0)</f>
        <v>0</v>
      </c>
      <c r="U2034" s="13">
        <f>SUMIFS('Fielding Data'!E:E, 'Fielding Data'!$A:$A, $A2034)</f>
        <v>0</v>
      </c>
      <c r="V2034" s="13">
        <f>SUMIFS('Fielding Data'!F:F, 'Fielding Data'!$A:$A, $A2034)</f>
        <v>0</v>
      </c>
      <c r="W2034" s="13">
        <f>SUMIFS('Fielding Data'!G:G, 'Fielding Data'!$A:$A, $A2034)</f>
        <v>0</v>
      </c>
      <c r="X2034" s="13">
        <f>SUMIFS('Fielding Data'!H:H, 'Fielding Data'!$A:$A, $A2034)</f>
        <v>0</v>
      </c>
    </row>
    <row r="2035" spans="1:24" x14ac:dyDescent="0.3">
      <c r="A2035" s="13" t="str">
        <f t="shared" si="63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 t="shared" si="62"/>
        <v>P</v>
      </c>
      <c r="Q2035" s="13">
        <f>IFERROR(VLOOKUP($A2035, 'Fielding Data'!$A$1:$H$12056, 5, 0), 0)</f>
        <v>4</v>
      </c>
      <c r="R2035" s="13">
        <f>IFERROR(VLOOKUP($A2035, 'Fielding Data'!$A$1:$H$12056, 6, 0), 0)</f>
        <v>6</v>
      </c>
      <c r="S2035" s="13">
        <f>IFERROR(VLOOKUP($A2035, 'Fielding Data'!$A$1:$H$12056, 7, 0), 0)</f>
        <v>2</v>
      </c>
      <c r="T2035" s="13">
        <f>IFERROR(VLOOKUP($A2035, 'Fielding Data'!$A$1:$H$12056, 8, 0), 0)</f>
        <v>1</v>
      </c>
      <c r="U2035" s="13">
        <f>SUMIFS('Fielding Data'!E:E, 'Fielding Data'!$A:$A, $A2035)</f>
        <v>4</v>
      </c>
      <c r="V2035" s="13">
        <f>SUMIFS('Fielding Data'!F:F, 'Fielding Data'!$A:$A, $A2035)</f>
        <v>6</v>
      </c>
      <c r="W2035" s="13">
        <f>SUMIFS('Fielding Data'!G:G, 'Fielding Data'!$A:$A, $A2035)</f>
        <v>2</v>
      </c>
      <c r="X2035" s="13">
        <f>SUMIFS('Fielding Data'!H:H, 'Fielding Data'!$A:$A, $A2035)</f>
        <v>1</v>
      </c>
    </row>
    <row r="2036" spans="1:24" x14ac:dyDescent="0.3">
      <c r="A2036" s="13" t="str">
        <f t="shared" si="63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 t="shared" si="62"/>
        <v>LF</v>
      </c>
      <c r="Q2036" s="13">
        <f>IFERROR(VLOOKUP($A2036, 'Fielding Data'!$A$1:$H$12056, 5, 0), 0)</f>
        <v>0</v>
      </c>
      <c r="R2036" s="13">
        <f>IFERROR(VLOOKUP($A2036, 'Fielding Data'!$A$1:$H$12056, 6, 0), 0)</f>
        <v>0</v>
      </c>
      <c r="S2036" s="13">
        <f>IFERROR(VLOOKUP($A2036, 'Fielding Data'!$A$1:$H$12056, 7, 0), 0)</f>
        <v>0</v>
      </c>
      <c r="T2036" s="13">
        <f>IFERROR(VLOOKUP($A2036, 'Fielding Data'!$A$1:$H$12056, 8, 0), 0)</f>
        <v>0</v>
      </c>
      <c r="U2036" s="13">
        <f>SUMIFS('Fielding Data'!E:E, 'Fielding Data'!$A:$A, $A2036)</f>
        <v>7</v>
      </c>
      <c r="V2036" s="13">
        <f>SUMIFS('Fielding Data'!F:F, 'Fielding Data'!$A:$A, $A2036)</f>
        <v>0</v>
      </c>
      <c r="W2036" s="13">
        <f>SUMIFS('Fielding Data'!G:G, 'Fielding Data'!$A:$A, $A2036)</f>
        <v>1</v>
      </c>
      <c r="X2036" s="13">
        <f>SUMIFS('Fielding Data'!H:H, 'Fielding Data'!$A:$A, $A2036)</f>
        <v>0</v>
      </c>
    </row>
    <row r="2037" spans="1:24" x14ac:dyDescent="0.3">
      <c r="A2037" s="13" t="str">
        <f t="shared" si="63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 t="shared" si="62"/>
        <v>P</v>
      </c>
      <c r="Q2037" s="13">
        <f>IFERROR(VLOOKUP($A2037, 'Fielding Data'!$A$1:$H$12056, 5, 0), 0)</f>
        <v>3</v>
      </c>
      <c r="R2037" s="13">
        <f>IFERROR(VLOOKUP($A2037, 'Fielding Data'!$A$1:$H$12056, 6, 0), 0)</f>
        <v>9</v>
      </c>
      <c r="S2037" s="13">
        <f>IFERROR(VLOOKUP($A2037, 'Fielding Data'!$A$1:$H$12056, 7, 0), 0)</f>
        <v>0</v>
      </c>
      <c r="T2037" s="13">
        <f>IFERROR(VLOOKUP($A2037, 'Fielding Data'!$A$1:$H$12056, 8, 0), 0)</f>
        <v>1</v>
      </c>
      <c r="U2037" s="13">
        <f>SUMIFS('Fielding Data'!E:E, 'Fielding Data'!$A:$A, $A2037)</f>
        <v>3</v>
      </c>
      <c r="V2037" s="13">
        <f>SUMIFS('Fielding Data'!F:F, 'Fielding Data'!$A:$A, $A2037)</f>
        <v>9</v>
      </c>
      <c r="W2037" s="13">
        <f>SUMIFS('Fielding Data'!G:G, 'Fielding Data'!$A:$A, $A2037)</f>
        <v>0</v>
      </c>
      <c r="X2037" s="13">
        <f>SUMIFS('Fielding Data'!H:H, 'Fielding Data'!$A:$A, $A2037)</f>
        <v>1</v>
      </c>
    </row>
    <row r="2038" spans="1:24" x14ac:dyDescent="0.3">
      <c r="A2038" s="13" t="str">
        <f t="shared" si="63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 t="shared" si="62"/>
        <v>C</v>
      </c>
      <c r="Q2038" s="13">
        <f>IFERROR(VLOOKUP($A2038, 'Fielding Data'!$A$1:$H$12056, 5, 0), 0)</f>
        <v>684</v>
      </c>
      <c r="R2038" s="13">
        <f>IFERROR(VLOOKUP($A2038, 'Fielding Data'!$A$1:$H$12056, 6, 0), 0)</f>
        <v>55</v>
      </c>
      <c r="S2038" s="13">
        <f>IFERROR(VLOOKUP($A2038, 'Fielding Data'!$A$1:$H$12056, 7, 0), 0)</f>
        <v>5</v>
      </c>
      <c r="T2038" s="13">
        <f>IFERROR(VLOOKUP($A2038, 'Fielding Data'!$A$1:$H$12056, 8, 0), 0)</f>
        <v>7</v>
      </c>
      <c r="U2038" s="13">
        <f>SUMIFS('Fielding Data'!E:E, 'Fielding Data'!$A:$A, $A2038)</f>
        <v>684</v>
      </c>
      <c r="V2038" s="13">
        <f>SUMIFS('Fielding Data'!F:F, 'Fielding Data'!$A:$A, $A2038)</f>
        <v>55</v>
      </c>
      <c r="W2038" s="13">
        <f>SUMIFS('Fielding Data'!G:G, 'Fielding Data'!$A:$A, $A2038)</f>
        <v>5</v>
      </c>
      <c r="X2038" s="13">
        <f>SUMIFS('Fielding Data'!H:H, 'Fielding Data'!$A:$A, $A2038)</f>
        <v>7</v>
      </c>
    </row>
    <row r="2039" spans="1:24" x14ac:dyDescent="0.3">
      <c r="A2039" s="13" t="str">
        <f t="shared" si="63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 t="shared" si="62"/>
        <v>3B</v>
      </c>
      <c r="Q2039" s="13">
        <f>IFERROR(VLOOKUP($A2039, 'Fielding Data'!$A$1:$H$12056, 5, 0), 0)</f>
        <v>8</v>
      </c>
      <c r="R2039" s="13">
        <f>IFERROR(VLOOKUP($A2039, 'Fielding Data'!$A$1:$H$12056, 6, 0), 0)</f>
        <v>11</v>
      </c>
      <c r="S2039" s="13">
        <f>IFERROR(VLOOKUP($A2039, 'Fielding Data'!$A$1:$H$12056, 7, 0), 0)</f>
        <v>2</v>
      </c>
      <c r="T2039" s="13">
        <f>IFERROR(VLOOKUP($A2039, 'Fielding Data'!$A$1:$H$12056, 8, 0), 0)</f>
        <v>1</v>
      </c>
      <c r="U2039" s="13">
        <f>SUMIFS('Fielding Data'!E:E, 'Fielding Data'!$A:$A, $A2039)</f>
        <v>12</v>
      </c>
      <c r="V2039" s="13">
        <f>SUMIFS('Fielding Data'!F:F, 'Fielding Data'!$A:$A, $A2039)</f>
        <v>30</v>
      </c>
      <c r="W2039" s="13">
        <f>SUMIFS('Fielding Data'!G:G, 'Fielding Data'!$A:$A, $A2039)</f>
        <v>3</v>
      </c>
      <c r="X2039" s="13">
        <f>SUMIFS('Fielding Data'!H:H, 'Fielding Data'!$A:$A, $A2039)</f>
        <v>3</v>
      </c>
    </row>
    <row r="2040" spans="1:24" x14ac:dyDescent="0.3">
      <c r="A2040" s="13" t="str">
        <f t="shared" si="63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 t="shared" si="62"/>
        <v>P</v>
      </c>
      <c r="Q2040" s="13">
        <f>IFERROR(VLOOKUP($A2040, 'Fielding Data'!$A$1:$H$12056, 5, 0), 0)</f>
        <v>1</v>
      </c>
      <c r="R2040" s="13">
        <f>IFERROR(VLOOKUP($A2040, 'Fielding Data'!$A$1:$H$12056, 6, 0), 0)</f>
        <v>2</v>
      </c>
      <c r="S2040" s="13">
        <f>IFERROR(VLOOKUP($A2040, 'Fielding Data'!$A$1:$H$12056, 7, 0), 0)</f>
        <v>0</v>
      </c>
      <c r="T2040" s="13">
        <f>IFERROR(VLOOKUP($A2040, 'Fielding Data'!$A$1:$H$12056, 8, 0), 0)</f>
        <v>0</v>
      </c>
      <c r="U2040" s="13">
        <f>SUMIFS('Fielding Data'!E:E, 'Fielding Data'!$A:$A, $A2040)</f>
        <v>1</v>
      </c>
      <c r="V2040" s="13">
        <f>SUMIFS('Fielding Data'!F:F, 'Fielding Data'!$A:$A, $A2040)</f>
        <v>2</v>
      </c>
      <c r="W2040" s="13">
        <f>SUMIFS('Fielding Data'!G:G, 'Fielding Data'!$A:$A, $A2040)</f>
        <v>0</v>
      </c>
      <c r="X2040" s="13">
        <f>SUMIFS('Fielding Data'!H:H, 'Fielding Data'!$A:$A, $A2040)</f>
        <v>0</v>
      </c>
    </row>
    <row r="2041" spans="1:24" x14ac:dyDescent="0.3">
      <c r="A2041" s="13" t="str">
        <f t="shared" si="63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 t="shared" si="62"/>
        <v>P</v>
      </c>
      <c r="Q2041" s="13">
        <f>IFERROR(VLOOKUP($A2041, 'Fielding Data'!$A$1:$H$12056, 5, 0), 0)</f>
        <v>3</v>
      </c>
      <c r="R2041" s="13">
        <f>IFERROR(VLOOKUP($A2041, 'Fielding Data'!$A$1:$H$12056, 6, 0), 0)</f>
        <v>6</v>
      </c>
      <c r="S2041" s="13">
        <f>IFERROR(VLOOKUP($A2041, 'Fielding Data'!$A$1:$H$12056, 7, 0), 0)</f>
        <v>0</v>
      </c>
      <c r="T2041" s="13">
        <f>IFERROR(VLOOKUP($A2041, 'Fielding Data'!$A$1:$H$12056, 8, 0), 0)</f>
        <v>1</v>
      </c>
      <c r="U2041" s="13">
        <f>SUMIFS('Fielding Data'!E:E, 'Fielding Data'!$A:$A, $A2041)</f>
        <v>3</v>
      </c>
      <c r="V2041" s="13">
        <f>SUMIFS('Fielding Data'!F:F, 'Fielding Data'!$A:$A, $A2041)</f>
        <v>6</v>
      </c>
      <c r="W2041" s="13">
        <f>SUMIFS('Fielding Data'!G:G, 'Fielding Data'!$A:$A, $A2041)</f>
        <v>0</v>
      </c>
      <c r="X2041" s="13">
        <f>SUMIFS('Fielding Data'!H:H, 'Fielding Data'!$A:$A, $A2041)</f>
        <v>1</v>
      </c>
    </row>
    <row r="2042" spans="1:24" x14ac:dyDescent="0.3">
      <c r="A2042" s="13" t="str">
        <f t="shared" si="63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 t="shared" si="62"/>
        <v>P</v>
      </c>
      <c r="Q2042" s="13">
        <f>IFERROR(VLOOKUP($A2042, 'Fielding Data'!$A$1:$H$12056, 5, 0), 0)</f>
        <v>2</v>
      </c>
      <c r="R2042" s="13">
        <f>IFERROR(VLOOKUP($A2042, 'Fielding Data'!$A$1:$H$12056, 6, 0), 0)</f>
        <v>4</v>
      </c>
      <c r="S2042" s="13">
        <f>IFERROR(VLOOKUP($A2042, 'Fielding Data'!$A$1:$H$12056, 7, 0), 0)</f>
        <v>0</v>
      </c>
      <c r="T2042" s="13">
        <f>IFERROR(VLOOKUP($A2042, 'Fielding Data'!$A$1:$H$12056, 8, 0), 0)</f>
        <v>1</v>
      </c>
      <c r="U2042" s="13">
        <f>SUMIFS('Fielding Data'!E:E, 'Fielding Data'!$A:$A, $A2042)</f>
        <v>2</v>
      </c>
      <c r="V2042" s="13">
        <f>SUMIFS('Fielding Data'!F:F, 'Fielding Data'!$A:$A, $A2042)</f>
        <v>4</v>
      </c>
      <c r="W2042" s="13">
        <f>SUMIFS('Fielding Data'!G:G, 'Fielding Data'!$A:$A, $A2042)</f>
        <v>0</v>
      </c>
      <c r="X2042" s="13">
        <f>SUMIFS('Fielding Data'!H:H, 'Fielding Data'!$A:$A, $A2042)</f>
        <v>1</v>
      </c>
    </row>
    <row r="2043" spans="1:24" x14ac:dyDescent="0.3">
      <c r="A2043" s="13" t="str">
        <f t="shared" si="63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 t="shared" si="62"/>
        <v>C</v>
      </c>
      <c r="Q2043" s="13">
        <f>IFERROR(VLOOKUP($A2043, 'Fielding Data'!$A$1:$H$12056, 5, 0), 0)</f>
        <v>44</v>
      </c>
      <c r="R2043" s="13">
        <f>IFERROR(VLOOKUP($A2043, 'Fielding Data'!$A$1:$H$12056, 6, 0), 0)</f>
        <v>1</v>
      </c>
      <c r="S2043" s="13">
        <f>IFERROR(VLOOKUP($A2043, 'Fielding Data'!$A$1:$H$12056, 7, 0), 0)</f>
        <v>1</v>
      </c>
      <c r="T2043" s="13">
        <f>IFERROR(VLOOKUP($A2043, 'Fielding Data'!$A$1:$H$12056, 8, 0), 0)</f>
        <v>0</v>
      </c>
      <c r="U2043" s="13">
        <f>SUMIFS('Fielding Data'!E:E, 'Fielding Data'!$A:$A, $A2043)</f>
        <v>44</v>
      </c>
      <c r="V2043" s="13">
        <f>SUMIFS('Fielding Data'!F:F, 'Fielding Data'!$A:$A, $A2043)</f>
        <v>1</v>
      </c>
      <c r="W2043" s="13">
        <f>SUMIFS('Fielding Data'!G:G, 'Fielding Data'!$A:$A, $A2043)</f>
        <v>1</v>
      </c>
      <c r="X2043" s="13">
        <f>SUMIFS('Fielding Data'!H:H, 'Fielding Data'!$A:$A, $A2043)</f>
        <v>0</v>
      </c>
    </row>
    <row r="2044" spans="1:24" x14ac:dyDescent="0.3">
      <c r="A2044" s="13" t="str">
        <f t="shared" si="63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 t="shared" si="62"/>
        <v>CF</v>
      </c>
      <c r="Q2044" s="13">
        <f>IFERROR(VLOOKUP($A2044, 'Fielding Data'!$A$1:$H$12056, 5, 0), 0)</f>
        <v>0</v>
      </c>
      <c r="R2044" s="13">
        <f>IFERROR(VLOOKUP($A2044, 'Fielding Data'!$A$1:$H$12056, 6, 0), 0)</f>
        <v>0</v>
      </c>
      <c r="S2044" s="13">
        <f>IFERROR(VLOOKUP($A2044, 'Fielding Data'!$A$1:$H$12056, 7, 0), 0)</f>
        <v>0</v>
      </c>
      <c r="T2044" s="13">
        <f>IFERROR(VLOOKUP($A2044, 'Fielding Data'!$A$1:$H$12056, 8, 0), 0)</f>
        <v>0</v>
      </c>
      <c r="U2044" s="13">
        <f>SUMIFS('Fielding Data'!E:E, 'Fielding Data'!$A:$A, $A2044)</f>
        <v>145</v>
      </c>
      <c r="V2044" s="13">
        <f>SUMIFS('Fielding Data'!F:F, 'Fielding Data'!$A:$A, $A2044)</f>
        <v>5</v>
      </c>
      <c r="W2044" s="13">
        <f>SUMIFS('Fielding Data'!G:G, 'Fielding Data'!$A:$A, $A2044)</f>
        <v>5</v>
      </c>
      <c r="X2044" s="13">
        <f>SUMIFS('Fielding Data'!H:H, 'Fielding Data'!$A:$A, $A2044)</f>
        <v>1</v>
      </c>
    </row>
    <row r="2045" spans="1:24" x14ac:dyDescent="0.3">
      <c r="A2045" s="13" t="str">
        <f t="shared" si="63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 t="shared" si="62"/>
        <v>P</v>
      </c>
      <c r="Q2045" s="13">
        <f>IFERROR(VLOOKUP($A2045, 'Fielding Data'!$A$1:$H$12056, 5, 0), 0)</f>
        <v>0</v>
      </c>
      <c r="R2045" s="13">
        <f>IFERROR(VLOOKUP($A2045, 'Fielding Data'!$A$1:$H$12056, 6, 0), 0)</f>
        <v>0</v>
      </c>
      <c r="S2045" s="13">
        <f>IFERROR(VLOOKUP($A2045, 'Fielding Data'!$A$1:$H$12056, 7, 0), 0)</f>
        <v>0</v>
      </c>
      <c r="T2045" s="13">
        <f>IFERROR(VLOOKUP($A2045, 'Fielding Data'!$A$1:$H$12056, 8, 0), 0)</f>
        <v>0</v>
      </c>
      <c r="U2045" s="13">
        <f>SUMIFS('Fielding Data'!E:E, 'Fielding Data'!$A:$A, $A2045)</f>
        <v>0</v>
      </c>
      <c r="V2045" s="13">
        <f>SUMIFS('Fielding Data'!F:F, 'Fielding Data'!$A:$A, $A2045)</f>
        <v>0</v>
      </c>
      <c r="W2045" s="13">
        <f>SUMIFS('Fielding Data'!G:G, 'Fielding Data'!$A:$A, $A2045)</f>
        <v>0</v>
      </c>
      <c r="X2045" s="13">
        <f>SUMIFS('Fielding Data'!H:H, 'Fielding Data'!$A:$A, $A2045)</f>
        <v>0</v>
      </c>
    </row>
    <row r="2046" spans="1:24" x14ac:dyDescent="0.3">
      <c r="A2046" s="13" t="str">
        <f t="shared" si="63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 t="shared" si="62"/>
        <v>Other</v>
      </c>
      <c r="Q2046" s="13">
        <f>IFERROR(VLOOKUP($A2046, 'Fielding Data'!$A$1:$H$12056, 5, 0), 0)</f>
        <v>0</v>
      </c>
      <c r="R2046" s="13">
        <f>IFERROR(VLOOKUP($A2046, 'Fielding Data'!$A$1:$H$12056, 6, 0), 0)</f>
        <v>0</v>
      </c>
      <c r="S2046" s="13">
        <f>IFERROR(VLOOKUP($A2046, 'Fielding Data'!$A$1:$H$12056, 7, 0), 0)</f>
        <v>0</v>
      </c>
      <c r="T2046" s="13">
        <f>IFERROR(VLOOKUP($A2046, 'Fielding Data'!$A$1:$H$12056, 8, 0), 0)</f>
        <v>0</v>
      </c>
      <c r="U2046" s="13">
        <f>SUMIFS('Fielding Data'!E:E, 'Fielding Data'!$A:$A, $A2046)</f>
        <v>0</v>
      </c>
      <c r="V2046" s="13">
        <f>SUMIFS('Fielding Data'!F:F, 'Fielding Data'!$A:$A, $A2046)</f>
        <v>0</v>
      </c>
      <c r="W2046" s="13">
        <f>SUMIFS('Fielding Data'!G:G, 'Fielding Data'!$A:$A, $A2046)</f>
        <v>0</v>
      </c>
      <c r="X2046" s="13">
        <f>SUMIFS('Fielding Data'!H:H, 'Fielding Data'!$A:$A, $A2046)</f>
        <v>0</v>
      </c>
    </row>
    <row r="2047" spans="1:24" x14ac:dyDescent="0.3">
      <c r="A2047" s="13" t="str">
        <f t="shared" si="63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 t="shared" si="62"/>
        <v>LF</v>
      </c>
      <c r="Q2047" s="13">
        <f>IFERROR(VLOOKUP($A2047, 'Fielding Data'!$A$1:$H$12056, 5, 0), 0)</f>
        <v>0</v>
      </c>
      <c r="R2047" s="13">
        <f>IFERROR(VLOOKUP($A2047, 'Fielding Data'!$A$1:$H$12056, 6, 0), 0)</f>
        <v>0</v>
      </c>
      <c r="S2047" s="13">
        <f>IFERROR(VLOOKUP($A2047, 'Fielding Data'!$A$1:$H$12056, 7, 0), 0)</f>
        <v>0</v>
      </c>
      <c r="T2047" s="13">
        <f>IFERROR(VLOOKUP($A2047, 'Fielding Data'!$A$1:$H$12056, 8, 0), 0)</f>
        <v>0</v>
      </c>
      <c r="U2047" s="13">
        <f>SUMIFS('Fielding Data'!E:E, 'Fielding Data'!$A:$A, $A2047)</f>
        <v>150</v>
      </c>
      <c r="V2047" s="13">
        <f>SUMIFS('Fielding Data'!F:F, 'Fielding Data'!$A:$A, $A2047)</f>
        <v>5</v>
      </c>
      <c r="W2047" s="13">
        <f>SUMIFS('Fielding Data'!G:G, 'Fielding Data'!$A:$A, $A2047)</f>
        <v>3</v>
      </c>
      <c r="X2047" s="13">
        <f>SUMIFS('Fielding Data'!H:H, 'Fielding Data'!$A:$A, $A2047)</f>
        <v>0</v>
      </c>
    </row>
    <row r="2048" spans="1:24" x14ac:dyDescent="0.3">
      <c r="A2048" s="13" t="str">
        <f t="shared" si="63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 t="shared" si="62"/>
        <v>P</v>
      </c>
      <c r="Q2048" s="13">
        <f>IFERROR(VLOOKUP($A2048, 'Fielding Data'!$A$1:$H$12056, 5, 0), 0)</f>
        <v>0</v>
      </c>
      <c r="R2048" s="13">
        <f>IFERROR(VLOOKUP($A2048, 'Fielding Data'!$A$1:$H$12056, 6, 0), 0)</f>
        <v>0</v>
      </c>
      <c r="S2048" s="13">
        <f>IFERROR(VLOOKUP($A2048, 'Fielding Data'!$A$1:$H$12056, 7, 0), 0)</f>
        <v>0</v>
      </c>
      <c r="T2048" s="13">
        <f>IFERROR(VLOOKUP($A2048, 'Fielding Data'!$A$1:$H$12056, 8, 0), 0)</f>
        <v>0</v>
      </c>
      <c r="U2048" s="13">
        <f>SUMIFS('Fielding Data'!E:E, 'Fielding Data'!$A:$A, $A2048)</f>
        <v>0</v>
      </c>
      <c r="V2048" s="13">
        <f>SUMIFS('Fielding Data'!F:F, 'Fielding Data'!$A:$A, $A2048)</f>
        <v>0</v>
      </c>
      <c r="W2048" s="13">
        <f>SUMIFS('Fielding Data'!G:G, 'Fielding Data'!$A:$A, $A2048)</f>
        <v>0</v>
      </c>
      <c r="X2048" s="13">
        <f>SUMIFS('Fielding Data'!H:H, 'Fielding Data'!$A:$A, $A2048)</f>
        <v>0</v>
      </c>
    </row>
    <row r="2049" spans="1:24" x14ac:dyDescent="0.3">
      <c r="A2049" s="13" t="str">
        <f t="shared" si="63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 t="shared" si="62"/>
        <v>2B</v>
      </c>
      <c r="Q2049" s="13">
        <f>IFERROR(VLOOKUP($A2049, 'Fielding Data'!$A$1:$H$12056, 5, 0), 0)</f>
        <v>1</v>
      </c>
      <c r="R2049" s="13">
        <f>IFERROR(VLOOKUP($A2049, 'Fielding Data'!$A$1:$H$12056, 6, 0), 0)</f>
        <v>5</v>
      </c>
      <c r="S2049" s="13">
        <f>IFERROR(VLOOKUP($A2049, 'Fielding Data'!$A$1:$H$12056, 7, 0), 0)</f>
        <v>0</v>
      </c>
      <c r="T2049" s="13">
        <f>IFERROR(VLOOKUP($A2049, 'Fielding Data'!$A$1:$H$12056, 8, 0), 0)</f>
        <v>0</v>
      </c>
      <c r="U2049" s="13">
        <f>SUMIFS('Fielding Data'!E:E, 'Fielding Data'!$A:$A, $A2049)</f>
        <v>96</v>
      </c>
      <c r="V2049" s="13">
        <f>SUMIFS('Fielding Data'!F:F, 'Fielding Data'!$A:$A, $A2049)</f>
        <v>213</v>
      </c>
      <c r="W2049" s="13">
        <f>SUMIFS('Fielding Data'!G:G, 'Fielding Data'!$A:$A, $A2049)</f>
        <v>13</v>
      </c>
      <c r="X2049" s="13">
        <f>SUMIFS('Fielding Data'!H:H, 'Fielding Data'!$A:$A, $A2049)</f>
        <v>36</v>
      </c>
    </row>
    <row r="2050" spans="1:24" x14ac:dyDescent="0.3">
      <c r="A2050" s="13" t="str">
        <f t="shared" si="63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 t="shared" ref="P2050:P2113" si="64">IFERROR(VLOOKUP($A2050, Fielding, 4, 0), "Other")</f>
        <v>CF</v>
      </c>
      <c r="Q2050" s="13">
        <f>IFERROR(VLOOKUP($A2050, 'Fielding Data'!$A$1:$H$12056, 5, 0), 0)</f>
        <v>0</v>
      </c>
      <c r="R2050" s="13">
        <f>IFERROR(VLOOKUP($A2050, 'Fielding Data'!$A$1:$H$12056, 6, 0), 0)</f>
        <v>0</v>
      </c>
      <c r="S2050" s="13">
        <f>IFERROR(VLOOKUP($A2050, 'Fielding Data'!$A$1:$H$12056, 7, 0), 0)</f>
        <v>0</v>
      </c>
      <c r="T2050" s="13">
        <f>IFERROR(VLOOKUP($A2050, 'Fielding Data'!$A$1:$H$12056, 8, 0), 0)</f>
        <v>0</v>
      </c>
      <c r="U2050" s="13">
        <f>SUMIFS('Fielding Data'!E:E, 'Fielding Data'!$A:$A, $A2050)</f>
        <v>78</v>
      </c>
      <c r="V2050" s="13">
        <f>SUMIFS('Fielding Data'!F:F, 'Fielding Data'!$A:$A, $A2050)</f>
        <v>2</v>
      </c>
      <c r="W2050" s="13">
        <f>SUMIFS('Fielding Data'!G:G, 'Fielding Data'!$A:$A, $A2050)</f>
        <v>1</v>
      </c>
      <c r="X2050" s="13">
        <f>SUMIFS('Fielding Data'!H:H, 'Fielding Data'!$A:$A, $A2050)</f>
        <v>0</v>
      </c>
    </row>
    <row r="2051" spans="1:24" x14ac:dyDescent="0.3">
      <c r="A2051" s="13" t="str">
        <f t="shared" ref="A2051:A2114" si="65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 t="shared" si="64"/>
        <v>P</v>
      </c>
      <c r="Q2051" s="13">
        <f>IFERROR(VLOOKUP($A2051, 'Fielding Data'!$A$1:$H$12056, 5, 0), 0)</f>
        <v>1</v>
      </c>
      <c r="R2051" s="13">
        <f>IFERROR(VLOOKUP($A2051, 'Fielding Data'!$A$1:$H$12056, 6, 0), 0)</f>
        <v>4</v>
      </c>
      <c r="S2051" s="13">
        <f>IFERROR(VLOOKUP($A2051, 'Fielding Data'!$A$1:$H$12056, 7, 0), 0)</f>
        <v>1</v>
      </c>
      <c r="T2051" s="13">
        <f>IFERROR(VLOOKUP($A2051, 'Fielding Data'!$A$1:$H$12056, 8, 0), 0)</f>
        <v>0</v>
      </c>
      <c r="U2051" s="13">
        <f>SUMIFS('Fielding Data'!E:E, 'Fielding Data'!$A:$A, $A2051)</f>
        <v>1</v>
      </c>
      <c r="V2051" s="13">
        <f>SUMIFS('Fielding Data'!F:F, 'Fielding Data'!$A:$A, $A2051)</f>
        <v>4</v>
      </c>
      <c r="W2051" s="13">
        <f>SUMIFS('Fielding Data'!G:G, 'Fielding Data'!$A:$A, $A2051)</f>
        <v>1</v>
      </c>
      <c r="X2051" s="13">
        <f>SUMIFS('Fielding Data'!H:H, 'Fielding Data'!$A:$A, $A2051)</f>
        <v>0</v>
      </c>
    </row>
    <row r="2052" spans="1:24" x14ac:dyDescent="0.3">
      <c r="A2052" s="13" t="str">
        <f t="shared" si="65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 t="shared" si="64"/>
        <v>CF</v>
      </c>
      <c r="Q2052" s="13">
        <f>IFERROR(VLOOKUP($A2052, 'Fielding Data'!$A$1:$H$12056, 5, 0), 0)</f>
        <v>0</v>
      </c>
      <c r="R2052" s="13">
        <f>IFERROR(VLOOKUP($A2052, 'Fielding Data'!$A$1:$H$12056, 6, 0), 0)</f>
        <v>0</v>
      </c>
      <c r="S2052" s="13">
        <f>IFERROR(VLOOKUP($A2052, 'Fielding Data'!$A$1:$H$12056, 7, 0), 0)</f>
        <v>0</v>
      </c>
      <c r="T2052" s="13">
        <f>IFERROR(VLOOKUP($A2052, 'Fielding Data'!$A$1:$H$12056, 8, 0), 0)</f>
        <v>0</v>
      </c>
      <c r="U2052" s="13">
        <f>SUMIFS('Fielding Data'!E:E, 'Fielding Data'!$A:$A, $A2052)</f>
        <v>285</v>
      </c>
      <c r="V2052" s="13">
        <f>SUMIFS('Fielding Data'!F:F, 'Fielding Data'!$A:$A, $A2052)</f>
        <v>3</v>
      </c>
      <c r="W2052" s="13">
        <f>SUMIFS('Fielding Data'!G:G, 'Fielding Data'!$A:$A, $A2052)</f>
        <v>7</v>
      </c>
      <c r="X2052" s="13">
        <f>SUMIFS('Fielding Data'!H:H, 'Fielding Data'!$A:$A, $A2052)</f>
        <v>0</v>
      </c>
    </row>
    <row r="2053" spans="1:24" x14ac:dyDescent="0.3">
      <c r="A2053" s="13" t="str">
        <f t="shared" si="65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 t="shared" si="64"/>
        <v>P</v>
      </c>
      <c r="Q2053" s="13">
        <f>IFERROR(VLOOKUP($A2053, 'Fielding Data'!$A$1:$H$12056, 5, 0), 0)</f>
        <v>0</v>
      </c>
      <c r="R2053" s="13">
        <f>IFERROR(VLOOKUP($A2053, 'Fielding Data'!$A$1:$H$12056, 6, 0), 0)</f>
        <v>1</v>
      </c>
      <c r="S2053" s="13">
        <f>IFERROR(VLOOKUP($A2053, 'Fielding Data'!$A$1:$H$12056, 7, 0), 0)</f>
        <v>0</v>
      </c>
      <c r="T2053" s="13">
        <f>IFERROR(VLOOKUP($A2053, 'Fielding Data'!$A$1:$H$12056, 8, 0), 0)</f>
        <v>0</v>
      </c>
      <c r="U2053" s="13">
        <f>SUMIFS('Fielding Data'!E:E, 'Fielding Data'!$A:$A, $A2053)</f>
        <v>0</v>
      </c>
      <c r="V2053" s="13">
        <f>SUMIFS('Fielding Data'!F:F, 'Fielding Data'!$A:$A, $A2053)</f>
        <v>1</v>
      </c>
      <c r="W2053" s="13">
        <f>SUMIFS('Fielding Data'!G:G, 'Fielding Data'!$A:$A, $A2053)</f>
        <v>0</v>
      </c>
      <c r="X2053" s="13">
        <f>SUMIFS('Fielding Data'!H:H, 'Fielding Data'!$A:$A, $A2053)</f>
        <v>0</v>
      </c>
    </row>
    <row r="2054" spans="1:24" x14ac:dyDescent="0.3">
      <c r="A2054" s="13" t="str">
        <f t="shared" si="65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 t="shared" si="64"/>
        <v>SS</v>
      </c>
      <c r="Q2054" s="13">
        <f>IFERROR(VLOOKUP($A2054, 'Fielding Data'!$A$1:$H$12056, 5, 0), 0)</f>
        <v>175</v>
      </c>
      <c r="R2054" s="13">
        <f>IFERROR(VLOOKUP($A2054, 'Fielding Data'!$A$1:$H$12056, 6, 0), 0)</f>
        <v>361</v>
      </c>
      <c r="S2054" s="13">
        <f>IFERROR(VLOOKUP($A2054, 'Fielding Data'!$A$1:$H$12056, 7, 0), 0)</f>
        <v>18</v>
      </c>
      <c r="T2054" s="13">
        <f>IFERROR(VLOOKUP($A2054, 'Fielding Data'!$A$1:$H$12056, 8, 0), 0)</f>
        <v>75</v>
      </c>
      <c r="U2054" s="13">
        <f>SUMIFS('Fielding Data'!E:E, 'Fielding Data'!$A:$A, $A2054)</f>
        <v>175</v>
      </c>
      <c r="V2054" s="13">
        <f>SUMIFS('Fielding Data'!F:F, 'Fielding Data'!$A:$A, $A2054)</f>
        <v>361</v>
      </c>
      <c r="W2054" s="13">
        <f>SUMIFS('Fielding Data'!G:G, 'Fielding Data'!$A:$A, $A2054)</f>
        <v>18</v>
      </c>
      <c r="X2054" s="13">
        <f>SUMIFS('Fielding Data'!H:H, 'Fielding Data'!$A:$A, $A2054)</f>
        <v>75</v>
      </c>
    </row>
    <row r="2055" spans="1:24" x14ac:dyDescent="0.3">
      <c r="A2055" s="13" t="str">
        <f t="shared" si="65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 t="shared" si="64"/>
        <v>P</v>
      </c>
      <c r="Q2055" s="13">
        <f>IFERROR(VLOOKUP($A2055, 'Fielding Data'!$A$1:$H$12056, 5, 0), 0)</f>
        <v>3</v>
      </c>
      <c r="R2055" s="13">
        <f>IFERROR(VLOOKUP($A2055, 'Fielding Data'!$A$1:$H$12056, 6, 0), 0)</f>
        <v>5</v>
      </c>
      <c r="S2055" s="13">
        <f>IFERROR(VLOOKUP($A2055, 'Fielding Data'!$A$1:$H$12056, 7, 0), 0)</f>
        <v>0</v>
      </c>
      <c r="T2055" s="13">
        <f>IFERROR(VLOOKUP($A2055, 'Fielding Data'!$A$1:$H$12056, 8, 0), 0)</f>
        <v>0</v>
      </c>
      <c r="U2055" s="13">
        <f>SUMIFS('Fielding Data'!E:E, 'Fielding Data'!$A:$A, $A2055)</f>
        <v>3</v>
      </c>
      <c r="V2055" s="13">
        <f>SUMIFS('Fielding Data'!F:F, 'Fielding Data'!$A:$A, $A2055)</f>
        <v>5</v>
      </c>
      <c r="W2055" s="13">
        <f>SUMIFS('Fielding Data'!G:G, 'Fielding Data'!$A:$A, $A2055)</f>
        <v>0</v>
      </c>
      <c r="X2055" s="13">
        <f>SUMIFS('Fielding Data'!H:H, 'Fielding Data'!$A:$A, $A2055)</f>
        <v>0</v>
      </c>
    </row>
    <row r="2056" spans="1:24" x14ac:dyDescent="0.3">
      <c r="A2056" s="13" t="str">
        <f t="shared" si="65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 t="shared" si="64"/>
        <v>1B</v>
      </c>
      <c r="Q2056" s="13">
        <f>IFERROR(VLOOKUP($A2056, 'Fielding Data'!$A$1:$H$12056, 5, 0), 0)</f>
        <v>370</v>
      </c>
      <c r="R2056" s="13">
        <f>IFERROR(VLOOKUP($A2056, 'Fielding Data'!$A$1:$H$12056, 6, 0), 0)</f>
        <v>17</v>
      </c>
      <c r="S2056" s="13">
        <f>IFERROR(VLOOKUP($A2056, 'Fielding Data'!$A$1:$H$12056, 7, 0), 0)</f>
        <v>5</v>
      </c>
      <c r="T2056" s="13">
        <f>IFERROR(VLOOKUP($A2056, 'Fielding Data'!$A$1:$H$12056, 8, 0), 0)</f>
        <v>45</v>
      </c>
      <c r="U2056" s="13">
        <f>SUMIFS('Fielding Data'!E:E, 'Fielding Data'!$A:$A, $A2056)</f>
        <v>428</v>
      </c>
      <c r="V2056" s="13">
        <f>SUMIFS('Fielding Data'!F:F, 'Fielding Data'!$A:$A, $A2056)</f>
        <v>186</v>
      </c>
      <c r="W2056" s="13">
        <f>SUMIFS('Fielding Data'!G:G, 'Fielding Data'!$A:$A, $A2056)</f>
        <v>31</v>
      </c>
      <c r="X2056" s="13">
        <f>SUMIFS('Fielding Data'!H:H, 'Fielding Data'!$A:$A, $A2056)</f>
        <v>64</v>
      </c>
    </row>
    <row r="2057" spans="1:24" x14ac:dyDescent="0.3">
      <c r="A2057" s="13" t="str">
        <f t="shared" si="65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 t="shared" si="64"/>
        <v>P</v>
      </c>
      <c r="Q2057" s="13">
        <f>IFERROR(VLOOKUP($A2057, 'Fielding Data'!$A$1:$H$12056, 5, 0), 0)</f>
        <v>0</v>
      </c>
      <c r="R2057" s="13">
        <f>IFERROR(VLOOKUP($A2057, 'Fielding Data'!$A$1:$H$12056, 6, 0), 0)</f>
        <v>7</v>
      </c>
      <c r="S2057" s="13">
        <f>IFERROR(VLOOKUP($A2057, 'Fielding Data'!$A$1:$H$12056, 7, 0), 0)</f>
        <v>0</v>
      </c>
      <c r="T2057" s="13">
        <f>IFERROR(VLOOKUP($A2057, 'Fielding Data'!$A$1:$H$12056, 8, 0), 0)</f>
        <v>0</v>
      </c>
      <c r="U2057" s="13">
        <f>SUMIFS('Fielding Data'!E:E, 'Fielding Data'!$A:$A, $A2057)</f>
        <v>0</v>
      </c>
      <c r="V2057" s="13">
        <f>SUMIFS('Fielding Data'!F:F, 'Fielding Data'!$A:$A, $A2057)</f>
        <v>7</v>
      </c>
      <c r="W2057" s="13">
        <f>SUMIFS('Fielding Data'!G:G, 'Fielding Data'!$A:$A, $A2057)</f>
        <v>0</v>
      </c>
      <c r="X2057" s="13">
        <f>SUMIFS('Fielding Data'!H:H, 'Fielding Data'!$A:$A, $A2057)</f>
        <v>0</v>
      </c>
    </row>
    <row r="2058" spans="1:24" x14ac:dyDescent="0.3">
      <c r="A2058" s="13" t="str">
        <f t="shared" si="65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 t="shared" si="64"/>
        <v>2B</v>
      </c>
      <c r="Q2058" s="13">
        <f>IFERROR(VLOOKUP($A2058, 'Fielding Data'!$A$1:$H$12056, 5, 0), 0)</f>
        <v>31</v>
      </c>
      <c r="R2058" s="13">
        <f>IFERROR(VLOOKUP($A2058, 'Fielding Data'!$A$1:$H$12056, 6, 0), 0)</f>
        <v>58</v>
      </c>
      <c r="S2058" s="13">
        <f>IFERROR(VLOOKUP($A2058, 'Fielding Data'!$A$1:$H$12056, 7, 0), 0)</f>
        <v>2</v>
      </c>
      <c r="T2058" s="13">
        <f>IFERROR(VLOOKUP($A2058, 'Fielding Data'!$A$1:$H$12056, 8, 0), 0)</f>
        <v>12</v>
      </c>
      <c r="U2058" s="13">
        <f>SUMIFS('Fielding Data'!E:E, 'Fielding Data'!$A:$A, $A2058)</f>
        <v>31</v>
      </c>
      <c r="V2058" s="13">
        <f>SUMIFS('Fielding Data'!F:F, 'Fielding Data'!$A:$A, $A2058)</f>
        <v>58</v>
      </c>
      <c r="W2058" s="13">
        <f>SUMIFS('Fielding Data'!G:G, 'Fielding Data'!$A:$A, $A2058)</f>
        <v>2</v>
      </c>
      <c r="X2058" s="13">
        <f>SUMIFS('Fielding Data'!H:H, 'Fielding Data'!$A:$A, $A2058)</f>
        <v>12</v>
      </c>
    </row>
    <row r="2059" spans="1:24" x14ac:dyDescent="0.3">
      <c r="A2059" s="13" t="str">
        <f t="shared" si="65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 t="shared" si="64"/>
        <v>Other</v>
      </c>
      <c r="Q2059" s="13">
        <f>IFERROR(VLOOKUP($A2059, 'Fielding Data'!$A$1:$H$12056, 5, 0), 0)</f>
        <v>0</v>
      </c>
      <c r="R2059" s="13">
        <f>IFERROR(VLOOKUP($A2059, 'Fielding Data'!$A$1:$H$12056, 6, 0), 0)</f>
        <v>0</v>
      </c>
      <c r="S2059" s="13">
        <f>IFERROR(VLOOKUP($A2059, 'Fielding Data'!$A$1:$H$12056, 7, 0), 0)</f>
        <v>0</v>
      </c>
      <c r="T2059" s="13">
        <f>IFERROR(VLOOKUP($A2059, 'Fielding Data'!$A$1:$H$12056, 8, 0), 0)</f>
        <v>0</v>
      </c>
      <c r="U2059" s="13">
        <f>SUMIFS('Fielding Data'!E:E, 'Fielding Data'!$A:$A, $A2059)</f>
        <v>0</v>
      </c>
      <c r="V2059" s="13">
        <f>SUMIFS('Fielding Data'!F:F, 'Fielding Data'!$A:$A, $A2059)</f>
        <v>0</v>
      </c>
      <c r="W2059" s="13">
        <f>SUMIFS('Fielding Data'!G:G, 'Fielding Data'!$A:$A, $A2059)</f>
        <v>0</v>
      </c>
      <c r="X2059" s="13">
        <f>SUMIFS('Fielding Data'!H:H, 'Fielding Data'!$A:$A, $A2059)</f>
        <v>0</v>
      </c>
    </row>
    <row r="2060" spans="1:24" x14ac:dyDescent="0.3">
      <c r="A2060" s="13" t="str">
        <f t="shared" si="65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 t="shared" si="64"/>
        <v>P</v>
      </c>
      <c r="Q2060" s="13">
        <f>IFERROR(VLOOKUP($A2060, 'Fielding Data'!$A$1:$H$12056, 5, 0), 0)</f>
        <v>5</v>
      </c>
      <c r="R2060" s="13">
        <f>IFERROR(VLOOKUP($A2060, 'Fielding Data'!$A$1:$H$12056, 6, 0), 0)</f>
        <v>21</v>
      </c>
      <c r="S2060" s="13">
        <f>IFERROR(VLOOKUP($A2060, 'Fielding Data'!$A$1:$H$12056, 7, 0), 0)</f>
        <v>3</v>
      </c>
      <c r="T2060" s="13">
        <f>IFERROR(VLOOKUP($A2060, 'Fielding Data'!$A$1:$H$12056, 8, 0), 0)</f>
        <v>1</v>
      </c>
      <c r="U2060" s="13">
        <f>SUMIFS('Fielding Data'!E:E, 'Fielding Data'!$A:$A, $A2060)</f>
        <v>5</v>
      </c>
      <c r="V2060" s="13">
        <f>SUMIFS('Fielding Data'!F:F, 'Fielding Data'!$A:$A, $A2060)</f>
        <v>21</v>
      </c>
      <c r="W2060" s="13">
        <f>SUMIFS('Fielding Data'!G:G, 'Fielding Data'!$A:$A, $A2060)</f>
        <v>3</v>
      </c>
      <c r="X2060" s="13">
        <f>SUMIFS('Fielding Data'!H:H, 'Fielding Data'!$A:$A, $A2060)</f>
        <v>1</v>
      </c>
    </row>
    <row r="2061" spans="1:24" x14ac:dyDescent="0.3">
      <c r="A2061" s="13" t="str">
        <f t="shared" si="65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 t="shared" si="64"/>
        <v>P</v>
      </c>
      <c r="Q2061" s="13">
        <f>IFERROR(VLOOKUP($A2061, 'Fielding Data'!$A$1:$H$12056, 5, 0), 0)</f>
        <v>2</v>
      </c>
      <c r="R2061" s="13">
        <f>IFERROR(VLOOKUP($A2061, 'Fielding Data'!$A$1:$H$12056, 6, 0), 0)</f>
        <v>3</v>
      </c>
      <c r="S2061" s="13">
        <f>IFERROR(VLOOKUP($A2061, 'Fielding Data'!$A$1:$H$12056, 7, 0), 0)</f>
        <v>0</v>
      </c>
      <c r="T2061" s="13">
        <f>IFERROR(VLOOKUP($A2061, 'Fielding Data'!$A$1:$H$12056, 8, 0), 0)</f>
        <v>0</v>
      </c>
      <c r="U2061" s="13">
        <f>SUMIFS('Fielding Data'!E:E, 'Fielding Data'!$A:$A, $A2061)</f>
        <v>2</v>
      </c>
      <c r="V2061" s="13">
        <f>SUMIFS('Fielding Data'!F:F, 'Fielding Data'!$A:$A, $A2061)</f>
        <v>3</v>
      </c>
      <c r="W2061" s="13">
        <f>SUMIFS('Fielding Data'!G:G, 'Fielding Data'!$A:$A, $A2061)</f>
        <v>0</v>
      </c>
      <c r="X2061" s="13">
        <f>SUMIFS('Fielding Data'!H:H, 'Fielding Data'!$A:$A, $A2061)</f>
        <v>0</v>
      </c>
    </row>
    <row r="2062" spans="1:24" x14ac:dyDescent="0.3">
      <c r="A2062" s="13" t="str">
        <f t="shared" si="65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 t="shared" si="64"/>
        <v>P</v>
      </c>
      <c r="Q2062" s="13">
        <f>IFERROR(VLOOKUP($A2062, 'Fielding Data'!$A$1:$H$12056, 5, 0), 0)</f>
        <v>0</v>
      </c>
      <c r="R2062" s="13">
        <f>IFERROR(VLOOKUP($A2062, 'Fielding Data'!$A$1:$H$12056, 6, 0), 0)</f>
        <v>0</v>
      </c>
      <c r="S2062" s="13">
        <f>IFERROR(VLOOKUP($A2062, 'Fielding Data'!$A$1:$H$12056, 7, 0), 0)</f>
        <v>0</v>
      </c>
      <c r="T2062" s="13">
        <f>IFERROR(VLOOKUP($A2062, 'Fielding Data'!$A$1:$H$12056, 8, 0), 0)</f>
        <v>0</v>
      </c>
      <c r="U2062" s="13">
        <f>SUMIFS('Fielding Data'!E:E, 'Fielding Data'!$A:$A, $A2062)</f>
        <v>0</v>
      </c>
      <c r="V2062" s="13">
        <f>SUMIFS('Fielding Data'!F:F, 'Fielding Data'!$A:$A, $A2062)</f>
        <v>0</v>
      </c>
      <c r="W2062" s="13">
        <f>SUMIFS('Fielding Data'!G:G, 'Fielding Data'!$A:$A, $A2062)</f>
        <v>0</v>
      </c>
      <c r="X2062" s="13">
        <f>SUMIFS('Fielding Data'!H:H, 'Fielding Data'!$A:$A, $A2062)</f>
        <v>0</v>
      </c>
    </row>
    <row r="2063" spans="1:24" x14ac:dyDescent="0.3">
      <c r="A2063" s="13" t="str">
        <f t="shared" si="65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 t="shared" si="64"/>
        <v>CF</v>
      </c>
      <c r="Q2063" s="13">
        <f>IFERROR(VLOOKUP($A2063, 'Fielding Data'!$A$1:$H$12056, 5, 0), 0)</f>
        <v>0</v>
      </c>
      <c r="R2063" s="13">
        <f>IFERROR(VLOOKUP($A2063, 'Fielding Data'!$A$1:$H$12056, 6, 0), 0)</f>
        <v>0</v>
      </c>
      <c r="S2063" s="13">
        <f>IFERROR(VLOOKUP($A2063, 'Fielding Data'!$A$1:$H$12056, 7, 0), 0)</f>
        <v>0</v>
      </c>
      <c r="T2063" s="13">
        <f>IFERROR(VLOOKUP($A2063, 'Fielding Data'!$A$1:$H$12056, 8, 0), 0)</f>
        <v>0</v>
      </c>
      <c r="U2063" s="13">
        <f>SUMIFS('Fielding Data'!E:E, 'Fielding Data'!$A:$A, $A2063)</f>
        <v>349</v>
      </c>
      <c r="V2063" s="13">
        <f>SUMIFS('Fielding Data'!F:F, 'Fielding Data'!$A:$A, $A2063)</f>
        <v>5</v>
      </c>
      <c r="W2063" s="13">
        <f>SUMIFS('Fielding Data'!G:G, 'Fielding Data'!$A:$A, $A2063)</f>
        <v>3</v>
      </c>
      <c r="X2063" s="13">
        <f>SUMIFS('Fielding Data'!H:H, 'Fielding Data'!$A:$A, $A2063)</f>
        <v>3</v>
      </c>
    </row>
    <row r="2064" spans="1:24" x14ac:dyDescent="0.3">
      <c r="A2064" s="13" t="str">
        <f t="shared" si="65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 t="shared" si="64"/>
        <v>P</v>
      </c>
      <c r="Q2064" s="13">
        <f>IFERROR(VLOOKUP($A2064, 'Fielding Data'!$A$1:$H$12056, 5, 0), 0)</f>
        <v>1</v>
      </c>
      <c r="R2064" s="13">
        <f>IFERROR(VLOOKUP($A2064, 'Fielding Data'!$A$1:$H$12056, 6, 0), 0)</f>
        <v>12</v>
      </c>
      <c r="S2064" s="13">
        <f>IFERROR(VLOOKUP($A2064, 'Fielding Data'!$A$1:$H$12056, 7, 0), 0)</f>
        <v>0</v>
      </c>
      <c r="T2064" s="13">
        <f>IFERROR(VLOOKUP($A2064, 'Fielding Data'!$A$1:$H$12056, 8, 0), 0)</f>
        <v>1</v>
      </c>
      <c r="U2064" s="13">
        <f>SUMIFS('Fielding Data'!E:E, 'Fielding Data'!$A:$A, $A2064)</f>
        <v>1</v>
      </c>
      <c r="V2064" s="13">
        <f>SUMIFS('Fielding Data'!F:F, 'Fielding Data'!$A:$A, $A2064)</f>
        <v>12</v>
      </c>
      <c r="W2064" s="13">
        <f>SUMIFS('Fielding Data'!G:G, 'Fielding Data'!$A:$A, $A2064)</f>
        <v>0</v>
      </c>
      <c r="X2064" s="13">
        <f>SUMIFS('Fielding Data'!H:H, 'Fielding Data'!$A:$A, $A2064)</f>
        <v>1</v>
      </c>
    </row>
    <row r="2065" spans="1:24" x14ac:dyDescent="0.3">
      <c r="A2065" s="13" t="str">
        <f t="shared" si="65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 t="shared" si="64"/>
        <v>C</v>
      </c>
      <c r="Q2065" s="13">
        <f>IFERROR(VLOOKUP($A2065, 'Fielding Data'!$A$1:$H$12056, 5, 0), 0)</f>
        <v>13</v>
      </c>
      <c r="R2065" s="13">
        <f>IFERROR(VLOOKUP($A2065, 'Fielding Data'!$A$1:$H$12056, 6, 0), 0)</f>
        <v>2</v>
      </c>
      <c r="S2065" s="13">
        <f>IFERROR(VLOOKUP($A2065, 'Fielding Data'!$A$1:$H$12056, 7, 0), 0)</f>
        <v>0</v>
      </c>
      <c r="T2065" s="13">
        <f>IFERROR(VLOOKUP($A2065, 'Fielding Data'!$A$1:$H$12056, 8, 0), 0)</f>
        <v>1</v>
      </c>
      <c r="U2065" s="13">
        <f>SUMIFS('Fielding Data'!E:E, 'Fielding Data'!$A:$A, $A2065)</f>
        <v>13</v>
      </c>
      <c r="V2065" s="13">
        <f>SUMIFS('Fielding Data'!F:F, 'Fielding Data'!$A:$A, $A2065)</f>
        <v>2</v>
      </c>
      <c r="W2065" s="13">
        <f>SUMIFS('Fielding Data'!G:G, 'Fielding Data'!$A:$A, $A2065)</f>
        <v>0</v>
      </c>
      <c r="X2065" s="13">
        <f>SUMIFS('Fielding Data'!H:H, 'Fielding Data'!$A:$A, $A2065)</f>
        <v>1</v>
      </c>
    </row>
    <row r="2066" spans="1:24" x14ac:dyDescent="0.3">
      <c r="A2066" s="13" t="str">
        <f t="shared" si="65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 t="shared" si="64"/>
        <v>C</v>
      </c>
      <c r="Q2066" s="13">
        <f>IFERROR(VLOOKUP($A2066, 'Fielding Data'!$A$1:$H$12056, 5, 0), 0)</f>
        <v>231</v>
      </c>
      <c r="R2066" s="13">
        <f>IFERROR(VLOOKUP($A2066, 'Fielding Data'!$A$1:$H$12056, 6, 0), 0)</f>
        <v>16</v>
      </c>
      <c r="S2066" s="13">
        <f>IFERROR(VLOOKUP($A2066, 'Fielding Data'!$A$1:$H$12056, 7, 0), 0)</f>
        <v>3</v>
      </c>
      <c r="T2066" s="13">
        <f>IFERROR(VLOOKUP($A2066, 'Fielding Data'!$A$1:$H$12056, 8, 0), 0)</f>
        <v>1</v>
      </c>
      <c r="U2066" s="13">
        <f>SUMIFS('Fielding Data'!E:E, 'Fielding Data'!$A:$A, $A2066)</f>
        <v>231</v>
      </c>
      <c r="V2066" s="13">
        <f>SUMIFS('Fielding Data'!F:F, 'Fielding Data'!$A:$A, $A2066)</f>
        <v>16</v>
      </c>
      <c r="W2066" s="13">
        <f>SUMIFS('Fielding Data'!G:G, 'Fielding Data'!$A:$A, $A2066)</f>
        <v>3</v>
      </c>
      <c r="X2066" s="13">
        <f>SUMIFS('Fielding Data'!H:H, 'Fielding Data'!$A:$A, $A2066)</f>
        <v>1</v>
      </c>
    </row>
    <row r="2067" spans="1:24" x14ac:dyDescent="0.3">
      <c r="A2067" s="13" t="str">
        <f t="shared" si="65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 t="shared" si="64"/>
        <v>1B</v>
      </c>
      <c r="Q2067" s="13">
        <f>IFERROR(VLOOKUP($A2067, 'Fielding Data'!$A$1:$H$12056, 5, 0), 0)</f>
        <v>316</v>
      </c>
      <c r="R2067" s="13">
        <f>IFERROR(VLOOKUP($A2067, 'Fielding Data'!$A$1:$H$12056, 6, 0), 0)</f>
        <v>26</v>
      </c>
      <c r="S2067" s="13">
        <f>IFERROR(VLOOKUP($A2067, 'Fielding Data'!$A$1:$H$12056, 7, 0), 0)</f>
        <v>2</v>
      </c>
      <c r="T2067" s="13">
        <f>IFERROR(VLOOKUP($A2067, 'Fielding Data'!$A$1:$H$12056, 8, 0), 0)</f>
        <v>28</v>
      </c>
      <c r="U2067" s="13">
        <f>SUMIFS('Fielding Data'!E:E, 'Fielding Data'!$A:$A, $A2067)</f>
        <v>316</v>
      </c>
      <c r="V2067" s="13">
        <f>SUMIFS('Fielding Data'!F:F, 'Fielding Data'!$A:$A, $A2067)</f>
        <v>26</v>
      </c>
      <c r="W2067" s="13">
        <f>SUMIFS('Fielding Data'!G:G, 'Fielding Data'!$A:$A, $A2067)</f>
        <v>2</v>
      </c>
      <c r="X2067" s="13">
        <f>SUMIFS('Fielding Data'!H:H, 'Fielding Data'!$A:$A, $A2067)</f>
        <v>28</v>
      </c>
    </row>
    <row r="2068" spans="1:24" x14ac:dyDescent="0.3">
      <c r="A2068" s="13" t="str">
        <f t="shared" si="65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 t="shared" si="64"/>
        <v>2B</v>
      </c>
      <c r="Q2068" s="13">
        <f>IFERROR(VLOOKUP($A2068, 'Fielding Data'!$A$1:$H$12056, 5, 0), 0)</f>
        <v>65</v>
      </c>
      <c r="R2068" s="13">
        <f>IFERROR(VLOOKUP($A2068, 'Fielding Data'!$A$1:$H$12056, 6, 0), 0)</f>
        <v>123</v>
      </c>
      <c r="S2068" s="13">
        <f>IFERROR(VLOOKUP($A2068, 'Fielding Data'!$A$1:$H$12056, 7, 0), 0)</f>
        <v>3</v>
      </c>
      <c r="T2068" s="13">
        <f>IFERROR(VLOOKUP($A2068, 'Fielding Data'!$A$1:$H$12056, 8, 0), 0)</f>
        <v>24</v>
      </c>
      <c r="U2068" s="13">
        <f>SUMIFS('Fielding Data'!E:E, 'Fielding Data'!$A:$A, $A2068)</f>
        <v>65</v>
      </c>
      <c r="V2068" s="13">
        <f>SUMIFS('Fielding Data'!F:F, 'Fielding Data'!$A:$A, $A2068)</f>
        <v>123</v>
      </c>
      <c r="W2068" s="13">
        <f>SUMIFS('Fielding Data'!G:G, 'Fielding Data'!$A:$A, $A2068)</f>
        <v>3</v>
      </c>
      <c r="X2068" s="13">
        <f>SUMIFS('Fielding Data'!H:H, 'Fielding Data'!$A:$A, $A2068)</f>
        <v>24</v>
      </c>
    </row>
    <row r="2069" spans="1:24" x14ac:dyDescent="0.3">
      <c r="A2069" s="13" t="str">
        <f t="shared" si="65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 t="shared" si="64"/>
        <v>P</v>
      </c>
      <c r="Q2069" s="13">
        <f>IFERROR(VLOOKUP($A2069, 'Fielding Data'!$A$1:$H$12056, 5, 0), 0)</f>
        <v>3</v>
      </c>
      <c r="R2069" s="13">
        <f>IFERROR(VLOOKUP($A2069, 'Fielding Data'!$A$1:$H$12056, 6, 0), 0)</f>
        <v>3</v>
      </c>
      <c r="S2069" s="13">
        <f>IFERROR(VLOOKUP($A2069, 'Fielding Data'!$A$1:$H$12056, 7, 0), 0)</f>
        <v>1</v>
      </c>
      <c r="T2069" s="13">
        <f>IFERROR(VLOOKUP($A2069, 'Fielding Data'!$A$1:$H$12056, 8, 0), 0)</f>
        <v>0</v>
      </c>
      <c r="U2069" s="13">
        <f>SUMIFS('Fielding Data'!E:E, 'Fielding Data'!$A:$A, $A2069)</f>
        <v>3</v>
      </c>
      <c r="V2069" s="13">
        <f>SUMIFS('Fielding Data'!F:F, 'Fielding Data'!$A:$A, $A2069)</f>
        <v>3</v>
      </c>
      <c r="W2069" s="13">
        <f>SUMIFS('Fielding Data'!G:G, 'Fielding Data'!$A:$A, $A2069)</f>
        <v>1</v>
      </c>
      <c r="X2069" s="13">
        <f>SUMIFS('Fielding Data'!H:H, 'Fielding Data'!$A:$A, $A2069)</f>
        <v>0</v>
      </c>
    </row>
    <row r="2070" spans="1:24" x14ac:dyDescent="0.3">
      <c r="A2070" s="13" t="str">
        <f t="shared" si="65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 t="shared" si="64"/>
        <v>2B</v>
      </c>
      <c r="Q2070" s="13">
        <f>IFERROR(VLOOKUP($A2070, 'Fielding Data'!$A$1:$H$12056, 5, 0), 0)</f>
        <v>48</v>
      </c>
      <c r="R2070" s="13">
        <f>IFERROR(VLOOKUP($A2070, 'Fielding Data'!$A$1:$H$12056, 6, 0), 0)</f>
        <v>73</v>
      </c>
      <c r="S2070" s="13">
        <f>IFERROR(VLOOKUP($A2070, 'Fielding Data'!$A$1:$H$12056, 7, 0), 0)</f>
        <v>4</v>
      </c>
      <c r="T2070" s="13">
        <f>IFERROR(VLOOKUP($A2070, 'Fielding Data'!$A$1:$H$12056, 8, 0), 0)</f>
        <v>17</v>
      </c>
      <c r="U2070" s="13">
        <f>SUMIFS('Fielding Data'!E:E, 'Fielding Data'!$A:$A, $A2070)</f>
        <v>126</v>
      </c>
      <c r="V2070" s="13">
        <f>SUMIFS('Fielding Data'!F:F, 'Fielding Data'!$A:$A, $A2070)</f>
        <v>270</v>
      </c>
      <c r="W2070" s="13">
        <f>SUMIFS('Fielding Data'!G:G, 'Fielding Data'!$A:$A, $A2070)</f>
        <v>14</v>
      </c>
      <c r="X2070" s="13">
        <f>SUMIFS('Fielding Data'!H:H, 'Fielding Data'!$A:$A, $A2070)</f>
        <v>32</v>
      </c>
    </row>
    <row r="2071" spans="1:24" x14ac:dyDescent="0.3">
      <c r="A2071" s="13" t="str">
        <f t="shared" si="65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 t="shared" si="64"/>
        <v>CF</v>
      </c>
      <c r="Q2071" s="13">
        <f>IFERROR(VLOOKUP($A2071, 'Fielding Data'!$A$1:$H$12056, 5, 0), 0)</f>
        <v>0</v>
      </c>
      <c r="R2071" s="13">
        <f>IFERROR(VLOOKUP($A2071, 'Fielding Data'!$A$1:$H$12056, 6, 0), 0)</f>
        <v>0</v>
      </c>
      <c r="S2071" s="13">
        <f>IFERROR(VLOOKUP($A2071, 'Fielding Data'!$A$1:$H$12056, 7, 0), 0)</f>
        <v>0</v>
      </c>
      <c r="T2071" s="13">
        <f>IFERROR(VLOOKUP($A2071, 'Fielding Data'!$A$1:$H$12056, 8, 0), 0)</f>
        <v>0</v>
      </c>
      <c r="U2071" s="13">
        <f>SUMIFS('Fielding Data'!E:E, 'Fielding Data'!$A:$A, $A2071)</f>
        <v>2</v>
      </c>
      <c r="V2071" s="13">
        <f>SUMIFS('Fielding Data'!F:F, 'Fielding Data'!$A:$A, $A2071)</f>
        <v>0</v>
      </c>
      <c r="W2071" s="13">
        <f>SUMIFS('Fielding Data'!G:G, 'Fielding Data'!$A:$A, $A2071)</f>
        <v>0</v>
      </c>
      <c r="X2071" s="13">
        <f>SUMIFS('Fielding Data'!H:H, 'Fielding Data'!$A:$A, $A2071)</f>
        <v>0</v>
      </c>
    </row>
    <row r="2072" spans="1:24" x14ac:dyDescent="0.3">
      <c r="A2072" s="13" t="str">
        <f t="shared" si="65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 t="shared" si="64"/>
        <v>CF</v>
      </c>
      <c r="Q2072" s="13">
        <f>IFERROR(VLOOKUP($A2072, 'Fielding Data'!$A$1:$H$12056, 5, 0), 0)</f>
        <v>0</v>
      </c>
      <c r="R2072" s="13">
        <f>IFERROR(VLOOKUP($A2072, 'Fielding Data'!$A$1:$H$12056, 6, 0), 0)</f>
        <v>0</v>
      </c>
      <c r="S2072" s="13">
        <f>IFERROR(VLOOKUP($A2072, 'Fielding Data'!$A$1:$H$12056, 7, 0), 0)</f>
        <v>0</v>
      </c>
      <c r="T2072" s="13">
        <f>IFERROR(VLOOKUP($A2072, 'Fielding Data'!$A$1:$H$12056, 8, 0), 0)</f>
        <v>0</v>
      </c>
      <c r="U2072" s="13">
        <f>SUMIFS('Fielding Data'!E:E, 'Fielding Data'!$A:$A, $A2072)</f>
        <v>80</v>
      </c>
      <c r="V2072" s="13">
        <f>SUMIFS('Fielding Data'!F:F, 'Fielding Data'!$A:$A, $A2072)</f>
        <v>3</v>
      </c>
      <c r="W2072" s="13">
        <f>SUMIFS('Fielding Data'!G:G, 'Fielding Data'!$A:$A, $A2072)</f>
        <v>6</v>
      </c>
      <c r="X2072" s="13">
        <f>SUMIFS('Fielding Data'!H:H, 'Fielding Data'!$A:$A, $A2072)</f>
        <v>0</v>
      </c>
    </row>
    <row r="2073" spans="1:24" x14ac:dyDescent="0.3">
      <c r="A2073" s="13" t="str">
        <f t="shared" si="65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 t="shared" si="64"/>
        <v>P</v>
      </c>
      <c r="Q2073" s="13">
        <f>IFERROR(VLOOKUP($A2073, 'Fielding Data'!$A$1:$H$12056, 5, 0), 0)</f>
        <v>2</v>
      </c>
      <c r="R2073" s="13">
        <f>IFERROR(VLOOKUP($A2073, 'Fielding Data'!$A$1:$H$12056, 6, 0), 0)</f>
        <v>3</v>
      </c>
      <c r="S2073" s="13">
        <f>IFERROR(VLOOKUP($A2073, 'Fielding Data'!$A$1:$H$12056, 7, 0), 0)</f>
        <v>1</v>
      </c>
      <c r="T2073" s="13">
        <f>IFERROR(VLOOKUP($A2073, 'Fielding Data'!$A$1:$H$12056, 8, 0), 0)</f>
        <v>1</v>
      </c>
      <c r="U2073" s="13">
        <f>SUMIFS('Fielding Data'!E:E, 'Fielding Data'!$A:$A, $A2073)</f>
        <v>2</v>
      </c>
      <c r="V2073" s="13">
        <f>SUMIFS('Fielding Data'!F:F, 'Fielding Data'!$A:$A, $A2073)</f>
        <v>3</v>
      </c>
      <c r="W2073" s="13">
        <f>SUMIFS('Fielding Data'!G:G, 'Fielding Data'!$A:$A, $A2073)</f>
        <v>1</v>
      </c>
      <c r="X2073" s="13">
        <f>SUMIFS('Fielding Data'!H:H, 'Fielding Data'!$A:$A, $A2073)</f>
        <v>1</v>
      </c>
    </row>
    <row r="2074" spans="1:24" x14ac:dyDescent="0.3">
      <c r="A2074" s="13" t="str">
        <f t="shared" si="65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 t="shared" si="64"/>
        <v>3B</v>
      </c>
      <c r="Q2074" s="13">
        <f>IFERROR(VLOOKUP($A2074, 'Fielding Data'!$A$1:$H$12056, 5, 0), 0)</f>
        <v>54</v>
      </c>
      <c r="R2074" s="13">
        <f>IFERROR(VLOOKUP($A2074, 'Fielding Data'!$A$1:$H$12056, 6, 0), 0)</f>
        <v>165</v>
      </c>
      <c r="S2074" s="13">
        <f>IFERROR(VLOOKUP($A2074, 'Fielding Data'!$A$1:$H$12056, 7, 0), 0)</f>
        <v>6</v>
      </c>
      <c r="T2074" s="13">
        <f>IFERROR(VLOOKUP($A2074, 'Fielding Data'!$A$1:$H$12056, 8, 0), 0)</f>
        <v>13</v>
      </c>
      <c r="U2074" s="13">
        <f>SUMIFS('Fielding Data'!E:E, 'Fielding Data'!$A:$A, $A2074)</f>
        <v>54</v>
      </c>
      <c r="V2074" s="13">
        <f>SUMIFS('Fielding Data'!F:F, 'Fielding Data'!$A:$A, $A2074)</f>
        <v>165</v>
      </c>
      <c r="W2074" s="13">
        <f>SUMIFS('Fielding Data'!G:G, 'Fielding Data'!$A:$A, $A2074)</f>
        <v>6</v>
      </c>
      <c r="X2074" s="13">
        <f>SUMIFS('Fielding Data'!H:H, 'Fielding Data'!$A:$A, $A2074)</f>
        <v>13</v>
      </c>
    </row>
    <row r="2075" spans="1:24" x14ac:dyDescent="0.3">
      <c r="A2075" s="13" t="str">
        <f t="shared" si="65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 t="shared" si="64"/>
        <v>P</v>
      </c>
      <c r="Q2075" s="13">
        <f>IFERROR(VLOOKUP($A2075, 'Fielding Data'!$A$1:$H$12056, 5, 0), 0)</f>
        <v>6</v>
      </c>
      <c r="R2075" s="13">
        <f>IFERROR(VLOOKUP($A2075, 'Fielding Data'!$A$1:$H$12056, 6, 0), 0)</f>
        <v>7</v>
      </c>
      <c r="S2075" s="13">
        <f>IFERROR(VLOOKUP($A2075, 'Fielding Data'!$A$1:$H$12056, 7, 0), 0)</f>
        <v>2</v>
      </c>
      <c r="T2075" s="13">
        <f>IFERROR(VLOOKUP($A2075, 'Fielding Data'!$A$1:$H$12056, 8, 0), 0)</f>
        <v>1</v>
      </c>
      <c r="U2075" s="13">
        <f>SUMIFS('Fielding Data'!E:E, 'Fielding Data'!$A:$A, $A2075)</f>
        <v>6</v>
      </c>
      <c r="V2075" s="13">
        <f>SUMIFS('Fielding Data'!F:F, 'Fielding Data'!$A:$A, $A2075)</f>
        <v>7</v>
      </c>
      <c r="W2075" s="13">
        <f>SUMIFS('Fielding Data'!G:G, 'Fielding Data'!$A:$A, $A2075)</f>
        <v>2</v>
      </c>
      <c r="X2075" s="13">
        <f>SUMIFS('Fielding Data'!H:H, 'Fielding Data'!$A:$A, $A2075)</f>
        <v>1</v>
      </c>
    </row>
    <row r="2076" spans="1:24" x14ac:dyDescent="0.3">
      <c r="A2076" s="13" t="str">
        <f t="shared" si="65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 t="shared" si="64"/>
        <v>P</v>
      </c>
      <c r="Q2076" s="13">
        <f>IFERROR(VLOOKUP($A2076, 'Fielding Data'!$A$1:$H$12056, 5, 0), 0)</f>
        <v>2</v>
      </c>
      <c r="R2076" s="13">
        <f>IFERROR(VLOOKUP($A2076, 'Fielding Data'!$A$1:$H$12056, 6, 0), 0)</f>
        <v>7</v>
      </c>
      <c r="S2076" s="13">
        <f>IFERROR(VLOOKUP($A2076, 'Fielding Data'!$A$1:$H$12056, 7, 0), 0)</f>
        <v>0</v>
      </c>
      <c r="T2076" s="13">
        <f>IFERROR(VLOOKUP($A2076, 'Fielding Data'!$A$1:$H$12056, 8, 0), 0)</f>
        <v>0</v>
      </c>
      <c r="U2076" s="13">
        <f>SUMIFS('Fielding Data'!E:E, 'Fielding Data'!$A:$A, $A2076)</f>
        <v>2</v>
      </c>
      <c r="V2076" s="13">
        <f>SUMIFS('Fielding Data'!F:F, 'Fielding Data'!$A:$A, $A2076)</f>
        <v>7</v>
      </c>
      <c r="W2076" s="13">
        <f>SUMIFS('Fielding Data'!G:G, 'Fielding Data'!$A:$A, $A2076)</f>
        <v>0</v>
      </c>
      <c r="X2076" s="13">
        <f>SUMIFS('Fielding Data'!H:H, 'Fielding Data'!$A:$A, $A2076)</f>
        <v>0</v>
      </c>
    </row>
    <row r="2077" spans="1:24" x14ac:dyDescent="0.3">
      <c r="A2077" s="13" t="str">
        <f t="shared" si="65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 t="shared" si="64"/>
        <v>P</v>
      </c>
      <c r="Q2077" s="13">
        <f>IFERROR(VLOOKUP($A2077, 'Fielding Data'!$A$1:$H$12056, 5, 0), 0)</f>
        <v>1</v>
      </c>
      <c r="R2077" s="13">
        <f>IFERROR(VLOOKUP($A2077, 'Fielding Data'!$A$1:$H$12056, 6, 0), 0)</f>
        <v>1</v>
      </c>
      <c r="S2077" s="13">
        <f>IFERROR(VLOOKUP($A2077, 'Fielding Data'!$A$1:$H$12056, 7, 0), 0)</f>
        <v>0</v>
      </c>
      <c r="T2077" s="13">
        <f>IFERROR(VLOOKUP($A2077, 'Fielding Data'!$A$1:$H$12056, 8, 0), 0)</f>
        <v>0</v>
      </c>
      <c r="U2077" s="13">
        <f>SUMIFS('Fielding Data'!E:E, 'Fielding Data'!$A:$A, $A2077)</f>
        <v>1</v>
      </c>
      <c r="V2077" s="13">
        <f>SUMIFS('Fielding Data'!F:F, 'Fielding Data'!$A:$A, $A2077)</f>
        <v>1</v>
      </c>
      <c r="W2077" s="13">
        <f>SUMIFS('Fielding Data'!G:G, 'Fielding Data'!$A:$A, $A2077)</f>
        <v>0</v>
      </c>
      <c r="X2077" s="13">
        <f>SUMIFS('Fielding Data'!H:H, 'Fielding Data'!$A:$A, $A2077)</f>
        <v>0</v>
      </c>
    </row>
    <row r="2078" spans="1:24" x14ac:dyDescent="0.3">
      <c r="A2078" s="13" t="str">
        <f t="shared" si="65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 t="shared" si="64"/>
        <v>P</v>
      </c>
      <c r="Q2078" s="13">
        <f>IFERROR(VLOOKUP($A2078, 'Fielding Data'!$A$1:$H$12056, 5, 0), 0)</f>
        <v>2</v>
      </c>
      <c r="R2078" s="13">
        <f>IFERROR(VLOOKUP($A2078, 'Fielding Data'!$A$1:$H$12056, 6, 0), 0)</f>
        <v>7</v>
      </c>
      <c r="S2078" s="13">
        <f>IFERROR(VLOOKUP($A2078, 'Fielding Data'!$A$1:$H$12056, 7, 0), 0)</f>
        <v>0</v>
      </c>
      <c r="T2078" s="13">
        <f>IFERROR(VLOOKUP($A2078, 'Fielding Data'!$A$1:$H$12056, 8, 0), 0)</f>
        <v>0</v>
      </c>
      <c r="U2078" s="13">
        <f>SUMIFS('Fielding Data'!E:E, 'Fielding Data'!$A:$A, $A2078)</f>
        <v>2</v>
      </c>
      <c r="V2078" s="13">
        <f>SUMIFS('Fielding Data'!F:F, 'Fielding Data'!$A:$A, $A2078)</f>
        <v>7</v>
      </c>
      <c r="W2078" s="13">
        <f>SUMIFS('Fielding Data'!G:G, 'Fielding Data'!$A:$A, $A2078)</f>
        <v>0</v>
      </c>
      <c r="X2078" s="13">
        <f>SUMIFS('Fielding Data'!H:H, 'Fielding Data'!$A:$A, $A2078)</f>
        <v>0</v>
      </c>
    </row>
    <row r="2079" spans="1:24" x14ac:dyDescent="0.3">
      <c r="A2079" s="13" t="str">
        <f t="shared" si="65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 t="shared" si="64"/>
        <v>1B</v>
      </c>
      <c r="Q2079" s="13">
        <f>IFERROR(VLOOKUP($A2079, 'Fielding Data'!$A$1:$H$12056, 5, 0), 0)</f>
        <v>1</v>
      </c>
      <c r="R2079" s="13">
        <f>IFERROR(VLOOKUP($A2079, 'Fielding Data'!$A$1:$H$12056, 6, 0), 0)</f>
        <v>0</v>
      </c>
      <c r="S2079" s="13">
        <f>IFERROR(VLOOKUP($A2079, 'Fielding Data'!$A$1:$H$12056, 7, 0), 0)</f>
        <v>0</v>
      </c>
      <c r="T2079" s="13">
        <f>IFERROR(VLOOKUP($A2079, 'Fielding Data'!$A$1:$H$12056, 8, 0), 0)</f>
        <v>0</v>
      </c>
      <c r="U2079" s="13">
        <f>SUMIFS('Fielding Data'!E:E, 'Fielding Data'!$A:$A, $A2079)</f>
        <v>246</v>
      </c>
      <c r="V2079" s="13">
        <f>SUMIFS('Fielding Data'!F:F, 'Fielding Data'!$A:$A, $A2079)</f>
        <v>18</v>
      </c>
      <c r="W2079" s="13">
        <f>SUMIFS('Fielding Data'!G:G, 'Fielding Data'!$A:$A, $A2079)</f>
        <v>3</v>
      </c>
      <c r="X2079" s="13">
        <f>SUMIFS('Fielding Data'!H:H, 'Fielding Data'!$A:$A, $A2079)</f>
        <v>4</v>
      </c>
    </row>
    <row r="2080" spans="1:24" x14ac:dyDescent="0.3">
      <c r="A2080" s="13" t="str">
        <f t="shared" si="65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 t="shared" si="64"/>
        <v>2B</v>
      </c>
      <c r="Q2080" s="13">
        <f>IFERROR(VLOOKUP($A2080, 'Fielding Data'!$A$1:$H$12056, 5, 0), 0)</f>
        <v>1</v>
      </c>
      <c r="R2080" s="13">
        <f>IFERROR(VLOOKUP($A2080, 'Fielding Data'!$A$1:$H$12056, 6, 0), 0)</f>
        <v>3</v>
      </c>
      <c r="S2080" s="13">
        <f>IFERROR(VLOOKUP($A2080, 'Fielding Data'!$A$1:$H$12056, 7, 0), 0)</f>
        <v>0</v>
      </c>
      <c r="T2080" s="13">
        <f>IFERROR(VLOOKUP($A2080, 'Fielding Data'!$A$1:$H$12056, 8, 0), 0)</f>
        <v>0</v>
      </c>
      <c r="U2080" s="13">
        <f>SUMIFS('Fielding Data'!E:E, 'Fielding Data'!$A:$A, $A2080)</f>
        <v>6</v>
      </c>
      <c r="V2080" s="13">
        <f>SUMIFS('Fielding Data'!F:F, 'Fielding Data'!$A:$A, $A2080)</f>
        <v>9</v>
      </c>
      <c r="W2080" s="13">
        <f>SUMIFS('Fielding Data'!G:G, 'Fielding Data'!$A:$A, $A2080)</f>
        <v>0</v>
      </c>
      <c r="X2080" s="13">
        <f>SUMIFS('Fielding Data'!H:H, 'Fielding Data'!$A:$A, $A2080)</f>
        <v>2</v>
      </c>
    </row>
    <row r="2081" spans="1:24" x14ac:dyDescent="0.3">
      <c r="A2081" s="13" t="str">
        <f t="shared" si="65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 t="shared" si="64"/>
        <v>1B</v>
      </c>
      <c r="Q2081" s="13">
        <f>IFERROR(VLOOKUP($A2081, 'Fielding Data'!$A$1:$H$12056, 5, 0), 0)</f>
        <v>3</v>
      </c>
      <c r="R2081" s="13">
        <f>IFERROR(VLOOKUP($A2081, 'Fielding Data'!$A$1:$H$12056, 6, 0), 0)</f>
        <v>0</v>
      </c>
      <c r="S2081" s="13">
        <f>IFERROR(VLOOKUP($A2081, 'Fielding Data'!$A$1:$H$12056, 7, 0), 0)</f>
        <v>0</v>
      </c>
      <c r="T2081" s="13">
        <f>IFERROR(VLOOKUP($A2081, 'Fielding Data'!$A$1:$H$12056, 8, 0), 0)</f>
        <v>0</v>
      </c>
      <c r="U2081" s="13">
        <f>SUMIFS('Fielding Data'!E:E, 'Fielding Data'!$A:$A, $A2081)</f>
        <v>56</v>
      </c>
      <c r="V2081" s="13">
        <f>SUMIFS('Fielding Data'!F:F, 'Fielding Data'!$A:$A, $A2081)</f>
        <v>76</v>
      </c>
      <c r="W2081" s="13">
        <f>SUMIFS('Fielding Data'!G:G, 'Fielding Data'!$A:$A, $A2081)</f>
        <v>4</v>
      </c>
      <c r="X2081" s="13">
        <f>SUMIFS('Fielding Data'!H:H, 'Fielding Data'!$A:$A, $A2081)</f>
        <v>21</v>
      </c>
    </row>
    <row r="2082" spans="1:24" x14ac:dyDescent="0.3">
      <c r="A2082" s="13" t="str">
        <f t="shared" si="65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 t="shared" si="64"/>
        <v>1B</v>
      </c>
      <c r="Q2082" s="13">
        <f>IFERROR(VLOOKUP($A2082, 'Fielding Data'!$A$1:$H$12056, 5, 0), 0)</f>
        <v>24</v>
      </c>
      <c r="R2082" s="13">
        <f>IFERROR(VLOOKUP($A2082, 'Fielding Data'!$A$1:$H$12056, 6, 0), 0)</f>
        <v>1</v>
      </c>
      <c r="S2082" s="13">
        <f>IFERROR(VLOOKUP($A2082, 'Fielding Data'!$A$1:$H$12056, 7, 0), 0)</f>
        <v>0</v>
      </c>
      <c r="T2082" s="13">
        <f>IFERROR(VLOOKUP($A2082, 'Fielding Data'!$A$1:$H$12056, 8, 0), 0)</f>
        <v>1</v>
      </c>
      <c r="U2082" s="13">
        <f>SUMIFS('Fielding Data'!E:E, 'Fielding Data'!$A:$A, $A2082)</f>
        <v>161</v>
      </c>
      <c r="V2082" s="13">
        <f>SUMIFS('Fielding Data'!F:F, 'Fielding Data'!$A:$A, $A2082)</f>
        <v>263</v>
      </c>
      <c r="W2082" s="13">
        <f>SUMIFS('Fielding Data'!G:G, 'Fielding Data'!$A:$A, $A2082)</f>
        <v>11</v>
      </c>
      <c r="X2082" s="13">
        <f>SUMIFS('Fielding Data'!H:H, 'Fielding Data'!$A:$A, $A2082)</f>
        <v>54</v>
      </c>
    </row>
    <row r="2083" spans="1:24" x14ac:dyDescent="0.3">
      <c r="A2083" s="13" t="str">
        <f t="shared" si="65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 t="shared" si="64"/>
        <v>P</v>
      </c>
      <c r="Q2083" s="13">
        <f>IFERROR(VLOOKUP($A2083, 'Fielding Data'!$A$1:$H$12056, 5, 0), 0)</f>
        <v>15</v>
      </c>
      <c r="R2083" s="13">
        <f>IFERROR(VLOOKUP($A2083, 'Fielding Data'!$A$1:$H$12056, 6, 0), 0)</f>
        <v>22</v>
      </c>
      <c r="S2083" s="13">
        <f>IFERROR(VLOOKUP($A2083, 'Fielding Data'!$A$1:$H$12056, 7, 0), 0)</f>
        <v>0</v>
      </c>
      <c r="T2083" s="13">
        <f>IFERROR(VLOOKUP($A2083, 'Fielding Data'!$A$1:$H$12056, 8, 0), 0)</f>
        <v>3</v>
      </c>
      <c r="U2083" s="13">
        <f>SUMIFS('Fielding Data'!E:E, 'Fielding Data'!$A:$A, $A2083)</f>
        <v>15</v>
      </c>
      <c r="V2083" s="13">
        <f>SUMIFS('Fielding Data'!F:F, 'Fielding Data'!$A:$A, $A2083)</f>
        <v>22</v>
      </c>
      <c r="W2083" s="13">
        <f>SUMIFS('Fielding Data'!G:G, 'Fielding Data'!$A:$A, $A2083)</f>
        <v>0</v>
      </c>
      <c r="X2083" s="13">
        <f>SUMIFS('Fielding Data'!H:H, 'Fielding Data'!$A:$A, $A2083)</f>
        <v>3</v>
      </c>
    </row>
    <row r="2084" spans="1:24" x14ac:dyDescent="0.3">
      <c r="A2084" s="13" t="str">
        <f t="shared" si="65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 t="shared" si="64"/>
        <v>P</v>
      </c>
      <c r="Q2084" s="13">
        <f>IFERROR(VLOOKUP($A2084, 'Fielding Data'!$A$1:$H$12056, 5, 0), 0)</f>
        <v>0</v>
      </c>
      <c r="R2084" s="13">
        <f>IFERROR(VLOOKUP($A2084, 'Fielding Data'!$A$1:$H$12056, 6, 0), 0)</f>
        <v>1</v>
      </c>
      <c r="S2084" s="13">
        <f>IFERROR(VLOOKUP($A2084, 'Fielding Data'!$A$1:$H$12056, 7, 0), 0)</f>
        <v>0</v>
      </c>
      <c r="T2084" s="13">
        <f>IFERROR(VLOOKUP($A2084, 'Fielding Data'!$A$1:$H$12056, 8, 0), 0)</f>
        <v>0</v>
      </c>
      <c r="U2084" s="13">
        <f>SUMIFS('Fielding Data'!E:E, 'Fielding Data'!$A:$A, $A2084)</f>
        <v>0</v>
      </c>
      <c r="V2084" s="13">
        <f>SUMIFS('Fielding Data'!F:F, 'Fielding Data'!$A:$A, $A2084)</f>
        <v>1</v>
      </c>
      <c r="W2084" s="13">
        <f>SUMIFS('Fielding Data'!G:G, 'Fielding Data'!$A:$A, $A2084)</f>
        <v>0</v>
      </c>
      <c r="X2084" s="13">
        <f>SUMIFS('Fielding Data'!H:H, 'Fielding Data'!$A:$A, $A2084)</f>
        <v>0</v>
      </c>
    </row>
    <row r="2085" spans="1:24" x14ac:dyDescent="0.3">
      <c r="A2085" s="13" t="str">
        <f t="shared" si="65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 t="shared" si="64"/>
        <v>P</v>
      </c>
      <c r="Q2085" s="13">
        <f>IFERROR(VLOOKUP($A2085, 'Fielding Data'!$A$1:$H$12056, 5, 0), 0)</f>
        <v>9</v>
      </c>
      <c r="R2085" s="13">
        <f>IFERROR(VLOOKUP($A2085, 'Fielding Data'!$A$1:$H$12056, 6, 0), 0)</f>
        <v>12</v>
      </c>
      <c r="S2085" s="13">
        <f>IFERROR(VLOOKUP($A2085, 'Fielding Data'!$A$1:$H$12056, 7, 0), 0)</f>
        <v>0</v>
      </c>
      <c r="T2085" s="13">
        <f>IFERROR(VLOOKUP($A2085, 'Fielding Data'!$A$1:$H$12056, 8, 0), 0)</f>
        <v>1</v>
      </c>
      <c r="U2085" s="13">
        <f>SUMIFS('Fielding Data'!E:E, 'Fielding Data'!$A:$A, $A2085)</f>
        <v>9</v>
      </c>
      <c r="V2085" s="13">
        <f>SUMIFS('Fielding Data'!F:F, 'Fielding Data'!$A:$A, $A2085)</f>
        <v>12</v>
      </c>
      <c r="W2085" s="13">
        <f>SUMIFS('Fielding Data'!G:G, 'Fielding Data'!$A:$A, $A2085)</f>
        <v>0</v>
      </c>
      <c r="X2085" s="13">
        <f>SUMIFS('Fielding Data'!H:H, 'Fielding Data'!$A:$A, $A2085)</f>
        <v>1</v>
      </c>
    </row>
    <row r="2086" spans="1:24" x14ac:dyDescent="0.3">
      <c r="A2086" s="13" t="str">
        <f t="shared" si="65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 t="shared" si="64"/>
        <v>Other</v>
      </c>
      <c r="Q2086" s="13">
        <f>IFERROR(VLOOKUP($A2086, 'Fielding Data'!$A$1:$H$12056, 5, 0), 0)</f>
        <v>0</v>
      </c>
      <c r="R2086" s="13">
        <f>IFERROR(VLOOKUP($A2086, 'Fielding Data'!$A$1:$H$12056, 6, 0), 0)</f>
        <v>0</v>
      </c>
      <c r="S2086" s="13">
        <f>IFERROR(VLOOKUP($A2086, 'Fielding Data'!$A$1:$H$12056, 7, 0), 0)</f>
        <v>0</v>
      </c>
      <c r="T2086" s="13">
        <f>IFERROR(VLOOKUP($A2086, 'Fielding Data'!$A$1:$H$12056, 8, 0), 0)</f>
        <v>0</v>
      </c>
      <c r="U2086" s="13">
        <f>SUMIFS('Fielding Data'!E:E, 'Fielding Data'!$A:$A, $A2086)</f>
        <v>0</v>
      </c>
      <c r="V2086" s="13">
        <f>SUMIFS('Fielding Data'!F:F, 'Fielding Data'!$A:$A, $A2086)</f>
        <v>0</v>
      </c>
      <c r="W2086" s="13">
        <f>SUMIFS('Fielding Data'!G:G, 'Fielding Data'!$A:$A, $A2086)</f>
        <v>0</v>
      </c>
      <c r="X2086" s="13">
        <f>SUMIFS('Fielding Data'!H:H, 'Fielding Data'!$A:$A, $A2086)</f>
        <v>0</v>
      </c>
    </row>
    <row r="2087" spans="1:24" x14ac:dyDescent="0.3">
      <c r="A2087" s="13" t="str">
        <f t="shared" si="65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 t="shared" si="64"/>
        <v>3B</v>
      </c>
      <c r="Q2087" s="13">
        <f>IFERROR(VLOOKUP($A2087, 'Fielding Data'!$A$1:$H$12056, 5, 0), 0)</f>
        <v>38</v>
      </c>
      <c r="R2087" s="13">
        <f>IFERROR(VLOOKUP($A2087, 'Fielding Data'!$A$1:$H$12056, 6, 0), 0)</f>
        <v>119</v>
      </c>
      <c r="S2087" s="13">
        <f>IFERROR(VLOOKUP($A2087, 'Fielding Data'!$A$1:$H$12056, 7, 0), 0)</f>
        <v>4</v>
      </c>
      <c r="T2087" s="13">
        <f>IFERROR(VLOOKUP($A2087, 'Fielding Data'!$A$1:$H$12056, 8, 0), 0)</f>
        <v>11</v>
      </c>
      <c r="U2087" s="13">
        <f>SUMIFS('Fielding Data'!E:E, 'Fielding Data'!$A:$A, $A2087)</f>
        <v>38</v>
      </c>
      <c r="V2087" s="13">
        <f>SUMIFS('Fielding Data'!F:F, 'Fielding Data'!$A:$A, $A2087)</f>
        <v>119</v>
      </c>
      <c r="W2087" s="13">
        <f>SUMIFS('Fielding Data'!G:G, 'Fielding Data'!$A:$A, $A2087)</f>
        <v>4</v>
      </c>
      <c r="X2087" s="13">
        <f>SUMIFS('Fielding Data'!H:H, 'Fielding Data'!$A:$A, $A2087)</f>
        <v>11</v>
      </c>
    </row>
    <row r="2088" spans="1:24" x14ac:dyDescent="0.3">
      <c r="A2088" s="13" t="str">
        <f t="shared" si="65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 t="shared" si="64"/>
        <v>SS</v>
      </c>
      <c r="Q2088" s="13">
        <f>IFERROR(VLOOKUP($A2088, 'Fielding Data'!$A$1:$H$12056, 5, 0), 0)</f>
        <v>181</v>
      </c>
      <c r="R2088" s="13">
        <f>IFERROR(VLOOKUP($A2088, 'Fielding Data'!$A$1:$H$12056, 6, 0), 0)</f>
        <v>393</v>
      </c>
      <c r="S2088" s="13">
        <f>IFERROR(VLOOKUP($A2088, 'Fielding Data'!$A$1:$H$12056, 7, 0), 0)</f>
        <v>7</v>
      </c>
      <c r="T2088" s="13">
        <f>IFERROR(VLOOKUP($A2088, 'Fielding Data'!$A$1:$H$12056, 8, 0), 0)</f>
        <v>79</v>
      </c>
      <c r="U2088" s="13">
        <f>SUMIFS('Fielding Data'!E:E, 'Fielding Data'!$A:$A, $A2088)</f>
        <v>181</v>
      </c>
      <c r="V2088" s="13">
        <f>SUMIFS('Fielding Data'!F:F, 'Fielding Data'!$A:$A, $A2088)</f>
        <v>393</v>
      </c>
      <c r="W2088" s="13">
        <f>SUMIFS('Fielding Data'!G:G, 'Fielding Data'!$A:$A, $A2088)</f>
        <v>7</v>
      </c>
      <c r="X2088" s="13">
        <f>SUMIFS('Fielding Data'!H:H, 'Fielding Data'!$A:$A, $A2088)</f>
        <v>79</v>
      </c>
    </row>
    <row r="2089" spans="1:24" x14ac:dyDescent="0.3">
      <c r="A2089" s="13" t="str">
        <f t="shared" si="65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 t="shared" si="64"/>
        <v>P</v>
      </c>
      <c r="Q2089" s="13">
        <f>IFERROR(VLOOKUP($A2089, 'Fielding Data'!$A$1:$H$12056, 5, 0), 0)</f>
        <v>11</v>
      </c>
      <c r="R2089" s="13">
        <f>IFERROR(VLOOKUP($A2089, 'Fielding Data'!$A$1:$H$12056, 6, 0), 0)</f>
        <v>41</v>
      </c>
      <c r="S2089" s="13">
        <f>IFERROR(VLOOKUP($A2089, 'Fielding Data'!$A$1:$H$12056, 7, 0), 0)</f>
        <v>1</v>
      </c>
      <c r="T2089" s="13">
        <f>IFERROR(VLOOKUP($A2089, 'Fielding Data'!$A$1:$H$12056, 8, 0), 0)</f>
        <v>1</v>
      </c>
      <c r="U2089" s="13">
        <f>SUMIFS('Fielding Data'!E:E, 'Fielding Data'!$A:$A, $A2089)</f>
        <v>11</v>
      </c>
      <c r="V2089" s="13">
        <f>SUMIFS('Fielding Data'!F:F, 'Fielding Data'!$A:$A, $A2089)</f>
        <v>41</v>
      </c>
      <c r="W2089" s="13">
        <f>SUMIFS('Fielding Data'!G:G, 'Fielding Data'!$A:$A, $A2089)</f>
        <v>1</v>
      </c>
      <c r="X2089" s="13">
        <f>SUMIFS('Fielding Data'!H:H, 'Fielding Data'!$A:$A, $A2089)</f>
        <v>1</v>
      </c>
    </row>
    <row r="2090" spans="1:24" x14ac:dyDescent="0.3">
      <c r="A2090" s="13" t="str">
        <f t="shared" si="65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 t="shared" si="64"/>
        <v>3B</v>
      </c>
      <c r="Q2090" s="13">
        <f>IFERROR(VLOOKUP($A2090, 'Fielding Data'!$A$1:$H$12056, 5, 0), 0)</f>
        <v>1</v>
      </c>
      <c r="R2090" s="13">
        <f>IFERROR(VLOOKUP($A2090, 'Fielding Data'!$A$1:$H$12056, 6, 0), 0)</f>
        <v>2</v>
      </c>
      <c r="S2090" s="13">
        <f>IFERROR(VLOOKUP($A2090, 'Fielding Data'!$A$1:$H$12056, 7, 0), 0)</f>
        <v>0</v>
      </c>
      <c r="T2090" s="13">
        <f>IFERROR(VLOOKUP($A2090, 'Fielding Data'!$A$1:$H$12056, 8, 0), 0)</f>
        <v>1</v>
      </c>
      <c r="U2090" s="13">
        <f>SUMIFS('Fielding Data'!E:E, 'Fielding Data'!$A:$A, $A2090)</f>
        <v>5</v>
      </c>
      <c r="V2090" s="13">
        <f>SUMIFS('Fielding Data'!F:F, 'Fielding Data'!$A:$A, $A2090)</f>
        <v>17</v>
      </c>
      <c r="W2090" s="13">
        <f>SUMIFS('Fielding Data'!G:G, 'Fielding Data'!$A:$A, $A2090)</f>
        <v>1</v>
      </c>
      <c r="X2090" s="13">
        <f>SUMIFS('Fielding Data'!H:H, 'Fielding Data'!$A:$A, $A2090)</f>
        <v>3</v>
      </c>
    </row>
    <row r="2091" spans="1:24" x14ac:dyDescent="0.3">
      <c r="A2091" s="13" t="str">
        <f t="shared" si="65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 t="shared" si="64"/>
        <v>C</v>
      </c>
      <c r="Q2091" s="13">
        <f>IFERROR(VLOOKUP($A2091, 'Fielding Data'!$A$1:$H$12056, 5, 0), 0)</f>
        <v>46</v>
      </c>
      <c r="R2091" s="13">
        <f>IFERROR(VLOOKUP($A2091, 'Fielding Data'!$A$1:$H$12056, 6, 0), 0)</f>
        <v>3</v>
      </c>
      <c r="S2091" s="13">
        <f>IFERROR(VLOOKUP($A2091, 'Fielding Data'!$A$1:$H$12056, 7, 0), 0)</f>
        <v>1</v>
      </c>
      <c r="T2091" s="13">
        <f>IFERROR(VLOOKUP($A2091, 'Fielding Data'!$A$1:$H$12056, 8, 0), 0)</f>
        <v>0</v>
      </c>
      <c r="U2091" s="13">
        <f>SUMIFS('Fielding Data'!E:E, 'Fielding Data'!$A:$A, $A2091)</f>
        <v>46</v>
      </c>
      <c r="V2091" s="13">
        <f>SUMIFS('Fielding Data'!F:F, 'Fielding Data'!$A:$A, $A2091)</f>
        <v>3</v>
      </c>
      <c r="W2091" s="13">
        <f>SUMIFS('Fielding Data'!G:G, 'Fielding Data'!$A:$A, $A2091)</f>
        <v>1</v>
      </c>
      <c r="X2091" s="13">
        <f>SUMIFS('Fielding Data'!H:H, 'Fielding Data'!$A:$A, $A2091)</f>
        <v>0</v>
      </c>
    </row>
    <row r="2092" spans="1:24" x14ac:dyDescent="0.3">
      <c r="A2092" s="13" t="str">
        <f t="shared" si="65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 t="shared" si="64"/>
        <v>P</v>
      </c>
      <c r="Q2092" s="13">
        <f>IFERROR(VLOOKUP($A2092, 'Fielding Data'!$A$1:$H$12056, 5, 0), 0)</f>
        <v>0</v>
      </c>
      <c r="R2092" s="13">
        <f>IFERROR(VLOOKUP($A2092, 'Fielding Data'!$A$1:$H$12056, 6, 0), 0)</f>
        <v>3</v>
      </c>
      <c r="S2092" s="13">
        <f>IFERROR(VLOOKUP($A2092, 'Fielding Data'!$A$1:$H$12056, 7, 0), 0)</f>
        <v>0</v>
      </c>
      <c r="T2092" s="13">
        <f>IFERROR(VLOOKUP($A2092, 'Fielding Data'!$A$1:$H$12056, 8, 0), 0)</f>
        <v>0</v>
      </c>
      <c r="U2092" s="13">
        <f>SUMIFS('Fielding Data'!E:E, 'Fielding Data'!$A:$A, $A2092)</f>
        <v>0</v>
      </c>
      <c r="V2092" s="13">
        <f>SUMIFS('Fielding Data'!F:F, 'Fielding Data'!$A:$A, $A2092)</f>
        <v>3</v>
      </c>
      <c r="W2092" s="13">
        <f>SUMIFS('Fielding Data'!G:G, 'Fielding Data'!$A:$A, $A2092)</f>
        <v>0</v>
      </c>
      <c r="X2092" s="13">
        <f>SUMIFS('Fielding Data'!H:H, 'Fielding Data'!$A:$A, $A2092)</f>
        <v>0</v>
      </c>
    </row>
    <row r="2093" spans="1:24" x14ac:dyDescent="0.3">
      <c r="A2093" s="13" t="str">
        <f t="shared" si="65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 t="shared" si="64"/>
        <v>1B</v>
      </c>
      <c r="Q2093" s="13">
        <f>IFERROR(VLOOKUP($A2093, 'Fielding Data'!$A$1:$H$12056, 5, 0), 0)</f>
        <v>36</v>
      </c>
      <c r="R2093" s="13">
        <f>IFERROR(VLOOKUP($A2093, 'Fielding Data'!$A$1:$H$12056, 6, 0), 0)</f>
        <v>2</v>
      </c>
      <c r="S2093" s="13">
        <f>IFERROR(VLOOKUP($A2093, 'Fielding Data'!$A$1:$H$12056, 7, 0), 0)</f>
        <v>0</v>
      </c>
      <c r="T2093" s="13">
        <f>IFERROR(VLOOKUP($A2093, 'Fielding Data'!$A$1:$H$12056, 8, 0), 0)</f>
        <v>2</v>
      </c>
      <c r="U2093" s="13">
        <f>SUMIFS('Fielding Data'!E:E, 'Fielding Data'!$A:$A, $A2093)</f>
        <v>56</v>
      </c>
      <c r="V2093" s="13">
        <f>SUMIFS('Fielding Data'!F:F, 'Fielding Data'!$A:$A, $A2093)</f>
        <v>24</v>
      </c>
      <c r="W2093" s="13">
        <f>SUMIFS('Fielding Data'!G:G, 'Fielding Data'!$A:$A, $A2093)</f>
        <v>4</v>
      </c>
      <c r="X2093" s="13">
        <f>SUMIFS('Fielding Data'!H:H, 'Fielding Data'!$A:$A, $A2093)</f>
        <v>7</v>
      </c>
    </row>
    <row r="2094" spans="1:24" x14ac:dyDescent="0.3">
      <c r="A2094" s="13" t="str">
        <f t="shared" si="65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 t="shared" si="64"/>
        <v>P</v>
      </c>
      <c r="Q2094" s="13">
        <f>IFERROR(VLOOKUP($A2094, 'Fielding Data'!$A$1:$H$12056, 5, 0), 0)</f>
        <v>0</v>
      </c>
      <c r="R2094" s="13">
        <f>IFERROR(VLOOKUP($A2094, 'Fielding Data'!$A$1:$H$12056, 6, 0), 0)</f>
        <v>1</v>
      </c>
      <c r="S2094" s="13">
        <f>IFERROR(VLOOKUP($A2094, 'Fielding Data'!$A$1:$H$12056, 7, 0), 0)</f>
        <v>0</v>
      </c>
      <c r="T2094" s="13">
        <f>IFERROR(VLOOKUP($A2094, 'Fielding Data'!$A$1:$H$12056, 8, 0), 0)</f>
        <v>0</v>
      </c>
      <c r="U2094" s="13">
        <f>SUMIFS('Fielding Data'!E:E, 'Fielding Data'!$A:$A, $A2094)</f>
        <v>0</v>
      </c>
      <c r="V2094" s="13">
        <f>SUMIFS('Fielding Data'!F:F, 'Fielding Data'!$A:$A, $A2094)</f>
        <v>1</v>
      </c>
      <c r="W2094" s="13">
        <f>SUMIFS('Fielding Data'!G:G, 'Fielding Data'!$A:$A, $A2094)</f>
        <v>0</v>
      </c>
      <c r="X2094" s="13">
        <f>SUMIFS('Fielding Data'!H:H, 'Fielding Data'!$A:$A, $A2094)</f>
        <v>0</v>
      </c>
    </row>
    <row r="2095" spans="1:24" x14ac:dyDescent="0.3">
      <c r="A2095" s="13" t="str">
        <f t="shared" si="65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 t="shared" si="64"/>
        <v>C</v>
      </c>
      <c r="Q2095" s="13">
        <f>IFERROR(VLOOKUP($A2095, 'Fielding Data'!$A$1:$H$12056, 5, 0), 0)</f>
        <v>87</v>
      </c>
      <c r="R2095" s="13">
        <f>IFERROR(VLOOKUP($A2095, 'Fielding Data'!$A$1:$H$12056, 6, 0), 0)</f>
        <v>16</v>
      </c>
      <c r="S2095" s="13">
        <f>IFERROR(VLOOKUP($A2095, 'Fielding Data'!$A$1:$H$12056, 7, 0), 0)</f>
        <v>1</v>
      </c>
      <c r="T2095" s="13">
        <f>IFERROR(VLOOKUP($A2095, 'Fielding Data'!$A$1:$H$12056, 8, 0), 0)</f>
        <v>1</v>
      </c>
      <c r="U2095" s="13">
        <f>SUMIFS('Fielding Data'!E:E, 'Fielding Data'!$A:$A, $A2095)</f>
        <v>87</v>
      </c>
      <c r="V2095" s="13">
        <f>SUMIFS('Fielding Data'!F:F, 'Fielding Data'!$A:$A, $A2095)</f>
        <v>16</v>
      </c>
      <c r="W2095" s="13">
        <f>SUMIFS('Fielding Data'!G:G, 'Fielding Data'!$A:$A, $A2095)</f>
        <v>1</v>
      </c>
      <c r="X2095" s="13">
        <f>SUMIFS('Fielding Data'!H:H, 'Fielding Data'!$A:$A, $A2095)</f>
        <v>1</v>
      </c>
    </row>
    <row r="2096" spans="1:24" x14ac:dyDescent="0.3">
      <c r="A2096" s="13" t="str">
        <f t="shared" si="65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 t="shared" si="64"/>
        <v>CF</v>
      </c>
      <c r="Q2096" s="13">
        <f>IFERROR(VLOOKUP($A2096, 'Fielding Data'!$A$1:$H$12056, 5, 0), 0)</f>
        <v>0</v>
      </c>
      <c r="R2096" s="13">
        <f>IFERROR(VLOOKUP($A2096, 'Fielding Data'!$A$1:$H$12056, 6, 0), 0)</f>
        <v>0</v>
      </c>
      <c r="S2096" s="13">
        <f>IFERROR(VLOOKUP($A2096, 'Fielding Data'!$A$1:$H$12056, 7, 0), 0)</f>
        <v>0</v>
      </c>
      <c r="T2096" s="13">
        <f>IFERROR(VLOOKUP($A2096, 'Fielding Data'!$A$1:$H$12056, 8, 0), 0)</f>
        <v>0</v>
      </c>
      <c r="U2096" s="13">
        <f>SUMIFS('Fielding Data'!E:E, 'Fielding Data'!$A:$A, $A2096)</f>
        <v>183</v>
      </c>
      <c r="V2096" s="13">
        <f>SUMIFS('Fielding Data'!F:F, 'Fielding Data'!$A:$A, $A2096)</f>
        <v>8</v>
      </c>
      <c r="W2096" s="13">
        <f>SUMIFS('Fielding Data'!G:G, 'Fielding Data'!$A:$A, $A2096)</f>
        <v>1</v>
      </c>
      <c r="X2096" s="13">
        <f>SUMIFS('Fielding Data'!H:H, 'Fielding Data'!$A:$A, $A2096)</f>
        <v>1</v>
      </c>
    </row>
    <row r="2097" spans="1:24" x14ac:dyDescent="0.3">
      <c r="A2097" s="13" t="str">
        <f t="shared" si="65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 t="shared" si="64"/>
        <v>C</v>
      </c>
      <c r="Q2097" s="13">
        <f>IFERROR(VLOOKUP($A2097, 'Fielding Data'!$A$1:$H$12056, 5, 0), 0)</f>
        <v>337</v>
      </c>
      <c r="R2097" s="13">
        <f>IFERROR(VLOOKUP($A2097, 'Fielding Data'!$A$1:$H$12056, 6, 0), 0)</f>
        <v>32</v>
      </c>
      <c r="S2097" s="13">
        <f>IFERROR(VLOOKUP($A2097, 'Fielding Data'!$A$1:$H$12056, 7, 0), 0)</f>
        <v>3</v>
      </c>
      <c r="T2097" s="13">
        <f>IFERROR(VLOOKUP($A2097, 'Fielding Data'!$A$1:$H$12056, 8, 0), 0)</f>
        <v>2</v>
      </c>
      <c r="U2097" s="13">
        <f>SUMIFS('Fielding Data'!E:E, 'Fielding Data'!$A:$A, $A2097)</f>
        <v>337</v>
      </c>
      <c r="V2097" s="13">
        <f>SUMIFS('Fielding Data'!F:F, 'Fielding Data'!$A:$A, $A2097)</f>
        <v>32</v>
      </c>
      <c r="W2097" s="13">
        <f>SUMIFS('Fielding Data'!G:G, 'Fielding Data'!$A:$A, $A2097)</f>
        <v>3</v>
      </c>
      <c r="X2097" s="13">
        <f>SUMIFS('Fielding Data'!H:H, 'Fielding Data'!$A:$A, $A2097)</f>
        <v>2</v>
      </c>
    </row>
    <row r="2098" spans="1:24" x14ac:dyDescent="0.3">
      <c r="A2098" s="13" t="str">
        <f t="shared" si="65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 t="shared" si="64"/>
        <v>P</v>
      </c>
      <c r="Q2098" s="13">
        <f>IFERROR(VLOOKUP($A2098, 'Fielding Data'!$A$1:$H$12056, 5, 0), 0)</f>
        <v>2</v>
      </c>
      <c r="R2098" s="13">
        <f>IFERROR(VLOOKUP($A2098, 'Fielding Data'!$A$1:$H$12056, 6, 0), 0)</f>
        <v>4</v>
      </c>
      <c r="S2098" s="13">
        <f>IFERROR(VLOOKUP($A2098, 'Fielding Data'!$A$1:$H$12056, 7, 0), 0)</f>
        <v>1</v>
      </c>
      <c r="T2098" s="13">
        <f>IFERROR(VLOOKUP($A2098, 'Fielding Data'!$A$1:$H$12056, 8, 0), 0)</f>
        <v>0</v>
      </c>
      <c r="U2098" s="13">
        <f>SUMIFS('Fielding Data'!E:E, 'Fielding Data'!$A:$A, $A2098)</f>
        <v>2</v>
      </c>
      <c r="V2098" s="13">
        <f>SUMIFS('Fielding Data'!F:F, 'Fielding Data'!$A:$A, $A2098)</f>
        <v>4</v>
      </c>
      <c r="W2098" s="13">
        <f>SUMIFS('Fielding Data'!G:G, 'Fielding Data'!$A:$A, $A2098)</f>
        <v>1</v>
      </c>
      <c r="X2098" s="13">
        <f>SUMIFS('Fielding Data'!H:H, 'Fielding Data'!$A:$A, $A2098)</f>
        <v>0</v>
      </c>
    </row>
    <row r="2099" spans="1:24" x14ac:dyDescent="0.3">
      <c r="A2099" s="13" t="str">
        <f t="shared" si="65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 t="shared" si="64"/>
        <v>LF</v>
      </c>
      <c r="Q2099" s="13">
        <f>IFERROR(VLOOKUP($A2099, 'Fielding Data'!$A$1:$H$12056, 5, 0), 0)</f>
        <v>0</v>
      </c>
      <c r="R2099" s="13">
        <f>IFERROR(VLOOKUP($A2099, 'Fielding Data'!$A$1:$H$12056, 6, 0), 0)</f>
        <v>0</v>
      </c>
      <c r="S2099" s="13">
        <f>IFERROR(VLOOKUP($A2099, 'Fielding Data'!$A$1:$H$12056, 7, 0), 0)</f>
        <v>0</v>
      </c>
      <c r="T2099" s="13">
        <f>IFERROR(VLOOKUP($A2099, 'Fielding Data'!$A$1:$H$12056, 8, 0), 0)</f>
        <v>0</v>
      </c>
      <c r="U2099" s="13">
        <f>SUMIFS('Fielding Data'!E:E, 'Fielding Data'!$A:$A, $A2099)</f>
        <v>1</v>
      </c>
      <c r="V2099" s="13">
        <f>SUMIFS('Fielding Data'!F:F, 'Fielding Data'!$A:$A, $A2099)</f>
        <v>1</v>
      </c>
      <c r="W2099" s="13">
        <f>SUMIFS('Fielding Data'!G:G, 'Fielding Data'!$A:$A, $A2099)</f>
        <v>0</v>
      </c>
      <c r="X2099" s="13">
        <f>SUMIFS('Fielding Data'!H:H, 'Fielding Data'!$A:$A, $A2099)</f>
        <v>0</v>
      </c>
    </row>
    <row r="2100" spans="1:24" x14ac:dyDescent="0.3">
      <c r="A2100" s="13" t="str">
        <f t="shared" si="65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 t="shared" si="64"/>
        <v>CF</v>
      </c>
      <c r="Q2100" s="13">
        <f>IFERROR(VLOOKUP($A2100, 'Fielding Data'!$A$1:$H$12056, 5, 0), 0)</f>
        <v>0</v>
      </c>
      <c r="R2100" s="13">
        <f>IFERROR(VLOOKUP($A2100, 'Fielding Data'!$A$1:$H$12056, 6, 0), 0)</f>
        <v>0</v>
      </c>
      <c r="S2100" s="13">
        <f>IFERROR(VLOOKUP($A2100, 'Fielding Data'!$A$1:$H$12056, 7, 0), 0)</f>
        <v>0</v>
      </c>
      <c r="T2100" s="13">
        <f>IFERROR(VLOOKUP($A2100, 'Fielding Data'!$A$1:$H$12056, 8, 0), 0)</f>
        <v>0</v>
      </c>
      <c r="U2100" s="13">
        <f>SUMIFS('Fielding Data'!E:E, 'Fielding Data'!$A:$A, $A2100)</f>
        <v>157</v>
      </c>
      <c r="V2100" s="13">
        <f>SUMIFS('Fielding Data'!F:F, 'Fielding Data'!$A:$A, $A2100)</f>
        <v>3</v>
      </c>
      <c r="W2100" s="13">
        <f>SUMIFS('Fielding Data'!G:G, 'Fielding Data'!$A:$A, $A2100)</f>
        <v>1</v>
      </c>
      <c r="X2100" s="13">
        <f>SUMIFS('Fielding Data'!H:H, 'Fielding Data'!$A:$A, $A2100)</f>
        <v>0</v>
      </c>
    </row>
    <row r="2101" spans="1:24" x14ac:dyDescent="0.3">
      <c r="A2101" s="13" t="str">
        <f t="shared" si="65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 t="shared" si="64"/>
        <v>CF</v>
      </c>
      <c r="Q2101" s="13">
        <f>IFERROR(VLOOKUP($A2101, 'Fielding Data'!$A$1:$H$12056, 5, 0), 0)</f>
        <v>0</v>
      </c>
      <c r="R2101" s="13">
        <f>IFERROR(VLOOKUP($A2101, 'Fielding Data'!$A$1:$H$12056, 6, 0), 0)</f>
        <v>0</v>
      </c>
      <c r="S2101" s="13">
        <f>IFERROR(VLOOKUP($A2101, 'Fielding Data'!$A$1:$H$12056, 7, 0), 0)</f>
        <v>0</v>
      </c>
      <c r="T2101" s="13">
        <f>IFERROR(VLOOKUP($A2101, 'Fielding Data'!$A$1:$H$12056, 8, 0), 0)</f>
        <v>0</v>
      </c>
      <c r="U2101" s="13">
        <f>SUMIFS('Fielding Data'!E:E, 'Fielding Data'!$A:$A, $A2101)</f>
        <v>64</v>
      </c>
      <c r="V2101" s="13">
        <f>SUMIFS('Fielding Data'!F:F, 'Fielding Data'!$A:$A, $A2101)</f>
        <v>1</v>
      </c>
      <c r="W2101" s="13">
        <f>SUMIFS('Fielding Data'!G:G, 'Fielding Data'!$A:$A, $A2101)</f>
        <v>0</v>
      </c>
      <c r="X2101" s="13">
        <f>SUMIFS('Fielding Data'!H:H, 'Fielding Data'!$A:$A, $A2101)</f>
        <v>0</v>
      </c>
    </row>
    <row r="2102" spans="1:24" x14ac:dyDescent="0.3">
      <c r="A2102" s="13" t="str">
        <f t="shared" si="65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 t="shared" si="64"/>
        <v>3B</v>
      </c>
      <c r="Q2102" s="13">
        <f>IFERROR(VLOOKUP($A2102, 'Fielding Data'!$A$1:$H$12056, 5, 0), 0)</f>
        <v>0</v>
      </c>
      <c r="R2102" s="13">
        <f>IFERROR(VLOOKUP($A2102, 'Fielding Data'!$A$1:$H$12056, 6, 0), 0)</f>
        <v>0</v>
      </c>
      <c r="S2102" s="13">
        <f>IFERROR(VLOOKUP($A2102, 'Fielding Data'!$A$1:$H$12056, 7, 0), 0)</f>
        <v>0</v>
      </c>
      <c r="T2102" s="13">
        <f>IFERROR(VLOOKUP($A2102, 'Fielding Data'!$A$1:$H$12056, 8, 0), 0)</f>
        <v>0</v>
      </c>
      <c r="U2102" s="13">
        <f>SUMIFS('Fielding Data'!E:E, 'Fielding Data'!$A:$A, $A2102)</f>
        <v>950</v>
      </c>
      <c r="V2102" s="13">
        <f>SUMIFS('Fielding Data'!F:F, 'Fielding Data'!$A:$A, $A2102)</f>
        <v>68</v>
      </c>
      <c r="W2102" s="13">
        <f>SUMIFS('Fielding Data'!G:G, 'Fielding Data'!$A:$A, $A2102)</f>
        <v>4</v>
      </c>
      <c r="X2102" s="13">
        <f>SUMIFS('Fielding Data'!H:H, 'Fielding Data'!$A:$A, $A2102)</f>
        <v>4</v>
      </c>
    </row>
    <row r="2103" spans="1:24" x14ac:dyDescent="0.3">
      <c r="A2103" s="13" t="str">
        <f t="shared" si="65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 t="shared" si="64"/>
        <v>P</v>
      </c>
      <c r="Q2103" s="13">
        <f>IFERROR(VLOOKUP($A2103, 'Fielding Data'!$A$1:$H$12056, 5, 0), 0)</f>
        <v>0</v>
      </c>
      <c r="R2103" s="13">
        <f>IFERROR(VLOOKUP($A2103, 'Fielding Data'!$A$1:$H$12056, 6, 0), 0)</f>
        <v>6</v>
      </c>
      <c r="S2103" s="13">
        <f>IFERROR(VLOOKUP($A2103, 'Fielding Data'!$A$1:$H$12056, 7, 0), 0)</f>
        <v>1</v>
      </c>
      <c r="T2103" s="13">
        <f>IFERROR(VLOOKUP($A2103, 'Fielding Data'!$A$1:$H$12056, 8, 0), 0)</f>
        <v>0</v>
      </c>
      <c r="U2103" s="13">
        <f>SUMIFS('Fielding Data'!E:E, 'Fielding Data'!$A:$A, $A2103)</f>
        <v>0</v>
      </c>
      <c r="V2103" s="13">
        <f>SUMIFS('Fielding Data'!F:F, 'Fielding Data'!$A:$A, $A2103)</f>
        <v>6</v>
      </c>
      <c r="W2103" s="13">
        <f>SUMIFS('Fielding Data'!G:G, 'Fielding Data'!$A:$A, $A2103)</f>
        <v>1</v>
      </c>
      <c r="X2103" s="13">
        <f>SUMIFS('Fielding Data'!H:H, 'Fielding Data'!$A:$A, $A2103)</f>
        <v>0</v>
      </c>
    </row>
    <row r="2104" spans="1:24" x14ac:dyDescent="0.3">
      <c r="A2104" s="13" t="str">
        <f t="shared" si="65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 t="shared" si="64"/>
        <v>P</v>
      </c>
      <c r="Q2104" s="13">
        <f>IFERROR(VLOOKUP($A2104, 'Fielding Data'!$A$1:$H$12056, 5, 0), 0)</f>
        <v>1</v>
      </c>
      <c r="R2104" s="13">
        <f>IFERROR(VLOOKUP($A2104, 'Fielding Data'!$A$1:$H$12056, 6, 0), 0)</f>
        <v>0</v>
      </c>
      <c r="S2104" s="13">
        <f>IFERROR(VLOOKUP($A2104, 'Fielding Data'!$A$1:$H$12056, 7, 0), 0)</f>
        <v>0</v>
      </c>
      <c r="T2104" s="13">
        <f>IFERROR(VLOOKUP($A2104, 'Fielding Data'!$A$1:$H$12056, 8, 0), 0)</f>
        <v>0</v>
      </c>
      <c r="U2104" s="13">
        <f>SUMIFS('Fielding Data'!E:E, 'Fielding Data'!$A:$A, $A2104)</f>
        <v>1</v>
      </c>
      <c r="V2104" s="13">
        <f>SUMIFS('Fielding Data'!F:F, 'Fielding Data'!$A:$A, $A2104)</f>
        <v>0</v>
      </c>
      <c r="W2104" s="13">
        <f>SUMIFS('Fielding Data'!G:G, 'Fielding Data'!$A:$A, $A2104)</f>
        <v>0</v>
      </c>
      <c r="X2104" s="13">
        <f>SUMIFS('Fielding Data'!H:H, 'Fielding Data'!$A:$A, $A2104)</f>
        <v>0</v>
      </c>
    </row>
    <row r="2105" spans="1:24" x14ac:dyDescent="0.3">
      <c r="A2105" s="13" t="str">
        <f t="shared" si="65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 t="shared" si="64"/>
        <v>P</v>
      </c>
      <c r="Q2105" s="13">
        <f>IFERROR(VLOOKUP($A2105, 'Fielding Data'!$A$1:$H$12056, 5, 0), 0)</f>
        <v>1</v>
      </c>
      <c r="R2105" s="13">
        <f>IFERROR(VLOOKUP($A2105, 'Fielding Data'!$A$1:$H$12056, 6, 0), 0)</f>
        <v>4</v>
      </c>
      <c r="S2105" s="13">
        <f>IFERROR(VLOOKUP($A2105, 'Fielding Data'!$A$1:$H$12056, 7, 0), 0)</f>
        <v>0</v>
      </c>
      <c r="T2105" s="13">
        <f>IFERROR(VLOOKUP($A2105, 'Fielding Data'!$A$1:$H$12056, 8, 0), 0)</f>
        <v>0</v>
      </c>
      <c r="U2105" s="13">
        <f>SUMIFS('Fielding Data'!E:E, 'Fielding Data'!$A:$A, $A2105)</f>
        <v>1</v>
      </c>
      <c r="V2105" s="13">
        <f>SUMIFS('Fielding Data'!F:F, 'Fielding Data'!$A:$A, $A2105)</f>
        <v>4</v>
      </c>
      <c r="W2105" s="13">
        <f>SUMIFS('Fielding Data'!G:G, 'Fielding Data'!$A:$A, $A2105)</f>
        <v>0</v>
      </c>
      <c r="X2105" s="13">
        <f>SUMIFS('Fielding Data'!H:H, 'Fielding Data'!$A:$A, $A2105)</f>
        <v>0</v>
      </c>
    </row>
    <row r="2106" spans="1:24" x14ac:dyDescent="0.3">
      <c r="A2106" s="13" t="str">
        <f t="shared" si="65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 t="shared" si="64"/>
        <v>P</v>
      </c>
      <c r="Q2106" s="13">
        <f>IFERROR(VLOOKUP($A2106, 'Fielding Data'!$A$1:$H$12056, 5, 0), 0)</f>
        <v>3</v>
      </c>
      <c r="R2106" s="13">
        <f>IFERROR(VLOOKUP($A2106, 'Fielding Data'!$A$1:$H$12056, 6, 0), 0)</f>
        <v>8</v>
      </c>
      <c r="S2106" s="13">
        <f>IFERROR(VLOOKUP($A2106, 'Fielding Data'!$A$1:$H$12056, 7, 0), 0)</f>
        <v>1</v>
      </c>
      <c r="T2106" s="13">
        <f>IFERROR(VLOOKUP($A2106, 'Fielding Data'!$A$1:$H$12056, 8, 0), 0)</f>
        <v>1</v>
      </c>
      <c r="U2106" s="13">
        <f>SUMIFS('Fielding Data'!E:E, 'Fielding Data'!$A:$A, $A2106)</f>
        <v>3</v>
      </c>
      <c r="V2106" s="13">
        <f>SUMIFS('Fielding Data'!F:F, 'Fielding Data'!$A:$A, $A2106)</f>
        <v>8</v>
      </c>
      <c r="W2106" s="13">
        <f>SUMIFS('Fielding Data'!G:G, 'Fielding Data'!$A:$A, $A2106)</f>
        <v>1</v>
      </c>
      <c r="X2106" s="13">
        <f>SUMIFS('Fielding Data'!H:H, 'Fielding Data'!$A:$A, $A2106)</f>
        <v>1</v>
      </c>
    </row>
    <row r="2107" spans="1:24" x14ac:dyDescent="0.3">
      <c r="A2107" s="13" t="str">
        <f t="shared" si="65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 t="shared" si="64"/>
        <v>SS</v>
      </c>
      <c r="Q2107" s="13">
        <f>IFERROR(VLOOKUP($A2107, 'Fielding Data'!$A$1:$H$12056, 5, 0), 0)</f>
        <v>186</v>
      </c>
      <c r="R2107" s="13">
        <f>IFERROR(VLOOKUP($A2107, 'Fielding Data'!$A$1:$H$12056, 6, 0), 0)</f>
        <v>371</v>
      </c>
      <c r="S2107" s="13">
        <f>IFERROR(VLOOKUP($A2107, 'Fielding Data'!$A$1:$H$12056, 7, 0), 0)</f>
        <v>15</v>
      </c>
      <c r="T2107" s="13">
        <f>IFERROR(VLOOKUP($A2107, 'Fielding Data'!$A$1:$H$12056, 8, 0), 0)</f>
        <v>79</v>
      </c>
      <c r="U2107" s="13">
        <f>SUMIFS('Fielding Data'!E:E, 'Fielding Data'!$A:$A, $A2107)</f>
        <v>186</v>
      </c>
      <c r="V2107" s="13">
        <f>SUMIFS('Fielding Data'!F:F, 'Fielding Data'!$A:$A, $A2107)</f>
        <v>371</v>
      </c>
      <c r="W2107" s="13">
        <f>SUMIFS('Fielding Data'!G:G, 'Fielding Data'!$A:$A, $A2107)</f>
        <v>15</v>
      </c>
      <c r="X2107" s="13">
        <f>SUMIFS('Fielding Data'!H:H, 'Fielding Data'!$A:$A, $A2107)</f>
        <v>79</v>
      </c>
    </row>
    <row r="2108" spans="1:24" x14ac:dyDescent="0.3">
      <c r="A2108" s="13" t="str">
        <f t="shared" si="65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 t="shared" si="64"/>
        <v>P</v>
      </c>
      <c r="Q2108" s="13">
        <f>IFERROR(VLOOKUP($A2108, 'Fielding Data'!$A$1:$H$12056, 5, 0), 0)</f>
        <v>3</v>
      </c>
      <c r="R2108" s="13">
        <f>IFERROR(VLOOKUP($A2108, 'Fielding Data'!$A$1:$H$12056, 6, 0), 0)</f>
        <v>21</v>
      </c>
      <c r="S2108" s="13">
        <f>IFERROR(VLOOKUP($A2108, 'Fielding Data'!$A$1:$H$12056, 7, 0), 0)</f>
        <v>3</v>
      </c>
      <c r="T2108" s="13">
        <f>IFERROR(VLOOKUP($A2108, 'Fielding Data'!$A$1:$H$12056, 8, 0), 0)</f>
        <v>2</v>
      </c>
      <c r="U2108" s="13">
        <f>SUMIFS('Fielding Data'!E:E, 'Fielding Data'!$A:$A, $A2108)</f>
        <v>3</v>
      </c>
      <c r="V2108" s="13">
        <f>SUMIFS('Fielding Data'!F:F, 'Fielding Data'!$A:$A, $A2108)</f>
        <v>21</v>
      </c>
      <c r="W2108" s="13">
        <f>SUMIFS('Fielding Data'!G:G, 'Fielding Data'!$A:$A, $A2108)</f>
        <v>3</v>
      </c>
      <c r="X2108" s="13">
        <f>SUMIFS('Fielding Data'!H:H, 'Fielding Data'!$A:$A, $A2108)</f>
        <v>2</v>
      </c>
    </row>
    <row r="2109" spans="1:24" x14ac:dyDescent="0.3">
      <c r="A2109" s="13" t="str">
        <f t="shared" si="65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 t="shared" si="64"/>
        <v>P</v>
      </c>
      <c r="Q2109" s="13">
        <f>IFERROR(VLOOKUP($A2109, 'Fielding Data'!$A$1:$H$12056, 5, 0), 0)</f>
        <v>0</v>
      </c>
      <c r="R2109" s="13">
        <f>IFERROR(VLOOKUP($A2109, 'Fielding Data'!$A$1:$H$12056, 6, 0), 0)</f>
        <v>2</v>
      </c>
      <c r="S2109" s="13">
        <f>IFERROR(VLOOKUP($A2109, 'Fielding Data'!$A$1:$H$12056, 7, 0), 0)</f>
        <v>0</v>
      </c>
      <c r="T2109" s="13">
        <f>IFERROR(VLOOKUP($A2109, 'Fielding Data'!$A$1:$H$12056, 8, 0), 0)</f>
        <v>0</v>
      </c>
      <c r="U2109" s="13">
        <f>SUMIFS('Fielding Data'!E:E, 'Fielding Data'!$A:$A, $A2109)</f>
        <v>0</v>
      </c>
      <c r="V2109" s="13">
        <f>SUMIFS('Fielding Data'!F:F, 'Fielding Data'!$A:$A, $A2109)</f>
        <v>2</v>
      </c>
      <c r="W2109" s="13">
        <f>SUMIFS('Fielding Data'!G:G, 'Fielding Data'!$A:$A, $A2109)</f>
        <v>0</v>
      </c>
      <c r="X2109" s="13">
        <f>SUMIFS('Fielding Data'!H:H, 'Fielding Data'!$A:$A, $A2109)</f>
        <v>0</v>
      </c>
    </row>
    <row r="2110" spans="1:24" x14ac:dyDescent="0.3">
      <c r="A2110" s="13" t="str">
        <f t="shared" si="65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 t="shared" si="64"/>
        <v>P</v>
      </c>
      <c r="Q2110" s="13">
        <f>IFERROR(VLOOKUP($A2110, 'Fielding Data'!$A$1:$H$12056, 5, 0), 0)</f>
        <v>5</v>
      </c>
      <c r="R2110" s="13">
        <f>IFERROR(VLOOKUP($A2110, 'Fielding Data'!$A$1:$H$12056, 6, 0), 0)</f>
        <v>8</v>
      </c>
      <c r="S2110" s="13">
        <f>IFERROR(VLOOKUP($A2110, 'Fielding Data'!$A$1:$H$12056, 7, 0), 0)</f>
        <v>0</v>
      </c>
      <c r="T2110" s="13">
        <f>IFERROR(VLOOKUP($A2110, 'Fielding Data'!$A$1:$H$12056, 8, 0), 0)</f>
        <v>1</v>
      </c>
      <c r="U2110" s="13">
        <f>SUMIFS('Fielding Data'!E:E, 'Fielding Data'!$A:$A, $A2110)</f>
        <v>5</v>
      </c>
      <c r="V2110" s="13">
        <f>SUMIFS('Fielding Data'!F:F, 'Fielding Data'!$A:$A, $A2110)</f>
        <v>8</v>
      </c>
      <c r="W2110" s="13">
        <f>SUMIFS('Fielding Data'!G:G, 'Fielding Data'!$A:$A, $A2110)</f>
        <v>0</v>
      </c>
      <c r="X2110" s="13">
        <f>SUMIFS('Fielding Data'!H:H, 'Fielding Data'!$A:$A, $A2110)</f>
        <v>1</v>
      </c>
    </row>
    <row r="2111" spans="1:24" x14ac:dyDescent="0.3">
      <c r="A2111" s="13" t="str">
        <f t="shared" si="65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 t="shared" si="64"/>
        <v>P</v>
      </c>
      <c r="Q2111" s="13">
        <f>IFERROR(VLOOKUP($A2111, 'Fielding Data'!$A$1:$H$12056, 5, 0), 0)</f>
        <v>5</v>
      </c>
      <c r="R2111" s="13">
        <f>IFERROR(VLOOKUP($A2111, 'Fielding Data'!$A$1:$H$12056, 6, 0), 0)</f>
        <v>15</v>
      </c>
      <c r="S2111" s="13">
        <f>IFERROR(VLOOKUP($A2111, 'Fielding Data'!$A$1:$H$12056, 7, 0), 0)</f>
        <v>0</v>
      </c>
      <c r="T2111" s="13">
        <f>IFERROR(VLOOKUP($A2111, 'Fielding Data'!$A$1:$H$12056, 8, 0), 0)</f>
        <v>0</v>
      </c>
      <c r="U2111" s="13">
        <f>SUMIFS('Fielding Data'!E:E, 'Fielding Data'!$A:$A, $A2111)</f>
        <v>5</v>
      </c>
      <c r="V2111" s="13">
        <f>SUMIFS('Fielding Data'!F:F, 'Fielding Data'!$A:$A, $A2111)</f>
        <v>15</v>
      </c>
      <c r="W2111" s="13">
        <f>SUMIFS('Fielding Data'!G:G, 'Fielding Data'!$A:$A, $A2111)</f>
        <v>0</v>
      </c>
      <c r="X2111" s="13">
        <f>SUMIFS('Fielding Data'!H:H, 'Fielding Data'!$A:$A, $A2111)</f>
        <v>0</v>
      </c>
    </row>
    <row r="2112" spans="1:24" x14ac:dyDescent="0.3">
      <c r="A2112" s="13" t="str">
        <f t="shared" si="65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 t="shared" si="64"/>
        <v>C</v>
      </c>
      <c r="Q2112" s="13">
        <f>IFERROR(VLOOKUP($A2112, 'Fielding Data'!$A$1:$H$12056, 5, 0), 0)</f>
        <v>678</v>
      </c>
      <c r="R2112" s="13">
        <f>IFERROR(VLOOKUP($A2112, 'Fielding Data'!$A$1:$H$12056, 6, 0), 0)</f>
        <v>56</v>
      </c>
      <c r="S2112" s="13">
        <f>IFERROR(VLOOKUP($A2112, 'Fielding Data'!$A$1:$H$12056, 7, 0), 0)</f>
        <v>6</v>
      </c>
      <c r="T2112" s="13">
        <f>IFERROR(VLOOKUP($A2112, 'Fielding Data'!$A$1:$H$12056, 8, 0), 0)</f>
        <v>3</v>
      </c>
      <c r="U2112" s="13">
        <f>SUMIFS('Fielding Data'!E:E, 'Fielding Data'!$A:$A, $A2112)</f>
        <v>678</v>
      </c>
      <c r="V2112" s="13">
        <f>SUMIFS('Fielding Data'!F:F, 'Fielding Data'!$A:$A, $A2112)</f>
        <v>56</v>
      </c>
      <c r="W2112" s="13">
        <f>SUMIFS('Fielding Data'!G:G, 'Fielding Data'!$A:$A, $A2112)</f>
        <v>6</v>
      </c>
      <c r="X2112" s="13">
        <f>SUMIFS('Fielding Data'!H:H, 'Fielding Data'!$A:$A, $A2112)</f>
        <v>3</v>
      </c>
    </row>
    <row r="2113" spans="1:24" x14ac:dyDescent="0.3">
      <c r="A2113" s="13" t="str">
        <f t="shared" si="65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 t="shared" si="64"/>
        <v>P</v>
      </c>
      <c r="Q2113" s="13">
        <f>IFERROR(VLOOKUP($A2113, 'Fielding Data'!$A$1:$H$12056, 5, 0), 0)</f>
        <v>2</v>
      </c>
      <c r="R2113" s="13">
        <f>IFERROR(VLOOKUP($A2113, 'Fielding Data'!$A$1:$H$12056, 6, 0), 0)</f>
        <v>12</v>
      </c>
      <c r="S2113" s="13">
        <f>IFERROR(VLOOKUP($A2113, 'Fielding Data'!$A$1:$H$12056, 7, 0), 0)</f>
        <v>1</v>
      </c>
      <c r="T2113" s="13">
        <f>IFERROR(VLOOKUP($A2113, 'Fielding Data'!$A$1:$H$12056, 8, 0), 0)</f>
        <v>1</v>
      </c>
      <c r="U2113" s="13">
        <f>SUMIFS('Fielding Data'!E:E, 'Fielding Data'!$A:$A, $A2113)</f>
        <v>2</v>
      </c>
      <c r="V2113" s="13">
        <f>SUMIFS('Fielding Data'!F:F, 'Fielding Data'!$A:$A, $A2113)</f>
        <v>12</v>
      </c>
      <c r="W2113" s="13">
        <f>SUMIFS('Fielding Data'!G:G, 'Fielding Data'!$A:$A, $A2113)</f>
        <v>1</v>
      </c>
      <c r="X2113" s="13">
        <f>SUMIFS('Fielding Data'!H:H, 'Fielding Data'!$A:$A, $A2113)</f>
        <v>1</v>
      </c>
    </row>
    <row r="2114" spans="1:24" x14ac:dyDescent="0.3">
      <c r="A2114" s="13" t="str">
        <f t="shared" si="65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 t="shared" ref="P2114:P2177" si="66">IFERROR(VLOOKUP($A2114, Fielding, 4, 0), "Other")</f>
        <v>P</v>
      </c>
      <c r="Q2114" s="13">
        <f>IFERROR(VLOOKUP($A2114, 'Fielding Data'!$A$1:$H$12056, 5, 0), 0)</f>
        <v>0</v>
      </c>
      <c r="R2114" s="13">
        <f>IFERROR(VLOOKUP($A2114, 'Fielding Data'!$A$1:$H$12056, 6, 0), 0)</f>
        <v>1</v>
      </c>
      <c r="S2114" s="13">
        <f>IFERROR(VLOOKUP($A2114, 'Fielding Data'!$A$1:$H$12056, 7, 0), 0)</f>
        <v>0</v>
      </c>
      <c r="T2114" s="13">
        <f>IFERROR(VLOOKUP($A2114, 'Fielding Data'!$A$1:$H$12056, 8, 0), 0)</f>
        <v>0</v>
      </c>
      <c r="U2114" s="13">
        <f>SUMIFS('Fielding Data'!E:E, 'Fielding Data'!$A:$A, $A2114)</f>
        <v>0</v>
      </c>
      <c r="V2114" s="13">
        <f>SUMIFS('Fielding Data'!F:F, 'Fielding Data'!$A:$A, $A2114)</f>
        <v>1</v>
      </c>
      <c r="W2114" s="13">
        <f>SUMIFS('Fielding Data'!G:G, 'Fielding Data'!$A:$A, $A2114)</f>
        <v>0</v>
      </c>
      <c r="X2114" s="13">
        <f>SUMIFS('Fielding Data'!H:H, 'Fielding Data'!$A:$A, $A2114)</f>
        <v>0</v>
      </c>
    </row>
    <row r="2115" spans="1:24" x14ac:dyDescent="0.3">
      <c r="A2115" s="13" t="str">
        <f t="shared" ref="A2115:A2178" si="67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 t="shared" si="66"/>
        <v>P</v>
      </c>
      <c r="Q2115" s="13">
        <f>IFERROR(VLOOKUP($A2115, 'Fielding Data'!$A$1:$H$12056, 5, 0), 0)</f>
        <v>18</v>
      </c>
      <c r="R2115" s="13">
        <f>IFERROR(VLOOKUP($A2115, 'Fielding Data'!$A$1:$H$12056, 6, 0), 0)</f>
        <v>26</v>
      </c>
      <c r="S2115" s="13">
        <f>IFERROR(VLOOKUP($A2115, 'Fielding Data'!$A$1:$H$12056, 7, 0), 0)</f>
        <v>1</v>
      </c>
      <c r="T2115" s="13">
        <f>IFERROR(VLOOKUP($A2115, 'Fielding Data'!$A$1:$H$12056, 8, 0), 0)</f>
        <v>1</v>
      </c>
      <c r="U2115" s="13">
        <f>SUMIFS('Fielding Data'!E:E, 'Fielding Data'!$A:$A, $A2115)</f>
        <v>18</v>
      </c>
      <c r="V2115" s="13">
        <f>SUMIFS('Fielding Data'!F:F, 'Fielding Data'!$A:$A, $A2115)</f>
        <v>26</v>
      </c>
      <c r="W2115" s="13">
        <f>SUMIFS('Fielding Data'!G:G, 'Fielding Data'!$A:$A, $A2115)</f>
        <v>1</v>
      </c>
      <c r="X2115" s="13">
        <f>SUMIFS('Fielding Data'!H:H, 'Fielding Data'!$A:$A, $A2115)</f>
        <v>1</v>
      </c>
    </row>
    <row r="2116" spans="1:24" x14ac:dyDescent="0.3">
      <c r="A2116" s="13" t="str">
        <f t="shared" si="67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 t="shared" si="66"/>
        <v>2B</v>
      </c>
      <c r="Q2116" s="13">
        <f>IFERROR(VLOOKUP($A2116, 'Fielding Data'!$A$1:$H$12056, 5, 0), 0)</f>
        <v>31</v>
      </c>
      <c r="R2116" s="13">
        <f>IFERROR(VLOOKUP($A2116, 'Fielding Data'!$A$1:$H$12056, 6, 0), 0)</f>
        <v>48</v>
      </c>
      <c r="S2116" s="13">
        <f>IFERROR(VLOOKUP($A2116, 'Fielding Data'!$A$1:$H$12056, 7, 0), 0)</f>
        <v>0</v>
      </c>
      <c r="T2116" s="13">
        <f>IFERROR(VLOOKUP($A2116, 'Fielding Data'!$A$1:$H$12056, 8, 0), 0)</f>
        <v>20</v>
      </c>
      <c r="U2116" s="13">
        <f>SUMIFS('Fielding Data'!E:E, 'Fielding Data'!$A:$A, $A2116)</f>
        <v>93</v>
      </c>
      <c r="V2116" s="13">
        <f>SUMIFS('Fielding Data'!F:F, 'Fielding Data'!$A:$A, $A2116)</f>
        <v>193</v>
      </c>
      <c r="W2116" s="13">
        <f>SUMIFS('Fielding Data'!G:G, 'Fielding Data'!$A:$A, $A2116)</f>
        <v>7</v>
      </c>
      <c r="X2116" s="13">
        <f>SUMIFS('Fielding Data'!H:H, 'Fielding Data'!$A:$A, $A2116)</f>
        <v>44</v>
      </c>
    </row>
    <row r="2117" spans="1:24" x14ac:dyDescent="0.3">
      <c r="A2117" s="13" t="str">
        <f t="shared" si="67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 t="shared" si="66"/>
        <v>P</v>
      </c>
      <c r="Q2117" s="13">
        <f>IFERROR(VLOOKUP($A2117, 'Fielding Data'!$A$1:$H$12056, 5, 0), 0)</f>
        <v>3</v>
      </c>
      <c r="R2117" s="13">
        <f>IFERROR(VLOOKUP($A2117, 'Fielding Data'!$A$1:$H$12056, 6, 0), 0)</f>
        <v>3</v>
      </c>
      <c r="S2117" s="13">
        <f>IFERROR(VLOOKUP($A2117, 'Fielding Data'!$A$1:$H$12056, 7, 0), 0)</f>
        <v>0</v>
      </c>
      <c r="T2117" s="13">
        <f>IFERROR(VLOOKUP($A2117, 'Fielding Data'!$A$1:$H$12056, 8, 0), 0)</f>
        <v>0</v>
      </c>
      <c r="U2117" s="13">
        <f>SUMIFS('Fielding Data'!E:E, 'Fielding Data'!$A:$A, $A2117)</f>
        <v>3</v>
      </c>
      <c r="V2117" s="13">
        <f>SUMIFS('Fielding Data'!F:F, 'Fielding Data'!$A:$A, $A2117)</f>
        <v>3</v>
      </c>
      <c r="W2117" s="13">
        <f>SUMIFS('Fielding Data'!G:G, 'Fielding Data'!$A:$A, $A2117)</f>
        <v>0</v>
      </c>
      <c r="X2117" s="13">
        <f>SUMIFS('Fielding Data'!H:H, 'Fielding Data'!$A:$A, $A2117)</f>
        <v>0</v>
      </c>
    </row>
    <row r="2118" spans="1:24" x14ac:dyDescent="0.3">
      <c r="A2118" s="13" t="str">
        <f t="shared" si="67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 t="shared" si="66"/>
        <v>P</v>
      </c>
      <c r="Q2118" s="13">
        <f>IFERROR(VLOOKUP($A2118, 'Fielding Data'!$A$1:$H$12056, 5, 0), 0)</f>
        <v>2</v>
      </c>
      <c r="R2118" s="13">
        <f>IFERROR(VLOOKUP($A2118, 'Fielding Data'!$A$1:$H$12056, 6, 0), 0)</f>
        <v>1</v>
      </c>
      <c r="S2118" s="13">
        <f>IFERROR(VLOOKUP($A2118, 'Fielding Data'!$A$1:$H$12056, 7, 0), 0)</f>
        <v>0</v>
      </c>
      <c r="T2118" s="13">
        <f>IFERROR(VLOOKUP($A2118, 'Fielding Data'!$A$1:$H$12056, 8, 0), 0)</f>
        <v>0</v>
      </c>
      <c r="U2118" s="13">
        <f>SUMIFS('Fielding Data'!E:E, 'Fielding Data'!$A:$A, $A2118)</f>
        <v>2</v>
      </c>
      <c r="V2118" s="13">
        <f>SUMIFS('Fielding Data'!F:F, 'Fielding Data'!$A:$A, $A2118)</f>
        <v>1</v>
      </c>
      <c r="W2118" s="13">
        <f>SUMIFS('Fielding Data'!G:G, 'Fielding Data'!$A:$A, $A2118)</f>
        <v>0</v>
      </c>
      <c r="X2118" s="13">
        <f>SUMIFS('Fielding Data'!H:H, 'Fielding Data'!$A:$A, $A2118)</f>
        <v>0</v>
      </c>
    </row>
    <row r="2119" spans="1:24" x14ac:dyDescent="0.3">
      <c r="A2119" s="13" t="str">
        <f t="shared" si="67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 t="shared" si="66"/>
        <v>2B</v>
      </c>
      <c r="Q2119" s="13">
        <f>IFERROR(VLOOKUP($A2119, 'Fielding Data'!$A$1:$H$12056, 5, 0), 0)</f>
        <v>105</v>
      </c>
      <c r="R2119" s="13">
        <f>IFERROR(VLOOKUP($A2119, 'Fielding Data'!$A$1:$H$12056, 6, 0), 0)</f>
        <v>136</v>
      </c>
      <c r="S2119" s="13">
        <f>IFERROR(VLOOKUP($A2119, 'Fielding Data'!$A$1:$H$12056, 7, 0), 0)</f>
        <v>3</v>
      </c>
      <c r="T2119" s="13">
        <f>IFERROR(VLOOKUP($A2119, 'Fielding Data'!$A$1:$H$12056, 8, 0), 0)</f>
        <v>30</v>
      </c>
      <c r="U2119" s="13">
        <f>SUMIFS('Fielding Data'!E:E, 'Fielding Data'!$A:$A, $A2119)</f>
        <v>105</v>
      </c>
      <c r="V2119" s="13">
        <f>SUMIFS('Fielding Data'!F:F, 'Fielding Data'!$A:$A, $A2119)</f>
        <v>136</v>
      </c>
      <c r="W2119" s="13">
        <f>SUMIFS('Fielding Data'!G:G, 'Fielding Data'!$A:$A, $A2119)</f>
        <v>3</v>
      </c>
      <c r="X2119" s="13">
        <f>SUMIFS('Fielding Data'!H:H, 'Fielding Data'!$A:$A, $A2119)</f>
        <v>30</v>
      </c>
    </row>
    <row r="2120" spans="1:24" x14ac:dyDescent="0.3">
      <c r="A2120" s="13" t="str">
        <f t="shared" si="67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 t="shared" si="66"/>
        <v>1B</v>
      </c>
      <c r="Q2120" s="13">
        <f>IFERROR(VLOOKUP($A2120, 'Fielding Data'!$A$1:$H$12056, 5, 0), 0)</f>
        <v>1262</v>
      </c>
      <c r="R2120" s="13">
        <f>IFERROR(VLOOKUP($A2120, 'Fielding Data'!$A$1:$H$12056, 6, 0), 0)</f>
        <v>101</v>
      </c>
      <c r="S2120" s="13">
        <f>IFERROR(VLOOKUP($A2120, 'Fielding Data'!$A$1:$H$12056, 7, 0), 0)</f>
        <v>5</v>
      </c>
      <c r="T2120" s="13">
        <f>IFERROR(VLOOKUP($A2120, 'Fielding Data'!$A$1:$H$12056, 8, 0), 0)</f>
        <v>109</v>
      </c>
      <c r="U2120" s="13">
        <f>SUMIFS('Fielding Data'!E:E, 'Fielding Data'!$A:$A, $A2120)</f>
        <v>1262</v>
      </c>
      <c r="V2120" s="13">
        <f>SUMIFS('Fielding Data'!F:F, 'Fielding Data'!$A:$A, $A2120)</f>
        <v>101</v>
      </c>
      <c r="W2120" s="13">
        <f>SUMIFS('Fielding Data'!G:G, 'Fielding Data'!$A:$A, $A2120)</f>
        <v>5</v>
      </c>
      <c r="X2120" s="13">
        <f>SUMIFS('Fielding Data'!H:H, 'Fielding Data'!$A:$A, $A2120)</f>
        <v>109</v>
      </c>
    </row>
    <row r="2121" spans="1:24" x14ac:dyDescent="0.3">
      <c r="A2121" s="13" t="str">
        <f t="shared" si="67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 t="shared" si="66"/>
        <v>C</v>
      </c>
      <c r="Q2121" s="13">
        <f>IFERROR(VLOOKUP($A2121, 'Fielding Data'!$A$1:$H$12056, 5, 0), 0)</f>
        <v>51</v>
      </c>
      <c r="R2121" s="13">
        <f>IFERROR(VLOOKUP($A2121, 'Fielding Data'!$A$1:$H$12056, 6, 0), 0)</f>
        <v>3</v>
      </c>
      <c r="S2121" s="13">
        <f>IFERROR(VLOOKUP($A2121, 'Fielding Data'!$A$1:$H$12056, 7, 0), 0)</f>
        <v>0</v>
      </c>
      <c r="T2121" s="13">
        <f>IFERROR(VLOOKUP($A2121, 'Fielding Data'!$A$1:$H$12056, 8, 0), 0)</f>
        <v>1</v>
      </c>
      <c r="U2121" s="13">
        <f>SUMIFS('Fielding Data'!E:E, 'Fielding Data'!$A:$A, $A2121)</f>
        <v>51</v>
      </c>
      <c r="V2121" s="13">
        <f>SUMIFS('Fielding Data'!F:F, 'Fielding Data'!$A:$A, $A2121)</f>
        <v>3</v>
      </c>
      <c r="W2121" s="13">
        <f>SUMIFS('Fielding Data'!G:G, 'Fielding Data'!$A:$A, $A2121)</f>
        <v>0</v>
      </c>
      <c r="X2121" s="13">
        <f>SUMIFS('Fielding Data'!H:H, 'Fielding Data'!$A:$A, $A2121)</f>
        <v>1</v>
      </c>
    </row>
    <row r="2122" spans="1:24" x14ac:dyDescent="0.3">
      <c r="A2122" s="13" t="str">
        <f t="shared" si="67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 t="shared" si="66"/>
        <v>P</v>
      </c>
      <c r="Q2122" s="13">
        <f>IFERROR(VLOOKUP($A2122, 'Fielding Data'!$A$1:$H$12056, 5, 0), 0)</f>
        <v>5</v>
      </c>
      <c r="R2122" s="13">
        <f>IFERROR(VLOOKUP($A2122, 'Fielding Data'!$A$1:$H$12056, 6, 0), 0)</f>
        <v>14</v>
      </c>
      <c r="S2122" s="13">
        <f>IFERROR(VLOOKUP($A2122, 'Fielding Data'!$A$1:$H$12056, 7, 0), 0)</f>
        <v>2</v>
      </c>
      <c r="T2122" s="13">
        <f>IFERROR(VLOOKUP($A2122, 'Fielding Data'!$A$1:$H$12056, 8, 0), 0)</f>
        <v>1</v>
      </c>
      <c r="U2122" s="13">
        <f>SUMIFS('Fielding Data'!E:E, 'Fielding Data'!$A:$A, $A2122)</f>
        <v>5</v>
      </c>
      <c r="V2122" s="13">
        <f>SUMIFS('Fielding Data'!F:F, 'Fielding Data'!$A:$A, $A2122)</f>
        <v>14</v>
      </c>
      <c r="W2122" s="13">
        <f>SUMIFS('Fielding Data'!G:G, 'Fielding Data'!$A:$A, $A2122)</f>
        <v>2</v>
      </c>
      <c r="X2122" s="13">
        <f>SUMIFS('Fielding Data'!H:H, 'Fielding Data'!$A:$A, $A2122)</f>
        <v>1</v>
      </c>
    </row>
    <row r="2123" spans="1:24" x14ac:dyDescent="0.3">
      <c r="A2123" s="13" t="str">
        <f t="shared" si="67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 t="shared" si="66"/>
        <v>1B</v>
      </c>
      <c r="Q2123" s="13">
        <f>IFERROR(VLOOKUP($A2123, 'Fielding Data'!$A$1:$H$12056, 5, 0), 0)</f>
        <v>54</v>
      </c>
      <c r="R2123" s="13">
        <f>IFERROR(VLOOKUP($A2123, 'Fielding Data'!$A$1:$H$12056, 6, 0), 0)</f>
        <v>6</v>
      </c>
      <c r="S2123" s="13">
        <f>IFERROR(VLOOKUP($A2123, 'Fielding Data'!$A$1:$H$12056, 7, 0), 0)</f>
        <v>0</v>
      </c>
      <c r="T2123" s="13">
        <f>IFERROR(VLOOKUP($A2123, 'Fielding Data'!$A$1:$H$12056, 8, 0), 0)</f>
        <v>3</v>
      </c>
      <c r="U2123" s="13">
        <f>SUMIFS('Fielding Data'!E:E, 'Fielding Data'!$A:$A, $A2123)</f>
        <v>125</v>
      </c>
      <c r="V2123" s="13">
        <f>SUMIFS('Fielding Data'!F:F, 'Fielding Data'!$A:$A, $A2123)</f>
        <v>220</v>
      </c>
      <c r="W2123" s="13">
        <f>SUMIFS('Fielding Data'!G:G, 'Fielding Data'!$A:$A, $A2123)</f>
        <v>10</v>
      </c>
      <c r="X2123" s="13">
        <f>SUMIFS('Fielding Data'!H:H, 'Fielding Data'!$A:$A, $A2123)</f>
        <v>19</v>
      </c>
    </row>
    <row r="2124" spans="1:24" x14ac:dyDescent="0.3">
      <c r="A2124" s="13" t="str">
        <f t="shared" si="67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 t="shared" si="66"/>
        <v>1B</v>
      </c>
      <c r="Q2124" s="13">
        <f>IFERROR(VLOOKUP($A2124, 'Fielding Data'!$A$1:$H$12056, 5, 0), 0)</f>
        <v>28</v>
      </c>
      <c r="R2124" s="13">
        <f>IFERROR(VLOOKUP($A2124, 'Fielding Data'!$A$1:$H$12056, 6, 0), 0)</f>
        <v>0</v>
      </c>
      <c r="S2124" s="13">
        <f>IFERROR(VLOOKUP($A2124, 'Fielding Data'!$A$1:$H$12056, 7, 0), 0)</f>
        <v>0</v>
      </c>
      <c r="T2124" s="13">
        <f>IFERROR(VLOOKUP($A2124, 'Fielding Data'!$A$1:$H$12056, 8, 0), 0)</f>
        <v>3</v>
      </c>
      <c r="U2124" s="13">
        <f>SUMIFS('Fielding Data'!E:E, 'Fielding Data'!$A:$A, $A2124)</f>
        <v>117</v>
      </c>
      <c r="V2124" s="13">
        <f>SUMIFS('Fielding Data'!F:F, 'Fielding Data'!$A:$A, $A2124)</f>
        <v>6</v>
      </c>
      <c r="W2124" s="13">
        <f>SUMIFS('Fielding Data'!G:G, 'Fielding Data'!$A:$A, $A2124)</f>
        <v>0</v>
      </c>
      <c r="X2124" s="13">
        <f>SUMIFS('Fielding Data'!H:H, 'Fielding Data'!$A:$A, $A2124)</f>
        <v>4</v>
      </c>
    </row>
    <row r="2125" spans="1:24" x14ac:dyDescent="0.3">
      <c r="A2125" s="13" t="str">
        <f t="shared" si="67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 t="shared" si="66"/>
        <v>P</v>
      </c>
      <c r="Q2125" s="13">
        <f>IFERROR(VLOOKUP($A2125, 'Fielding Data'!$A$1:$H$12056, 5, 0), 0)</f>
        <v>1</v>
      </c>
      <c r="R2125" s="13">
        <f>IFERROR(VLOOKUP($A2125, 'Fielding Data'!$A$1:$H$12056, 6, 0), 0)</f>
        <v>1</v>
      </c>
      <c r="S2125" s="13">
        <f>IFERROR(VLOOKUP($A2125, 'Fielding Data'!$A$1:$H$12056, 7, 0), 0)</f>
        <v>0</v>
      </c>
      <c r="T2125" s="13">
        <f>IFERROR(VLOOKUP($A2125, 'Fielding Data'!$A$1:$H$12056, 8, 0), 0)</f>
        <v>0</v>
      </c>
      <c r="U2125" s="13">
        <f>SUMIFS('Fielding Data'!E:E, 'Fielding Data'!$A:$A, $A2125)</f>
        <v>1</v>
      </c>
      <c r="V2125" s="13">
        <f>SUMIFS('Fielding Data'!F:F, 'Fielding Data'!$A:$A, $A2125)</f>
        <v>1</v>
      </c>
      <c r="W2125" s="13">
        <f>SUMIFS('Fielding Data'!G:G, 'Fielding Data'!$A:$A, $A2125)</f>
        <v>0</v>
      </c>
      <c r="X2125" s="13">
        <f>SUMIFS('Fielding Data'!H:H, 'Fielding Data'!$A:$A, $A2125)</f>
        <v>0</v>
      </c>
    </row>
    <row r="2126" spans="1:24" x14ac:dyDescent="0.3">
      <c r="A2126" s="13" t="str">
        <f t="shared" si="67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 t="shared" si="66"/>
        <v>1B</v>
      </c>
      <c r="Q2126" s="13">
        <f>IFERROR(VLOOKUP($A2126, 'Fielding Data'!$A$1:$H$12056, 5, 0), 0)</f>
        <v>622</v>
      </c>
      <c r="R2126" s="13">
        <f>IFERROR(VLOOKUP($A2126, 'Fielding Data'!$A$1:$H$12056, 6, 0), 0)</f>
        <v>43</v>
      </c>
      <c r="S2126" s="13">
        <f>IFERROR(VLOOKUP($A2126, 'Fielding Data'!$A$1:$H$12056, 7, 0), 0)</f>
        <v>4</v>
      </c>
      <c r="T2126" s="13">
        <f>IFERROR(VLOOKUP($A2126, 'Fielding Data'!$A$1:$H$12056, 8, 0), 0)</f>
        <v>43</v>
      </c>
      <c r="U2126" s="13">
        <f>SUMIFS('Fielding Data'!E:E, 'Fielding Data'!$A:$A, $A2126)</f>
        <v>1202</v>
      </c>
      <c r="V2126" s="13">
        <f>SUMIFS('Fielding Data'!F:F, 'Fielding Data'!$A:$A, $A2126)</f>
        <v>86</v>
      </c>
      <c r="W2126" s="13">
        <f>SUMIFS('Fielding Data'!G:G, 'Fielding Data'!$A:$A, $A2126)</f>
        <v>11</v>
      </c>
      <c r="X2126" s="13">
        <f>SUMIFS('Fielding Data'!H:H, 'Fielding Data'!$A:$A, $A2126)</f>
        <v>47</v>
      </c>
    </row>
    <row r="2127" spans="1:24" x14ac:dyDescent="0.3">
      <c r="A2127" s="13" t="str">
        <f t="shared" si="67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 t="shared" si="66"/>
        <v>P</v>
      </c>
      <c r="Q2127" s="13">
        <f>IFERROR(VLOOKUP($A2127, 'Fielding Data'!$A$1:$H$12056, 5, 0), 0)</f>
        <v>11</v>
      </c>
      <c r="R2127" s="13">
        <f>IFERROR(VLOOKUP($A2127, 'Fielding Data'!$A$1:$H$12056, 6, 0), 0)</f>
        <v>20</v>
      </c>
      <c r="S2127" s="13">
        <f>IFERROR(VLOOKUP($A2127, 'Fielding Data'!$A$1:$H$12056, 7, 0), 0)</f>
        <v>5</v>
      </c>
      <c r="T2127" s="13">
        <f>IFERROR(VLOOKUP($A2127, 'Fielding Data'!$A$1:$H$12056, 8, 0), 0)</f>
        <v>3</v>
      </c>
      <c r="U2127" s="13">
        <f>SUMIFS('Fielding Data'!E:E, 'Fielding Data'!$A:$A, $A2127)</f>
        <v>11</v>
      </c>
      <c r="V2127" s="13">
        <f>SUMIFS('Fielding Data'!F:F, 'Fielding Data'!$A:$A, $A2127)</f>
        <v>20</v>
      </c>
      <c r="W2127" s="13">
        <f>SUMIFS('Fielding Data'!G:G, 'Fielding Data'!$A:$A, $A2127)</f>
        <v>5</v>
      </c>
      <c r="X2127" s="13">
        <f>SUMIFS('Fielding Data'!H:H, 'Fielding Data'!$A:$A, $A2127)</f>
        <v>3</v>
      </c>
    </row>
    <row r="2128" spans="1:24" x14ac:dyDescent="0.3">
      <c r="A2128" s="13" t="str">
        <f t="shared" si="67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 t="shared" si="66"/>
        <v>P</v>
      </c>
      <c r="Q2128" s="13">
        <f>IFERROR(VLOOKUP($A2128, 'Fielding Data'!$A$1:$H$12056, 5, 0), 0)</f>
        <v>0</v>
      </c>
      <c r="R2128" s="13">
        <f>IFERROR(VLOOKUP($A2128, 'Fielding Data'!$A$1:$H$12056, 6, 0), 0)</f>
        <v>1</v>
      </c>
      <c r="S2128" s="13">
        <f>IFERROR(VLOOKUP($A2128, 'Fielding Data'!$A$1:$H$12056, 7, 0), 0)</f>
        <v>0</v>
      </c>
      <c r="T2128" s="13">
        <f>IFERROR(VLOOKUP($A2128, 'Fielding Data'!$A$1:$H$12056, 8, 0), 0)</f>
        <v>0</v>
      </c>
      <c r="U2128" s="13">
        <f>SUMIFS('Fielding Data'!E:E, 'Fielding Data'!$A:$A, $A2128)</f>
        <v>0</v>
      </c>
      <c r="V2128" s="13">
        <f>SUMIFS('Fielding Data'!F:F, 'Fielding Data'!$A:$A, $A2128)</f>
        <v>1</v>
      </c>
      <c r="W2128" s="13">
        <f>SUMIFS('Fielding Data'!G:G, 'Fielding Data'!$A:$A, $A2128)</f>
        <v>0</v>
      </c>
      <c r="X2128" s="13">
        <f>SUMIFS('Fielding Data'!H:H, 'Fielding Data'!$A:$A, $A2128)</f>
        <v>0</v>
      </c>
    </row>
    <row r="2129" spans="1:24" x14ac:dyDescent="0.3">
      <c r="A2129" s="13" t="str">
        <f t="shared" si="67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 t="shared" si="66"/>
        <v>2B</v>
      </c>
      <c r="Q2129" s="13">
        <f>IFERROR(VLOOKUP($A2129, 'Fielding Data'!$A$1:$H$12056, 5, 0), 0)</f>
        <v>93</v>
      </c>
      <c r="R2129" s="13">
        <f>IFERROR(VLOOKUP($A2129, 'Fielding Data'!$A$1:$H$12056, 6, 0), 0)</f>
        <v>143</v>
      </c>
      <c r="S2129" s="13">
        <f>IFERROR(VLOOKUP($A2129, 'Fielding Data'!$A$1:$H$12056, 7, 0), 0)</f>
        <v>1</v>
      </c>
      <c r="T2129" s="13">
        <f>IFERROR(VLOOKUP($A2129, 'Fielding Data'!$A$1:$H$12056, 8, 0), 0)</f>
        <v>28</v>
      </c>
      <c r="U2129" s="13">
        <f>SUMIFS('Fielding Data'!E:E, 'Fielding Data'!$A:$A, $A2129)</f>
        <v>128</v>
      </c>
      <c r="V2129" s="13">
        <f>SUMIFS('Fielding Data'!F:F, 'Fielding Data'!$A:$A, $A2129)</f>
        <v>226</v>
      </c>
      <c r="W2129" s="13">
        <f>SUMIFS('Fielding Data'!G:G, 'Fielding Data'!$A:$A, $A2129)</f>
        <v>3</v>
      </c>
      <c r="X2129" s="13">
        <f>SUMIFS('Fielding Data'!H:H, 'Fielding Data'!$A:$A, $A2129)</f>
        <v>43</v>
      </c>
    </row>
    <row r="2130" spans="1:24" x14ac:dyDescent="0.3">
      <c r="A2130" s="13" t="str">
        <f t="shared" si="67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 t="shared" si="66"/>
        <v>C</v>
      </c>
      <c r="Q2130" s="13">
        <f>IFERROR(VLOOKUP($A2130, 'Fielding Data'!$A$1:$H$12056, 5, 0), 0)</f>
        <v>48</v>
      </c>
      <c r="R2130" s="13">
        <f>IFERROR(VLOOKUP($A2130, 'Fielding Data'!$A$1:$H$12056, 6, 0), 0)</f>
        <v>3</v>
      </c>
      <c r="S2130" s="13">
        <f>IFERROR(VLOOKUP($A2130, 'Fielding Data'!$A$1:$H$12056, 7, 0), 0)</f>
        <v>0</v>
      </c>
      <c r="T2130" s="13">
        <f>IFERROR(VLOOKUP($A2130, 'Fielding Data'!$A$1:$H$12056, 8, 0), 0)</f>
        <v>0</v>
      </c>
      <c r="U2130" s="13">
        <f>SUMIFS('Fielding Data'!E:E, 'Fielding Data'!$A:$A, $A2130)</f>
        <v>48</v>
      </c>
      <c r="V2130" s="13">
        <f>SUMIFS('Fielding Data'!F:F, 'Fielding Data'!$A:$A, $A2130)</f>
        <v>3</v>
      </c>
      <c r="W2130" s="13">
        <f>SUMIFS('Fielding Data'!G:G, 'Fielding Data'!$A:$A, $A2130)</f>
        <v>0</v>
      </c>
      <c r="X2130" s="13">
        <f>SUMIFS('Fielding Data'!H:H, 'Fielding Data'!$A:$A, $A2130)</f>
        <v>0</v>
      </c>
    </row>
    <row r="2131" spans="1:24" x14ac:dyDescent="0.3">
      <c r="A2131" s="13" t="str">
        <f t="shared" si="67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 t="shared" si="66"/>
        <v>P</v>
      </c>
      <c r="Q2131" s="13">
        <f>IFERROR(VLOOKUP($A2131, 'Fielding Data'!$A$1:$H$12056, 5, 0), 0)</f>
        <v>5</v>
      </c>
      <c r="R2131" s="13">
        <f>IFERROR(VLOOKUP($A2131, 'Fielding Data'!$A$1:$H$12056, 6, 0), 0)</f>
        <v>4</v>
      </c>
      <c r="S2131" s="13">
        <f>IFERROR(VLOOKUP($A2131, 'Fielding Data'!$A$1:$H$12056, 7, 0), 0)</f>
        <v>0</v>
      </c>
      <c r="T2131" s="13">
        <f>IFERROR(VLOOKUP($A2131, 'Fielding Data'!$A$1:$H$12056, 8, 0), 0)</f>
        <v>3</v>
      </c>
      <c r="U2131" s="13">
        <f>SUMIFS('Fielding Data'!E:E, 'Fielding Data'!$A:$A, $A2131)</f>
        <v>5</v>
      </c>
      <c r="V2131" s="13">
        <f>SUMIFS('Fielding Data'!F:F, 'Fielding Data'!$A:$A, $A2131)</f>
        <v>4</v>
      </c>
      <c r="W2131" s="13">
        <f>SUMIFS('Fielding Data'!G:G, 'Fielding Data'!$A:$A, $A2131)</f>
        <v>0</v>
      </c>
      <c r="X2131" s="13">
        <f>SUMIFS('Fielding Data'!H:H, 'Fielding Data'!$A:$A, $A2131)</f>
        <v>3</v>
      </c>
    </row>
    <row r="2132" spans="1:24" x14ac:dyDescent="0.3">
      <c r="A2132" s="13" t="str">
        <f t="shared" si="67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 t="shared" si="66"/>
        <v>CF</v>
      </c>
      <c r="Q2132" s="13">
        <f>IFERROR(VLOOKUP($A2132, 'Fielding Data'!$A$1:$H$12056, 5, 0), 0)</f>
        <v>0</v>
      </c>
      <c r="R2132" s="13">
        <f>IFERROR(VLOOKUP($A2132, 'Fielding Data'!$A$1:$H$12056, 6, 0), 0)</f>
        <v>0</v>
      </c>
      <c r="S2132" s="13">
        <f>IFERROR(VLOOKUP($A2132, 'Fielding Data'!$A$1:$H$12056, 7, 0), 0)</f>
        <v>0</v>
      </c>
      <c r="T2132" s="13">
        <f>IFERROR(VLOOKUP($A2132, 'Fielding Data'!$A$1:$H$12056, 8, 0), 0)</f>
        <v>0</v>
      </c>
      <c r="U2132" s="13">
        <f>SUMIFS('Fielding Data'!E:E, 'Fielding Data'!$A:$A, $A2132)</f>
        <v>51</v>
      </c>
      <c r="V2132" s="13">
        <f>SUMIFS('Fielding Data'!F:F, 'Fielding Data'!$A:$A, $A2132)</f>
        <v>2</v>
      </c>
      <c r="W2132" s="13">
        <f>SUMIFS('Fielding Data'!G:G, 'Fielding Data'!$A:$A, $A2132)</f>
        <v>0</v>
      </c>
      <c r="X2132" s="13">
        <f>SUMIFS('Fielding Data'!H:H, 'Fielding Data'!$A:$A, $A2132)</f>
        <v>1</v>
      </c>
    </row>
    <row r="2133" spans="1:24" x14ac:dyDescent="0.3">
      <c r="A2133" s="13" t="str">
        <f t="shared" si="67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 t="shared" si="66"/>
        <v>C</v>
      </c>
      <c r="Q2133" s="13">
        <f>IFERROR(VLOOKUP($A2133, 'Fielding Data'!$A$1:$H$12056, 5, 0), 0)</f>
        <v>86</v>
      </c>
      <c r="R2133" s="13">
        <f>IFERROR(VLOOKUP($A2133, 'Fielding Data'!$A$1:$H$12056, 6, 0), 0)</f>
        <v>6</v>
      </c>
      <c r="S2133" s="13">
        <f>IFERROR(VLOOKUP($A2133, 'Fielding Data'!$A$1:$H$12056, 7, 0), 0)</f>
        <v>0</v>
      </c>
      <c r="T2133" s="13">
        <f>IFERROR(VLOOKUP($A2133, 'Fielding Data'!$A$1:$H$12056, 8, 0), 0)</f>
        <v>3</v>
      </c>
      <c r="U2133" s="13">
        <f>SUMIFS('Fielding Data'!E:E, 'Fielding Data'!$A:$A, $A2133)</f>
        <v>86</v>
      </c>
      <c r="V2133" s="13">
        <f>SUMIFS('Fielding Data'!F:F, 'Fielding Data'!$A:$A, $A2133)</f>
        <v>6</v>
      </c>
      <c r="W2133" s="13">
        <f>SUMIFS('Fielding Data'!G:G, 'Fielding Data'!$A:$A, $A2133)</f>
        <v>0</v>
      </c>
      <c r="X2133" s="13">
        <f>SUMIFS('Fielding Data'!H:H, 'Fielding Data'!$A:$A, $A2133)</f>
        <v>3</v>
      </c>
    </row>
    <row r="2134" spans="1:24" x14ac:dyDescent="0.3">
      <c r="A2134" s="13" t="str">
        <f t="shared" si="67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 t="shared" si="66"/>
        <v>1B</v>
      </c>
      <c r="Q2134" s="13">
        <f>IFERROR(VLOOKUP($A2134, 'Fielding Data'!$A$1:$H$12056, 5, 0), 0)</f>
        <v>48</v>
      </c>
      <c r="R2134" s="13">
        <f>IFERROR(VLOOKUP($A2134, 'Fielding Data'!$A$1:$H$12056, 6, 0), 0)</f>
        <v>5</v>
      </c>
      <c r="S2134" s="13">
        <f>IFERROR(VLOOKUP($A2134, 'Fielding Data'!$A$1:$H$12056, 7, 0), 0)</f>
        <v>0</v>
      </c>
      <c r="T2134" s="13">
        <f>IFERROR(VLOOKUP($A2134, 'Fielding Data'!$A$1:$H$12056, 8, 0), 0)</f>
        <v>6</v>
      </c>
      <c r="U2134" s="13">
        <f>SUMIFS('Fielding Data'!E:E, 'Fielding Data'!$A:$A, $A2134)</f>
        <v>48</v>
      </c>
      <c r="V2134" s="13">
        <f>SUMIFS('Fielding Data'!F:F, 'Fielding Data'!$A:$A, $A2134)</f>
        <v>5</v>
      </c>
      <c r="W2134" s="13">
        <f>SUMIFS('Fielding Data'!G:G, 'Fielding Data'!$A:$A, $A2134)</f>
        <v>0</v>
      </c>
      <c r="X2134" s="13">
        <f>SUMIFS('Fielding Data'!H:H, 'Fielding Data'!$A:$A, $A2134)</f>
        <v>6</v>
      </c>
    </row>
    <row r="2135" spans="1:24" x14ac:dyDescent="0.3">
      <c r="A2135" s="13" t="str">
        <f t="shared" si="67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 t="shared" si="66"/>
        <v>P</v>
      </c>
      <c r="Q2135" s="13">
        <f>IFERROR(VLOOKUP($A2135, 'Fielding Data'!$A$1:$H$12056, 5, 0), 0)</f>
        <v>13</v>
      </c>
      <c r="R2135" s="13">
        <f>IFERROR(VLOOKUP($A2135, 'Fielding Data'!$A$1:$H$12056, 6, 0), 0)</f>
        <v>36</v>
      </c>
      <c r="S2135" s="13">
        <f>IFERROR(VLOOKUP($A2135, 'Fielding Data'!$A$1:$H$12056, 7, 0), 0)</f>
        <v>0</v>
      </c>
      <c r="T2135" s="13">
        <f>IFERROR(VLOOKUP($A2135, 'Fielding Data'!$A$1:$H$12056, 8, 0), 0)</f>
        <v>2</v>
      </c>
      <c r="U2135" s="13">
        <f>SUMIFS('Fielding Data'!E:E, 'Fielding Data'!$A:$A, $A2135)</f>
        <v>13</v>
      </c>
      <c r="V2135" s="13">
        <f>SUMIFS('Fielding Data'!F:F, 'Fielding Data'!$A:$A, $A2135)</f>
        <v>36</v>
      </c>
      <c r="W2135" s="13">
        <f>SUMIFS('Fielding Data'!G:G, 'Fielding Data'!$A:$A, $A2135)</f>
        <v>0</v>
      </c>
      <c r="X2135" s="13">
        <f>SUMIFS('Fielding Data'!H:H, 'Fielding Data'!$A:$A, $A2135)</f>
        <v>2</v>
      </c>
    </row>
    <row r="2136" spans="1:24" x14ac:dyDescent="0.3">
      <c r="A2136" s="13" t="str">
        <f t="shared" si="67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 t="shared" si="66"/>
        <v>CF</v>
      </c>
      <c r="Q2136" s="13">
        <f>IFERROR(VLOOKUP($A2136, 'Fielding Data'!$A$1:$H$12056, 5, 0), 0)</f>
        <v>0</v>
      </c>
      <c r="R2136" s="13">
        <f>IFERROR(VLOOKUP($A2136, 'Fielding Data'!$A$1:$H$12056, 6, 0), 0)</f>
        <v>0</v>
      </c>
      <c r="S2136" s="13">
        <f>IFERROR(VLOOKUP($A2136, 'Fielding Data'!$A$1:$H$12056, 7, 0), 0)</f>
        <v>0</v>
      </c>
      <c r="T2136" s="13">
        <f>IFERROR(VLOOKUP($A2136, 'Fielding Data'!$A$1:$H$12056, 8, 0), 0)</f>
        <v>0</v>
      </c>
      <c r="U2136" s="13">
        <f>SUMIFS('Fielding Data'!E:E, 'Fielding Data'!$A:$A, $A2136)</f>
        <v>139</v>
      </c>
      <c r="V2136" s="13">
        <f>SUMIFS('Fielding Data'!F:F, 'Fielding Data'!$A:$A, $A2136)</f>
        <v>1</v>
      </c>
      <c r="W2136" s="13">
        <f>SUMIFS('Fielding Data'!G:G, 'Fielding Data'!$A:$A, $A2136)</f>
        <v>0</v>
      </c>
      <c r="X2136" s="13">
        <f>SUMIFS('Fielding Data'!H:H, 'Fielding Data'!$A:$A, $A2136)</f>
        <v>0</v>
      </c>
    </row>
    <row r="2137" spans="1:24" x14ac:dyDescent="0.3">
      <c r="A2137" s="13" t="str">
        <f t="shared" si="67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 t="shared" si="66"/>
        <v>P</v>
      </c>
      <c r="Q2137" s="13">
        <f>IFERROR(VLOOKUP($A2137, 'Fielding Data'!$A$1:$H$12056, 5, 0), 0)</f>
        <v>0</v>
      </c>
      <c r="R2137" s="13">
        <f>IFERROR(VLOOKUP($A2137, 'Fielding Data'!$A$1:$H$12056, 6, 0), 0)</f>
        <v>1</v>
      </c>
      <c r="S2137" s="13">
        <f>IFERROR(VLOOKUP($A2137, 'Fielding Data'!$A$1:$H$12056, 7, 0), 0)</f>
        <v>0</v>
      </c>
      <c r="T2137" s="13">
        <f>IFERROR(VLOOKUP($A2137, 'Fielding Data'!$A$1:$H$12056, 8, 0), 0)</f>
        <v>0</v>
      </c>
      <c r="U2137" s="13">
        <f>SUMIFS('Fielding Data'!E:E, 'Fielding Data'!$A:$A, $A2137)</f>
        <v>0</v>
      </c>
      <c r="V2137" s="13">
        <f>SUMIFS('Fielding Data'!F:F, 'Fielding Data'!$A:$A, $A2137)</f>
        <v>1</v>
      </c>
      <c r="W2137" s="13">
        <f>SUMIFS('Fielding Data'!G:G, 'Fielding Data'!$A:$A, $A2137)</f>
        <v>0</v>
      </c>
      <c r="X2137" s="13">
        <f>SUMIFS('Fielding Data'!H:H, 'Fielding Data'!$A:$A, $A2137)</f>
        <v>0</v>
      </c>
    </row>
    <row r="2138" spans="1:24" x14ac:dyDescent="0.3">
      <c r="A2138" s="13" t="str">
        <f t="shared" si="67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 t="shared" si="66"/>
        <v>CF</v>
      </c>
      <c r="Q2138" s="13">
        <f>IFERROR(VLOOKUP($A2138, 'Fielding Data'!$A$1:$H$12056, 5, 0), 0)</f>
        <v>0</v>
      </c>
      <c r="R2138" s="13">
        <f>IFERROR(VLOOKUP($A2138, 'Fielding Data'!$A$1:$H$12056, 6, 0), 0)</f>
        <v>0</v>
      </c>
      <c r="S2138" s="13">
        <f>IFERROR(VLOOKUP($A2138, 'Fielding Data'!$A$1:$H$12056, 7, 0), 0)</f>
        <v>0</v>
      </c>
      <c r="T2138" s="13">
        <f>IFERROR(VLOOKUP($A2138, 'Fielding Data'!$A$1:$H$12056, 8, 0), 0)</f>
        <v>0</v>
      </c>
      <c r="U2138" s="13">
        <f>SUMIFS('Fielding Data'!E:E, 'Fielding Data'!$A:$A, $A2138)</f>
        <v>0</v>
      </c>
      <c r="V2138" s="13">
        <f>SUMIFS('Fielding Data'!F:F, 'Fielding Data'!$A:$A, $A2138)</f>
        <v>0</v>
      </c>
      <c r="W2138" s="13">
        <f>SUMIFS('Fielding Data'!G:G, 'Fielding Data'!$A:$A, $A2138)</f>
        <v>0</v>
      </c>
      <c r="X2138" s="13">
        <f>SUMIFS('Fielding Data'!H:H, 'Fielding Data'!$A:$A, $A2138)</f>
        <v>0</v>
      </c>
    </row>
    <row r="2139" spans="1:24" x14ac:dyDescent="0.3">
      <c r="A2139" s="13" t="str">
        <f t="shared" si="67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 t="shared" si="66"/>
        <v>P</v>
      </c>
      <c r="Q2139" s="13">
        <f>IFERROR(VLOOKUP($A2139, 'Fielding Data'!$A$1:$H$12056, 5, 0), 0)</f>
        <v>11</v>
      </c>
      <c r="R2139" s="13">
        <f>IFERROR(VLOOKUP($A2139, 'Fielding Data'!$A$1:$H$12056, 6, 0), 0)</f>
        <v>12</v>
      </c>
      <c r="S2139" s="13">
        <f>IFERROR(VLOOKUP($A2139, 'Fielding Data'!$A$1:$H$12056, 7, 0), 0)</f>
        <v>0</v>
      </c>
      <c r="T2139" s="13">
        <f>IFERROR(VLOOKUP($A2139, 'Fielding Data'!$A$1:$H$12056, 8, 0), 0)</f>
        <v>2</v>
      </c>
      <c r="U2139" s="13">
        <f>SUMIFS('Fielding Data'!E:E, 'Fielding Data'!$A:$A, $A2139)</f>
        <v>11</v>
      </c>
      <c r="V2139" s="13">
        <f>SUMIFS('Fielding Data'!F:F, 'Fielding Data'!$A:$A, $A2139)</f>
        <v>12</v>
      </c>
      <c r="W2139" s="13">
        <f>SUMIFS('Fielding Data'!G:G, 'Fielding Data'!$A:$A, $A2139)</f>
        <v>0</v>
      </c>
      <c r="X2139" s="13">
        <f>SUMIFS('Fielding Data'!H:H, 'Fielding Data'!$A:$A, $A2139)</f>
        <v>2</v>
      </c>
    </row>
    <row r="2140" spans="1:24" x14ac:dyDescent="0.3">
      <c r="A2140" s="13" t="str">
        <f t="shared" si="67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 t="shared" si="66"/>
        <v>LF</v>
      </c>
      <c r="Q2140" s="13">
        <f>IFERROR(VLOOKUP($A2140, 'Fielding Data'!$A$1:$H$12056, 5, 0), 0)</f>
        <v>0</v>
      </c>
      <c r="R2140" s="13">
        <f>IFERROR(VLOOKUP($A2140, 'Fielding Data'!$A$1:$H$12056, 6, 0), 0)</f>
        <v>0</v>
      </c>
      <c r="S2140" s="13">
        <f>IFERROR(VLOOKUP($A2140, 'Fielding Data'!$A$1:$H$12056, 7, 0), 0)</f>
        <v>0</v>
      </c>
      <c r="T2140" s="13">
        <f>IFERROR(VLOOKUP($A2140, 'Fielding Data'!$A$1:$H$12056, 8, 0), 0)</f>
        <v>0</v>
      </c>
      <c r="U2140" s="13">
        <f>SUMIFS('Fielding Data'!E:E, 'Fielding Data'!$A:$A, $A2140)</f>
        <v>157</v>
      </c>
      <c r="V2140" s="13">
        <f>SUMIFS('Fielding Data'!F:F, 'Fielding Data'!$A:$A, $A2140)</f>
        <v>9</v>
      </c>
      <c r="W2140" s="13">
        <f>SUMIFS('Fielding Data'!G:G, 'Fielding Data'!$A:$A, $A2140)</f>
        <v>3</v>
      </c>
      <c r="X2140" s="13">
        <f>SUMIFS('Fielding Data'!H:H, 'Fielding Data'!$A:$A, $A2140)</f>
        <v>4</v>
      </c>
    </row>
    <row r="2141" spans="1:24" x14ac:dyDescent="0.3">
      <c r="A2141" s="13" t="str">
        <f t="shared" si="67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 t="shared" si="66"/>
        <v>P</v>
      </c>
      <c r="Q2141" s="13">
        <f>IFERROR(VLOOKUP($A2141, 'Fielding Data'!$A$1:$H$12056, 5, 0), 0)</f>
        <v>3</v>
      </c>
      <c r="R2141" s="13">
        <f>IFERROR(VLOOKUP($A2141, 'Fielding Data'!$A$1:$H$12056, 6, 0), 0)</f>
        <v>6</v>
      </c>
      <c r="S2141" s="13">
        <f>IFERROR(VLOOKUP($A2141, 'Fielding Data'!$A$1:$H$12056, 7, 0), 0)</f>
        <v>1</v>
      </c>
      <c r="T2141" s="13">
        <f>IFERROR(VLOOKUP($A2141, 'Fielding Data'!$A$1:$H$12056, 8, 0), 0)</f>
        <v>0</v>
      </c>
      <c r="U2141" s="13">
        <f>SUMIFS('Fielding Data'!E:E, 'Fielding Data'!$A:$A, $A2141)</f>
        <v>3</v>
      </c>
      <c r="V2141" s="13">
        <f>SUMIFS('Fielding Data'!F:F, 'Fielding Data'!$A:$A, $A2141)</f>
        <v>6</v>
      </c>
      <c r="W2141" s="13">
        <f>SUMIFS('Fielding Data'!G:G, 'Fielding Data'!$A:$A, $A2141)</f>
        <v>1</v>
      </c>
      <c r="X2141" s="13">
        <f>SUMIFS('Fielding Data'!H:H, 'Fielding Data'!$A:$A, $A2141)</f>
        <v>0</v>
      </c>
    </row>
    <row r="2142" spans="1:24" x14ac:dyDescent="0.3">
      <c r="A2142" s="13" t="str">
        <f t="shared" si="67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 t="shared" si="66"/>
        <v>C</v>
      </c>
      <c r="Q2142" s="13">
        <f>IFERROR(VLOOKUP($A2142, 'Fielding Data'!$A$1:$H$12056, 5, 0), 0)</f>
        <v>277</v>
      </c>
      <c r="R2142" s="13">
        <f>IFERROR(VLOOKUP($A2142, 'Fielding Data'!$A$1:$H$12056, 6, 0), 0)</f>
        <v>9</v>
      </c>
      <c r="S2142" s="13">
        <f>IFERROR(VLOOKUP($A2142, 'Fielding Data'!$A$1:$H$12056, 7, 0), 0)</f>
        <v>1</v>
      </c>
      <c r="T2142" s="13">
        <f>IFERROR(VLOOKUP($A2142, 'Fielding Data'!$A$1:$H$12056, 8, 0), 0)</f>
        <v>0</v>
      </c>
      <c r="U2142" s="13">
        <f>SUMIFS('Fielding Data'!E:E, 'Fielding Data'!$A:$A, $A2142)</f>
        <v>277</v>
      </c>
      <c r="V2142" s="13">
        <f>SUMIFS('Fielding Data'!F:F, 'Fielding Data'!$A:$A, $A2142)</f>
        <v>9</v>
      </c>
      <c r="W2142" s="13">
        <f>SUMIFS('Fielding Data'!G:G, 'Fielding Data'!$A:$A, $A2142)</f>
        <v>1</v>
      </c>
      <c r="X2142" s="13">
        <f>SUMIFS('Fielding Data'!H:H, 'Fielding Data'!$A:$A, $A2142)</f>
        <v>0</v>
      </c>
    </row>
    <row r="2143" spans="1:24" x14ac:dyDescent="0.3">
      <c r="A2143" s="13" t="str">
        <f t="shared" si="67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 t="shared" si="66"/>
        <v>2B</v>
      </c>
      <c r="Q2143" s="13">
        <f>IFERROR(VLOOKUP($A2143, 'Fielding Data'!$A$1:$H$12056, 5, 0), 0)</f>
        <v>139</v>
      </c>
      <c r="R2143" s="13">
        <f>IFERROR(VLOOKUP($A2143, 'Fielding Data'!$A$1:$H$12056, 6, 0), 0)</f>
        <v>251</v>
      </c>
      <c r="S2143" s="13">
        <f>IFERROR(VLOOKUP($A2143, 'Fielding Data'!$A$1:$H$12056, 7, 0), 0)</f>
        <v>7</v>
      </c>
      <c r="T2143" s="13">
        <f>IFERROR(VLOOKUP($A2143, 'Fielding Data'!$A$1:$H$12056, 8, 0), 0)</f>
        <v>47</v>
      </c>
      <c r="U2143" s="13">
        <f>SUMIFS('Fielding Data'!E:E, 'Fielding Data'!$A:$A, $A2143)</f>
        <v>161</v>
      </c>
      <c r="V2143" s="13">
        <f>SUMIFS('Fielding Data'!F:F, 'Fielding Data'!$A:$A, $A2143)</f>
        <v>252</v>
      </c>
      <c r="W2143" s="13">
        <f>SUMIFS('Fielding Data'!G:G, 'Fielding Data'!$A:$A, $A2143)</f>
        <v>8</v>
      </c>
      <c r="X2143" s="13">
        <f>SUMIFS('Fielding Data'!H:H, 'Fielding Data'!$A:$A, $A2143)</f>
        <v>47</v>
      </c>
    </row>
    <row r="2144" spans="1:24" x14ac:dyDescent="0.3">
      <c r="A2144" s="13" t="str">
        <f t="shared" si="67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 t="shared" si="66"/>
        <v>P</v>
      </c>
      <c r="Q2144" s="13">
        <f>IFERROR(VLOOKUP($A2144, 'Fielding Data'!$A$1:$H$12056, 5, 0), 0)</f>
        <v>1</v>
      </c>
      <c r="R2144" s="13">
        <f>IFERROR(VLOOKUP($A2144, 'Fielding Data'!$A$1:$H$12056, 6, 0), 0)</f>
        <v>2</v>
      </c>
      <c r="S2144" s="13">
        <f>IFERROR(VLOOKUP($A2144, 'Fielding Data'!$A$1:$H$12056, 7, 0), 0)</f>
        <v>1</v>
      </c>
      <c r="T2144" s="13">
        <f>IFERROR(VLOOKUP($A2144, 'Fielding Data'!$A$1:$H$12056, 8, 0), 0)</f>
        <v>0</v>
      </c>
      <c r="U2144" s="13">
        <f>SUMIFS('Fielding Data'!E:E, 'Fielding Data'!$A:$A, $A2144)</f>
        <v>1</v>
      </c>
      <c r="V2144" s="13">
        <f>SUMIFS('Fielding Data'!F:F, 'Fielding Data'!$A:$A, $A2144)</f>
        <v>2</v>
      </c>
      <c r="W2144" s="13">
        <f>SUMIFS('Fielding Data'!G:G, 'Fielding Data'!$A:$A, $A2144)</f>
        <v>1</v>
      </c>
      <c r="X2144" s="13">
        <f>SUMIFS('Fielding Data'!H:H, 'Fielding Data'!$A:$A, $A2144)</f>
        <v>0</v>
      </c>
    </row>
    <row r="2145" spans="1:24" x14ac:dyDescent="0.3">
      <c r="A2145" s="13" t="str">
        <f t="shared" si="67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 t="shared" si="66"/>
        <v>P</v>
      </c>
      <c r="Q2145" s="13">
        <f>IFERROR(VLOOKUP($A2145, 'Fielding Data'!$A$1:$H$12056, 5, 0), 0)</f>
        <v>0</v>
      </c>
      <c r="R2145" s="13">
        <f>IFERROR(VLOOKUP($A2145, 'Fielding Data'!$A$1:$H$12056, 6, 0), 0)</f>
        <v>1</v>
      </c>
      <c r="S2145" s="13">
        <f>IFERROR(VLOOKUP($A2145, 'Fielding Data'!$A$1:$H$12056, 7, 0), 0)</f>
        <v>0</v>
      </c>
      <c r="T2145" s="13">
        <f>IFERROR(VLOOKUP($A2145, 'Fielding Data'!$A$1:$H$12056, 8, 0), 0)</f>
        <v>0</v>
      </c>
      <c r="U2145" s="13">
        <f>SUMIFS('Fielding Data'!E:E, 'Fielding Data'!$A:$A, $A2145)</f>
        <v>0</v>
      </c>
      <c r="V2145" s="13">
        <f>SUMIFS('Fielding Data'!F:F, 'Fielding Data'!$A:$A, $A2145)</f>
        <v>1</v>
      </c>
      <c r="W2145" s="13">
        <f>SUMIFS('Fielding Data'!G:G, 'Fielding Data'!$A:$A, $A2145)</f>
        <v>0</v>
      </c>
      <c r="X2145" s="13">
        <f>SUMIFS('Fielding Data'!H:H, 'Fielding Data'!$A:$A, $A2145)</f>
        <v>0</v>
      </c>
    </row>
    <row r="2146" spans="1:24" x14ac:dyDescent="0.3">
      <c r="A2146" s="13" t="str">
        <f t="shared" si="67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 t="shared" si="66"/>
        <v>1B</v>
      </c>
      <c r="Q2146" s="13">
        <f>IFERROR(VLOOKUP($A2146, 'Fielding Data'!$A$1:$H$12056, 5, 0), 0)</f>
        <v>84</v>
      </c>
      <c r="R2146" s="13">
        <f>IFERROR(VLOOKUP($A2146, 'Fielding Data'!$A$1:$H$12056, 6, 0), 0)</f>
        <v>6</v>
      </c>
      <c r="S2146" s="13">
        <f>IFERROR(VLOOKUP($A2146, 'Fielding Data'!$A$1:$H$12056, 7, 0), 0)</f>
        <v>0</v>
      </c>
      <c r="T2146" s="13">
        <f>IFERROR(VLOOKUP($A2146, 'Fielding Data'!$A$1:$H$12056, 8, 0), 0)</f>
        <v>8</v>
      </c>
      <c r="U2146" s="13">
        <f>SUMIFS('Fielding Data'!E:E, 'Fielding Data'!$A:$A, $A2146)</f>
        <v>166</v>
      </c>
      <c r="V2146" s="13">
        <f>SUMIFS('Fielding Data'!F:F, 'Fielding Data'!$A:$A, $A2146)</f>
        <v>6</v>
      </c>
      <c r="W2146" s="13">
        <f>SUMIFS('Fielding Data'!G:G, 'Fielding Data'!$A:$A, $A2146)</f>
        <v>1</v>
      </c>
      <c r="X2146" s="13">
        <f>SUMIFS('Fielding Data'!H:H, 'Fielding Data'!$A:$A, $A2146)</f>
        <v>8</v>
      </c>
    </row>
    <row r="2147" spans="1:24" x14ac:dyDescent="0.3">
      <c r="A2147" s="13" t="str">
        <f t="shared" si="67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 t="shared" si="66"/>
        <v>P</v>
      </c>
      <c r="Q2147" s="13">
        <f>IFERROR(VLOOKUP($A2147, 'Fielding Data'!$A$1:$H$12056, 5, 0), 0)</f>
        <v>1</v>
      </c>
      <c r="R2147" s="13">
        <f>IFERROR(VLOOKUP($A2147, 'Fielding Data'!$A$1:$H$12056, 6, 0), 0)</f>
        <v>2</v>
      </c>
      <c r="S2147" s="13">
        <f>IFERROR(VLOOKUP($A2147, 'Fielding Data'!$A$1:$H$12056, 7, 0), 0)</f>
        <v>0</v>
      </c>
      <c r="T2147" s="13">
        <f>IFERROR(VLOOKUP($A2147, 'Fielding Data'!$A$1:$H$12056, 8, 0), 0)</f>
        <v>0</v>
      </c>
      <c r="U2147" s="13">
        <f>SUMIFS('Fielding Data'!E:E, 'Fielding Data'!$A:$A, $A2147)</f>
        <v>1</v>
      </c>
      <c r="V2147" s="13">
        <f>SUMIFS('Fielding Data'!F:F, 'Fielding Data'!$A:$A, $A2147)</f>
        <v>2</v>
      </c>
      <c r="W2147" s="13">
        <f>SUMIFS('Fielding Data'!G:G, 'Fielding Data'!$A:$A, $A2147)</f>
        <v>0</v>
      </c>
      <c r="X2147" s="13">
        <f>SUMIFS('Fielding Data'!H:H, 'Fielding Data'!$A:$A, $A2147)</f>
        <v>0</v>
      </c>
    </row>
    <row r="2148" spans="1:24" x14ac:dyDescent="0.3">
      <c r="A2148" s="13" t="str">
        <f t="shared" si="67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 t="shared" si="66"/>
        <v>2B</v>
      </c>
      <c r="Q2148" s="13">
        <f>IFERROR(VLOOKUP($A2148, 'Fielding Data'!$A$1:$H$12056, 5, 0), 0)</f>
        <v>3</v>
      </c>
      <c r="R2148" s="13">
        <f>IFERROR(VLOOKUP($A2148, 'Fielding Data'!$A$1:$H$12056, 6, 0), 0)</f>
        <v>6</v>
      </c>
      <c r="S2148" s="13">
        <f>IFERROR(VLOOKUP($A2148, 'Fielding Data'!$A$1:$H$12056, 7, 0), 0)</f>
        <v>1</v>
      </c>
      <c r="T2148" s="13">
        <f>IFERROR(VLOOKUP($A2148, 'Fielding Data'!$A$1:$H$12056, 8, 0), 0)</f>
        <v>1</v>
      </c>
      <c r="U2148" s="13">
        <f>SUMIFS('Fielding Data'!E:E, 'Fielding Data'!$A:$A, $A2148)</f>
        <v>150</v>
      </c>
      <c r="V2148" s="13">
        <f>SUMIFS('Fielding Data'!F:F, 'Fielding Data'!$A:$A, $A2148)</f>
        <v>275</v>
      </c>
      <c r="W2148" s="13">
        <f>SUMIFS('Fielding Data'!G:G, 'Fielding Data'!$A:$A, $A2148)</f>
        <v>13</v>
      </c>
      <c r="X2148" s="13">
        <f>SUMIFS('Fielding Data'!H:H, 'Fielding Data'!$A:$A, $A2148)</f>
        <v>54</v>
      </c>
    </row>
    <row r="2149" spans="1:24" x14ac:dyDescent="0.3">
      <c r="A2149" s="13" t="str">
        <f t="shared" si="67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 t="shared" si="66"/>
        <v>2B</v>
      </c>
      <c r="Q2149" s="13">
        <f>IFERROR(VLOOKUP($A2149, 'Fielding Data'!$A$1:$H$12056, 5, 0), 0)</f>
        <v>2</v>
      </c>
      <c r="R2149" s="13">
        <f>IFERROR(VLOOKUP($A2149, 'Fielding Data'!$A$1:$H$12056, 6, 0), 0)</f>
        <v>7</v>
      </c>
      <c r="S2149" s="13">
        <f>IFERROR(VLOOKUP($A2149, 'Fielding Data'!$A$1:$H$12056, 7, 0), 0)</f>
        <v>0</v>
      </c>
      <c r="T2149" s="13">
        <f>IFERROR(VLOOKUP($A2149, 'Fielding Data'!$A$1:$H$12056, 8, 0), 0)</f>
        <v>0</v>
      </c>
      <c r="U2149" s="13">
        <f>SUMIFS('Fielding Data'!E:E, 'Fielding Data'!$A:$A, $A2149)</f>
        <v>47</v>
      </c>
      <c r="V2149" s="13">
        <f>SUMIFS('Fielding Data'!F:F, 'Fielding Data'!$A:$A, $A2149)</f>
        <v>112</v>
      </c>
      <c r="W2149" s="13">
        <f>SUMIFS('Fielding Data'!G:G, 'Fielding Data'!$A:$A, $A2149)</f>
        <v>6</v>
      </c>
      <c r="X2149" s="13">
        <f>SUMIFS('Fielding Data'!H:H, 'Fielding Data'!$A:$A, $A2149)</f>
        <v>8</v>
      </c>
    </row>
    <row r="2150" spans="1:24" x14ac:dyDescent="0.3">
      <c r="A2150" s="13" t="str">
        <f t="shared" si="67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 t="shared" si="66"/>
        <v>2B</v>
      </c>
      <c r="Q2150" s="13">
        <f>IFERROR(VLOOKUP($A2150, 'Fielding Data'!$A$1:$H$12056, 5, 0), 0)</f>
        <v>30</v>
      </c>
      <c r="R2150" s="13">
        <f>IFERROR(VLOOKUP($A2150, 'Fielding Data'!$A$1:$H$12056, 6, 0), 0)</f>
        <v>19</v>
      </c>
      <c r="S2150" s="13">
        <f>IFERROR(VLOOKUP($A2150, 'Fielding Data'!$A$1:$H$12056, 7, 0), 0)</f>
        <v>0</v>
      </c>
      <c r="T2150" s="13">
        <f>IFERROR(VLOOKUP($A2150, 'Fielding Data'!$A$1:$H$12056, 8, 0), 0)</f>
        <v>4</v>
      </c>
      <c r="U2150" s="13">
        <f>SUMIFS('Fielding Data'!E:E, 'Fielding Data'!$A:$A, $A2150)</f>
        <v>59</v>
      </c>
      <c r="V2150" s="13">
        <f>SUMIFS('Fielding Data'!F:F, 'Fielding Data'!$A:$A, $A2150)</f>
        <v>78</v>
      </c>
      <c r="W2150" s="13">
        <f>SUMIFS('Fielding Data'!G:G, 'Fielding Data'!$A:$A, $A2150)</f>
        <v>1</v>
      </c>
      <c r="X2150" s="13">
        <f>SUMIFS('Fielding Data'!H:H, 'Fielding Data'!$A:$A, $A2150)</f>
        <v>20</v>
      </c>
    </row>
    <row r="2151" spans="1:24" x14ac:dyDescent="0.3">
      <c r="A2151" s="13" t="str">
        <f t="shared" si="67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 t="shared" si="66"/>
        <v>P</v>
      </c>
      <c r="Q2151" s="13">
        <f>IFERROR(VLOOKUP($A2151, 'Fielding Data'!$A$1:$H$12056, 5, 0), 0)</f>
        <v>0</v>
      </c>
      <c r="R2151" s="13">
        <f>IFERROR(VLOOKUP($A2151, 'Fielding Data'!$A$1:$H$12056, 6, 0), 0)</f>
        <v>0</v>
      </c>
      <c r="S2151" s="13">
        <f>IFERROR(VLOOKUP($A2151, 'Fielding Data'!$A$1:$H$12056, 7, 0), 0)</f>
        <v>0</v>
      </c>
      <c r="T2151" s="13">
        <f>IFERROR(VLOOKUP($A2151, 'Fielding Data'!$A$1:$H$12056, 8, 0), 0)</f>
        <v>0</v>
      </c>
      <c r="U2151" s="13">
        <f>SUMIFS('Fielding Data'!E:E, 'Fielding Data'!$A:$A, $A2151)</f>
        <v>0</v>
      </c>
      <c r="V2151" s="13">
        <f>SUMIFS('Fielding Data'!F:F, 'Fielding Data'!$A:$A, $A2151)</f>
        <v>0</v>
      </c>
      <c r="W2151" s="13">
        <f>SUMIFS('Fielding Data'!G:G, 'Fielding Data'!$A:$A, $A2151)</f>
        <v>0</v>
      </c>
      <c r="X2151" s="13">
        <f>SUMIFS('Fielding Data'!H:H, 'Fielding Data'!$A:$A, $A2151)</f>
        <v>0</v>
      </c>
    </row>
    <row r="2152" spans="1:24" x14ac:dyDescent="0.3">
      <c r="A2152" s="13" t="str">
        <f t="shared" si="67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 t="shared" si="66"/>
        <v>P</v>
      </c>
      <c r="Q2152" s="13">
        <f>IFERROR(VLOOKUP($A2152, 'Fielding Data'!$A$1:$H$12056, 5, 0), 0)</f>
        <v>5</v>
      </c>
      <c r="R2152" s="13">
        <f>IFERROR(VLOOKUP($A2152, 'Fielding Data'!$A$1:$H$12056, 6, 0), 0)</f>
        <v>7</v>
      </c>
      <c r="S2152" s="13">
        <f>IFERROR(VLOOKUP($A2152, 'Fielding Data'!$A$1:$H$12056, 7, 0), 0)</f>
        <v>1</v>
      </c>
      <c r="T2152" s="13">
        <f>IFERROR(VLOOKUP($A2152, 'Fielding Data'!$A$1:$H$12056, 8, 0), 0)</f>
        <v>0</v>
      </c>
      <c r="U2152" s="13">
        <f>SUMIFS('Fielding Data'!E:E, 'Fielding Data'!$A:$A, $A2152)</f>
        <v>5</v>
      </c>
      <c r="V2152" s="13">
        <f>SUMIFS('Fielding Data'!F:F, 'Fielding Data'!$A:$A, $A2152)</f>
        <v>7</v>
      </c>
      <c r="W2152" s="13">
        <f>SUMIFS('Fielding Data'!G:G, 'Fielding Data'!$A:$A, $A2152)</f>
        <v>1</v>
      </c>
      <c r="X2152" s="13">
        <f>SUMIFS('Fielding Data'!H:H, 'Fielding Data'!$A:$A, $A2152)</f>
        <v>0</v>
      </c>
    </row>
    <row r="2153" spans="1:24" x14ac:dyDescent="0.3">
      <c r="A2153" s="13" t="str">
        <f t="shared" si="67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 t="shared" si="66"/>
        <v>P</v>
      </c>
      <c r="Q2153" s="13">
        <f>IFERROR(VLOOKUP($A2153, 'Fielding Data'!$A$1:$H$12056, 5, 0), 0)</f>
        <v>2</v>
      </c>
      <c r="R2153" s="13">
        <f>IFERROR(VLOOKUP($A2153, 'Fielding Data'!$A$1:$H$12056, 6, 0), 0)</f>
        <v>6</v>
      </c>
      <c r="S2153" s="13">
        <f>IFERROR(VLOOKUP($A2153, 'Fielding Data'!$A$1:$H$12056, 7, 0), 0)</f>
        <v>0</v>
      </c>
      <c r="T2153" s="13">
        <f>IFERROR(VLOOKUP($A2153, 'Fielding Data'!$A$1:$H$12056, 8, 0), 0)</f>
        <v>1</v>
      </c>
      <c r="U2153" s="13">
        <f>SUMIFS('Fielding Data'!E:E, 'Fielding Data'!$A:$A, $A2153)</f>
        <v>2</v>
      </c>
      <c r="V2153" s="13">
        <f>SUMIFS('Fielding Data'!F:F, 'Fielding Data'!$A:$A, $A2153)</f>
        <v>6</v>
      </c>
      <c r="W2153" s="13">
        <f>SUMIFS('Fielding Data'!G:G, 'Fielding Data'!$A:$A, $A2153)</f>
        <v>0</v>
      </c>
      <c r="X2153" s="13">
        <f>SUMIFS('Fielding Data'!H:H, 'Fielding Data'!$A:$A, $A2153)</f>
        <v>1</v>
      </c>
    </row>
    <row r="2154" spans="1:24" x14ac:dyDescent="0.3">
      <c r="A2154" s="13" t="str">
        <f t="shared" si="67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 t="shared" si="66"/>
        <v>P</v>
      </c>
      <c r="Q2154" s="13">
        <f>IFERROR(VLOOKUP($A2154, 'Fielding Data'!$A$1:$H$12056, 5, 0), 0)</f>
        <v>19</v>
      </c>
      <c r="R2154" s="13">
        <f>IFERROR(VLOOKUP($A2154, 'Fielding Data'!$A$1:$H$12056, 6, 0), 0)</f>
        <v>32</v>
      </c>
      <c r="S2154" s="13">
        <f>IFERROR(VLOOKUP($A2154, 'Fielding Data'!$A$1:$H$12056, 7, 0), 0)</f>
        <v>3</v>
      </c>
      <c r="T2154" s="13">
        <f>IFERROR(VLOOKUP($A2154, 'Fielding Data'!$A$1:$H$12056, 8, 0), 0)</f>
        <v>2</v>
      </c>
      <c r="U2154" s="13">
        <f>SUMIFS('Fielding Data'!E:E, 'Fielding Data'!$A:$A, $A2154)</f>
        <v>19</v>
      </c>
      <c r="V2154" s="13">
        <f>SUMIFS('Fielding Data'!F:F, 'Fielding Data'!$A:$A, $A2154)</f>
        <v>32</v>
      </c>
      <c r="W2154" s="13">
        <f>SUMIFS('Fielding Data'!G:G, 'Fielding Data'!$A:$A, $A2154)</f>
        <v>3</v>
      </c>
      <c r="X2154" s="13">
        <f>SUMIFS('Fielding Data'!H:H, 'Fielding Data'!$A:$A, $A2154)</f>
        <v>2</v>
      </c>
    </row>
    <row r="2155" spans="1:24" x14ac:dyDescent="0.3">
      <c r="A2155" s="13" t="str">
        <f t="shared" si="67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 t="shared" si="66"/>
        <v>C</v>
      </c>
      <c r="Q2155" s="13">
        <f>IFERROR(VLOOKUP($A2155, 'Fielding Data'!$A$1:$H$12056, 5, 0), 0)</f>
        <v>485</v>
      </c>
      <c r="R2155" s="13">
        <f>IFERROR(VLOOKUP($A2155, 'Fielding Data'!$A$1:$H$12056, 6, 0), 0)</f>
        <v>37</v>
      </c>
      <c r="S2155" s="13">
        <f>IFERROR(VLOOKUP($A2155, 'Fielding Data'!$A$1:$H$12056, 7, 0), 0)</f>
        <v>3</v>
      </c>
      <c r="T2155" s="13">
        <f>IFERROR(VLOOKUP($A2155, 'Fielding Data'!$A$1:$H$12056, 8, 0), 0)</f>
        <v>7</v>
      </c>
      <c r="U2155" s="13">
        <f>SUMIFS('Fielding Data'!E:E, 'Fielding Data'!$A:$A, $A2155)</f>
        <v>485</v>
      </c>
      <c r="V2155" s="13">
        <f>SUMIFS('Fielding Data'!F:F, 'Fielding Data'!$A:$A, $A2155)</f>
        <v>37</v>
      </c>
      <c r="W2155" s="13">
        <f>SUMIFS('Fielding Data'!G:G, 'Fielding Data'!$A:$A, $A2155)</f>
        <v>3</v>
      </c>
      <c r="X2155" s="13">
        <f>SUMIFS('Fielding Data'!H:H, 'Fielding Data'!$A:$A, $A2155)</f>
        <v>7</v>
      </c>
    </row>
    <row r="2156" spans="1:24" x14ac:dyDescent="0.3">
      <c r="A2156" s="13" t="str">
        <f t="shared" si="67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 t="shared" si="66"/>
        <v>CF</v>
      </c>
      <c r="Q2156" s="13">
        <f>IFERROR(VLOOKUP($A2156, 'Fielding Data'!$A$1:$H$12056, 5, 0), 0)</f>
        <v>0</v>
      </c>
      <c r="R2156" s="13">
        <f>IFERROR(VLOOKUP($A2156, 'Fielding Data'!$A$1:$H$12056, 6, 0), 0)</f>
        <v>0</v>
      </c>
      <c r="S2156" s="13">
        <f>IFERROR(VLOOKUP($A2156, 'Fielding Data'!$A$1:$H$12056, 7, 0), 0)</f>
        <v>0</v>
      </c>
      <c r="T2156" s="13">
        <f>IFERROR(VLOOKUP($A2156, 'Fielding Data'!$A$1:$H$12056, 8, 0), 0)</f>
        <v>0</v>
      </c>
      <c r="U2156" s="13">
        <f>SUMIFS('Fielding Data'!E:E, 'Fielding Data'!$A:$A, $A2156)</f>
        <v>44</v>
      </c>
      <c r="V2156" s="13">
        <f>SUMIFS('Fielding Data'!F:F, 'Fielding Data'!$A:$A, $A2156)</f>
        <v>1</v>
      </c>
      <c r="W2156" s="13">
        <f>SUMIFS('Fielding Data'!G:G, 'Fielding Data'!$A:$A, $A2156)</f>
        <v>1</v>
      </c>
      <c r="X2156" s="13">
        <f>SUMIFS('Fielding Data'!H:H, 'Fielding Data'!$A:$A, $A2156)</f>
        <v>0</v>
      </c>
    </row>
    <row r="2157" spans="1:24" x14ac:dyDescent="0.3">
      <c r="A2157" s="13" t="str">
        <f t="shared" si="67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 t="shared" si="66"/>
        <v>P</v>
      </c>
      <c r="Q2157" s="13">
        <f>IFERROR(VLOOKUP($A2157, 'Fielding Data'!$A$1:$H$12056, 5, 0), 0)</f>
        <v>9</v>
      </c>
      <c r="R2157" s="13">
        <f>IFERROR(VLOOKUP($A2157, 'Fielding Data'!$A$1:$H$12056, 6, 0), 0)</f>
        <v>14</v>
      </c>
      <c r="S2157" s="13">
        <f>IFERROR(VLOOKUP($A2157, 'Fielding Data'!$A$1:$H$12056, 7, 0), 0)</f>
        <v>1</v>
      </c>
      <c r="T2157" s="13">
        <f>IFERROR(VLOOKUP($A2157, 'Fielding Data'!$A$1:$H$12056, 8, 0), 0)</f>
        <v>2</v>
      </c>
      <c r="U2157" s="13">
        <f>SUMIFS('Fielding Data'!E:E, 'Fielding Data'!$A:$A, $A2157)</f>
        <v>9</v>
      </c>
      <c r="V2157" s="13">
        <f>SUMIFS('Fielding Data'!F:F, 'Fielding Data'!$A:$A, $A2157)</f>
        <v>14</v>
      </c>
      <c r="W2157" s="13">
        <f>SUMIFS('Fielding Data'!G:G, 'Fielding Data'!$A:$A, $A2157)</f>
        <v>1</v>
      </c>
      <c r="X2157" s="13">
        <f>SUMIFS('Fielding Data'!H:H, 'Fielding Data'!$A:$A, $A2157)</f>
        <v>2</v>
      </c>
    </row>
    <row r="2158" spans="1:24" x14ac:dyDescent="0.3">
      <c r="A2158" s="13" t="str">
        <f t="shared" si="67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 t="shared" si="66"/>
        <v>P</v>
      </c>
      <c r="Q2158" s="13">
        <f>IFERROR(VLOOKUP($A2158, 'Fielding Data'!$A$1:$H$12056, 5, 0), 0)</f>
        <v>5</v>
      </c>
      <c r="R2158" s="13">
        <f>IFERROR(VLOOKUP($A2158, 'Fielding Data'!$A$1:$H$12056, 6, 0), 0)</f>
        <v>9</v>
      </c>
      <c r="S2158" s="13">
        <f>IFERROR(VLOOKUP($A2158, 'Fielding Data'!$A$1:$H$12056, 7, 0), 0)</f>
        <v>1</v>
      </c>
      <c r="T2158" s="13">
        <f>IFERROR(VLOOKUP($A2158, 'Fielding Data'!$A$1:$H$12056, 8, 0), 0)</f>
        <v>2</v>
      </c>
      <c r="U2158" s="13">
        <f>SUMIFS('Fielding Data'!E:E, 'Fielding Data'!$A:$A, $A2158)</f>
        <v>5</v>
      </c>
      <c r="V2158" s="13">
        <f>SUMIFS('Fielding Data'!F:F, 'Fielding Data'!$A:$A, $A2158)</f>
        <v>9</v>
      </c>
      <c r="W2158" s="13">
        <f>SUMIFS('Fielding Data'!G:G, 'Fielding Data'!$A:$A, $A2158)</f>
        <v>1</v>
      </c>
      <c r="X2158" s="13">
        <f>SUMIFS('Fielding Data'!H:H, 'Fielding Data'!$A:$A, $A2158)</f>
        <v>2</v>
      </c>
    </row>
    <row r="2159" spans="1:24" x14ac:dyDescent="0.3">
      <c r="A2159" s="13" t="str">
        <f t="shared" si="67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 t="shared" si="66"/>
        <v>CF</v>
      </c>
      <c r="Q2159" s="13">
        <f>IFERROR(VLOOKUP($A2159, 'Fielding Data'!$A$1:$H$12056, 5, 0), 0)</f>
        <v>0</v>
      </c>
      <c r="R2159" s="13">
        <f>IFERROR(VLOOKUP($A2159, 'Fielding Data'!$A$1:$H$12056, 6, 0), 0)</f>
        <v>0</v>
      </c>
      <c r="S2159" s="13">
        <f>IFERROR(VLOOKUP($A2159, 'Fielding Data'!$A$1:$H$12056, 7, 0), 0)</f>
        <v>0</v>
      </c>
      <c r="T2159" s="13">
        <f>IFERROR(VLOOKUP($A2159, 'Fielding Data'!$A$1:$H$12056, 8, 0), 0)</f>
        <v>0</v>
      </c>
      <c r="U2159" s="13">
        <f>SUMIFS('Fielding Data'!E:E, 'Fielding Data'!$A:$A, $A2159)</f>
        <v>123</v>
      </c>
      <c r="V2159" s="13">
        <f>SUMIFS('Fielding Data'!F:F, 'Fielding Data'!$A:$A, $A2159)</f>
        <v>1</v>
      </c>
      <c r="W2159" s="13">
        <f>SUMIFS('Fielding Data'!G:G, 'Fielding Data'!$A:$A, $A2159)</f>
        <v>2</v>
      </c>
      <c r="X2159" s="13">
        <f>SUMIFS('Fielding Data'!H:H, 'Fielding Data'!$A:$A, $A2159)</f>
        <v>0</v>
      </c>
    </row>
    <row r="2160" spans="1:24" x14ac:dyDescent="0.3">
      <c r="A2160" s="13" t="str">
        <f t="shared" si="67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 t="shared" si="66"/>
        <v>P</v>
      </c>
      <c r="Q2160" s="13">
        <f>IFERROR(VLOOKUP($A2160, 'Fielding Data'!$A$1:$H$12056, 5, 0), 0)</f>
        <v>0</v>
      </c>
      <c r="R2160" s="13">
        <f>IFERROR(VLOOKUP($A2160, 'Fielding Data'!$A$1:$H$12056, 6, 0), 0)</f>
        <v>0</v>
      </c>
      <c r="S2160" s="13">
        <f>IFERROR(VLOOKUP($A2160, 'Fielding Data'!$A$1:$H$12056, 7, 0), 0)</f>
        <v>1</v>
      </c>
      <c r="T2160" s="13">
        <f>IFERROR(VLOOKUP($A2160, 'Fielding Data'!$A$1:$H$12056, 8, 0), 0)</f>
        <v>0</v>
      </c>
      <c r="U2160" s="13">
        <f>SUMIFS('Fielding Data'!E:E, 'Fielding Data'!$A:$A, $A2160)</f>
        <v>0</v>
      </c>
      <c r="V2160" s="13">
        <f>SUMIFS('Fielding Data'!F:F, 'Fielding Data'!$A:$A, $A2160)</f>
        <v>0</v>
      </c>
      <c r="W2160" s="13">
        <f>SUMIFS('Fielding Data'!G:G, 'Fielding Data'!$A:$A, $A2160)</f>
        <v>1</v>
      </c>
      <c r="X2160" s="13">
        <f>SUMIFS('Fielding Data'!H:H, 'Fielding Data'!$A:$A, $A2160)</f>
        <v>0</v>
      </c>
    </row>
    <row r="2161" spans="1:24" x14ac:dyDescent="0.3">
      <c r="A2161" s="13" t="str">
        <f t="shared" si="67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 t="shared" si="66"/>
        <v>P</v>
      </c>
      <c r="Q2161" s="13">
        <f>IFERROR(VLOOKUP($A2161, 'Fielding Data'!$A$1:$H$12056, 5, 0), 0)</f>
        <v>2</v>
      </c>
      <c r="R2161" s="13">
        <f>IFERROR(VLOOKUP($A2161, 'Fielding Data'!$A$1:$H$12056, 6, 0), 0)</f>
        <v>3</v>
      </c>
      <c r="S2161" s="13">
        <f>IFERROR(VLOOKUP($A2161, 'Fielding Data'!$A$1:$H$12056, 7, 0), 0)</f>
        <v>0</v>
      </c>
      <c r="T2161" s="13">
        <f>IFERROR(VLOOKUP($A2161, 'Fielding Data'!$A$1:$H$12056, 8, 0), 0)</f>
        <v>1</v>
      </c>
      <c r="U2161" s="13">
        <f>SUMIFS('Fielding Data'!E:E, 'Fielding Data'!$A:$A, $A2161)</f>
        <v>2</v>
      </c>
      <c r="V2161" s="13">
        <f>SUMIFS('Fielding Data'!F:F, 'Fielding Data'!$A:$A, $A2161)</f>
        <v>3</v>
      </c>
      <c r="W2161" s="13">
        <f>SUMIFS('Fielding Data'!G:G, 'Fielding Data'!$A:$A, $A2161)</f>
        <v>0</v>
      </c>
      <c r="X2161" s="13">
        <f>SUMIFS('Fielding Data'!H:H, 'Fielding Data'!$A:$A, $A2161)</f>
        <v>1</v>
      </c>
    </row>
    <row r="2162" spans="1:24" x14ac:dyDescent="0.3">
      <c r="A2162" s="13" t="str">
        <f t="shared" si="67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 t="shared" si="66"/>
        <v>P</v>
      </c>
      <c r="Q2162" s="13">
        <f>IFERROR(VLOOKUP($A2162, 'Fielding Data'!$A$1:$H$12056, 5, 0), 0)</f>
        <v>4</v>
      </c>
      <c r="R2162" s="13">
        <f>IFERROR(VLOOKUP($A2162, 'Fielding Data'!$A$1:$H$12056, 6, 0), 0)</f>
        <v>5</v>
      </c>
      <c r="S2162" s="13">
        <f>IFERROR(VLOOKUP($A2162, 'Fielding Data'!$A$1:$H$12056, 7, 0), 0)</f>
        <v>0</v>
      </c>
      <c r="T2162" s="13">
        <f>IFERROR(VLOOKUP($A2162, 'Fielding Data'!$A$1:$H$12056, 8, 0), 0)</f>
        <v>0</v>
      </c>
      <c r="U2162" s="13">
        <f>SUMIFS('Fielding Data'!E:E, 'Fielding Data'!$A:$A, $A2162)</f>
        <v>4</v>
      </c>
      <c r="V2162" s="13">
        <f>SUMIFS('Fielding Data'!F:F, 'Fielding Data'!$A:$A, $A2162)</f>
        <v>5</v>
      </c>
      <c r="W2162" s="13">
        <f>SUMIFS('Fielding Data'!G:G, 'Fielding Data'!$A:$A, $A2162)</f>
        <v>0</v>
      </c>
      <c r="X2162" s="13">
        <f>SUMIFS('Fielding Data'!H:H, 'Fielding Data'!$A:$A, $A2162)</f>
        <v>0</v>
      </c>
    </row>
    <row r="2163" spans="1:24" x14ac:dyDescent="0.3">
      <c r="A2163" s="13" t="str">
        <f t="shared" si="67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 t="shared" si="66"/>
        <v>P</v>
      </c>
      <c r="Q2163" s="13">
        <f>IFERROR(VLOOKUP($A2163, 'Fielding Data'!$A$1:$H$12056, 5, 0), 0)</f>
        <v>1</v>
      </c>
      <c r="R2163" s="13">
        <f>IFERROR(VLOOKUP($A2163, 'Fielding Data'!$A$1:$H$12056, 6, 0), 0)</f>
        <v>24</v>
      </c>
      <c r="S2163" s="13">
        <f>IFERROR(VLOOKUP($A2163, 'Fielding Data'!$A$1:$H$12056, 7, 0), 0)</f>
        <v>1</v>
      </c>
      <c r="T2163" s="13">
        <f>IFERROR(VLOOKUP($A2163, 'Fielding Data'!$A$1:$H$12056, 8, 0), 0)</f>
        <v>1</v>
      </c>
      <c r="U2163" s="13">
        <f>SUMIFS('Fielding Data'!E:E, 'Fielding Data'!$A:$A, $A2163)</f>
        <v>1</v>
      </c>
      <c r="V2163" s="13">
        <f>SUMIFS('Fielding Data'!F:F, 'Fielding Data'!$A:$A, $A2163)</f>
        <v>24</v>
      </c>
      <c r="W2163" s="13">
        <f>SUMIFS('Fielding Data'!G:G, 'Fielding Data'!$A:$A, $A2163)</f>
        <v>1</v>
      </c>
      <c r="X2163" s="13">
        <f>SUMIFS('Fielding Data'!H:H, 'Fielding Data'!$A:$A, $A2163)</f>
        <v>1</v>
      </c>
    </row>
    <row r="2164" spans="1:24" x14ac:dyDescent="0.3">
      <c r="A2164" s="13" t="str">
        <f t="shared" si="67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 t="shared" si="66"/>
        <v>P</v>
      </c>
      <c r="Q2164" s="13">
        <f>IFERROR(VLOOKUP($A2164, 'Fielding Data'!$A$1:$H$12056, 5, 0), 0)</f>
        <v>0</v>
      </c>
      <c r="R2164" s="13">
        <f>IFERROR(VLOOKUP($A2164, 'Fielding Data'!$A$1:$H$12056, 6, 0), 0)</f>
        <v>0</v>
      </c>
      <c r="S2164" s="13">
        <f>IFERROR(VLOOKUP($A2164, 'Fielding Data'!$A$1:$H$12056, 7, 0), 0)</f>
        <v>0</v>
      </c>
      <c r="T2164" s="13">
        <f>IFERROR(VLOOKUP($A2164, 'Fielding Data'!$A$1:$H$12056, 8, 0), 0)</f>
        <v>0</v>
      </c>
      <c r="U2164" s="13">
        <f>SUMIFS('Fielding Data'!E:E, 'Fielding Data'!$A:$A, $A2164)</f>
        <v>0</v>
      </c>
      <c r="V2164" s="13">
        <f>SUMIFS('Fielding Data'!F:F, 'Fielding Data'!$A:$A, $A2164)</f>
        <v>0</v>
      </c>
      <c r="W2164" s="13">
        <f>SUMIFS('Fielding Data'!G:G, 'Fielding Data'!$A:$A, $A2164)</f>
        <v>0</v>
      </c>
      <c r="X2164" s="13">
        <f>SUMIFS('Fielding Data'!H:H, 'Fielding Data'!$A:$A, $A2164)</f>
        <v>0</v>
      </c>
    </row>
    <row r="2165" spans="1:24" x14ac:dyDescent="0.3">
      <c r="A2165" s="13" t="str">
        <f t="shared" si="67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 t="shared" si="66"/>
        <v>LF</v>
      </c>
      <c r="Q2165" s="13">
        <f>IFERROR(VLOOKUP($A2165, 'Fielding Data'!$A$1:$H$12056, 5, 0), 0)</f>
        <v>0</v>
      </c>
      <c r="R2165" s="13">
        <f>IFERROR(VLOOKUP($A2165, 'Fielding Data'!$A$1:$H$12056, 6, 0), 0)</f>
        <v>0</v>
      </c>
      <c r="S2165" s="13">
        <f>IFERROR(VLOOKUP($A2165, 'Fielding Data'!$A$1:$H$12056, 7, 0), 0)</f>
        <v>0</v>
      </c>
      <c r="T2165" s="13">
        <f>IFERROR(VLOOKUP($A2165, 'Fielding Data'!$A$1:$H$12056, 8, 0), 0)</f>
        <v>0</v>
      </c>
      <c r="U2165" s="13">
        <f>SUMIFS('Fielding Data'!E:E, 'Fielding Data'!$A:$A, $A2165)</f>
        <v>216</v>
      </c>
      <c r="V2165" s="13">
        <f>SUMIFS('Fielding Data'!F:F, 'Fielding Data'!$A:$A, $A2165)</f>
        <v>5</v>
      </c>
      <c r="W2165" s="13">
        <f>SUMIFS('Fielding Data'!G:G, 'Fielding Data'!$A:$A, $A2165)</f>
        <v>5</v>
      </c>
      <c r="X2165" s="13">
        <f>SUMIFS('Fielding Data'!H:H, 'Fielding Data'!$A:$A, $A2165)</f>
        <v>0</v>
      </c>
    </row>
    <row r="2166" spans="1:24" x14ac:dyDescent="0.3">
      <c r="A2166" s="13" t="str">
        <f t="shared" si="67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 t="shared" si="66"/>
        <v>1B</v>
      </c>
      <c r="Q2166" s="13">
        <f>IFERROR(VLOOKUP($A2166, 'Fielding Data'!$A$1:$H$12056, 5, 0), 0)</f>
        <v>884</v>
      </c>
      <c r="R2166" s="13">
        <f>IFERROR(VLOOKUP($A2166, 'Fielding Data'!$A$1:$H$12056, 6, 0), 0)</f>
        <v>59</v>
      </c>
      <c r="S2166" s="13">
        <f>IFERROR(VLOOKUP($A2166, 'Fielding Data'!$A$1:$H$12056, 7, 0), 0)</f>
        <v>7</v>
      </c>
      <c r="T2166" s="13">
        <f>IFERROR(VLOOKUP($A2166, 'Fielding Data'!$A$1:$H$12056, 8, 0), 0)</f>
        <v>87</v>
      </c>
      <c r="U2166" s="13">
        <f>SUMIFS('Fielding Data'!E:E, 'Fielding Data'!$A:$A, $A2166)</f>
        <v>884</v>
      </c>
      <c r="V2166" s="13">
        <f>SUMIFS('Fielding Data'!F:F, 'Fielding Data'!$A:$A, $A2166)</f>
        <v>59</v>
      </c>
      <c r="W2166" s="13">
        <f>SUMIFS('Fielding Data'!G:G, 'Fielding Data'!$A:$A, $A2166)</f>
        <v>7</v>
      </c>
      <c r="X2166" s="13">
        <f>SUMIFS('Fielding Data'!H:H, 'Fielding Data'!$A:$A, $A2166)</f>
        <v>87</v>
      </c>
    </row>
    <row r="2167" spans="1:24" x14ac:dyDescent="0.3">
      <c r="A2167" s="13" t="str">
        <f t="shared" si="67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 t="shared" si="66"/>
        <v>CF</v>
      </c>
      <c r="Q2167" s="13">
        <f>IFERROR(VLOOKUP($A2167, 'Fielding Data'!$A$1:$H$12056, 5, 0), 0)</f>
        <v>0</v>
      </c>
      <c r="R2167" s="13">
        <f>IFERROR(VLOOKUP($A2167, 'Fielding Data'!$A$1:$H$12056, 6, 0), 0)</f>
        <v>0</v>
      </c>
      <c r="S2167" s="13">
        <f>IFERROR(VLOOKUP($A2167, 'Fielding Data'!$A$1:$H$12056, 7, 0), 0)</f>
        <v>0</v>
      </c>
      <c r="T2167" s="13">
        <f>IFERROR(VLOOKUP($A2167, 'Fielding Data'!$A$1:$H$12056, 8, 0), 0)</f>
        <v>0</v>
      </c>
      <c r="U2167" s="13">
        <f>SUMIFS('Fielding Data'!E:E, 'Fielding Data'!$A:$A, $A2167)</f>
        <v>91</v>
      </c>
      <c r="V2167" s="13">
        <f>SUMIFS('Fielding Data'!F:F, 'Fielding Data'!$A:$A, $A2167)</f>
        <v>4</v>
      </c>
      <c r="W2167" s="13">
        <f>SUMIFS('Fielding Data'!G:G, 'Fielding Data'!$A:$A, $A2167)</f>
        <v>3</v>
      </c>
      <c r="X2167" s="13">
        <f>SUMIFS('Fielding Data'!H:H, 'Fielding Data'!$A:$A, $A2167)</f>
        <v>1</v>
      </c>
    </row>
    <row r="2168" spans="1:24" x14ac:dyDescent="0.3">
      <c r="A2168" s="13" t="str">
        <f t="shared" si="67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 t="shared" si="66"/>
        <v>LF</v>
      </c>
      <c r="Q2168" s="13">
        <f>IFERROR(VLOOKUP($A2168, 'Fielding Data'!$A$1:$H$12056, 5, 0), 0)</f>
        <v>0</v>
      </c>
      <c r="R2168" s="13">
        <f>IFERROR(VLOOKUP($A2168, 'Fielding Data'!$A$1:$H$12056, 6, 0), 0)</f>
        <v>0</v>
      </c>
      <c r="S2168" s="13">
        <f>IFERROR(VLOOKUP($A2168, 'Fielding Data'!$A$1:$H$12056, 7, 0), 0)</f>
        <v>0</v>
      </c>
      <c r="T2168" s="13">
        <f>IFERROR(VLOOKUP($A2168, 'Fielding Data'!$A$1:$H$12056, 8, 0), 0)</f>
        <v>0</v>
      </c>
      <c r="U2168" s="13">
        <f>SUMIFS('Fielding Data'!E:E, 'Fielding Data'!$A:$A, $A2168)</f>
        <v>0</v>
      </c>
      <c r="V2168" s="13">
        <f>SUMIFS('Fielding Data'!F:F, 'Fielding Data'!$A:$A, $A2168)</f>
        <v>0</v>
      </c>
      <c r="W2168" s="13">
        <f>SUMIFS('Fielding Data'!G:G, 'Fielding Data'!$A:$A, $A2168)</f>
        <v>0</v>
      </c>
      <c r="X2168" s="13">
        <f>SUMIFS('Fielding Data'!H:H, 'Fielding Data'!$A:$A, $A2168)</f>
        <v>0</v>
      </c>
    </row>
    <row r="2169" spans="1:24" x14ac:dyDescent="0.3">
      <c r="A2169" s="13" t="str">
        <f t="shared" si="67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 t="shared" si="66"/>
        <v>1B</v>
      </c>
      <c r="Q2169" s="13">
        <f>IFERROR(VLOOKUP($A2169, 'Fielding Data'!$A$1:$H$12056, 5, 0), 0)</f>
        <v>42</v>
      </c>
      <c r="R2169" s="13">
        <f>IFERROR(VLOOKUP($A2169, 'Fielding Data'!$A$1:$H$12056, 6, 0), 0)</f>
        <v>2</v>
      </c>
      <c r="S2169" s="13">
        <f>IFERROR(VLOOKUP($A2169, 'Fielding Data'!$A$1:$H$12056, 7, 0), 0)</f>
        <v>1</v>
      </c>
      <c r="T2169" s="13">
        <f>IFERROR(VLOOKUP($A2169, 'Fielding Data'!$A$1:$H$12056, 8, 0), 0)</f>
        <v>3</v>
      </c>
      <c r="U2169" s="13">
        <f>SUMIFS('Fielding Data'!E:E, 'Fielding Data'!$A:$A, $A2169)</f>
        <v>42</v>
      </c>
      <c r="V2169" s="13">
        <f>SUMIFS('Fielding Data'!F:F, 'Fielding Data'!$A:$A, $A2169)</f>
        <v>2</v>
      </c>
      <c r="W2169" s="13">
        <f>SUMIFS('Fielding Data'!G:G, 'Fielding Data'!$A:$A, $A2169)</f>
        <v>1</v>
      </c>
      <c r="X2169" s="13">
        <f>SUMIFS('Fielding Data'!H:H, 'Fielding Data'!$A:$A, $A2169)</f>
        <v>3</v>
      </c>
    </row>
    <row r="2170" spans="1:24" x14ac:dyDescent="0.3">
      <c r="A2170" s="13" t="str">
        <f t="shared" si="67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 t="shared" si="66"/>
        <v>C</v>
      </c>
      <c r="Q2170" s="13">
        <f>IFERROR(VLOOKUP($A2170, 'Fielding Data'!$A$1:$H$12056, 5, 0), 0)</f>
        <v>201</v>
      </c>
      <c r="R2170" s="13">
        <f>IFERROR(VLOOKUP($A2170, 'Fielding Data'!$A$1:$H$12056, 6, 0), 0)</f>
        <v>17</v>
      </c>
      <c r="S2170" s="13">
        <f>IFERROR(VLOOKUP($A2170, 'Fielding Data'!$A$1:$H$12056, 7, 0), 0)</f>
        <v>0</v>
      </c>
      <c r="T2170" s="13">
        <f>IFERROR(VLOOKUP($A2170, 'Fielding Data'!$A$1:$H$12056, 8, 0), 0)</f>
        <v>1</v>
      </c>
      <c r="U2170" s="13">
        <f>SUMIFS('Fielding Data'!E:E, 'Fielding Data'!$A:$A, $A2170)</f>
        <v>201</v>
      </c>
      <c r="V2170" s="13">
        <f>SUMIFS('Fielding Data'!F:F, 'Fielding Data'!$A:$A, $A2170)</f>
        <v>17</v>
      </c>
      <c r="W2170" s="13">
        <f>SUMIFS('Fielding Data'!G:G, 'Fielding Data'!$A:$A, $A2170)</f>
        <v>0</v>
      </c>
      <c r="X2170" s="13">
        <f>SUMIFS('Fielding Data'!H:H, 'Fielding Data'!$A:$A, $A2170)</f>
        <v>1</v>
      </c>
    </row>
    <row r="2171" spans="1:24" x14ac:dyDescent="0.3">
      <c r="A2171" s="13" t="str">
        <f t="shared" si="67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 t="shared" si="66"/>
        <v>2B</v>
      </c>
      <c r="Q2171" s="13">
        <f>IFERROR(VLOOKUP($A2171, 'Fielding Data'!$A$1:$H$12056, 5, 0), 0)</f>
        <v>5</v>
      </c>
      <c r="R2171" s="13">
        <f>IFERROR(VLOOKUP($A2171, 'Fielding Data'!$A$1:$H$12056, 6, 0), 0)</f>
        <v>9</v>
      </c>
      <c r="S2171" s="13">
        <f>IFERROR(VLOOKUP($A2171, 'Fielding Data'!$A$1:$H$12056, 7, 0), 0)</f>
        <v>1</v>
      </c>
      <c r="T2171" s="13">
        <f>IFERROR(VLOOKUP($A2171, 'Fielding Data'!$A$1:$H$12056, 8, 0), 0)</f>
        <v>2</v>
      </c>
      <c r="U2171" s="13">
        <f>SUMIFS('Fielding Data'!E:E, 'Fielding Data'!$A:$A, $A2171)</f>
        <v>25</v>
      </c>
      <c r="V2171" s="13">
        <f>SUMIFS('Fielding Data'!F:F, 'Fielding Data'!$A:$A, $A2171)</f>
        <v>44</v>
      </c>
      <c r="W2171" s="13">
        <f>SUMIFS('Fielding Data'!G:G, 'Fielding Data'!$A:$A, $A2171)</f>
        <v>2</v>
      </c>
      <c r="X2171" s="13">
        <f>SUMIFS('Fielding Data'!H:H, 'Fielding Data'!$A:$A, $A2171)</f>
        <v>4</v>
      </c>
    </row>
    <row r="2172" spans="1:24" x14ac:dyDescent="0.3">
      <c r="A2172" s="13" t="str">
        <f t="shared" si="67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 t="shared" si="66"/>
        <v>P</v>
      </c>
      <c r="Q2172" s="13">
        <f>IFERROR(VLOOKUP($A2172, 'Fielding Data'!$A$1:$H$12056, 5, 0), 0)</f>
        <v>5</v>
      </c>
      <c r="R2172" s="13">
        <f>IFERROR(VLOOKUP($A2172, 'Fielding Data'!$A$1:$H$12056, 6, 0), 0)</f>
        <v>4</v>
      </c>
      <c r="S2172" s="13">
        <f>IFERROR(VLOOKUP($A2172, 'Fielding Data'!$A$1:$H$12056, 7, 0), 0)</f>
        <v>0</v>
      </c>
      <c r="T2172" s="13">
        <f>IFERROR(VLOOKUP($A2172, 'Fielding Data'!$A$1:$H$12056, 8, 0), 0)</f>
        <v>2</v>
      </c>
      <c r="U2172" s="13">
        <f>SUMIFS('Fielding Data'!E:E, 'Fielding Data'!$A:$A, $A2172)</f>
        <v>5</v>
      </c>
      <c r="V2172" s="13">
        <f>SUMIFS('Fielding Data'!F:F, 'Fielding Data'!$A:$A, $A2172)</f>
        <v>4</v>
      </c>
      <c r="W2172" s="13">
        <f>SUMIFS('Fielding Data'!G:G, 'Fielding Data'!$A:$A, $A2172)</f>
        <v>0</v>
      </c>
      <c r="X2172" s="13">
        <f>SUMIFS('Fielding Data'!H:H, 'Fielding Data'!$A:$A, $A2172)</f>
        <v>2</v>
      </c>
    </row>
    <row r="2173" spans="1:24" x14ac:dyDescent="0.3">
      <c r="A2173" s="13" t="str">
        <f t="shared" si="67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 t="shared" si="66"/>
        <v>LF</v>
      </c>
      <c r="Q2173" s="13">
        <f>IFERROR(VLOOKUP($A2173, 'Fielding Data'!$A$1:$H$12056, 5, 0), 0)</f>
        <v>0</v>
      </c>
      <c r="R2173" s="13">
        <f>IFERROR(VLOOKUP($A2173, 'Fielding Data'!$A$1:$H$12056, 6, 0), 0)</f>
        <v>0</v>
      </c>
      <c r="S2173" s="13">
        <f>IFERROR(VLOOKUP($A2173, 'Fielding Data'!$A$1:$H$12056, 7, 0), 0)</f>
        <v>0</v>
      </c>
      <c r="T2173" s="13">
        <f>IFERROR(VLOOKUP($A2173, 'Fielding Data'!$A$1:$H$12056, 8, 0), 0)</f>
        <v>0</v>
      </c>
      <c r="U2173" s="13">
        <f>SUMIFS('Fielding Data'!E:E, 'Fielding Data'!$A:$A, $A2173)</f>
        <v>187</v>
      </c>
      <c r="V2173" s="13">
        <f>SUMIFS('Fielding Data'!F:F, 'Fielding Data'!$A:$A, $A2173)</f>
        <v>8</v>
      </c>
      <c r="W2173" s="13">
        <f>SUMIFS('Fielding Data'!G:G, 'Fielding Data'!$A:$A, $A2173)</f>
        <v>7</v>
      </c>
      <c r="X2173" s="13">
        <f>SUMIFS('Fielding Data'!H:H, 'Fielding Data'!$A:$A, $A2173)</f>
        <v>2</v>
      </c>
    </row>
    <row r="2174" spans="1:24" x14ac:dyDescent="0.3">
      <c r="A2174" s="13" t="str">
        <f t="shared" si="67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 t="shared" si="66"/>
        <v>P</v>
      </c>
      <c r="Q2174" s="13">
        <f>IFERROR(VLOOKUP($A2174, 'Fielding Data'!$A$1:$H$12056, 5, 0), 0)</f>
        <v>1</v>
      </c>
      <c r="R2174" s="13">
        <f>IFERROR(VLOOKUP($A2174, 'Fielding Data'!$A$1:$H$12056, 6, 0), 0)</f>
        <v>11</v>
      </c>
      <c r="S2174" s="13">
        <f>IFERROR(VLOOKUP($A2174, 'Fielding Data'!$A$1:$H$12056, 7, 0), 0)</f>
        <v>0</v>
      </c>
      <c r="T2174" s="13">
        <f>IFERROR(VLOOKUP($A2174, 'Fielding Data'!$A$1:$H$12056, 8, 0), 0)</f>
        <v>1</v>
      </c>
      <c r="U2174" s="13">
        <f>SUMIFS('Fielding Data'!E:E, 'Fielding Data'!$A:$A, $A2174)</f>
        <v>1</v>
      </c>
      <c r="V2174" s="13">
        <f>SUMIFS('Fielding Data'!F:F, 'Fielding Data'!$A:$A, $A2174)</f>
        <v>11</v>
      </c>
      <c r="W2174" s="13">
        <f>SUMIFS('Fielding Data'!G:G, 'Fielding Data'!$A:$A, $A2174)</f>
        <v>0</v>
      </c>
      <c r="X2174" s="13">
        <f>SUMIFS('Fielding Data'!H:H, 'Fielding Data'!$A:$A, $A2174)</f>
        <v>1</v>
      </c>
    </row>
    <row r="2175" spans="1:24" x14ac:dyDescent="0.3">
      <c r="A2175" s="13" t="str">
        <f t="shared" si="67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 t="shared" si="66"/>
        <v>P</v>
      </c>
      <c r="Q2175" s="13">
        <f>IFERROR(VLOOKUP($A2175, 'Fielding Data'!$A$1:$H$12056, 5, 0), 0)</f>
        <v>0</v>
      </c>
      <c r="R2175" s="13">
        <f>IFERROR(VLOOKUP($A2175, 'Fielding Data'!$A$1:$H$12056, 6, 0), 0)</f>
        <v>3</v>
      </c>
      <c r="S2175" s="13">
        <f>IFERROR(VLOOKUP($A2175, 'Fielding Data'!$A$1:$H$12056, 7, 0), 0)</f>
        <v>0</v>
      </c>
      <c r="T2175" s="13">
        <f>IFERROR(VLOOKUP($A2175, 'Fielding Data'!$A$1:$H$12056, 8, 0), 0)</f>
        <v>0</v>
      </c>
      <c r="U2175" s="13">
        <f>SUMIFS('Fielding Data'!E:E, 'Fielding Data'!$A:$A, $A2175)</f>
        <v>0</v>
      </c>
      <c r="V2175" s="13">
        <f>SUMIFS('Fielding Data'!F:F, 'Fielding Data'!$A:$A, $A2175)</f>
        <v>3</v>
      </c>
      <c r="W2175" s="13">
        <f>SUMIFS('Fielding Data'!G:G, 'Fielding Data'!$A:$A, $A2175)</f>
        <v>0</v>
      </c>
      <c r="X2175" s="13">
        <f>SUMIFS('Fielding Data'!H:H, 'Fielding Data'!$A:$A, $A2175)</f>
        <v>0</v>
      </c>
    </row>
    <row r="2176" spans="1:24" x14ac:dyDescent="0.3">
      <c r="A2176" s="13" t="str">
        <f t="shared" si="67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 t="shared" si="66"/>
        <v>P</v>
      </c>
      <c r="Q2176" s="13">
        <f>IFERROR(VLOOKUP($A2176, 'Fielding Data'!$A$1:$H$12056, 5, 0), 0)</f>
        <v>1</v>
      </c>
      <c r="R2176" s="13">
        <f>IFERROR(VLOOKUP($A2176, 'Fielding Data'!$A$1:$H$12056, 6, 0), 0)</f>
        <v>12</v>
      </c>
      <c r="S2176" s="13">
        <f>IFERROR(VLOOKUP($A2176, 'Fielding Data'!$A$1:$H$12056, 7, 0), 0)</f>
        <v>0</v>
      </c>
      <c r="T2176" s="13">
        <f>IFERROR(VLOOKUP($A2176, 'Fielding Data'!$A$1:$H$12056, 8, 0), 0)</f>
        <v>1</v>
      </c>
      <c r="U2176" s="13">
        <f>SUMIFS('Fielding Data'!E:E, 'Fielding Data'!$A:$A, $A2176)</f>
        <v>1</v>
      </c>
      <c r="V2176" s="13">
        <f>SUMIFS('Fielding Data'!F:F, 'Fielding Data'!$A:$A, $A2176)</f>
        <v>12</v>
      </c>
      <c r="W2176" s="13">
        <f>SUMIFS('Fielding Data'!G:G, 'Fielding Data'!$A:$A, $A2176)</f>
        <v>0</v>
      </c>
      <c r="X2176" s="13">
        <f>SUMIFS('Fielding Data'!H:H, 'Fielding Data'!$A:$A, $A2176)</f>
        <v>1</v>
      </c>
    </row>
    <row r="2177" spans="1:24" x14ac:dyDescent="0.3">
      <c r="A2177" s="13" t="str">
        <f t="shared" si="67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 t="shared" si="66"/>
        <v>C</v>
      </c>
      <c r="Q2177" s="13">
        <f>IFERROR(VLOOKUP($A2177, 'Fielding Data'!$A$1:$H$12056, 5, 0), 0)</f>
        <v>899</v>
      </c>
      <c r="R2177" s="13">
        <f>IFERROR(VLOOKUP($A2177, 'Fielding Data'!$A$1:$H$12056, 6, 0), 0)</f>
        <v>82</v>
      </c>
      <c r="S2177" s="13">
        <f>IFERROR(VLOOKUP($A2177, 'Fielding Data'!$A$1:$H$12056, 7, 0), 0)</f>
        <v>13</v>
      </c>
      <c r="T2177" s="13">
        <f>IFERROR(VLOOKUP($A2177, 'Fielding Data'!$A$1:$H$12056, 8, 0), 0)</f>
        <v>7</v>
      </c>
      <c r="U2177" s="13">
        <f>SUMIFS('Fielding Data'!E:E, 'Fielding Data'!$A:$A, $A2177)</f>
        <v>899</v>
      </c>
      <c r="V2177" s="13">
        <f>SUMIFS('Fielding Data'!F:F, 'Fielding Data'!$A:$A, $A2177)</f>
        <v>82</v>
      </c>
      <c r="W2177" s="13">
        <f>SUMIFS('Fielding Data'!G:G, 'Fielding Data'!$A:$A, $A2177)</f>
        <v>13</v>
      </c>
      <c r="X2177" s="13">
        <f>SUMIFS('Fielding Data'!H:H, 'Fielding Data'!$A:$A, $A2177)</f>
        <v>7</v>
      </c>
    </row>
    <row r="2178" spans="1:24" x14ac:dyDescent="0.3">
      <c r="A2178" s="13" t="str">
        <f t="shared" si="67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 t="shared" ref="P2178:P2241" si="68">IFERROR(VLOOKUP($A2178, Fielding, 4, 0), "Other")</f>
        <v>CF</v>
      </c>
      <c r="Q2178" s="13">
        <f>IFERROR(VLOOKUP($A2178, 'Fielding Data'!$A$1:$H$12056, 5, 0), 0)</f>
        <v>0</v>
      </c>
      <c r="R2178" s="13">
        <f>IFERROR(VLOOKUP($A2178, 'Fielding Data'!$A$1:$H$12056, 6, 0), 0)</f>
        <v>0</v>
      </c>
      <c r="S2178" s="13">
        <f>IFERROR(VLOOKUP($A2178, 'Fielding Data'!$A$1:$H$12056, 7, 0), 0)</f>
        <v>0</v>
      </c>
      <c r="T2178" s="13">
        <f>IFERROR(VLOOKUP($A2178, 'Fielding Data'!$A$1:$H$12056, 8, 0), 0)</f>
        <v>0</v>
      </c>
      <c r="U2178" s="13">
        <f>SUMIFS('Fielding Data'!E:E, 'Fielding Data'!$A:$A, $A2178)</f>
        <v>206</v>
      </c>
      <c r="V2178" s="13">
        <f>SUMIFS('Fielding Data'!F:F, 'Fielding Data'!$A:$A, $A2178)</f>
        <v>1</v>
      </c>
      <c r="W2178" s="13">
        <f>SUMIFS('Fielding Data'!G:G, 'Fielding Data'!$A:$A, $A2178)</f>
        <v>1</v>
      </c>
      <c r="X2178" s="13">
        <f>SUMIFS('Fielding Data'!H:H, 'Fielding Data'!$A:$A, $A2178)</f>
        <v>0</v>
      </c>
    </row>
    <row r="2179" spans="1:24" x14ac:dyDescent="0.3">
      <c r="A2179" s="13" t="str">
        <f t="shared" ref="A2179:A2242" si="69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 t="shared" si="68"/>
        <v>2B</v>
      </c>
      <c r="Q2179" s="13">
        <f>IFERROR(VLOOKUP($A2179, 'Fielding Data'!$A$1:$H$12056, 5, 0), 0)</f>
        <v>0</v>
      </c>
      <c r="R2179" s="13">
        <f>IFERROR(VLOOKUP($A2179, 'Fielding Data'!$A$1:$H$12056, 6, 0), 0)</f>
        <v>0</v>
      </c>
      <c r="S2179" s="13">
        <f>IFERROR(VLOOKUP($A2179, 'Fielding Data'!$A$1:$H$12056, 7, 0), 0)</f>
        <v>0</v>
      </c>
      <c r="T2179" s="13">
        <f>IFERROR(VLOOKUP($A2179, 'Fielding Data'!$A$1:$H$12056, 8, 0), 0)</f>
        <v>0</v>
      </c>
      <c r="U2179" s="13">
        <f>SUMIFS('Fielding Data'!E:E, 'Fielding Data'!$A:$A, $A2179)</f>
        <v>1</v>
      </c>
      <c r="V2179" s="13">
        <f>SUMIFS('Fielding Data'!F:F, 'Fielding Data'!$A:$A, $A2179)</f>
        <v>0</v>
      </c>
      <c r="W2179" s="13">
        <f>SUMIFS('Fielding Data'!G:G, 'Fielding Data'!$A:$A, $A2179)</f>
        <v>0</v>
      </c>
      <c r="X2179" s="13">
        <f>SUMIFS('Fielding Data'!H:H, 'Fielding Data'!$A:$A, $A2179)</f>
        <v>0</v>
      </c>
    </row>
    <row r="2180" spans="1:24" x14ac:dyDescent="0.3">
      <c r="A2180" s="13" t="str">
        <f t="shared" si="69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 t="shared" si="68"/>
        <v>P</v>
      </c>
      <c r="Q2180" s="13">
        <f>IFERROR(VLOOKUP($A2180, 'Fielding Data'!$A$1:$H$12056, 5, 0), 0)</f>
        <v>2</v>
      </c>
      <c r="R2180" s="13">
        <f>IFERROR(VLOOKUP($A2180, 'Fielding Data'!$A$1:$H$12056, 6, 0), 0)</f>
        <v>2</v>
      </c>
      <c r="S2180" s="13">
        <f>IFERROR(VLOOKUP($A2180, 'Fielding Data'!$A$1:$H$12056, 7, 0), 0)</f>
        <v>0</v>
      </c>
      <c r="T2180" s="13">
        <f>IFERROR(VLOOKUP($A2180, 'Fielding Data'!$A$1:$H$12056, 8, 0), 0)</f>
        <v>0</v>
      </c>
      <c r="U2180" s="13">
        <f>SUMIFS('Fielding Data'!E:E, 'Fielding Data'!$A:$A, $A2180)</f>
        <v>2</v>
      </c>
      <c r="V2180" s="13">
        <f>SUMIFS('Fielding Data'!F:F, 'Fielding Data'!$A:$A, $A2180)</f>
        <v>2</v>
      </c>
      <c r="W2180" s="13">
        <f>SUMIFS('Fielding Data'!G:G, 'Fielding Data'!$A:$A, $A2180)</f>
        <v>0</v>
      </c>
      <c r="X2180" s="13">
        <f>SUMIFS('Fielding Data'!H:H, 'Fielding Data'!$A:$A, $A2180)</f>
        <v>0</v>
      </c>
    </row>
    <row r="2181" spans="1:24" x14ac:dyDescent="0.3">
      <c r="A2181" s="13" t="str">
        <f t="shared" si="69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 t="shared" si="68"/>
        <v>CF</v>
      </c>
      <c r="Q2181" s="13">
        <f>IFERROR(VLOOKUP($A2181, 'Fielding Data'!$A$1:$H$12056, 5, 0), 0)</f>
        <v>0</v>
      </c>
      <c r="R2181" s="13">
        <f>IFERROR(VLOOKUP($A2181, 'Fielding Data'!$A$1:$H$12056, 6, 0), 0)</f>
        <v>0</v>
      </c>
      <c r="S2181" s="13">
        <f>IFERROR(VLOOKUP($A2181, 'Fielding Data'!$A$1:$H$12056, 7, 0), 0)</f>
        <v>0</v>
      </c>
      <c r="T2181" s="13">
        <f>IFERROR(VLOOKUP($A2181, 'Fielding Data'!$A$1:$H$12056, 8, 0), 0)</f>
        <v>0</v>
      </c>
      <c r="U2181" s="13">
        <f>SUMIFS('Fielding Data'!E:E, 'Fielding Data'!$A:$A, $A2181)</f>
        <v>78</v>
      </c>
      <c r="V2181" s="13">
        <f>SUMIFS('Fielding Data'!F:F, 'Fielding Data'!$A:$A, $A2181)</f>
        <v>4</v>
      </c>
      <c r="W2181" s="13">
        <f>SUMIFS('Fielding Data'!G:G, 'Fielding Data'!$A:$A, $A2181)</f>
        <v>0</v>
      </c>
      <c r="X2181" s="13">
        <f>SUMIFS('Fielding Data'!H:H, 'Fielding Data'!$A:$A, $A2181)</f>
        <v>0</v>
      </c>
    </row>
    <row r="2182" spans="1:24" x14ac:dyDescent="0.3">
      <c r="A2182" s="13" t="str">
        <f t="shared" si="69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 t="shared" si="68"/>
        <v>1B</v>
      </c>
      <c r="Q2182" s="13">
        <f>IFERROR(VLOOKUP($A2182, 'Fielding Data'!$A$1:$H$12056, 5, 0), 0)</f>
        <v>11</v>
      </c>
      <c r="R2182" s="13">
        <f>IFERROR(VLOOKUP($A2182, 'Fielding Data'!$A$1:$H$12056, 6, 0), 0)</f>
        <v>1</v>
      </c>
      <c r="S2182" s="13">
        <f>IFERROR(VLOOKUP($A2182, 'Fielding Data'!$A$1:$H$12056, 7, 0), 0)</f>
        <v>0</v>
      </c>
      <c r="T2182" s="13">
        <f>IFERROR(VLOOKUP($A2182, 'Fielding Data'!$A$1:$H$12056, 8, 0), 0)</f>
        <v>0</v>
      </c>
      <c r="U2182" s="13">
        <f>SUMIFS('Fielding Data'!E:E, 'Fielding Data'!$A:$A, $A2182)</f>
        <v>11</v>
      </c>
      <c r="V2182" s="13">
        <f>SUMIFS('Fielding Data'!F:F, 'Fielding Data'!$A:$A, $A2182)</f>
        <v>1</v>
      </c>
      <c r="W2182" s="13">
        <f>SUMIFS('Fielding Data'!G:G, 'Fielding Data'!$A:$A, $A2182)</f>
        <v>0</v>
      </c>
      <c r="X2182" s="13">
        <f>SUMIFS('Fielding Data'!H:H, 'Fielding Data'!$A:$A, $A2182)</f>
        <v>0</v>
      </c>
    </row>
    <row r="2183" spans="1:24" x14ac:dyDescent="0.3">
      <c r="A2183" s="13" t="str">
        <f t="shared" si="69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 t="shared" si="68"/>
        <v>P</v>
      </c>
      <c r="Q2183" s="13">
        <f>IFERROR(VLOOKUP($A2183, 'Fielding Data'!$A$1:$H$12056, 5, 0), 0)</f>
        <v>0</v>
      </c>
      <c r="R2183" s="13">
        <f>IFERROR(VLOOKUP($A2183, 'Fielding Data'!$A$1:$H$12056, 6, 0), 0)</f>
        <v>3</v>
      </c>
      <c r="S2183" s="13">
        <f>IFERROR(VLOOKUP($A2183, 'Fielding Data'!$A$1:$H$12056, 7, 0), 0)</f>
        <v>0</v>
      </c>
      <c r="T2183" s="13">
        <f>IFERROR(VLOOKUP($A2183, 'Fielding Data'!$A$1:$H$12056, 8, 0), 0)</f>
        <v>0</v>
      </c>
      <c r="U2183" s="13">
        <f>SUMIFS('Fielding Data'!E:E, 'Fielding Data'!$A:$A, $A2183)</f>
        <v>0</v>
      </c>
      <c r="V2183" s="13">
        <f>SUMIFS('Fielding Data'!F:F, 'Fielding Data'!$A:$A, $A2183)</f>
        <v>3</v>
      </c>
      <c r="W2183" s="13">
        <f>SUMIFS('Fielding Data'!G:G, 'Fielding Data'!$A:$A, $A2183)</f>
        <v>0</v>
      </c>
      <c r="X2183" s="13">
        <f>SUMIFS('Fielding Data'!H:H, 'Fielding Data'!$A:$A, $A2183)</f>
        <v>0</v>
      </c>
    </row>
    <row r="2184" spans="1:24" x14ac:dyDescent="0.3">
      <c r="A2184" s="13" t="str">
        <f t="shared" si="69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 t="shared" si="68"/>
        <v>CF</v>
      </c>
      <c r="Q2184" s="13">
        <f>IFERROR(VLOOKUP($A2184, 'Fielding Data'!$A$1:$H$12056, 5, 0), 0)</f>
        <v>0</v>
      </c>
      <c r="R2184" s="13">
        <f>IFERROR(VLOOKUP($A2184, 'Fielding Data'!$A$1:$H$12056, 6, 0), 0)</f>
        <v>0</v>
      </c>
      <c r="S2184" s="13">
        <f>IFERROR(VLOOKUP($A2184, 'Fielding Data'!$A$1:$H$12056, 7, 0), 0)</f>
        <v>0</v>
      </c>
      <c r="T2184" s="13">
        <f>IFERROR(VLOOKUP($A2184, 'Fielding Data'!$A$1:$H$12056, 8, 0), 0)</f>
        <v>0</v>
      </c>
      <c r="U2184" s="13">
        <f>SUMIFS('Fielding Data'!E:E, 'Fielding Data'!$A:$A, $A2184)</f>
        <v>282</v>
      </c>
      <c r="V2184" s="13">
        <f>SUMIFS('Fielding Data'!F:F, 'Fielding Data'!$A:$A, $A2184)</f>
        <v>10</v>
      </c>
      <c r="W2184" s="13">
        <f>SUMIFS('Fielding Data'!G:G, 'Fielding Data'!$A:$A, $A2184)</f>
        <v>6</v>
      </c>
      <c r="X2184" s="13">
        <f>SUMIFS('Fielding Data'!H:H, 'Fielding Data'!$A:$A, $A2184)</f>
        <v>2</v>
      </c>
    </row>
    <row r="2185" spans="1:24" x14ac:dyDescent="0.3">
      <c r="A2185" s="13" t="str">
        <f t="shared" si="69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 t="shared" si="68"/>
        <v>P</v>
      </c>
      <c r="Q2185" s="13">
        <f>IFERROR(VLOOKUP($A2185, 'Fielding Data'!$A$1:$H$12056, 5, 0), 0)</f>
        <v>21</v>
      </c>
      <c r="R2185" s="13">
        <f>IFERROR(VLOOKUP($A2185, 'Fielding Data'!$A$1:$H$12056, 6, 0), 0)</f>
        <v>43</v>
      </c>
      <c r="S2185" s="13">
        <f>IFERROR(VLOOKUP($A2185, 'Fielding Data'!$A$1:$H$12056, 7, 0), 0)</f>
        <v>1</v>
      </c>
      <c r="T2185" s="13">
        <f>IFERROR(VLOOKUP($A2185, 'Fielding Data'!$A$1:$H$12056, 8, 0), 0)</f>
        <v>1</v>
      </c>
      <c r="U2185" s="13">
        <f>SUMIFS('Fielding Data'!E:E, 'Fielding Data'!$A:$A, $A2185)</f>
        <v>21</v>
      </c>
      <c r="V2185" s="13">
        <f>SUMIFS('Fielding Data'!F:F, 'Fielding Data'!$A:$A, $A2185)</f>
        <v>43</v>
      </c>
      <c r="W2185" s="13">
        <f>SUMIFS('Fielding Data'!G:G, 'Fielding Data'!$A:$A, $A2185)</f>
        <v>1</v>
      </c>
      <c r="X2185" s="13">
        <f>SUMIFS('Fielding Data'!H:H, 'Fielding Data'!$A:$A, $A2185)</f>
        <v>1</v>
      </c>
    </row>
    <row r="2186" spans="1:24" x14ac:dyDescent="0.3">
      <c r="A2186" s="13" t="str">
        <f t="shared" si="69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 t="shared" si="68"/>
        <v>P</v>
      </c>
      <c r="Q2186" s="13">
        <f>IFERROR(VLOOKUP($A2186, 'Fielding Data'!$A$1:$H$12056, 5, 0), 0)</f>
        <v>0</v>
      </c>
      <c r="R2186" s="13">
        <f>IFERROR(VLOOKUP($A2186, 'Fielding Data'!$A$1:$H$12056, 6, 0), 0)</f>
        <v>0</v>
      </c>
      <c r="S2186" s="13">
        <f>IFERROR(VLOOKUP($A2186, 'Fielding Data'!$A$1:$H$12056, 7, 0), 0)</f>
        <v>0</v>
      </c>
      <c r="T2186" s="13">
        <f>IFERROR(VLOOKUP($A2186, 'Fielding Data'!$A$1:$H$12056, 8, 0), 0)</f>
        <v>0</v>
      </c>
      <c r="U2186" s="13">
        <f>SUMIFS('Fielding Data'!E:E, 'Fielding Data'!$A:$A, $A2186)</f>
        <v>0</v>
      </c>
      <c r="V2186" s="13">
        <f>SUMIFS('Fielding Data'!F:F, 'Fielding Data'!$A:$A, $A2186)</f>
        <v>0</v>
      </c>
      <c r="W2186" s="13">
        <f>SUMIFS('Fielding Data'!G:G, 'Fielding Data'!$A:$A, $A2186)</f>
        <v>0</v>
      </c>
      <c r="X2186" s="13">
        <f>SUMIFS('Fielding Data'!H:H, 'Fielding Data'!$A:$A, $A2186)</f>
        <v>0</v>
      </c>
    </row>
    <row r="2187" spans="1:24" x14ac:dyDescent="0.3">
      <c r="A2187" s="13" t="str">
        <f t="shared" si="69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 t="shared" si="68"/>
        <v>P</v>
      </c>
      <c r="Q2187" s="13">
        <f>IFERROR(VLOOKUP($A2187, 'Fielding Data'!$A$1:$H$12056, 5, 0), 0)</f>
        <v>2</v>
      </c>
      <c r="R2187" s="13">
        <f>IFERROR(VLOOKUP($A2187, 'Fielding Data'!$A$1:$H$12056, 6, 0), 0)</f>
        <v>0</v>
      </c>
      <c r="S2187" s="13">
        <f>IFERROR(VLOOKUP($A2187, 'Fielding Data'!$A$1:$H$12056, 7, 0), 0)</f>
        <v>0</v>
      </c>
      <c r="T2187" s="13">
        <f>IFERROR(VLOOKUP($A2187, 'Fielding Data'!$A$1:$H$12056, 8, 0), 0)</f>
        <v>0</v>
      </c>
      <c r="U2187" s="13">
        <f>SUMIFS('Fielding Data'!E:E, 'Fielding Data'!$A:$A, $A2187)</f>
        <v>2</v>
      </c>
      <c r="V2187" s="13">
        <f>SUMIFS('Fielding Data'!F:F, 'Fielding Data'!$A:$A, $A2187)</f>
        <v>0</v>
      </c>
      <c r="W2187" s="13">
        <f>SUMIFS('Fielding Data'!G:G, 'Fielding Data'!$A:$A, $A2187)</f>
        <v>0</v>
      </c>
      <c r="X2187" s="13">
        <f>SUMIFS('Fielding Data'!H:H, 'Fielding Data'!$A:$A, $A2187)</f>
        <v>0</v>
      </c>
    </row>
    <row r="2188" spans="1:24" x14ac:dyDescent="0.3">
      <c r="A2188" s="13" t="str">
        <f t="shared" si="69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 t="shared" si="68"/>
        <v>1B</v>
      </c>
      <c r="Q2188" s="13">
        <f>IFERROR(VLOOKUP($A2188, 'Fielding Data'!$A$1:$H$12056, 5, 0), 0)</f>
        <v>5</v>
      </c>
      <c r="R2188" s="13">
        <f>IFERROR(VLOOKUP($A2188, 'Fielding Data'!$A$1:$H$12056, 6, 0), 0)</f>
        <v>0</v>
      </c>
      <c r="S2188" s="13">
        <f>IFERROR(VLOOKUP($A2188, 'Fielding Data'!$A$1:$H$12056, 7, 0), 0)</f>
        <v>0</v>
      </c>
      <c r="T2188" s="13">
        <f>IFERROR(VLOOKUP($A2188, 'Fielding Data'!$A$1:$H$12056, 8, 0), 0)</f>
        <v>0</v>
      </c>
      <c r="U2188" s="13">
        <f>SUMIFS('Fielding Data'!E:E, 'Fielding Data'!$A:$A, $A2188)</f>
        <v>435</v>
      </c>
      <c r="V2188" s="13">
        <f>SUMIFS('Fielding Data'!F:F, 'Fielding Data'!$A:$A, $A2188)</f>
        <v>48</v>
      </c>
      <c r="W2188" s="13">
        <f>SUMIFS('Fielding Data'!G:G, 'Fielding Data'!$A:$A, $A2188)</f>
        <v>7</v>
      </c>
      <c r="X2188" s="13">
        <f>SUMIFS('Fielding Data'!H:H, 'Fielding Data'!$A:$A, $A2188)</f>
        <v>4</v>
      </c>
    </row>
    <row r="2189" spans="1:24" x14ac:dyDescent="0.3">
      <c r="A2189" s="13" t="str">
        <f t="shared" si="69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 t="shared" si="68"/>
        <v>3B</v>
      </c>
      <c r="Q2189" s="13">
        <f>IFERROR(VLOOKUP($A2189, 'Fielding Data'!$A$1:$H$12056, 5, 0), 0)</f>
        <v>25</v>
      </c>
      <c r="R2189" s="13">
        <f>IFERROR(VLOOKUP($A2189, 'Fielding Data'!$A$1:$H$12056, 6, 0), 0)</f>
        <v>54</v>
      </c>
      <c r="S2189" s="13">
        <f>IFERROR(VLOOKUP($A2189, 'Fielding Data'!$A$1:$H$12056, 7, 0), 0)</f>
        <v>6</v>
      </c>
      <c r="T2189" s="13">
        <f>IFERROR(VLOOKUP($A2189, 'Fielding Data'!$A$1:$H$12056, 8, 0), 0)</f>
        <v>3</v>
      </c>
      <c r="U2189" s="13">
        <f>SUMIFS('Fielding Data'!E:E, 'Fielding Data'!$A:$A, $A2189)</f>
        <v>25</v>
      </c>
      <c r="V2189" s="13">
        <f>SUMIFS('Fielding Data'!F:F, 'Fielding Data'!$A:$A, $A2189)</f>
        <v>54</v>
      </c>
      <c r="W2189" s="13">
        <f>SUMIFS('Fielding Data'!G:G, 'Fielding Data'!$A:$A, $A2189)</f>
        <v>6</v>
      </c>
      <c r="X2189" s="13">
        <f>SUMIFS('Fielding Data'!H:H, 'Fielding Data'!$A:$A, $A2189)</f>
        <v>3</v>
      </c>
    </row>
    <row r="2190" spans="1:24" x14ac:dyDescent="0.3">
      <c r="A2190" s="13" t="str">
        <f t="shared" si="69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 t="shared" si="68"/>
        <v>P</v>
      </c>
      <c r="Q2190" s="13">
        <f>IFERROR(VLOOKUP($A2190, 'Fielding Data'!$A$1:$H$12056, 5, 0), 0)</f>
        <v>0</v>
      </c>
      <c r="R2190" s="13">
        <f>IFERROR(VLOOKUP($A2190, 'Fielding Data'!$A$1:$H$12056, 6, 0), 0)</f>
        <v>0</v>
      </c>
      <c r="S2190" s="13">
        <f>IFERROR(VLOOKUP($A2190, 'Fielding Data'!$A$1:$H$12056, 7, 0), 0)</f>
        <v>0</v>
      </c>
      <c r="T2190" s="13">
        <f>IFERROR(VLOOKUP($A2190, 'Fielding Data'!$A$1:$H$12056, 8, 0), 0)</f>
        <v>0</v>
      </c>
      <c r="U2190" s="13">
        <f>SUMIFS('Fielding Data'!E:E, 'Fielding Data'!$A:$A, $A2190)</f>
        <v>0</v>
      </c>
      <c r="V2190" s="13">
        <f>SUMIFS('Fielding Data'!F:F, 'Fielding Data'!$A:$A, $A2190)</f>
        <v>0</v>
      </c>
      <c r="W2190" s="13">
        <f>SUMIFS('Fielding Data'!G:G, 'Fielding Data'!$A:$A, $A2190)</f>
        <v>0</v>
      </c>
      <c r="X2190" s="13">
        <f>SUMIFS('Fielding Data'!H:H, 'Fielding Data'!$A:$A, $A2190)</f>
        <v>0</v>
      </c>
    </row>
    <row r="2191" spans="1:24" x14ac:dyDescent="0.3">
      <c r="A2191" s="13" t="str">
        <f t="shared" si="69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 t="shared" si="68"/>
        <v>P</v>
      </c>
      <c r="Q2191" s="13">
        <f>IFERROR(VLOOKUP($A2191, 'Fielding Data'!$A$1:$H$12056, 5, 0), 0)</f>
        <v>6</v>
      </c>
      <c r="R2191" s="13">
        <f>IFERROR(VLOOKUP($A2191, 'Fielding Data'!$A$1:$H$12056, 6, 0), 0)</f>
        <v>10</v>
      </c>
      <c r="S2191" s="13">
        <f>IFERROR(VLOOKUP($A2191, 'Fielding Data'!$A$1:$H$12056, 7, 0), 0)</f>
        <v>0</v>
      </c>
      <c r="T2191" s="13">
        <f>IFERROR(VLOOKUP($A2191, 'Fielding Data'!$A$1:$H$12056, 8, 0), 0)</f>
        <v>1</v>
      </c>
      <c r="U2191" s="13">
        <f>SUMIFS('Fielding Data'!E:E, 'Fielding Data'!$A:$A, $A2191)</f>
        <v>6</v>
      </c>
      <c r="V2191" s="13">
        <f>SUMIFS('Fielding Data'!F:F, 'Fielding Data'!$A:$A, $A2191)</f>
        <v>10</v>
      </c>
      <c r="W2191" s="13">
        <f>SUMIFS('Fielding Data'!G:G, 'Fielding Data'!$A:$A, $A2191)</f>
        <v>0</v>
      </c>
      <c r="X2191" s="13">
        <f>SUMIFS('Fielding Data'!H:H, 'Fielding Data'!$A:$A, $A2191)</f>
        <v>1</v>
      </c>
    </row>
    <row r="2192" spans="1:24" x14ac:dyDescent="0.3">
      <c r="A2192" s="13" t="str">
        <f t="shared" si="69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 t="shared" si="68"/>
        <v>P</v>
      </c>
      <c r="Q2192" s="13">
        <f>IFERROR(VLOOKUP($A2192, 'Fielding Data'!$A$1:$H$12056, 5, 0), 0)</f>
        <v>0</v>
      </c>
      <c r="R2192" s="13">
        <f>IFERROR(VLOOKUP($A2192, 'Fielding Data'!$A$1:$H$12056, 6, 0), 0)</f>
        <v>3</v>
      </c>
      <c r="S2192" s="13">
        <f>IFERROR(VLOOKUP($A2192, 'Fielding Data'!$A$1:$H$12056, 7, 0), 0)</f>
        <v>0</v>
      </c>
      <c r="T2192" s="13">
        <f>IFERROR(VLOOKUP($A2192, 'Fielding Data'!$A$1:$H$12056, 8, 0), 0)</f>
        <v>0</v>
      </c>
      <c r="U2192" s="13">
        <f>SUMIFS('Fielding Data'!E:E, 'Fielding Data'!$A:$A, $A2192)</f>
        <v>0</v>
      </c>
      <c r="V2192" s="13">
        <f>SUMIFS('Fielding Data'!F:F, 'Fielding Data'!$A:$A, $A2192)</f>
        <v>3</v>
      </c>
      <c r="W2192" s="13">
        <f>SUMIFS('Fielding Data'!G:G, 'Fielding Data'!$A:$A, $A2192)</f>
        <v>0</v>
      </c>
      <c r="X2192" s="13">
        <f>SUMIFS('Fielding Data'!H:H, 'Fielding Data'!$A:$A, $A2192)</f>
        <v>0</v>
      </c>
    </row>
    <row r="2193" spans="1:24" x14ac:dyDescent="0.3">
      <c r="A2193" s="13" t="str">
        <f t="shared" si="69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 t="shared" si="68"/>
        <v>P</v>
      </c>
      <c r="Q2193" s="13">
        <f>IFERROR(VLOOKUP($A2193, 'Fielding Data'!$A$1:$H$12056, 5, 0), 0)</f>
        <v>2</v>
      </c>
      <c r="R2193" s="13">
        <f>IFERROR(VLOOKUP($A2193, 'Fielding Data'!$A$1:$H$12056, 6, 0), 0)</f>
        <v>13</v>
      </c>
      <c r="S2193" s="13">
        <f>IFERROR(VLOOKUP($A2193, 'Fielding Data'!$A$1:$H$12056, 7, 0), 0)</f>
        <v>1</v>
      </c>
      <c r="T2193" s="13">
        <f>IFERROR(VLOOKUP($A2193, 'Fielding Data'!$A$1:$H$12056, 8, 0), 0)</f>
        <v>2</v>
      </c>
      <c r="U2193" s="13">
        <f>SUMIFS('Fielding Data'!E:E, 'Fielding Data'!$A:$A, $A2193)</f>
        <v>2</v>
      </c>
      <c r="V2193" s="13">
        <f>SUMIFS('Fielding Data'!F:F, 'Fielding Data'!$A:$A, $A2193)</f>
        <v>13</v>
      </c>
      <c r="W2193" s="13">
        <f>SUMIFS('Fielding Data'!G:G, 'Fielding Data'!$A:$A, $A2193)</f>
        <v>1</v>
      </c>
      <c r="X2193" s="13">
        <f>SUMIFS('Fielding Data'!H:H, 'Fielding Data'!$A:$A, $A2193)</f>
        <v>2</v>
      </c>
    </row>
    <row r="2194" spans="1:24" x14ac:dyDescent="0.3">
      <c r="A2194" s="13" t="str">
        <f t="shared" si="69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 t="shared" si="68"/>
        <v>CF</v>
      </c>
      <c r="Q2194" s="13">
        <f>IFERROR(VLOOKUP($A2194, 'Fielding Data'!$A$1:$H$12056, 5, 0), 0)</f>
        <v>0</v>
      </c>
      <c r="R2194" s="13">
        <f>IFERROR(VLOOKUP($A2194, 'Fielding Data'!$A$1:$H$12056, 6, 0), 0)</f>
        <v>0</v>
      </c>
      <c r="S2194" s="13">
        <f>IFERROR(VLOOKUP($A2194, 'Fielding Data'!$A$1:$H$12056, 7, 0), 0)</f>
        <v>0</v>
      </c>
      <c r="T2194" s="13">
        <f>IFERROR(VLOOKUP($A2194, 'Fielding Data'!$A$1:$H$12056, 8, 0), 0)</f>
        <v>0</v>
      </c>
      <c r="U2194" s="13">
        <f>SUMIFS('Fielding Data'!E:E, 'Fielding Data'!$A:$A, $A2194)</f>
        <v>366</v>
      </c>
      <c r="V2194" s="13">
        <f>SUMIFS('Fielding Data'!F:F, 'Fielding Data'!$A:$A, $A2194)</f>
        <v>8</v>
      </c>
      <c r="W2194" s="13">
        <f>SUMIFS('Fielding Data'!G:G, 'Fielding Data'!$A:$A, $A2194)</f>
        <v>3</v>
      </c>
      <c r="X2194" s="13">
        <f>SUMIFS('Fielding Data'!H:H, 'Fielding Data'!$A:$A, $A2194)</f>
        <v>2</v>
      </c>
    </row>
    <row r="2195" spans="1:24" x14ac:dyDescent="0.3">
      <c r="A2195" s="13" t="str">
        <f t="shared" si="69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 t="shared" si="68"/>
        <v>P</v>
      </c>
      <c r="Q2195" s="13">
        <f>IFERROR(VLOOKUP($A2195, 'Fielding Data'!$A$1:$H$12056, 5, 0), 0)</f>
        <v>1</v>
      </c>
      <c r="R2195" s="13">
        <f>IFERROR(VLOOKUP($A2195, 'Fielding Data'!$A$1:$H$12056, 6, 0), 0)</f>
        <v>0</v>
      </c>
      <c r="S2195" s="13">
        <f>IFERROR(VLOOKUP($A2195, 'Fielding Data'!$A$1:$H$12056, 7, 0), 0)</f>
        <v>0</v>
      </c>
      <c r="T2195" s="13">
        <f>IFERROR(VLOOKUP($A2195, 'Fielding Data'!$A$1:$H$12056, 8, 0), 0)</f>
        <v>0</v>
      </c>
      <c r="U2195" s="13">
        <f>SUMIFS('Fielding Data'!E:E, 'Fielding Data'!$A:$A, $A2195)</f>
        <v>1</v>
      </c>
      <c r="V2195" s="13">
        <f>SUMIFS('Fielding Data'!F:F, 'Fielding Data'!$A:$A, $A2195)</f>
        <v>0</v>
      </c>
      <c r="W2195" s="13">
        <f>SUMIFS('Fielding Data'!G:G, 'Fielding Data'!$A:$A, $A2195)</f>
        <v>0</v>
      </c>
      <c r="X2195" s="13">
        <f>SUMIFS('Fielding Data'!H:H, 'Fielding Data'!$A:$A, $A2195)</f>
        <v>0</v>
      </c>
    </row>
    <row r="2196" spans="1:24" x14ac:dyDescent="0.3">
      <c r="A2196" s="13" t="str">
        <f t="shared" si="69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 t="shared" si="68"/>
        <v>P</v>
      </c>
      <c r="Q2196" s="13">
        <f>IFERROR(VLOOKUP($A2196, 'Fielding Data'!$A$1:$H$12056, 5, 0), 0)</f>
        <v>3</v>
      </c>
      <c r="R2196" s="13">
        <f>IFERROR(VLOOKUP($A2196, 'Fielding Data'!$A$1:$H$12056, 6, 0), 0)</f>
        <v>5</v>
      </c>
      <c r="S2196" s="13">
        <f>IFERROR(VLOOKUP($A2196, 'Fielding Data'!$A$1:$H$12056, 7, 0), 0)</f>
        <v>3</v>
      </c>
      <c r="T2196" s="13">
        <f>IFERROR(VLOOKUP($A2196, 'Fielding Data'!$A$1:$H$12056, 8, 0), 0)</f>
        <v>0</v>
      </c>
      <c r="U2196" s="13">
        <f>SUMIFS('Fielding Data'!E:E, 'Fielding Data'!$A:$A, $A2196)</f>
        <v>3</v>
      </c>
      <c r="V2196" s="13">
        <f>SUMIFS('Fielding Data'!F:F, 'Fielding Data'!$A:$A, $A2196)</f>
        <v>5</v>
      </c>
      <c r="W2196" s="13">
        <f>SUMIFS('Fielding Data'!G:G, 'Fielding Data'!$A:$A, $A2196)</f>
        <v>3</v>
      </c>
      <c r="X2196" s="13">
        <f>SUMIFS('Fielding Data'!H:H, 'Fielding Data'!$A:$A, $A2196)</f>
        <v>0</v>
      </c>
    </row>
    <row r="2197" spans="1:24" x14ac:dyDescent="0.3">
      <c r="A2197" s="13" t="str">
        <f t="shared" si="69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 t="shared" si="68"/>
        <v>P</v>
      </c>
      <c r="Q2197" s="13">
        <f>IFERROR(VLOOKUP($A2197, 'Fielding Data'!$A$1:$H$12056, 5, 0), 0)</f>
        <v>1</v>
      </c>
      <c r="R2197" s="13">
        <f>IFERROR(VLOOKUP($A2197, 'Fielding Data'!$A$1:$H$12056, 6, 0), 0)</f>
        <v>6</v>
      </c>
      <c r="S2197" s="13">
        <f>IFERROR(VLOOKUP($A2197, 'Fielding Data'!$A$1:$H$12056, 7, 0), 0)</f>
        <v>2</v>
      </c>
      <c r="T2197" s="13">
        <f>IFERROR(VLOOKUP($A2197, 'Fielding Data'!$A$1:$H$12056, 8, 0), 0)</f>
        <v>0</v>
      </c>
      <c r="U2197" s="13">
        <f>SUMIFS('Fielding Data'!E:E, 'Fielding Data'!$A:$A, $A2197)</f>
        <v>1</v>
      </c>
      <c r="V2197" s="13">
        <f>SUMIFS('Fielding Data'!F:F, 'Fielding Data'!$A:$A, $A2197)</f>
        <v>6</v>
      </c>
      <c r="W2197" s="13">
        <f>SUMIFS('Fielding Data'!G:G, 'Fielding Data'!$A:$A, $A2197)</f>
        <v>2</v>
      </c>
      <c r="X2197" s="13">
        <f>SUMIFS('Fielding Data'!H:H, 'Fielding Data'!$A:$A, $A2197)</f>
        <v>0</v>
      </c>
    </row>
    <row r="2198" spans="1:24" x14ac:dyDescent="0.3">
      <c r="A2198" s="13" t="str">
        <f t="shared" si="69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 t="shared" si="68"/>
        <v>1B</v>
      </c>
      <c r="Q2198" s="13">
        <f>IFERROR(VLOOKUP($A2198, 'Fielding Data'!$A$1:$H$12056, 5, 0), 0)</f>
        <v>13</v>
      </c>
      <c r="R2198" s="13">
        <f>IFERROR(VLOOKUP($A2198, 'Fielding Data'!$A$1:$H$12056, 6, 0), 0)</f>
        <v>1</v>
      </c>
      <c r="S2198" s="13">
        <f>IFERROR(VLOOKUP($A2198, 'Fielding Data'!$A$1:$H$12056, 7, 0), 0)</f>
        <v>0</v>
      </c>
      <c r="T2198" s="13">
        <f>IFERROR(VLOOKUP($A2198, 'Fielding Data'!$A$1:$H$12056, 8, 0), 0)</f>
        <v>0</v>
      </c>
      <c r="U2198" s="13">
        <f>SUMIFS('Fielding Data'!E:E, 'Fielding Data'!$A:$A, $A2198)</f>
        <v>30</v>
      </c>
      <c r="V2198" s="13">
        <f>SUMIFS('Fielding Data'!F:F, 'Fielding Data'!$A:$A, $A2198)</f>
        <v>25</v>
      </c>
      <c r="W2198" s="13">
        <f>SUMIFS('Fielding Data'!G:G, 'Fielding Data'!$A:$A, $A2198)</f>
        <v>3</v>
      </c>
      <c r="X2198" s="13">
        <f>SUMIFS('Fielding Data'!H:H, 'Fielding Data'!$A:$A, $A2198)</f>
        <v>4</v>
      </c>
    </row>
    <row r="2199" spans="1:24" x14ac:dyDescent="0.3">
      <c r="A2199" s="13" t="str">
        <f t="shared" si="69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 t="shared" si="68"/>
        <v>OF</v>
      </c>
      <c r="Q2199" s="13">
        <f>IFERROR(VLOOKUP($A2199, 'Fielding Data'!$A$1:$H$12056, 5, 0), 0)</f>
        <v>263</v>
      </c>
      <c r="R2199" s="13">
        <f>IFERROR(VLOOKUP($A2199, 'Fielding Data'!$A$1:$H$12056, 6, 0), 0)</f>
        <v>7</v>
      </c>
      <c r="S2199" s="13">
        <f>IFERROR(VLOOKUP($A2199, 'Fielding Data'!$A$1:$H$12056, 7, 0), 0)</f>
        <v>4</v>
      </c>
      <c r="T2199" s="13">
        <f>IFERROR(VLOOKUP($A2199, 'Fielding Data'!$A$1:$H$12056, 8, 0), 0)</f>
        <v>5</v>
      </c>
      <c r="U2199" s="13">
        <f>SUMIFS('Fielding Data'!E:E, 'Fielding Data'!$A:$A, $A2199)</f>
        <v>263</v>
      </c>
      <c r="V2199" s="13">
        <f>SUMIFS('Fielding Data'!F:F, 'Fielding Data'!$A:$A, $A2199)</f>
        <v>7</v>
      </c>
      <c r="W2199" s="13">
        <f>SUMIFS('Fielding Data'!G:G, 'Fielding Data'!$A:$A, $A2199)</f>
        <v>4</v>
      </c>
      <c r="X2199" s="13">
        <f>SUMIFS('Fielding Data'!H:H, 'Fielding Data'!$A:$A, $A2199)</f>
        <v>5</v>
      </c>
    </row>
    <row r="2200" spans="1:24" x14ac:dyDescent="0.3">
      <c r="A2200" s="13" t="str">
        <f t="shared" si="69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 t="shared" si="68"/>
        <v>C</v>
      </c>
      <c r="Q2200" s="13">
        <f>IFERROR(VLOOKUP($A2200, 'Fielding Data'!$A$1:$H$12056, 5, 0), 0)</f>
        <v>914</v>
      </c>
      <c r="R2200" s="13">
        <f>IFERROR(VLOOKUP($A2200, 'Fielding Data'!$A$1:$H$12056, 6, 0), 0)</f>
        <v>55</v>
      </c>
      <c r="S2200" s="13">
        <f>IFERROR(VLOOKUP($A2200, 'Fielding Data'!$A$1:$H$12056, 7, 0), 0)</f>
        <v>7</v>
      </c>
      <c r="T2200" s="13">
        <f>IFERROR(VLOOKUP($A2200, 'Fielding Data'!$A$1:$H$12056, 8, 0), 0)</f>
        <v>7</v>
      </c>
      <c r="U2200" s="13">
        <f>SUMIFS('Fielding Data'!E:E, 'Fielding Data'!$A:$A, $A2200)</f>
        <v>914</v>
      </c>
      <c r="V2200" s="13">
        <f>SUMIFS('Fielding Data'!F:F, 'Fielding Data'!$A:$A, $A2200)</f>
        <v>55</v>
      </c>
      <c r="W2200" s="13">
        <f>SUMIFS('Fielding Data'!G:G, 'Fielding Data'!$A:$A, $A2200)</f>
        <v>7</v>
      </c>
      <c r="X2200" s="13">
        <f>SUMIFS('Fielding Data'!H:H, 'Fielding Data'!$A:$A, $A2200)</f>
        <v>7</v>
      </c>
    </row>
    <row r="2201" spans="1:24" x14ac:dyDescent="0.3">
      <c r="A2201" s="13" t="str">
        <f t="shared" si="69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 t="shared" si="68"/>
        <v>P</v>
      </c>
      <c r="Q2201" s="13">
        <f>IFERROR(VLOOKUP($A2201, 'Fielding Data'!$A$1:$H$12056, 5, 0), 0)</f>
        <v>3</v>
      </c>
      <c r="R2201" s="13">
        <f>IFERROR(VLOOKUP($A2201, 'Fielding Data'!$A$1:$H$12056, 6, 0), 0)</f>
        <v>7</v>
      </c>
      <c r="S2201" s="13">
        <f>IFERROR(VLOOKUP($A2201, 'Fielding Data'!$A$1:$H$12056, 7, 0), 0)</f>
        <v>0</v>
      </c>
      <c r="T2201" s="13">
        <f>IFERROR(VLOOKUP($A2201, 'Fielding Data'!$A$1:$H$12056, 8, 0), 0)</f>
        <v>1</v>
      </c>
      <c r="U2201" s="13">
        <f>SUMIFS('Fielding Data'!E:E, 'Fielding Data'!$A:$A, $A2201)</f>
        <v>3</v>
      </c>
      <c r="V2201" s="13">
        <f>SUMIFS('Fielding Data'!F:F, 'Fielding Data'!$A:$A, $A2201)</f>
        <v>7</v>
      </c>
      <c r="W2201" s="13">
        <f>SUMIFS('Fielding Data'!G:G, 'Fielding Data'!$A:$A, $A2201)</f>
        <v>0</v>
      </c>
      <c r="X2201" s="13">
        <f>SUMIFS('Fielding Data'!H:H, 'Fielding Data'!$A:$A, $A2201)</f>
        <v>1</v>
      </c>
    </row>
    <row r="2202" spans="1:24" x14ac:dyDescent="0.3">
      <c r="A2202" s="13" t="str">
        <f t="shared" si="69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 t="shared" si="68"/>
        <v>CF</v>
      </c>
      <c r="Q2202" s="13">
        <f>IFERROR(VLOOKUP($A2202, 'Fielding Data'!$A$1:$H$12056, 5, 0), 0)</f>
        <v>0</v>
      </c>
      <c r="R2202" s="13">
        <f>IFERROR(VLOOKUP($A2202, 'Fielding Data'!$A$1:$H$12056, 6, 0), 0)</f>
        <v>0</v>
      </c>
      <c r="S2202" s="13">
        <f>IFERROR(VLOOKUP($A2202, 'Fielding Data'!$A$1:$H$12056, 7, 0), 0)</f>
        <v>0</v>
      </c>
      <c r="T2202" s="13">
        <f>IFERROR(VLOOKUP($A2202, 'Fielding Data'!$A$1:$H$12056, 8, 0), 0)</f>
        <v>0</v>
      </c>
      <c r="U2202" s="13">
        <f>SUMIFS('Fielding Data'!E:E, 'Fielding Data'!$A:$A, $A2202)</f>
        <v>150</v>
      </c>
      <c r="V2202" s="13">
        <f>SUMIFS('Fielding Data'!F:F, 'Fielding Data'!$A:$A, $A2202)</f>
        <v>3</v>
      </c>
      <c r="W2202" s="13">
        <f>SUMIFS('Fielding Data'!G:G, 'Fielding Data'!$A:$A, $A2202)</f>
        <v>0</v>
      </c>
      <c r="X2202" s="13">
        <f>SUMIFS('Fielding Data'!H:H, 'Fielding Data'!$A:$A, $A2202)</f>
        <v>0</v>
      </c>
    </row>
    <row r="2203" spans="1:24" x14ac:dyDescent="0.3">
      <c r="A2203" s="13" t="str">
        <f t="shared" si="69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 t="shared" si="68"/>
        <v>1B</v>
      </c>
      <c r="Q2203" s="13">
        <f>IFERROR(VLOOKUP($A2203, 'Fielding Data'!$A$1:$H$12056, 5, 0), 0)</f>
        <v>29</v>
      </c>
      <c r="R2203" s="13">
        <f>IFERROR(VLOOKUP($A2203, 'Fielding Data'!$A$1:$H$12056, 6, 0), 0)</f>
        <v>2</v>
      </c>
      <c r="S2203" s="13">
        <f>IFERROR(VLOOKUP($A2203, 'Fielding Data'!$A$1:$H$12056, 7, 0), 0)</f>
        <v>0</v>
      </c>
      <c r="T2203" s="13">
        <f>IFERROR(VLOOKUP($A2203, 'Fielding Data'!$A$1:$H$12056, 8, 0), 0)</f>
        <v>4</v>
      </c>
      <c r="U2203" s="13">
        <f>SUMIFS('Fielding Data'!E:E, 'Fielding Data'!$A:$A, $A2203)</f>
        <v>302</v>
      </c>
      <c r="V2203" s="13">
        <f>SUMIFS('Fielding Data'!F:F, 'Fielding Data'!$A:$A, $A2203)</f>
        <v>11</v>
      </c>
      <c r="W2203" s="13">
        <f>SUMIFS('Fielding Data'!G:G, 'Fielding Data'!$A:$A, $A2203)</f>
        <v>1</v>
      </c>
      <c r="X2203" s="13">
        <f>SUMIFS('Fielding Data'!H:H, 'Fielding Data'!$A:$A, $A2203)</f>
        <v>5</v>
      </c>
    </row>
    <row r="2204" spans="1:24" x14ac:dyDescent="0.3">
      <c r="A2204" s="13" t="str">
        <f t="shared" si="69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 t="shared" si="68"/>
        <v>CF</v>
      </c>
      <c r="Q2204" s="13">
        <f>IFERROR(VLOOKUP($A2204, 'Fielding Data'!$A$1:$H$12056, 5, 0), 0)</f>
        <v>0</v>
      </c>
      <c r="R2204" s="13">
        <f>IFERROR(VLOOKUP($A2204, 'Fielding Data'!$A$1:$H$12056, 6, 0), 0)</f>
        <v>0</v>
      </c>
      <c r="S2204" s="13">
        <f>IFERROR(VLOOKUP($A2204, 'Fielding Data'!$A$1:$H$12056, 7, 0), 0)</f>
        <v>0</v>
      </c>
      <c r="T2204" s="13">
        <f>IFERROR(VLOOKUP($A2204, 'Fielding Data'!$A$1:$H$12056, 8, 0), 0)</f>
        <v>0</v>
      </c>
      <c r="U2204" s="13">
        <f>SUMIFS('Fielding Data'!E:E, 'Fielding Data'!$A:$A, $A2204)</f>
        <v>157</v>
      </c>
      <c r="V2204" s="13">
        <f>SUMIFS('Fielding Data'!F:F, 'Fielding Data'!$A:$A, $A2204)</f>
        <v>4</v>
      </c>
      <c r="W2204" s="13">
        <f>SUMIFS('Fielding Data'!G:G, 'Fielding Data'!$A:$A, $A2204)</f>
        <v>2</v>
      </c>
      <c r="X2204" s="13">
        <f>SUMIFS('Fielding Data'!H:H, 'Fielding Data'!$A:$A, $A2204)</f>
        <v>2</v>
      </c>
    </row>
    <row r="2205" spans="1:24" x14ac:dyDescent="0.3">
      <c r="A2205" s="13" t="str">
        <f t="shared" si="69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 t="shared" si="68"/>
        <v>P</v>
      </c>
      <c r="Q2205" s="13">
        <f>IFERROR(VLOOKUP($A2205, 'Fielding Data'!$A$1:$H$12056, 5, 0), 0)</f>
        <v>2</v>
      </c>
      <c r="R2205" s="13">
        <f>IFERROR(VLOOKUP($A2205, 'Fielding Data'!$A$1:$H$12056, 6, 0), 0)</f>
        <v>12</v>
      </c>
      <c r="S2205" s="13">
        <f>IFERROR(VLOOKUP($A2205, 'Fielding Data'!$A$1:$H$12056, 7, 0), 0)</f>
        <v>1</v>
      </c>
      <c r="T2205" s="13">
        <f>IFERROR(VLOOKUP($A2205, 'Fielding Data'!$A$1:$H$12056, 8, 0), 0)</f>
        <v>1</v>
      </c>
      <c r="U2205" s="13">
        <f>SUMIFS('Fielding Data'!E:E, 'Fielding Data'!$A:$A, $A2205)</f>
        <v>2</v>
      </c>
      <c r="V2205" s="13">
        <f>SUMIFS('Fielding Data'!F:F, 'Fielding Data'!$A:$A, $A2205)</f>
        <v>12</v>
      </c>
      <c r="W2205" s="13">
        <f>SUMIFS('Fielding Data'!G:G, 'Fielding Data'!$A:$A, $A2205)</f>
        <v>1</v>
      </c>
      <c r="X2205" s="13">
        <f>SUMIFS('Fielding Data'!H:H, 'Fielding Data'!$A:$A, $A2205)</f>
        <v>1</v>
      </c>
    </row>
    <row r="2206" spans="1:24" x14ac:dyDescent="0.3">
      <c r="A2206" s="13" t="str">
        <f t="shared" si="69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 t="shared" si="68"/>
        <v>P</v>
      </c>
      <c r="Q2206" s="13">
        <f>IFERROR(VLOOKUP($A2206, 'Fielding Data'!$A$1:$H$12056, 5, 0), 0)</f>
        <v>5</v>
      </c>
      <c r="R2206" s="13">
        <f>IFERROR(VLOOKUP($A2206, 'Fielding Data'!$A$1:$H$12056, 6, 0), 0)</f>
        <v>7</v>
      </c>
      <c r="S2206" s="13">
        <f>IFERROR(VLOOKUP($A2206, 'Fielding Data'!$A$1:$H$12056, 7, 0), 0)</f>
        <v>0</v>
      </c>
      <c r="T2206" s="13">
        <f>IFERROR(VLOOKUP($A2206, 'Fielding Data'!$A$1:$H$12056, 8, 0), 0)</f>
        <v>0</v>
      </c>
      <c r="U2206" s="13">
        <f>SUMIFS('Fielding Data'!E:E, 'Fielding Data'!$A:$A, $A2206)</f>
        <v>5</v>
      </c>
      <c r="V2206" s="13">
        <f>SUMIFS('Fielding Data'!F:F, 'Fielding Data'!$A:$A, $A2206)</f>
        <v>7</v>
      </c>
      <c r="W2206" s="13">
        <f>SUMIFS('Fielding Data'!G:G, 'Fielding Data'!$A:$A, $A2206)</f>
        <v>0</v>
      </c>
      <c r="X2206" s="13">
        <f>SUMIFS('Fielding Data'!H:H, 'Fielding Data'!$A:$A, $A2206)</f>
        <v>0</v>
      </c>
    </row>
    <row r="2207" spans="1:24" x14ac:dyDescent="0.3">
      <c r="A2207" s="13" t="str">
        <f t="shared" si="69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 t="shared" si="68"/>
        <v>P</v>
      </c>
      <c r="Q2207" s="13">
        <f>IFERROR(VLOOKUP($A2207, 'Fielding Data'!$A$1:$H$12056, 5, 0), 0)</f>
        <v>3</v>
      </c>
      <c r="R2207" s="13">
        <f>IFERROR(VLOOKUP($A2207, 'Fielding Data'!$A$1:$H$12056, 6, 0), 0)</f>
        <v>4</v>
      </c>
      <c r="S2207" s="13">
        <f>IFERROR(VLOOKUP($A2207, 'Fielding Data'!$A$1:$H$12056, 7, 0), 0)</f>
        <v>0</v>
      </c>
      <c r="T2207" s="13">
        <f>IFERROR(VLOOKUP($A2207, 'Fielding Data'!$A$1:$H$12056, 8, 0), 0)</f>
        <v>0</v>
      </c>
      <c r="U2207" s="13">
        <f>SUMIFS('Fielding Data'!E:E, 'Fielding Data'!$A:$A, $A2207)</f>
        <v>3</v>
      </c>
      <c r="V2207" s="13">
        <f>SUMIFS('Fielding Data'!F:F, 'Fielding Data'!$A:$A, $A2207)</f>
        <v>4</v>
      </c>
      <c r="W2207" s="13">
        <f>SUMIFS('Fielding Data'!G:G, 'Fielding Data'!$A:$A, $A2207)</f>
        <v>0</v>
      </c>
      <c r="X2207" s="13">
        <f>SUMIFS('Fielding Data'!H:H, 'Fielding Data'!$A:$A, $A2207)</f>
        <v>0</v>
      </c>
    </row>
    <row r="2208" spans="1:24" x14ac:dyDescent="0.3">
      <c r="A2208" s="13" t="str">
        <f t="shared" si="69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 t="shared" si="68"/>
        <v>1B</v>
      </c>
      <c r="Q2208" s="13">
        <f>IFERROR(VLOOKUP($A2208, 'Fielding Data'!$A$1:$H$12056, 5, 0), 0)</f>
        <v>1</v>
      </c>
      <c r="R2208" s="13">
        <f>IFERROR(VLOOKUP($A2208, 'Fielding Data'!$A$1:$H$12056, 6, 0), 0)</f>
        <v>0</v>
      </c>
      <c r="S2208" s="13">
        <f>IFERROR(VLOOKUP($A2208, 'Fielding Data'!$A$1:$H$12056, 7, 0), 0)</f>
        <v>0</v>
      </c>
      <c r="T2208" s="13">
        <f>IFERROR(VLOOKUP($A2208, 'Fielding Data'!$A$1:$H$12056, 8, 0), 0)</f>
        <v>1</v>
      </c>
      <c r="U2208" s="13">
        <f>SUMIFS('Fielding Data'!E:E, 'Fielding Data'!$A:$A, $A2208)</f>
        <v>208</v>
      </c>
      <c r="V2208" s="13">
        <f>SUMIFS('Fielding Data'!F:F, 'Fielding Data'!$A:$A, $A2208)</f>
        <v>16</v>
      </c>
      <c r="W2208" s="13">
        <f>SUMIFS('Fielding Data'!G:G, 'Fielding Data'!$A:$A, $A2208)</f>
        <v>3</v>
      </c>
      <c r="X2208" s="13">
        <f>SUMIFS('Fielding Data'!H:H, 'Fielding Data'!$A:$A, $A2208)</f>
        <v>3</v>
      </c>
    </row>
    <row r="2209" spans="1:24" x14ac:dyDescent="0.3">
      <c r="A2209" s="13" t="str">
        <f t="shared" si="69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 t="shared" si="68"/>
        <v>LF</v>
      </c>
      <c r="Q2209" s="13">
        <f>IFERROR(VLOOKUP($A2209, 'Fielding Data'!$A$1:$H$12056, 5, 0), 0)</f>
        <v>0</v>
      </c>
      <c r="R2209" s="13">
        <f>IFERROR(VLOOKUP($A2209, 'Fielding Data'!$A$1:$H$12056, 6, 0), 0)</f>
        <v>0</v>
      </c>
      <c r="S2209" s="13">
        <f>IFERROR(VLOOKUP($A2209, 'Fielding Data'!$A$1:$H$12056, 7, 0), 0)</f>
        <v>0</v>
      </c>
      <c r="T2209" s="13">
        <f>IFERROR(VLOOKUP($A2209, 'Fielding Data'!$A$1:$H$12056, 8, 0), 0)</f>
        <v>0</v>
      </c>
      <c r="U2209" s="13">
        <f>SUMIFS('Fielding Data'!E:E, 'Fielding Data'!$A:$A, $A2209)</f>
        <v>23</v>
      </c>
      <c r="V2209" s="13">
        <f>SUMIFS('Fielding Data'!F:F, 'Fielding Data'!$A:$A, $A2209)</f>
        <v>0</v>
      </c>
      <c r="W2209" s="13">
        <f>SUMIFS('Fielding Data'!G:G, 'Fielding Data'!$A:$A, $A2209)</f>
        <v>2</v>
      </c>
      <c r="X2209" s="13">
        <f>SUMIFS('Fielding Data'!H:H, 'Fielding Data'!$A:$A, $A2209)</f>
        <v>0</v>
      </c>
    </row>
    <row r="2210" spans="1:24" x14ac:dyDescent="0.3">
      <c r="A2210" s="13" t="str">
        <f t="shared" si="69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 t="shared" si="68"/>
        <v>P</v>
      </c>
      <c r="Q2210" s="13">
        <f>IFERROR(VLOOKUP($A2210, 'Fielding Data'!$A$1:$H$12056, 5, 0), 0)</f>
        <v>0</v>
      </c>
      <c r="R2210" s="13">
        <f>IFERROR(VLOOKUP($A2210, 'Fielding Data'!$A$1:$H$12056, 6, 0), 0)</f>
        <v>0</v>
      </c>
      <c r="S2210" s="13">
        <f>IFERROR(VLOOKUP($A2210, 'Fielding Data'!$A$1:$H$12056, 7, 0), 0)</f>
        <v>0</v>
      </c>
      <c r="T2210" s="13">
        <f>IFERROR(VLOOKUP($A2210, 'Fielding Data'!$A$1:$H$12056, 8, 0), 0)</f>
        <v>0</v>
      </c>
      <c r="U2210" s="13">
        <f>SUMIFS('Fielding Data'!E:E, 'Fielding Data'!$A:$A, $A2210)</f>
        <v>0</v>
      </c>
      <c r="V2210" s="13">
        <f>SUMIFS('Fielding Data'!F:F, 'Fielding Data'!$A:$A, $A2210)</f>
        <v>0</v>
      </c>
      <c r="W2210" s="13">
        <f>SUMIFS('Fielding Data'!G:G, 'Fielding Data'!$A:$A, $A2210)</f>
        <v>0</v>
      </c>
      <c r="X2210" s="13">
        <f>SUMIFS('Fielding Data'!H:H, 'Fielding Data'!$A:$A, $A2210)</f>
        <v>0</v>
      </c>
    </row>
    <row r="2211" spans="1:24" x14ac:dyDescent="0.3">
      <c r="A2211" s="13" t="str">
        <f t="shared" si="69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 t="shared" si="68"/>
        <v>P</v>
      </c>
      <c r="Q2211" s="13">
        <f>IFERROR(VLOOKUP($A2211, 'Fielding Data'!$A$1:$H$12056, 5, 0), 0)</f>
        <v>1</v>
      </c>
      <c r="R2211" s="13">
        <f>IFERROR(VLOOKUP($A2211, 'Fielding Data'!$A$1:$H$12056, 6, 0), 0)</f>
        <v>4</v>
      </c>
      <c r="S2211" s="13">
        <f>IFERROR(VLOOKUP($A2211, 'Fielding Data'!$A$1:$H$12056, 7, 0), 0)</f>
        <v>0</v>
      </c>
      <c r="T2211" s="13">
        <f>IFERROR(VLOOKUP($A2211, 'Fielding Data'!$A$1:$H$12056, 8, 0), 0)</f>
        <v>0</v>
      </c>
      <c r="U2211" s="13">
        <f>SUMIFS('Fielding Data'!E:E, 'Fielding Data'!$A:$A, $A2211)</f>
        <v>1</v>
      </c>
      <c r="V2211" s="13">
        <f>SUMIFS('Fielding Data'!F:F, 'Fielding Data'!$A:$A, $A2211)</f>
        <v>4</v>
      </c>
      <c r="W2211" s="13">
        <f>SUMIFS('Fielding Data'!G:G, 'Fielding Data'!$A:$A, $A2211)</f>
        <v>0</v>
      </c>
      <c r="X2211" s="13">
        <f>SUMIFS('Fielding Data'!H:H, 'Fielding Data'!$A:$A, $A2211)</f>
        <v>0</v>
      </c>
    </row>
    <row r="2212" spans="1:24" x14ac:dyDescent="0.3">
      <c r="A2212" s="13" t="str">
        <f t="shared" si="69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 t="shared" si="68"/>
        <v>C</v>
      </c>
      <c r="Q2212" s="13">
        <f>IFERROR(VLOOKUP($A2212, 'Fielding Data'!$A$1:$H$12056, 5, 0), 0)</f>
        <v>63</v>
      </c>
      <c r="R2212" s="13">
        <f>IFERROR(VLOOKUP($A2212, 'Fielding Data'!$A$1:$H$12056, 6, 0), 0)</f>
        <v>5</v>
      </c>
      <c r="S2212" s="13">
        <f>IFERROR(VLOOKUP($A2212, 'Fielding Data'!$A$1:$H$12056, 7, 0), 0)</f>
        <v>0</v>
      </c>
      <c r="T2212" s="13">
        <f>IFERROR(VLOOKUP($A2212, 'Fielding Data'!$A$1:$H$12056, 8, 0), 0)</f>
        <v>0</v>
      </c>
      <c r="U2212" s="13">
        <f>SUMIFS('Fielding Data'!E:E, 'Fielding Data'!$A:$A, $A2212)</f>
        <v>63</v>
      </c>
      <c r="V2212" s="13">
        <f>SUMIFS('Fielding Data'!F:F, 'Fielding Data'!$A:$A, $A2212)</f>
        <v>5</v>
      </c>
      <c r="W2212" s="13">
        <f>SUMIFS('Fielding Data'!G:G, 'Fielding Data'!$A:$A, $A2212)</f>
        <v>0</v>
      </c>
      <c r="X2212" s="13">
        <f>SUMIFS('Fielding Data'!H:H, 'Fielding Data'!$A:$A, $A2212)</f>
        <v>0</v>
      </c>
    </row>
    <row r="2213" spans="1:24" x14ac:dyDescent="0.3">
      <c r="A2213" s="13" t="str">
        <f t="shared" si="69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 t="shared" si="68"/>
        <v>P</v>
      </c>
      <c r="Q2213" s="13">
        <f>IFERROR(VLOOKUP($A2213, 'Fielding Data'!$A$1:$H$12056, 5, 0), 0)</f>
        <v>4</v>
      </c>
      <c r="R2213" s="13">
        <f>IFERROR(VLOOKUP($A2213, 'Fielding Data'!$A$1:$H$12056, 6, 0), 0)</f>
        <v>2</v>
      </c>
      <c r="S2213" s="13">
        <f>IFERROR(VLOOKUP($A2213, 'Fielding Data'!$A$1:$H$12056, 7, 0), 0)</f>
        <v>0</v>
      </c>
      <c r="T2213" s="13">
        <f>IFERROR(VLOOKUP($A2213, 'Fielding Data'!$A$1:$H$12056, 8, 0), 0)</f>
        <v>1</v>
      </c>
      <c r="U2213" s="13">
        <f>SUMIFS('Fielding Data'!E:E, 'Fielding Data'!$A:$A, $A2213)</f>
        <v>4</v>
      </c>
      <c r="V2213" s="13">
        <f>SUMIFS('Fielding Data'!F:F, 'Fielding Data'!$A:$A, $A2213)</f>
        <v>2</v>
      </c>
      <c r="W2213" s="13">
        <f>SUMIFS('Fielding Data'!G:G, 'Fielding Data'!$A:$A, $A2213)</f>
        <v>0</v>
      </c>
      <c r="X2213" s="13">
        <f>SUMIFS('Fielding Data'!H:H, 'Fielding Data'!$A:$A, $A2213)</f>
        <v>1</v>
      </c>
    </row>
    <row r="2214" spans="1:24" x14ac:dyDescent="0.3">
      <c r="A2214" s="13" t="str">
        <f t="shared" si="69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 t="shared" si="68"/>
        <v>1B</v>
      </c>
      <c r="Q2214" s="13">
        <f>IFERROR(VLOOKUP($A2214, 'Fielding Data'!$A$1:$H$12056, 5, 0), 0)</f>
        <v>1229</v>
      </c>
      <c r="R2214" s="13">
        <f>IFERROR(VLOOKUP($A2214, 'Fielding Data'!$A$1:$H$12056, 6, 0), 0)</f>
        <v>73</v>
      </c>
      <c r="S2214" s="13">
        <f>IFERROR(VLOOKUP($A2214, 'Fielding Data'!$A$1:$H$12056, 7, 0), 0)</f>
        <v>4</v>
      </c>
      <c r="T2214" s="13">
        <f>IFERROR(VLOOKUP($A2214, 'Fielding Data'!$A$1:$H$12056, 8, 0), 0)</f>
        <v>114</v>
      </c>
      <c r="U2214" s="13">
        <f>SUMIFS('Fielding Data'!E:E, 'Fielding Data'!$A:$A, $A2214)</f>
        <v>1229</v>
      </c>
      <c r="V2214" s="13">
        <f>SUMIFS('Fielding Data'!F:F, 'Fielding Data'!$A:$A, $A2214)</f>
        <v>73</v>
      </c>
      <c r="W2214" s="13">
        <f>SUMIFS('Fielding Data'!G:G, 'Fielding Data'!$A:$A, $A2214)</f>
        <v>4</v>
      </c>
      <c r="X2214" s="13">
        <f>SUMIFS('Fielding Data'!H:H, 'Fielding Data'!$A:$A, $A2214)</f>
        <v>114</v>
      </c>
    </row>
    <row r="2215" spans="1:24" x14ac:dyDescent="0.3">
      <c r="A2215" s="13" t="str">
        <f t="shared" si="69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 t="shared" si="68"/>
        <v>2B</v>
      </c>
      <c r="Q2215" s="13">
        <f>IFERROR(VLOOKUP($A2215, 'Fielding Data'!$A$1:$H$12056, 5, 0), 0)</f>
        <v>5</v>
      </c>
      <c r="R2215" s="13">
        <f>IFERROR(VLOOKUP($A2215, 'Fielding Data'!$A$1:$H$12056, 6, 0), 0)</f>
        <v>13</v>
      </c>
      <c r="S2215" s="13">
        <f>IFERROR(VLOOKUP($A2215, 'Fielding Data'!$A$1:$H$12056, 7, 0), 0)</f>
        <v>0</v>
      </c>
      <c r="T2215" s="13">
        <f>IFERROR(VLOOKUP($A2215, 'Fielding Data'!$A$1:$H$12056, 8, 0), 0)</f>
        <v>2</v>
      </c>
      <c r="U2215" s="13">
        <f>SUMIFS('Fielding Data'!E:E, 'Fielding Data'!$A:$A, $A2215)</f>
        <v>78</v>
      </c>
      <c r="V2215" s="13">
        <f>SUMIFS('Fielding Data'!F:F, 'Fielding Data'!$A:$A, $A2215)</f>
        <v>222</v>
      </c>
      <c r="W2215" s="13">
        <f>SUMIFS('Fielding Data'!G:G, 'Fielding Data'!$A:$A, $A2215)</f>
        <v>10</v>
      </c>
      <c r="X2215" s="13">
        <f>SUMIFS('Fielding Data'!H:H, 'Fielding Data'!$A:$A, $A2215)</f>
        <v>26</v>
      </c>
    </row>
    <row r="2216" spans="1:24" x14ac:dyDescent="0.3">
      <c r="A2216" s="13" t="str">
        <f t="shared" si="69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 t="shared" si="68"/>
        <v>2B</v>
      </c>
      <c r="Q2216" s="13">
        <f>IFERROR(VLOOKUP($A2216, 'Fielding Data'!$A$1:$H$12056, 5, 0), 0)</f>
        <v>95</v>
      </c>
      <c r="R2216" s="13">
        <f>IFERROR(VLOOKUP($A2216, 'Fielding Data'!$A$1:$H$12056, 6, 0), 0)</f>
        <v>146</v>
      </c>
      <c r="S2216" s="13">
        <f>IFERROR(VLOOKUP($A2216, 'Fielding Data'!$A$1:$H$12056, 7, 0), 0)</f>
        <v>4</v>
      </c>
      <c r="T2216" s="13">
        <f>IFERROR(VLOOKUP($A2216, 'Fielding Data'!$A$1:$H$12056, 8, 0), 0)</f>
        <v>31</v>
      </c>
      <c r="U2216" s="13">
        <f>SUMIFS('Fielding Data'!E:E, 'Fielding Data'!$A:$A, $A2216)</f>
        <v>148</v>
      </c>
      <c r="V2216" s="13">
        <f>SUMIFS('Fielding Data'!F:F, 'Fielding Data'!$A:$A, $A2216)</f>
        <v>266</v>
      </c>
      <c r="W2216" s="13">
        <f>SUMIFS('Fielding Data'!G:G, 'Fielding Data'!$A:$A, $A2216)</f>
        <v>12</v>
      </c>
      <c r="X2216" s="13">
        <f>SUMIFS('Fielding Data'!H:H, 'Fielding Data'!$A:$A, $A2216)</f>
        <v>49</v>
      </c>
    </row>
    <row r="2217" spans="1:24" x14ac:dyDescent="0.3">
      <c r="A2217" s="13" t="str">
        <f t="shared" si="69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 t="shared" si="68"/>
        <v>P</v>
      </c>
      <c r="Q2217" s="13">
        <f>IFERROR(VLOOKUP($A2217, 'Fielding Data'!$A$1:$H$12056, 5, 0), 0)</f>
        <v>0</v>
      </c>
      <c r="R2217" s="13">
        <f>IFERROR(VLOOKUP($A2217, 'Fielding Data'!$A$1:$H$12056, 6, 0), 0)</f>
        <v>0</v>
      </c>
      <c r="S2217" s="13">
        <f>IFERROR(VLOOKUP($A2217, 'Fielding Data'!$A$1:$H$12056, 7, 0), 0)</f>
        <v>0</v>
      </c>
      <c r="T2217" s="13">
        <f>IFERROR(VLOOKUP($A2217, 'Fielding Data'!$A$1:$H$12056, 8, 0), 0)</f>
        <v>0</v>
      </c>
      <c r="U2217" s="13">
        <f>SUMIFS('Fielding Data'!E:E, 'Fielding Data'!$A:$A, $A2217)</f>
        <v>0</v>
      </c>
      <c r="V2217" s="13">
        <f>SUMIFS('Fielding Data'!F:F, 'Fielding Data'!$A:$A, $A2217)</f>
        <v>0</v>
      </c>
      <c r="W2217" s="13">
        <f>SUMIFS('Fielding Data'!G:G, 'Fielding Data'!$A:$A, $A2217)</f>
        <v>0</v>
      </c>
      <c r="X2217" s="13">
        <f>SUMIFS('Fielding Data'!H:H, 'Fielding Data'!$A:$A, $A2217)</f>
        <v>0</v>
      </c>
    </row>
    <row r="2218" spans="1:24" x14ac:dyDescent="0.3">
      <c r="A2218" s="13" t="str">
        <f t="shared" si="69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 t="shared" si="68"/>
        <v>CF</v>
      </c>
      <c r="Q2218" s="13">
        <f>IFERROR(VLOOKUP($A2218, 'Fielding Data'!$A$1:$H$12056, 5, 0), 0)</f>
        <v>0</v>
      </c>
      <c r="R2218" s="13">
        <f>IFERROR(VLOOKUP($A2218, 'Fielding Data'!$A$1:$H$12056, 6, 0), 0)</f>
        <v>0</v>
      </c>
      <c r="S2218" s="13">
        <f>IFERROR(VLOOKUP($A2218, 'Fielding Data'!$A$1:$H$12056, 7, 0), 0)</f>
        <v>0</v>
      </c>
      <c r="T2218" s="13">
        <f>IFERROR(VLOOKUP($A2218, 'Fielding Data'!$A$1:$H$12056, 8, 0), 0)</f>
        <v>0</v>
      </c>
      <c r="U2218" s="13">
        <f>SUMIFS('Fielding Data'!E:E, 'Fielding Data'!$A:$A, $A2218)</f>
        <v>10</v>
      </c>
      <c r="V2218" s="13">
        <f>SUMIFS('Fielding Data'!F:F, 'Fielding Data'!$A:$A, $A2218)</f>
        <v>0</v>
      </c>
      <c r="W2218" s="13">
        <f>SUMIFS('Fielding Data'!G:G, 'Fielding Data'!$A:$A, $A2218)</f>
        <v>0</v>
      </c>
      <c r="X2218" s="13">
        <f>SUMIFS('Fielding Data'!H:H, 'Fielding Data'!$A:$A, $A2218)</f>
        <v>0</v>
      </c>
    </row>
    <row r="2219" spans="1:24" x14ac:dyDescent="0.3">
      <c r="A2219" s="13" t="str">
        <f t="shared" si="69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 t="shared" si="68"/>
        <v>P</v>
      </c>
      <c r="Q2219" s="13">
        <f>IFERROR(VLOOKUP($A2219, 'Fielding Data'!$A$1:$H$12056, 5, 0), 0)</f>
        <v>0</v>
      </c>
      <c r="R2219" s="13">
        <f>IFERROR(VLOOKUP($A2219, 'Fielding Data'!$A$1:$H$12056, 6, 0), 0)</f>
        <v>1</v>
      </c>
      <c r="S2219" s="13">
        <f>IFERROR(VLOOKUP($A2219, 'Fielding Data'!$A$1:$H$12056, 7, 0), 0)</f>
        <v>0</v>
      </c>
      <c r="T2219" s="13">
        <f>IFERROR(VLOOKUP($A2219, 'Fielding Data'!$A$1:$H$12056, 8, 0), 0)</f>
        <v>0</v>
      </c>
      <c r="U2219" s="13">
        <f>SUMIFS('Fielding Data'!E:E, 'Fielding Data'!$A:$A, $A2219)</f>
        <v>0</v>
      </c>
      <c r="V2219" s="13">
        <f>SUMIFS('Fielding Data'!F:F, 'Fielding Data'!$A:$A, $A2219)</f>
        <v>1</v>
      </c>
      <c r="W2219" s="13">
        <f>SUMIFS('Fielding Data'!G:G, 'Fielding Data'!$A:$A, $A2219)</f>
        <v>0</v>
      </c>
      <c r="X2219" s="13">
        <f>SUMIFS('Fielding Data'!H:H, 'Fielding Data'!$A:$A, $A2219)</f>
        <v>0</v>
      </c>
    </row>
    <row r="2220" spans="1:24" x14ac:dyDescent="0.3">
      <c r="A2220" s="13" t="str">
        <f t="shared" si="69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 t="shared" si="68"/>
        <v>LF</v>
      </c>
      <c r="Q2220" s="13">
        <f>IFERROR(VLOOKUP($A2220, 'Fielding Data'!$A$1:$H$12056, 5, 0), 0)</f>
        <v>0</v>
      </c>
      <c r="R2220" s="13">
        <f>IFERROR(VLOOKUP($A2220, 'Fielding Data'!$A$1:$H$12056, 6, 0), 0)</f>
        <v>0</v>
      </c>
      <c r="S2220" s="13">
        <f>IFERROR(VLOOKUP($A2220, 'Fielding Data'!$A$1:$H$12056, 7, 0), 0)</f>
        <v>0</v>
      </c>
      <c r="T2220" s="13">
        <f>IFERROR(VLOOKUP($A2220, 'Fielding Data'!$A$1:$H$12056, 8, 0), 0)</f>
        <v>0</v>
      </c>
      <c r="U2220" s="13">
        <f>SUMIFS('Fielding Data'!E:E, 'Fielding Data'!$A:$A, $A2220)</f>
        <v>146</v>
      </c>
      <c r="V2220" s="13">
        <f>SUMIFS('Fielding Data'!F:F, 'Fielding Data'!$A:$A, $A2220)</f>
        <v>2</v>
      </c>
      <c r="W2220" s="13">
        <f>SUMIFS('Fielding Data'!G:G, 'Fielding Data'!$A:$A, $A2220)</f>
        <v>2</v>
      </c>
      <c r="X2220" s="13">
        <f>SUMIFS('Fielding Data'!H:H, 'Fielding Data'!$A:$A, $A2220)</f>
        <v>1</v>
      </c>
    </row>
    <row r="2221" spans="1:24" x14ac:dyDescent="0.3">
      <c r="A2221" s="13" t="str">
        <f t="shared" si="69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 t="shared" si="68"/>
        <v>LF</v>
      </c>
      <c r="Q2221" s="13">
        <f>IFERROR(VLOOKUP($A2221, 'Fielding Data'!$A$1:$H$12056, 5, 0), 0)</f>
        <v>0</v>
      </c>
      <c r="R2221" s="13">
        <f>IFERROR(VLOOKUP($A2221, 'Fielding Data'!$A$1:$H$12056, 6, 0), 0)</f>
        <v>0</v>
      </c>
      <c r="S2221" s="13">
        <f>IFERROR(VLOOKUP($A2221, 'Fielding Data'!$A$1:$H$12056, 7, 0), 0)</f>
        <v>0</v>
      </c>
      <c r="T2221" s="13">
        <f>IFERROR(VLOOKUP($A2221, 'Fielding Data'!$A$1:$H$12056, 8, 0), 0)</f>
        <v>0</v>
      </c>
      <c r="U2221" s="13">
        <f>SUMIFS('Fielding Data'!E:E, 'Fielding Data'!$A:$A, $A2221)</f>
        <v>26</v>
      </c>
      <c r="V2221" s="13">
        <f>SUMIFS('Fielding Data'!F:F, 'Fielding Data'!$A:$A, $A2221)</f>
        <v>0</v>
      </c>
      <c r="W2221" s="13">
        <f>SUMIFS('Fielding Data'!G:G, 'Fielding Data'!$A:$A, $A2221)</f>
        <v>1</v>
      </c>
      <c r="X2221" s="13">
        <f>SUMIFS('Fielding Data'!H:H, 'Fielding Data'!$A:$A, $A2221)</f>
        <v>0</v>
      </c>
    </row>
    <row r="2222" spans="1:24" x14ac:dyDescent="0.3">
      <c r="A2222" s="13" t="str">
        <f t="shared" si="69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 t="shared" si="68"/>
        <v>P</v>
      </c>
      <c r="Q2222" s="13">
        <f>IFERROR(VLOOKUP($A2222, 'Fielding Data'!$A$1:$H$12056, 5, 0), 0)</f>
        <v>0</v>
      </c>
      <c r="R2222" s="13">
        <f>IFERROR(VLOOKUP($A2222, 'Fielding Data'!$A$1:$H$12056, 6, 0), 0)</f>
        <v>1</v>
      </c>
      <c r="S2222" s="13">
        <f>IFERROR(VLOOKUP($A2222, 'Fielding Data'!$A$1:$H$12056, 7, 0), 0)</f>
        <v>0</v>
      </c>
      <c r="T2222" s="13">
        <f>IFERROR(VLOOKUP($A2222, 'Fielding Data'!$A$1:$H$12056, 8, 0), 0)</f>
        <v>0</v>
      </c>
      <c r="U2222" s="13">
        <f>SUMIFS('Fielding Data'!E:E, 'Fielding Data'!$A:$A, $A2222)</f>
        <v>0</v>
      </c>
      <c r="V2222" s="13">
        <f>SUMIFS('Fielding Data'!F:F, 'Fielding Data'!$A:$A, $A2222)</f>
        <v>1</v>
      </c>
      <c r="W2222" s="13">
        <f>SUMIFS('Fielding Data'!G:G, 'Fielding Data'!$A:$A, $A2222)</f>
        <v>0</v>
      </c>
      <c r="X2222" s="13">
        <f>SUMIFS('Fielding Data'!H:H, 'Fielding Data'!$A:$A, $A2222)</f>
        <v>0</v>
      </c>
    </row>
    <row r="2223" spans="1:24" x14ac:dyDescent="0.3">
      <c r="A2223" s="13" t="str">
        <f t="shared" si="69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 t="shared" si="68"/>
        <v>P</v>
      </c>
      <c r="Q2223" s="13">
        <f>IFERROR(VLOOKUP($A2223, 'Fielding Data'!$A$1:$H$12056, 5, 0), 0)</f>
        <v>3</v>
      </c>
      <c r="R2223" s="13">
        <f>IFERROR(VLOOKUP($A2223, 'Fielding Data'!$A$1:$H$12056, 6, 0), 0)</f>
        <v>1</v>
      </c>
      <c r="S2223" s="13">
        <f>IFERROR(VLOOKUP($A2223, 'Fielding Data'!$A$1:$H$12056, 7, 0), 0)</f>
        <v>0</v>
      </c>
      <c r="T2223" s="13">
        <f>IFERROR(VLOOKUP($A2223, 'Fielding Data'!$A$1:$H$12056, 8, 0), 0)</f>
        <v>0</v>
      </c>
      <c r="U2223" s="13">
        <f>SUMIFS('Fielding Data'!E:E, 'Fielding Data'!$A:$A, $A2223)</f>
        <v>3</v>
      </c>
      <c r="V2223" s="13">
        <f>SUMIFS('Fielding Data'!F:F, 'Fielding Data'!$A:$A, $A2223)</f>
        <v>1</v>
      </c>
      <c r="W2223" s="13">
        <f>SUMIFS('Fielding Data'!G:G, 'Fielding Data'!$A:$A, $A2223)</f>
        <v>0</v>
      </c>
      <c r="X2223" s="13">
        <f>SUMIFS('Fielding Data'!H:H, 'Fielding Data'!$A:$A, $A2223)</f>
        <v>0</v>
      </c>
    </row>
    <row r="2224" spans="1:24" x14ac:dyDescent="0.3">
      <c r="A2224" s="13" t="str">
        <f t="shared" si="69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 t="shared" si="68"/>
        <v>2B</v>
      </c>
      <c r="Q2224" s="13">
        <f>IFERROR(VLOOKUP($A2224, 'Fielding Data'!$A$1:$H$12056, 5, 0), 0)</f>
        <v>41</v>
      </c>
      <c r="R2224" s="13">
        <f>IFERROR(VLOOKUP($A2224, 'Fielding Data'!$A$1:$H$12056, 6, 0), 0)</f>
        <v>71</v>
      </c>
      <c r="S2224" s="13">
        <f>IFERROR(VLOOKUP($A2224, 'Fielding Data'!$A$1:$H$12056, 7, 0), 0)</f>
        <v>1</v>
      </c>
      <c r="T2224" s="13">
        <f>IFERROR(VLOOKUP($A2224, 'Fielding Data'!$A$1:$H$12056, 8, 0), 0)</f>
        <v>23</v>
      </c>
      <c r="U2224" s="13">
        <f>SUMIFS('Fielding Data'!E:E, 'Fielding Data'!$A:$A, $A2224)</f>
        <v>158</v>
      </c>
      <c r="V2224" s="13">
        <f>SUMIFS('Fielding Data'!F:F, 'Fielding Data'!$A:$A, $A2224)</f>
        <v>325</v>
      </c>
      <c r="W2224" s="13">
        <f>SUMIFS('Fielding Data'!G:G, 'Fielding Data'!$A:$A, $A2224)</f>
        <v>18</v>
      </c>
      <c r="X2224" s="13">
        <f>SUMIFS('Fielding Data'!H:H, 'Fielding Data'!$A:$A, $A2224)</f>
        <v>77</v>
      </c>
    </row>
    <row r="2225" spans="1:24" x14ac:dyDescent="0.3">
      <c r="A2225" s="13" t="str">
        <f t="shared" si="69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 t="shared" si="68"/>
        <v>C</v>
      </c>
      <c r="Q2225" s="13">
        <f>IFERROR(VLOOKUP($A2225, 'Fielding Data'!$A$1:$H$12056, 5, 0), 0)</f>
        <v>657</v>
      </c>
      <c r="R2225" s="13">
        <f>IFERROR(VLOOKUP($A2225, 'Fielding Data'!$A$1:$H$12056, 6, 0), 0)</f>
        <v>44</v>
      </c>
      <c r="S2225" s="13">
        <f>IFERROR(VLOOKUP($A2225, 'Fielding Data'!$A$1:$H$12056, 7, 0), 0)</f>
        <v>2</v>
      </c>
      <c r="T2225" s="13">
        <f>IFERROR(VLOOKUP($A2225, 'Fielding Data'!$A$1:$H$12056, 8, 0), 0)</f>
        <v>4</v>
      </c>
      <c r="U2225" s="13">
        <f>SUMIFS('Fielding Data'!E:E, 'Fielding Data'!$A:$A, $A2225)</f>
        <v>657</v>
      </c>
      <c r="V2225" s="13">
        <f>SUMIFS('Fielding Data'!F:F, 'Fielding Data'!$A:$A, $A2225)</f>
        <v>44</v>
      </c>
      <c r="W2225" s="13">
        <f>SUMIFS('Fielding Data'!G:G, 'Fielding Data'!$A:$A, $A2225)</f>
        <v>2</v>
      </c>
      <c r="X2225" s="13">
        <f>SUMIFS('Fielding Data'!H:H, 'Fielding Data'!$A:$A, $A2225)</f>
        <v>4</v>
      </c>
    </row>
    <row r="2226" spans="1:24" x14ac:dyDescent="0.3">
      <c r="A2226" s="13" t="str">
        <f t="shared" si="69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 t="shared" si="68"/>
        <v>P</v>
      </c>
      <c r="Q2226" s="13">
        <f>IFERROR(VLOOKUP($A2226, 'Fielding Data'!$A$1:$H$12056, 5, 0), 0)</f>
        <v>0</v>
      </c>
      <c r="R2226" s="13">
        <f>IFERROR(VLOOKUP($A2226, 'Fielding Data'!$A$1:$H$12056, 6, 0), 0)</f>
        <v>1</v>
      </c>
      <c r="S2226" s="13">
        <f>IFERROR(VLOOKUP($A2226, 'Fielding Data'!$A$1:$H$12056, 7, 0), 0)</f>
        <v>0</v>
      </c>
      <c r="T2226" s="13">
        <f>IFERROR(VLOOKUP($A2226, 'Fielding Data'!$A$1:$H$12056, 8, 0), 0)</f>
        <v>0</v>
      </c>
      <c r="U2226" s="13">
        <f>SUMIFS('Fielding Data'!E:E, 'Fielding Data'!$A:$A, $A2226)</f>
        <v>0</v>
      </c>
      <c r="V2226" s="13">
        <f>SUMIFS('Fielding Data'!F:F, 'Fielding Data'!$A:$A, $A2226)</f>
        <v>1</v>
      </c>
      <c r="W2226" s="13">
        <f>SUMIFS('Fielding Data'!G:G, 'Fielding Data'!$A:$A, $A2226)</f>
        <v>0</v>
      </c>
      <c r="X2226" s="13">
        <f>SUMIFS('Fielding Data'!H:H, 'Fielding Data'!$A:$A, $A2226)</f>
        <v>0</v>
      </c>
    </row>
    <row r="2227" spans="1:24" x14ac:dyDescent="0.3">
      <c r="A2227" s="13" t="str">
        <f t="shared" si="69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 t="shared" si="68"/>
        <v>P</v>
      </c>
      <c r="Q2227" s="13">
        <f>IFERROR(VLOOKUP($A2227, 'Fielding Data'!$A$1:$H$12056, 5, 0), 0)</f>
        <v>0</v>
      </c>
      <c r="R2227" s="13">
        <f>IFERROR(VLOOKUP($A2227, 'Fielding Data'!$A$1:$H$12056, 6, 0), 0)</f>
        <v>2</v>
      </c>
      <c r="S2227" s="13">
        <f>IFERROR(VLOOKUP($A2227, 'Fielding Data'!$A$1:$H$12056, 7, 0), 0)</f>
        <v>0</v>
      </c>
      <c r="T2227" s="13">
        <f>IFERROR(VLOOKUP($A2227, 'Fielding Data'!$A$1:$H$12056, 8, 0), 0)</f>
        <v>0</v>
      </c>
      <c r="U2227" s="13">
        <f>SUMIFS('Fielding Data'!E:E, 'Fielding Data'!$A:$A, $A2227)</f>
        <v>0</v>
      </c>
      <c r="V2227" s="13">
        <f>SUMIFS('Fielding Data'!F:F, 'Fielding Data'!$A:$A, $A2227)</f>
        <v>2</v>
      </c>
      <c r="W2227" s="13">
        <f>SUMIFS('Fielding Data'!G:G, 'Fielding Data'!$A:$A, $A2227)</f>
        <v>0</v>
      </c>
      <c r="X2227" s="13">
        <f>SUMIFS('Fielding Data'!H:H, 'Fielding Data'!$A:$A, $A2227)</f>
        <v>0</v>
      </c>
    </row>
    <row r="2228" spans="1:24" x14ac:dyDescent="0.3">
      <c r="A2228" s="13" t="str">
        <f t="shared" si="69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 t="shared" si="68"/>
        <v>P</v>
      </c>
      <c r="Q2228" s="13">
        <f>IFERROR(VLOOKUP($A2228, 'Fielding Data'!$A$1:$H$12056, 5, 0), 0)</f>
        <v>1</v>
      </c>
      <c r="R2228" s="13">
        <f>IFERROR(VLOOKUP($A2228, 'Fielding Data'!$A$1:$H$12056, 6, 0), 0)</f>
        <v>1</v>
      </c>
      <c r="S2228" s="13">
        <f>IFERROR(VLOOKUP($A2228, 'Fielding Data'!$A$1:$H$12056, 7, 0), 0)</f>
        <v>0</v>
      </c>
      <c r="T2228" s="13">
        <f>IFERROR(VLOOKUP($A2228, 'Fielding Data'!$A$1:$H$12056, 8, 0), 0)</f>
        <v>0</v>
      </c>
      <c r="U2228" s="13">
        <f>SUMIFS('Fielding Data'!E:E, 'Fielding Data'!$A:$A, $A2228)</f>
        <v>1</v>
      </c>
      <c r="V2228" s="13">
        <f>SUMIFS('Fielding Data'!F:F, 'Fielding Data'!$A:$A, $A2228)</f>
        <v>1</v>
      </c>
      <c r="W2228" s="13">
        <f>SUMIFS('Fielding Data'!G:G, 'Fielding Data'!$A:$A, $A2228)</f>
        <v>0</v>
      </c>
      <c r="X2228" s="13">
        <f>SUMIFS('Fielding Data'!H:H, 'Fielding Data'!$A:$A, $A2228)</f>
        <v>0</v>
      </c>
    </row>
    <row r="2229" spans="1:24" x14ac:dyDescent="0.3">
      <c r="A2229" s="13" t="str">
        <f t="shared" si="69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 t="shared" si="68"/>
        <v>P</v>
      </c>
      <c r="Q2229" s="13">
        <f>IFERROR(VLOOKUP($A2229, 'Fielding Data'!$A$1:$H$12056, 5, 0), 0)</f>
        <v>3</v>
      </c>
      <c r="R2229" s="13">
        <f>IFERROR(VLOOKUP($A2229, 'Fielding Data'!$A$1:$H$12056, 6, 0), 0)</f>
        <v>4</v>
      </c>
      <c r="S2229" s="13">
        <f>IFERROR(VLOOKUP($A2229, 'Fielding Data'!$A$1:$H$12056, 7, 0), 0)</f>
        <v>0</v>
      </c>
      <c r="T2229" s="13">
        <f>IFERROR(VLOOKUP($A2229, 'Fielding Data'!$A$1:$H$12056, 8, 0), 0)</f>
        <v>0</v>
      </c>
      <c r="U2229" s="13">
        <f>SUMIFS('Fielding Data'!E:E, 'Fielding Data'!$A:$A, $A2229)</f>
        <v>3</v>
      </c>
      <c r="V2229" s="13">
        <f>SUMIFS('Fielding Data'!F:F, 'Fielding Data'!$A:$A, $A2229)</f>
        <v>4</v>
      </c>
      <c r="W2229" s="13">
        <f>SUMIFS('Fielding Data'!G:G, 'Fielding Data'!$A:$A, $A2229)</f>
        <v>0</v>
      </c>
      <c r="X2229" s="13">
        <f>SUMIFS('Fielding Data'!H:H, 'Fielding Data'!$A:$A, $A2229)</f>
        <v>0</v>
      </c>
    </row>
    <row r="2230" spans="1:24" x14ac:dyDescent="0.3">
      <c r="A2230" s="13" t="str">
        <f t="shared" si="69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 t="shared" si="68"/>
        <v>P</v>
      </c>
      <c r="Q2230" s="13">
        <f>IFERROR(VLOOKUP($A2230, 'Fielding Data'!$A$1:$H$12056, 5, 0), 0)</f>
        <v>5</v>
      </c>
      <c r="R2230" s="13">
        <f>IFERROR(VLOOKUP($A2230, 'Fielding Data'!$A$1:$H$12056, 6, 0), 0)</f>
        <v>7</v>
      </c>
      <c r="S2230" s="13">
        <f>IFERROR(VLOOKUP($A2230, 'Fielding Data'!$A$1:$H$12056, 7, 0), 0)</f>
        <v>0</v>
      </c>
      <c r="T2230" s="13">
        <f>IFERROR(VLOOKUP($A2230, 'Fielding Data'!$A$1:$H$12056, 8, 0), 0)</f>
        <v>0</v>
      </c>
      <c r="U2230" s="13">
        <f>SUMIFS('Fielding Data'!E:E, 'Fielding Data'!$A:$A, $A2230)</f>
        <v>5</v>
      </c>
      <c r="V2230" s="13">
        <f>SUMIFS('Fielding Data'!F:F, 'Fielding Data'!$A:$A, $A2230)</f>
        <v>7</v>
      </c>
      <c r="W2230" s="13">
        <f>SUMIFS('Fielding Data'!G:G, 'Fielding Data'!$A:$A, $A2230)</f>
        <v>0</v>
      </c>
      <c r="X2230" s="13">
        <f>SUMIFS('Fielding Data'!H:H, 'Fielding Data'!$A:$A, $A2230)</f>
        <v>0</v>
      </c>
    </row>
    <row r="2231" spans="1:24" x14ac:dyDescent="0.3">
      <c r="A2231" s="13" t="str">
        <f t="shared" si="69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 t="shared" si="68"/>
        <v>2B</v>
      </c>
      <c r="Q2231" s="13">
        <f>IFERROR(VLOOKUP($A2231, 'Fielding Data'!$A$1:$H$12056, 5, 0), 0)</f>
        <v>3</v>
      </c>
      <c r="R2231" s="13">
        <f>IFERROR(VLOOKUP($A2231, 'Fielding Data'!$A$1:$H$12056, 6, 0), 0)</f>
        <v>4</v>
      </c>
      <c r="S2231" s="13">
        <f>IFERROR(VLOOKUP($A2231, 'Fielding Data'!$A$1:$H$12056, 7, 0), 0)</f>
        <v>0</v>
      </c>
      <c r="T2231" s="13">
        <f>IFERROR(VLOOKUP($A2231, 'Fielding Data'!$A$1:$H$12056, 8, 0), 0)</f>
        <v>1</v>
      </c>
      <c r="U2231" s="13">
        <f>SUMIFS('Fielding Data'!E:E, 'Fielding Data'!$A:$A, $A2231)</f>
        <v>3</v>
      </c>
      <c r="V2231" s="13">
        <f>SUMIFS('Fielding Data'!F:F, 'Fielding Data'!$A:$A, $A2231)</f>
        <v>4</v>
      </c>
      <c r="W2231" s="13">
        <f>SUMIFS('Fielding Data'!G:G, 'Fielding Data'!$A:$A, $A2231)</f>
        <v>0</v>
      </c>
      <c r="X2231" s="13">
        <f>SUMIFS('Fielding Data'!H:H, 'Fielding Data'!$A:$A, $A2231)</f>
        <v>1</v>
      </c>
    </row>
    <row r="2232" spans="1:24" x14ac:dyDescent="0.3">
      <c r="A2232" s="13" t="str">
        <f t="shared" si="69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 t="shared" si="68"/>
        <v>P</v>
      </c>
      <c r="Q2232" s="13">
        <f>IFERROR(VLOOKUP($A2232, 'Fielding Data'!$A$1:$H$12056, 5, 0), 0)</f>
        <v>4</v>
      </c>
      <c r="R2232" s="13">
        <f>IFERROR(VLOOKUP($A2232, 'Fielding Data'!$A$1:$H$12056, 6, 0), 0)</f>
        <v>4</v>
      </c>
      <c r="S2232" s="13">
        <f>IFERROR(VLOOKUP($A2232, 'Fielding Data'!$A$1:$H$12056, 7, 0), 0)</f>
        <v>0</v>
      </c>
      <c r="T2232" s="13">
        <f>IFERROR(VLOOKUP($A2232, 'Fielding Data'!$A$1:$H$12056, 8, 0), 0)</f>
        <v>0</v>
      </c>
      <c r="U2232" s="13">
        <f>SUMIFS('Fielding Data'!E:E, 'Fielding Data'!$A:$A, $A2232)</f>
        <v>4</v>
      </c>
      <c r="V2232" s="13">
        <f>SUMIFS('Fielding Data'!F:F, 'Fielding Data'!$A:$A, $A2232)</f>
        <v>4</v>
      </c>
      <c r="W2232" s="13">
        <f>SUMIFS('Fielding Data'!G:G, 'Fielding Data'!$A:$A, $A2232)</f>
        <v>0</v>
      </c>
      <c r="X2232" s="13">
        <f>SUMIFS('Fielding Data'!H:H, 'Fielding Data'!$A:$A, $A2232)</f>
        <v>0</v>
      </c>
    </row>
    <row r="2233" spans="1:24" x14ac:dyDescent="0.3">
      <c r="A2233" s="13" t="str">
        <f t="shared" si="69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 t="shared" si="68"/>
        <v>P</v>
      </c>
      <c r="Q2233" s="13">
        <f>IFERROR(VLOOKUP($A2233, 'Fielding Data'!$A$1:$H$12056, 5, 0), 0)</f>
        <v>0</v>
      </c>
      <c r="R2233" s="13">
        <f>IFERROR(VLOOKUP($A2233, 'Fielding Data'!$A$1:$H$12056, 6, 0), 0)</f>
        <v>0</v>
      </c>
      <c r="S2233" s="13">
        <f>IFERROR(VLOOKUP($A2233, 'Fielding Data'!$A$1:$H$12056, 7, 0), 0)</f>
        <v>0</v>
      </c>
      <c r="T2233" s="13">
        <f>IFERROR(VLOOKUP($A2233, 'Fielding Data'!$A$1:$H$12056, 8, 0), 0)</f>
        <v>0</v>
      </c>
      <c r="U2233" s="13">
        <f>SUMIFS('Fielding Data'!E:E, 'Fielding Data'!$A:$A, $A2233)</f>
        <v>0</v>
      </c>
      <c r="V2233" s="13">
        <f>SUMIFS('Fielding Data'!F:F, 'Fielding Data'!$A:$A, $A2233)</f>
        <v>0</v>
      </c>
      <c r="W2233" s="13">
        <f>SUMIFS('Fielding Data'!G:G, 'Fielding Data'!$A:$A, $A2233)</f>
        <v>0</v>
      </c>
      <c r="X2233" s="13">
        <f>SUMIFS('Fielding Data'!H:H, 'Fielding Data'!$A:$A, $A2233)</f>
        <v>0</v>
      </c>
    </row>
    <row r="2234" spans="1:24" x14ac:dyDescent="0.3">
      <c r="A2234" s="13" t="str">
        <f t="shared" si="69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 t="shared" si="68"/>
        <v>2B</v>
      </c>
      <c r="Q2234" s="13">
        <f>IFERROR(VLOOKUP($A2234, 'Fielding Data'!$A$1:$H$12056, 5, 0), 0)</f>
        <v>61</v>
      </c>
      <c r="R2234" s="13">
        <f>IFERROR(VLOOKUP($A2234, 'Fielding Data'!$A$1:$H$12056, 6, 0), 0)</f>
        <v>78</v>
      </c>
      <c r="S2234" s="13">
        <f>IFERROR(VLOOKUP($A2234, 'Fielding Data'!$A$1:$H$12056, 7, 0), 0)</f>
        <v>3</v>
      </c>
      <c r="T2234" s="13">
        <f>IFERROR(VLOOKUP($A2234, 'Fielding Data'!$A$1:$H$12056, 8, 0), 0)</f>
        <v>23</v>
      </c>
      <c r="U2234" s="13">
        <f>SUMIFS('Fielding Data'!E:E, 'Fielding Data'!$A:$A, $A2234)</f>
        <v>104</v>
      </c>
      <c r="V2234" s="13">
        <f>SUMIFS('Fielding Data'!F:F, 'Fielding Data'!$A:$A, $A2234)</f>
        <v>147</v>
      </c>
      <c r="W2234" s="13">
        <f>SUMIFS('Fielding Data'!G:G, 'Fielding Data'!$A:$A, $A2234)</f>
        <v>6</v>
      </c>
      <c r="X2234" s="13">
        <f>SUMIFS('Fielding Data'!H:H, 'Fielding Data'!$A:$A, $A2234)</f>
        <v>43</v>
      </c>
    </row>
    <row r="2235" spans="1:24" x14ac:dyDescent="0.3">
      <c r="A2235" s="13" t="str">
        <f t="shared" si="69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 t="shared" si="68"/>
        <v>P</v>
      </c>
      <c r="Q2235" s="13">
        <f>IFERROR(VLOOKUP($A2235, 'Fielding Data'!$A$1:$H$12056, 5, 0), 0)</f>
        <v>0</v>
      </c>
      <c r="R2235" s="13">
        <f>IFERROR(VLOOKUP($A2235, 'Fielding Data'!$A$1:$H$12056, 6, 0), 0)</f>
        <v>1</v>
      </c>
      <c r="S2235" s="13">
        <f>IFERROR(VLOOKUP($A2235, 'Fielding Data'!$A$1:$H$12056, 7, 0), 0)</f>
        <v>0</v>
      </c>
      <c r="T2235" s="13">
        <f>IFERROR(VLOOKUP($A2235, 'Fielding Data'!$A$1:$H$12056, 8, 0), 0)</f>
        <v>0</v>
      </c>
      <c r="U2235" s="13">
        <f>SUMIFS('Fielding Data'!E:E, 'Fielding Data'!$A:$A, $A2235)</f>
        <v>0</v>
      </c>
      <c r="V2235" s="13">
        <f>SUMIFS('Fielding Data'!F:F, 'Fielding Data'!$A:$A, $A2235)</f>
        <v>1</v>
      </c>
      <c r="W2235" s="13">
        <f>SUMIFS('Fielding Data'!G:G, 'Fielding Data'!$A:$A, $A2235)</f>
        <v>0</v>
      </c>
      <c r="X2235" s="13">
        <f>SUMIFS('Fielding Data'!H:H, 'Fielding Data'!$A:$A, $A2235)</f>
        <v>0</v>
      </c>
    </row>
    <row r="2236" spans="1:24" x14ac:dyDescent="0.3">
      <c r="A2236" s="13" t="str">
        <f t="shared" si="69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 t="shared" si="68"/>
        <v>P</v>
      </c>
      <c r="Q2236" s="13">
        <f>IFERROR(VLOOKUP($A2236, 'Fielding Data'!$A$1:$H$12056, 5, 0), 0)</f>
        <v>16</v>
      </c>
      <c r="R2236" s="13">
        <f>IFERROR(VLOOKUP($A2236, 'Fielding Data'!$A$1:$H$12056, 6, 0), 0)</f>
        <v>25</v>
      </c>
      <c r="S2236" s="13">
        <f>IFERROR(VLOOKUP($A2236, 'Fielding Data'!$A$1:$H$12056, 7, 0), 0)</f>
        <v>2</v>
      </c>
      <c r="T2236" s="13">
        <f>IFERROR(VLOOKUP($A2236, 'Fielding Data'!$A$1:$H$12056, 8, 0), 0)</f>
        <v>1</v>
      </c>
      <c r="U2236" s="13">
        <f>SUMIFS('Fielding Data'!E:E, 'Fielding Data'!$A:$A, $A2236)</f>
        <v>16</v>
      </c>
      <c r="V2236" s="13">
        <f>SUMIFS('Fielding Data'!F:F, 'Fielding Data'!$A:$A, $A2236)</f>
        <v>25</v>
      </c>
      <c r="W2236" s="13">
        <f>SUMIFS('Fielding Data'!G:G, 'Fielding Data'!$A:$A, $A2236)</f>
        <v>2</v>
      </c>
      <c r="X2236" s="13">
        <f>SUMIFS('Fielding Data'!H:H, 'Fielding Data'!$A:$A, $A2236)</f>
        <v>1</v>
      </c>
    </row>
    <row r="2237" spans="1:24" x14ac:dyDescent="0.3">
      <c r="A2237" s="13" t="str">
        <f t="shared" si="69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 t="shared" si="68"/>
        <v>C</v>
      </c>
      <c r="Q2237" s="13">
        <f>IFERROR(VLOOKUP($A2237, 'Fielding Data'!$A$1:$H$12056, 5, 0), 0)</f>
        <v>5</v>
      </c>
      <c r="R2237" s="13">
        <f>IFERROR(VLOOKUP($A2237, 'Fielding Data'!$A$1:$H$12056, 6, 0), 0)</f>
        <v>1</v>
      </c>
      <c r="S2237" s="13">
        <f>IFERROR(VLOOKUP($A2237, 'Fielding Data'!$A$1:$H$12056, 7, 0), 0)</f>
        <v>0</v>
      </c>
      <c r="T2237" s="13">
        <f>IFERROR(VLOOKUP($A2237, 'Fielding Data'!$A$1:$H$12056, 8, 0), 0)</f>
        <v>0</v>
      </c>
      <c r="U2237" s="13">
        <f>SUMIFS('Fielding Data'!E:E, 'Fielding Data'!$A:$A, $A2237)</f>
        <v>5</v>
      </c>
      <c r="V2237" s="13">
        <f>SUMIFS('Fielding Data'!F:F, 'Fielding Data'!$A:$A, $A2237)</f>
        <v>1</v>
      </c>
      <c r="W2237" s="13">
        <f>SUMIFS('Fielding Data'!G:G, 'Fielding Data'!$A:$A, $A2237)</f>
        <v>0</v>
      </c>
      <c r="X2237" s="13">
        <f>SUMIFS('Fielding Data'!H:H, 'Fielding Data'!$A:$A, $A2237)</f>
        <v>0</v>
      </c>
    </row>
    <row r="2238" spans="1:24" x14ac:dyDescent="0.3">
      <c r="A2238" s="13" t="str">
        <f t="shared" si="69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 t="shared" si="68"/>
        <v>P</v>
      </c>
      <c r="Q2238" s="13">
        <f>IFERROR(VLOOKUP($A2238, 'Fielding Data'!$A$1:$H$12056, 5, 0), 0)</f>
        <v>0</v>
      </c>
      <c r="R2238" s="13">
        <f>IFERROR(VLOOKUP($A2238, 'Fielding Data'!$A$1:$H$12056, 6, 0), 0)</f>
        <v>0</v>
      </c>
      <c r="S2238" s="13">
        <f>IFERROR(VLOOKUP($A2238, 'Fielding Data'!$A$1:$H$12056, 7, 0), 0)</f>
        <v>0</v>
      </c>
      <c r="T2238" s="13">
        <f>IFERROR(VLOOKUP($A2238, 'Fielding Data'!$A$1:$H$12056, 8, 0), 0)</f>
        <v>0</v>
      </c>
      <c r="U2238" s="13">
        <f>SUMIFS('Fielding Data'!E:E, 'Fielding Data'!$A:$A, $A2238)</f>
        <v>0</v>
      </c>
      <c r="V2238" s="13">
        <f>SUMIFS('Fielding Data'!F:F, 'Fielding Data'!$A:$A, $A2238)</f>
        <v>0</v>
      </c>
      <c r="W2238" s="13">
        <f>SUMIFS('Fielding Data'!G:G, 'Fielding Data'!$A:$A, $A2238)</f>
        <v>0</v>
      </c>
      <c r="X2238" s="13">
        <f>SUMIFS('Fielding Data'!H:H, 'Fielding Data'!$A:$A, $A2238)</f>
        <v>0</v>
      </c>
    </row>
    <row r="2239" spans="1:24" x14ac:dyDescent="0.3">
      <c r="A2239" s="13" t="str">
        <f t="shared" si="69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 t="shared" si="68"/>
        <v>CF</v>
      </c>
      <c r="Q2239" s="13">
        <f>IFERROR(VLOOKUP($A2239, 'Fielding Data'!$A$1:$H$12056, 5, 0), 0)</f>
        <v>0</v>
      </c>
      <c r="R2239" s="13">
        <f>IFERROR(VLOOKUP($A2239, 'Fielding Data'!$A$1:$H$12056, 6, 0), 0)</f>
        <v>0</v>
      </c>
      <c r="S2239" s="13">
        <f>IFERROR(VLOOKUP($A2239, 'Fielding Data'!$A$1:$H$12056, 7, 0), 0)</f>
        <v>0</v>
      </c>
      <c r="T2239" s="13">
        <f>IFERROR(VLOOKUP($A2239, 'Fielding Data'!$A$1:$H$12056, 8, 0), 0)</f>
        <v>0</v>
      </c>
      <c r="U2239" s="13">
        <f>SUMIFS('Fielding Data'!E:E, 'Fielding Data'!$A:$A, $A2239)</f>
        <v>204</v>
      </c>
      <c r="V2239" s="13">
        <f>SUMIFS('Fielding Data'!F:F, 'Fielding Data'!$A:$A, $A2239)</f>
        <v>6</v>
      </c>
      <c r="W2239" s="13">
        <f>SUMIFS('Fielding Data'!G:G, 'Fielding Data'!$A:$A, $A2239)</f>
        <v>3</v>
      </c>
      <c r="X2239" s="13">
        <f>SUMIFS('Fielding Data'!H:H, 'Fielding Data'!$A:$A, $A2239)</f>
        <v>2</v>
      </c>
    </row>
    <row r="2240" spans="1:24" x14ac:dyDescent="0.3">
      <c r="A2240" s="13" t="str">
        <f t="shared" si="69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 t="shared" si="68"/>
        <v>C</v>
      </c>
      <c r="Q2240" s="13">
        <f>IFERROR(VLOOKUP($A2240, 'Fielding Data'!$A$1:$H$12056, 5, 0), 0)</f>
        <v>685</v>
      </c>
      <c r="R2240" s="13">
        <f>IFERROR(VLOOKUP($A2240, 'Fielding Data'!$A$1:$H$12056, 6, 0), 0)</f>
        <v>38</v>
      </c>
      <c r="S2240" s="13">
        <f>IFERROR(VLOOKUP($A2240, 'Fielding Data'!$A$1:$H$12056, 7, 0), 0)</f>
        <v>9</v>
      </c>
      <c r="T2240" s="13">
        <f>IFERROR(VLOOKUP($A2240, 'Fielding Data'!$A$1:$H$12056, 8, 0), 0)</f>
        <v>4</v>
      </c>
      <c r="U2240" s="13">
        <f>SUMIFS('Fielding Data'!E:E, 'Fielding Data'!$A:$A, $A2240)</f>
        <v>685</v>
      </c>
      <c r="V2240" s="13">
        <f>SUMIFS('Fielding Data'!F:F, 'Fielding Data'!$A:$A, $A2240)</f>
        <v>38</v>
      </c>
      <c r="W2240" s="13">
        <f>SUMIFS('Fielding Data'!G:G, 'Fielding Data'!$A:$A, $A2240)</f>
        <v>9</v>
      </c>
      <c r="X2240" s="13">
        <f>SUMIFS('Fielding Data'!H:H, 'Fielding Data'!$A:$A, $A2240)</f>
        <v>4</v>
      </c>
    </row>
    <row r="2241" spans="1:24" x14ac:dyDescent="0.3">
      <c r="A2241" s="13" t="str">
        <f t="shared" si="69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 t="shared" si="68"/>
        <v>LF</v>
      </c>
      <c r="Q2241" s="13">
        <f>IFERROR(VLOOKUP($A2241, 'Fielding Data'!$A$1:$H$12056, 5, 0), 0)</f>
        <v>0</v>
      </c>
      <c r="R2241" s="13">
        <f>IFERROR(VLOOKUP($A2241, 'Fielding Data'!$A$1:$H$12056, 6, 0), 0)</f>
        <v>0</v>
      </c>
      <c r="S2241" s="13">
        <f>IFERROR(VLOOKUP($A2241, 'Fielding Data'!$A$1:$H$12056, 7, 0), 0)</f>
        <v>0</v>
      </c>
      <c r="T2241" s="13">
        <f>IFERROR(VLOOKUP($A2241, 'Fielding Data'!$A$1:$H$12056, 8, 0), 0)</f>
        <v>0</v>
      </c>
      <c r="U2241" s="13">
        <f>SUMIFS('Fielding Data'!E:E, 'Fielding Data'!$A:$A, $A2241)</f>
        <v>87</v>
      </c>
      <c r="V2241" s="13">
        <f>SUMIFS('Fielding Data'!F:F, 'Fielding Data'!$A:$A, $A2241)</f>
        <v>4</v>
      </c>
      <c r="W2241" s="13">
        <f>SUMIFS('Fielding Data'!G:G, 'Fielding Data'!$A:$A, $A2241)</f>
        <v>3</v>
      </c>
      <c r="X2241" s="13">
        <f>SUMIFS('Fielding Data'!H:H, 'Fielding Data'!$A:$A, $A2241)</f>
        <v>0</v>
      </c>
    </row>
    <row r="2242" spans="1:24" x14ac:dyDescent="0.3">
      <c r="A2242" s="13" t="str">
        <f t="shared" si="69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 t="shared" ref="P2242:P2305" si="70">IFERROR(VLOOKUP($A2242, Fielding, 4, 0), "Other")</f>
        <v>C</v>
      </c>
      <c r="Q2242" s="13">
        <f>IFERROR(VLOOKUP($A2242, 'Fielding Data'!$A$1:$H$12056, 5, 0), 0)</f>
        <v>284</v>
      </c>
      <c r="R2242" s="13">
        <f>IFERROR(VLOOKUP($A2242, 'Fielding Data'!$A$1:$H$12056, 6, 0), 0)</f>
        <v>22</v>
      </c>
      <c r="S2242" s="13">
        <f>IFERROR(VLOOKUP($A2242, 'Fielding Data'!$A$1:$H$12056, 7, 0), 0)</f>
        <v>6</v>
      </c>
      <c r="T2242" s="13">
        <f>IFERROR(VLOOKUP($A2242, 'Fielding Data'!$A$1:$H$12056, 8, 0), 0)</f>
        <v>3</v>
      </c>
      <c r="U2242" s="13">
        <f>SUMIFS('Fielding Data'!E:E, 'Fielding Data'!$A:$A, $A2242)</f>
        <v>284</v>
      </c>
      <c r="V2242" s="13">
        <f>SUMIFS('Fielding Data'!F:F, 'Fielding Data'!$A:$A, $A2242)</f>
        <v>22</v>
      </c>
      <c r="W2242" s="13">
        <f>SUMIFS('Fielding Data'!G:G, 'Fielding Data'!$A:$A, $A2242)</f>
        <v>6</v>
      </c>
      <c r="X2242" s="13">
        <f>SUMIFS('Fielding Data'!H:H, 'Fielding Data'!$A:$A, $A2242)</f>
        <v>3</v>
      </c>
    </row>
    <row r="2243" spans="1:24" x14ac:dyDescent="0.3">
      <c r="A2243" s="13" t="str">
        <f t="shared" ref="A2243:A2306" si="71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 t="shared" si="70"/>
        <v>P</v>
      </c>
      <c r="Q2243" s="13">
        <f>IFERROR(VLOOKUP($A2243, 'Fielding Data'!$A$1:$H$12056, 5, 0), 0)</f>
        <v>1</v>
      </c>
      <c r="R2243" s="13">
        <f>IFERROR(VLOOKUP($A2243, 'Fielding Data'!$A$1:$H$12056, 6, 0), 0)</f>
        <v>1</v>
      </c>
      <c r="S2243" s="13">
        <f>IFERROR(VLOOKUP($A2243, 'Fielding Data'!$A$1:$H$12056, 7, 0), 0)</f>
        <v>0</v>
      </c>
      <c r="T2243" s="13">
        <f>IFERROR(VLOOKUP($A2243, 'Fielding Data'!$A$1:$H$12056, 8, 0), 0)</f>
        <v>1</v>
      </c>
      <c r="U2243" s="13">
        <f>SUMIFS('Fielding Data'!E:E, 'Fielding Data'!$A:$A, $A2243)</f>
        <v>1</v>
      </c>
      <c r="V2243" s="13">
        <f>SUMIFS('Fielding Data'!F:F, 'Fielding Data'!$A:$A, $A2243)</f>
        <v>1</v>
      </c>
      <c r="W2243" s="13">
        <f>SUMIFS('Fielding Data'!G:G, 'Fielding Data'!$A:$A, $A2243)</f>
        <v>0</v>
      </c>
      <c r="X2243" s="13">
        <f>SUMIFS('Fielding Data'!H:H, 'Fielding Data'!$A:$A, $A2243)</f>
        <v>1</v>
      </c>
    </row>
    <row r="2244" spans="1:24" x14ac:dyDescent="0.3">
      <c r="A2244" s="13" t="str">
        <f t="shared" si="71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 t="shared" si="70"/>
        <v>CF</v>
      </c>
      <c r="Q2244" s="13">
        <f>IFERROR(VLOOKUP($A2244, 'Fielding Data'!$A$1:$H$12056, 5, 0), 0)</f>
        <v>0</v>
      </c>
      <c r="R2244" s="13">
        <f>IFERROR(VLOOKUP($A2244, 'Fielding Data'!$A$1:$H$12056, 6, 0), 0)</f>
        <v>0</v>
      </c>
      <c r="S2244" s="13">
        <f>IFERROR(VLOOKUP($A2244, 'Fielding Data'!$A$1:$H$12056, 7, 0), 0)</f>
        <v>0</v>
      </c>
      <c r="T2244" s="13">
        <f>IFERROR(VLOOKUP($A2244, 'Fielding Data'!$A$1:$H$12056, 8, 0), 0)</f>
        <v>0</v>
      </c>
      <c r="U2244" s="13">
        <f>SUMIFS('Fielding Data'!E:E, 'Fielding Data'!$A:$A, $A2244)</f>
        <v>80</v>
      </c>
      <c r="V2244" s="13">
        <f>SUMIFS('Fielding Data'!F:F, 'Fielding Data'!$A:$A, $A2244)</f>
        <v>0</v>
      </c>
      <c r="W2244" s="13">
        <f>SUMIFS('Fielding Data'!G:G, 'Fielding Data'!$A:$A, $A2244)</f>
        <v>2</v>
      </c>
      <c r="X2244" s="13">
        <f>SUMIFS('Fielding Data'!H:H, 'Fielding Data'!$A:$A, $A2244)</f>
        <v>0</v>
      </c>
    </row>
    <row r="2245" spans="1:24" x14ac:dyDescent="0.3">
      <c r="A2245" s="13" t="str">
        <f t="shared" si="71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 t="shared" si="70"/>
        <v>1B</v>
      </c>
      <c r="Q2245" s="13">
        <f>IFERROR(VLOOKUP($A2245, 'Fielding Data'!$A$1:$H$12056, 5, 0), 0)</f>
        <v>1281</v>
      </c>
      <c r="R2245" s="13">
        <f>IFERROR(VLOOKUP($A2245, 'Fielding Data'!$A$1:$H$12056, 6, 0), 0)</f>
        <v>93</v>
      </c>
      <c r="S2245" s="13">
        <f>IFERROR(VLOOKUP($A2245, 'Fielding Data'!$A$1:$H$12056, 7, 0), 0)</f>
        <v>10</v>
      </c>
      <c r="T2245" s="13">
        <f>IFERROR(VLOOKUP($A2245, 'Fielding Data'!$A$1:$H$12056, 8, 0), 0)</f>
        <v>117</v>
      </c>
      <c r="U2245" s="13">
        <f>SUMIFS('Fielding Data'!E:E, 'Fielding Data'!$A:$A, $A2245)</f>
        <v>1284</v>
      </c>
      <c r="V2245" s="13">
        <f>SUMIFS('Fielding Data'!F:F, 'Fielding Data'!$A:$A, $A2245)</f>
        <v>93</v>
      </c>
      <c r="W2245" s="13">
        <f>SUMIFS('Fielding Data'!G:G, 'Fielding Data'!$A:$A, $A2245)</f>
        <v>10</v>
      </c>
      <c r="X2245" s="13">
        <f>SUMIFS('Fielding Data'!H:H, 'Fielding Data'!$A:$A, $A2245)</f>
        <v>117</v>
      </c>
    </row>
    <row r="2246" spans="1:24" x14ac:dyDescent="0.3">
      <c r="A2246" s="13" t="str">
        <f t="shared" si="71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 t="shared" si="70"/>
        <v>P</v>
      </c>
      <c r="Q2246" s="13">
        <f>IFERROR(VLOOKUP($A2246, 'Fielding Data'!$A$1:$H$12056, 5, 0), 0)</f>
        <v>0</v>
      </c>
      <c r="R2246" s="13">
        <f>IFERROR(VLOOKUP($A2246, 'Fielding Data'!$A$1:$H$12056, 6, 0), 0)</f>
        <v>0</v>
      </c>
      <c r="S2246" s="13">
        <f>IFERROR(VLOOKUP($A2246, 'Fielding Data'!$A$1:$H$12056, 7, 0), 0)</f>
        <v>0</v>
      </c>
      <c r="T2246" s="13">
        <f>IFERROR(VLOOKUP($A2246, 'Fielding Data'!$A$1:$H$12056, 8, 0), 0)</f>
        <v>0</v>
      </c>
      <c r="U2246" s="13">
        <f>SUMIFS('Fielding Data'!E:E, 'Fielding Data'!$A:$A, $A2246)</f>
        <v>0</v>
      </c>
      <c r="V2246" s="13">
        <f>SUMIFS('Fielding Data'!F:F, 'Fielding Data'!$A:$A, $A2246)</f>
        <v>0</v>
      </c>
      <c r="W2246" s="13">
        <f>SUMIFS('Fielding Data'!G:G, 'Fielding Data'!$A:$A, $A2246)</f>
        <v>0</v>
      </c>
      <c r="X2246" s="13">
        <f>SUMIFS('Fielding Data'!H:H, 'Fielding Data'!$A:$A, $A2246)</f>
        <v>0</v>
      </c>
    </row>
    <row r="2247" spans="1:24" x14ac:dyDescent="0.3">
      <c r="A2247" s="13" t="str">
        <f t="shared" si="71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 t="shared" si="70"/>
        <v>SS</v>
      </c>
      <c r="Q2247" s="13">
        <f>IFERROR(VLOOKUP($A2247, 'Fielding Data'!$A$1:$H$12056, 5, 0), 0)</f>
        <v>261</v>
      </c>
      <c r="R2247" s="13">
        <f>IFERROR(VLOOKUP($A2247, 'Fielding Data'!$A$1:$H$12056, 6, 0), 0)</f>
        <v>417</v>
      </c>
      <c r="S2247" s="13">
        <f>IFERROR(VLOOKUP($A2247, 'Fielding Data'!$A$1:$H$12056, 7, 0), 0)</f>
        <v>6</v>
      </c>
      <c r="T2247" s="13">
        <f>IFERROR(VLOOKUP($A2247, 'Fielding Data'!$A$1:$H$12056, 8, 0), 0)</f>
        <v>98</v>
      </c>
      <c r="U2247" s="13">
        <f>SUMIFS('Fielding Data'!E:E, 'Fielding Data'!$A:$A, $A2247)</f>
        <v>261</v>
      </c>
      <c r="V2247" s="13">
        <f>SUMIFS('Fielding Data'!F:F, 'Fielding Data'!$A:$A, $A2247)</f>
        <v>417</v>
      </c>
      <c r="W2247" s="13">
        <f>SUMIFS('Fielding Data'!G:G, 'Fielding Data'!$A:$A, $A2247)</f>
        <v>6</v>
      </c>
      <c r="X2247" s="13">
        <f>SUMIFS('Fielding Data'!H:H, 'Fielding Data'!$A:$A, $A2247)</f>
        <v>98</v>
      </c>
    </row>
    <row r="2248" spans="1:24" x14ac:dyDescent="0.3">
      <c r="A2248" s="13" t="str">
        <f t="shared" si="71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 t="shared" si="70"/>
        <v>P</v>
      </c>
      <c r="Q2248" s="13">
        <f>IFERROR(VLOOKUP($A2248, 'Fielding Data'!$A$1:$H$12056, 5, 0), 0)</f>
        <v>0</v>
      </c>
      <c r="R2248" s="13">
        <f>IFERROR(VLOOKUP($A2248, 'Fielding Data'!$A$1:$H$12056, 6, 0), 0)</f>
        <v>1</v>
      </c>
      <c r="S2248" s="13">
        <f>IFERROR(VLOOKUP($A2248, 'Fielding Data'!$A$1:$H$12056, 7, 0), 0)</f>
        <v>0</v>
      </c>
      <c r="T2248" s="13">
        <f>IFERROR(VLOOKUP($A2248, 'Fielding Data'!$A$1:$H$12056, 8, 0), 0)</f>
        <v>1</v>
      </c>
      <c r="U2248" s="13">
        <f>SUMIFS('Fielding Data'!E:E, 'Fielding Data'!$A:$A, $A2248)</f>
        <v>0</v>
      </c>
      <c r="V2248" s="13">
        <f>SUMIFS('Fielding Data'!F:F, 'Fielding Data'!$A:$A, $A2248)</f>
        <v>1</v>
      </c>
      <c r="W2248" s="13">
        <f>SUMIFS('Fielding Data'!G:G, 'Fielding Data'!$A:$A, $A2248)</f>
        <v>0</v>
      </c>
      <c r="X2248" s="13">
        <f>SUMIFS('Fielding Data'!H:H, 'Fielding Data'!$A:$A, $A2248)</f>
        <v>1</v>
      </c>
    </row>
    <row r="2249" spans="1:24" x14ac:dyDescent="0.3">
      <c r="A2249" s="13" t="str">
        <f t="shared" si="71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 t="shared" si="70"/>
        <v>2B</v>
      </c>
      <c r="Q2249" s="13">
        <f>IFERROR(VLOOKUP($A2249, 'Fielding Data'!$A$1:$H$12056, 5, 0), 0)</f>
        <v>144</v>
      </c>
      <c r="R2249" s="13">
        <f>IFERROR(VLOOKUP($A2249, 'Fielding Data'!$A$1:$H$12056, 6, 0), 0)</f>
        <v>206</v>
      </c>
      <c r="S2249" s="13">
        <f>IFERROR(VLOOKUP($A2249, 'Fielding Data'!$A$1:$H$12056, 7, 0), 0)</f>
        <v>8</v>
      </c>
      <c r="T2249" s="13">
        <f>IFERROR(VLOOKUP($A2249, 'Fielding Data'!$A$1:$H$12056, 8, 0), 0)</f>
        <v>36</v>
      </c>
      <c r="U2249" s="13">
        <f>SUMIFS('Fielding Data'!E:E, 'Fielding Data'!$A:$A, $A2249)</f>
        <v>171</v>
      </c>
      <c r="V2249" s="13">
        <f>SUMIFS('Fielding Data'!F:F, 'Fielding Data'!$A:$A, $A2249)</f>
        <v>258</v>
      </c>
      <c r="W2249" s="13">
        <f>SUMIFS('Fielding Data'!G:G, 'Fielding Data'!$A:$A, $A2249)</f>
        <v>13</v>
      </c>
      <c r="X2249" s="13">
        <f>SUMIFS('Fielding Data'!H:H, 'Fielding Data'!$A:$A, $A2249)</f>
        <v>39</v>
      </c>
    </row>
    <row r="2250" spans="1:24" x14ac:dyDescent="0.3">
      <c r="A2250" s="13" t="str">
        <f t="shared" si="71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 t="shared" si="70"/>
        <v>2B</v>
      </c>
      <c r="Q2250" s="13">
        <f>IFERROR(VLOOKUP($A2250, 'Fielding Data'!$A$1:$H$12056, 5, 0), 0)</f>
        <v>294</v>
      </c>
      <c r="R2250" s="13">
        <f>IFERROR(VLOOKUP($A2250, 'Fielding Data'!$A$1:$H$12056, 6, 0), 0)</f>
        <v>440</v>
      </c>
      <c r="S2250" s="13">
        <f>IFERROR(VLOOKUP($A2250, 'Fielding Data'!$A$1:$H$12056, 7, 0), 0)</f>
        <v>15</v>
      </c>
      <c r="T2250" s="13">
        <f>IFERROR(VLOOKUP($A2250, 'Fielding Data'!$A$1:$H$12056, 8, 0), 0)</f>
        <v>86</v>
      </c>
      <c r="U2250" s="13">
        <f>SUMIFS('Fielding Data'!E:E, 'Fielding Data'!$A:$A, $A2250)</f>
        <v>294</v>
      </c>
      <c r="V2250" s="13">
        <f>SUMIFS('Fielding Data'!F:F, 'Fielding Data'!$A:$A, $A2250)</f>
        <v>440</v>
      </c>
      <c r="W2250" s="13">
        <f>SUMIFS('Fielding Data'!G:G, 'Fielding Data'!$A:$A, $A2250)</f>
        <v>15</v>
      </c>
      <c r="X2250" s="13">
        <f>SUMIFS('Fielding Data'!H:H, 'Fielding Data'!$A:$A, $A2250)</f>
        <v>86</v>
      </c>
    </row>
    <row r="2251" spans="1:24" x14ac:dyDescent="0.3">
      <c r="A2251" s="13" t="str">
        <f t="shared" si="71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 t="shared" si="70"/>
        <v>CF</v>
      </c>
      <c r="Q2251" s="13">
        <f>IFERROR(VLOOKUP($A2251, 'Fielding Data'!$A$1:$H$12056, 5, 0), 0)</f>
        <v>0</v>
      </c>
      <c r="R2251" s="13">
        <f>IFERROR(VLOOKUP($A2251, 'Fielding Data'!$A$1:$H$12056, 6, 0), 0)</f>
        <v>0</v>
      </c>
      <c r="S2251" s="13">
        <f>IFERROR(VLOOKUP($A2251, 'Fielding Data'!$A$1:$H$12056, 7, 0), 0)</f>
        <v>0</v>
      </c>
      <c r="T2251" s="13">
        <f>IFERROR(VLOOKUP($A2251, 'Fielding Data'!$A$1:$H$12056, 8, 0), 0)</f>
        <v>0</v>
      </c>
      <c r="U2251" s="13">
        <f>SUMIFS('Fielding Data'!E:E, 'Fielding Data'!$A:$A, $A2251)</f>
        <v>382</v>
      </c>
      <c r="V2251" s="13">
        <f>SUMIFS('Fielding Data'!F:F, 'Fielding Data'!$A:$A, $A2251)</f>
        <v>6</v>
      </c>
      <c r="W2251" s="13">
        <f>SUMIFS('Fielding Data'!G:G, 'Fielding Data'!$A:$A, $A2251)</f>
        <v>3</v>
      </c>
      <c r="X2251" s="13">
        <f>SUMIFS('Fielding Data'!H:H, 'Fielding Data'!$A:$A, $A2251)</f>
        <v>3</v>
      </c>
    </row>
    <row r="2252" spans="1:24" x14ac:dyDescent="0.3">
      <c r="A2252" s="13" t="str">
        <f t="shared" si="71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 t="shared" si="70"/>
        <v>OF</v>
      </c>
      <c r="Q2252" s="13">
        <f>IFERROR(VLOOKUP($A2252, 'Fielding Data'!$A$1:$H$12056, 5, 0), 0)</f>
        <v>339</v>
      </c>
      <c r="R2252" s="13">
        <f>IFERROR(VLOOKUP($A2252, 'Fielding Data'!$A$1:$H$12056, 6, 0), 0)</f>
        <v>5</v>
      </c>
      <c r="S2252" s="13">
        <f>IFERROR(VLOOKUP($A2252, 'Fielding Data'!$A$1:$H$12056, 7, 0), 0)</f>
        <v>13</v>
      </c>
      <c r="T2252" s="13">
        <f>IFERROR(VLOOKUP($A2252, 'Fielding Data'!$A$1:$H$12056, 8, 0), 0)</f>
        <v>2</v>
      </c>
      <c r="U2252" s="13">
        <f>SUMIFS('Fielding Data'!E:E, 'Fielding Data'!$A:$A, $A2252)</f>
        <v>339</v>
      </c>
      <c r="V2252" s="13">
        <f>SUMIFS('Fielding Data'!F:F, 'Fielding Data'!$A:$A, $A2252)</f>
        <v>5</v>
      </c>
      <c r="W2252" s="13">
        <f>SUMIFS('Fielding Data'!G:G, 'Fielding Data'!$A:$A, $A2252)</f>
        <v>13</v>
      </c>
      <c r="X2252" s="13">
        <f>SUMIFS('Fielding Data'!H:H, 'Fielding Data'!$A:$A, $A2252)</f>
        <v>2</v>
      </c>
    </row>
    <row r="2253" spans="1:24" x14ac:dyDescent="0.3">
      <c r="A2253" s="13" t="str">
        <f t="shared" si="71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 t="shared" si="70"/>
        <v>2B</v>
      </c>
      <c r="Q2253" s="13">
        <f>IFERROR(VLOOKUP($A2253, 'Fielding Data'!$A$1:$H$12056, 5, 0), 0)</f>
        <v>31</v>
      </c>
      <c r="R2253" s="13">
        <f>IFERROR(VLOOKUP($A2253, 'Fielding Data'!$A$1:$H$12056, 6, 0), 0)</f>
        <v>37</v>
      </c>
      <c r="S2253" s="13">
        <f>IFERROR(VLOOKUP($A2253, 'Fielding Data'!$A$1:$H$12056, 7, 0), 0)</f>
        <v>0</v>
      </c>
      <c r="T2253" s="13">
        <f>IFERROR(VLOOKUP($A2253, 'Fielding Data'!$A$1:$H$12056, 8, 0), 0)</f>
        <v>11</v>
      </c>
      <c r="U2253" s="13">
        <f>SUMIFS('Fielding Data'!E:E, 'Fielding Data'!$A:$A, $A2253)</f>
        <v>71</v>
      </c>
      <c r="V2253" s="13">
        <f>SUMIFS('Fielding Data'!F:F, 'Fielding Data'!$A:$A, $A2253)</f>
        <v>138</v>
      </c>
      <c r="W2253" s="13">
        <f>SUMIFS('Fielding Data'!G:G, 'Fielding Data'!$A:$A, $A2253)</f>
        <v>3</v>
      </c>
      <c r="X2253" s="13">
        <f>SUMIFS('Fielding Data'!H:H, 'Fielding Data'!$A:$A, $A2253)</f>
        <v>16</v>
      </c>
    </row>
    <row r="2254" spans="1:24" x14ac:dyDescent="0.3">
      <c r="A2254" s="13" t="str">
        <f t="shared" si="71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 t="shared" si="70"/>
        <v>2B</v>
      </c>
      <c r="Q2254" s="13">
        <f>IFERROR(VLOOKUP($A2254, 'Fielding Data'!$A$1:$H$12056, 5, 0), 0)</f>
        <v>208</v>
      </c>
      <c r="R2254" s="13">
        <f>IFERROR(VLOOKUP($A2254, 'Fielding Data'!$A$1:$H$12056, 6, 0), 0)</f>
        <v>275</v>
      </c>
      <c r="S2254" s="13">
        <f>IFERROR(VLOOKUP($A2254, 'Fielding Data'!$A$1:$H$12056, 7, 0), 0)</f>
        <v>5</v>
      </c>
      <c r="T2254" s="13">
        <f>IFERROR(VLOOKUP($A2254, 'Fielding Data'!$A$1:$H$12056, 8, 0), 0)</f>
        <v>48</v>
      </c>
      <c r="U2254" s="13">
        <f>SUMIFS('Fielding Data'!E:E, 'Fielding Data'!$A:$A, $A2254)</f>
        <v>208</v>
      </c>
      <c r="V2254" s="13">
        <f>SUMIFS('Fielding Data'!F:F, 'Fielding Data'!$A:$A, $A2254)</f>
        <v>275</v>
      </c>
      <c r="W2254" s="13">
        <f>SUMIFS('Fielding Data'!G:G, 'Fielding Data'!$A:$A, $A2254)</f>
        <v>5</v>
      </c>
      <c r="X2254" s="13">
        <f>SUMIFS('Fielding Data'!H:H, 'Fielding Data'!$A:$A, $A2254)</f>
        <v>48</v>
      </c>
    </row>
    <row r="2255" spans="1:24" x14ac:dyDescent="0.3">
      <c r="A2255" s="13" t="str">
        <f t="shared" si="71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 t="shared" si="70"/>
        <v>2B</v>
      </c>
      <c r="Q2255" s="13">
        <f>IFERROR(VLOOKUP($A2255, 'Fielding Data'!$A$1:$H$12056, 5, 0), 0)</f>
        <v>3</v>
      </c>
      <c r="R2255" s="13">
        <f>IFERROR(VLOOKUP($A2255, 'Fielding Data'!$A$1:$H$12056, 6, 0), 0)</f>
        <v>1</v>
      </c>
      <c r="S2255" s="13">
        <f>IFERROR(VLOOKUP($A2255, 'Fielding Data'!$A$1:$H$12056, 7, 0), 0)</f>
        <v>0</v>
      </c>
      <c r="T2255" s="13">
        <f>IFERROR(VLOOKUP($A2255, 'Fielding Data'!$A$1:$H$12056, 8, 0), 0)</f>
        <v>0</v>
      </c>
      <c r="U2255" s="13">
        <f>SUMIFS('Fielding Data'!E:E, 'Fielding Data'!$A:$A, $A2255)</f>
        <v>8</v>
      </c>
      <c r="V2255" s="13">
        <f>SUMIFS('Fielding Data'!F:F, 'Fielding Data'!$A:$A, $A2255)</f>
        <v>16</v>
      </c>
      <c r="W2255" s="13">
        <f>SUMIFS('Fielding Data'!G:G, 'Fielding Data'!$A:$A, $A2255)</f>
        <v>0</v>
      </c>
      <c r="X2255" s="13">
        <f>SUMIFS('Fielding Data'!H:H, 'Fielding Data'!$A:$A, $A2255)</f>
        <v>3</v>
      </c>
    </row>
    <row r="2256" spans="1:24" x14ac:dyDescent="0.3">
      <c r="A2256" s="13" t="str">
        <f t="shared" si="71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 t="shared" si="70"/>
        <v>2B</v>
      </c>
      <c r="Q2256" s="13">
        <f>IFERROR(VLOOKUP($A2256, 'Fielding Data'!$A$1:$H$12056, 5, 0), 0)</f>
        <v>19</v>
      </c>
      <c r="R2256" s="13">
        <f>IFERROR(VLOOKUP($A2256, 'Fielding Data'!$A$1:$H$12056, 6, 0), 0)</f>
        <v>24</v>
      </c>
      <c r="S2256" s="13">
        <f>IFERROR(VLOOKUP($A2256, 'Fielding Data'!$A$1:$H$12056, 7, 0), 0)</f>
        <v>0</v>
      </c>
      <c r="T2256" s="13">
        <f>IFERROR(VLOOKUP($A2256, 'Fielding Data'!$A$1:$H$12056, 8, 0), 0)</f>
        <v>7</v>
      </c>
      <c r="U2256" s="13">
        <f>SUMIFS('Fielding Data'!E:E, 'Fielding Data'!$A:$A, $A2256)</f>
        <v>21</v>
      </c>
      <c r="V2256" s="13">
        <f>SUMIFS('Fielding Data'!F:F, 'Fielding Data'!$A:$A, $A2256)</f>
        <v>24</v>
      </c>
      <c r="W2256" s="13">
        <f>SUMIFS('Fielding Data'!G:G, 'Fielding Data'!$A:$A, $A2256)</f>
        <v>0</v>
      </c>
      <c r="X2256" s="13">
        <f>SUMIFS('Fielding Data'!H:H, 'Fielding Data'!$A:$A, $A2256)</f>
        <v>7</v>
      </c>
    </row>
    <row r="2257" spans="1:24" x14ac:dyDescent="0.3">
      <c r="A2257" s="13" t="str">
        <f t="shared" si="71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 t="shared" si="70"/>
        <v>P</v>
      </c>
      <c r="Q2257" s="13">
        <f>IFERROR(VLOOKUP($A2257, 'Fielding Data'!$A$1:$H$12056, 5, 0), 0)</f>
        <v>2</v>
      </c>
      <c r="R2257" s="13">
        <f>IFERROR(VLOOKUP($A2257, 'Fielding Data'!$A$1:$H$12056, 6, 0), 0)</f>
        <v>2</v>
      </c>
      <c r="S2257" s="13">
        <f>IFERROR(VLOOKUP($A2257, 'Fielding Data'!$A$1:$H$12056, 7, 0), 0)</f>
        <v>0</v>
      </c>
      <c r="T2257" s="13">
        <f>IFERROR(VLOOKUP($A2257, 'Fielding Data'!$A$1:$H$12056, 8, 0), 0)</f>
        <v>1</v>
      </c>
      <c r="U2257" s="13">
        <f>SUMIFS('Fielding Data'!E:E, 'Fielding Data'!$A:$A, $A2257)</f>
        <v>2</v>
      </c>
      <c r="V2257" s="13">
        <f>SUMIFS('Fielding Data'!F:F, 'Fielding Data'!$A:$A, $A2257)</f>
        <v>2</v>
      </c>
      <c r="W2257" s="13">
        <f>SUMIFS('Fielding Data'!G:G, 'Fielding Data'!$A:$A, $A2257)</f>
        <v>0</v>
      </c>
      <c r="X2257" s="13">
        <f>SUMIFS('Fielding Data'!H:H, 'Fielding Data'!$A:$A, $A2257)</f>
        <v>1</v>
      </c>
    </row>
    <row r="2258" spans="1:24" x14ac:dyDescent="0.3">
      <c r="A2258" s="13" t="str">
        <f t="shared" si="71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 t="shared" si="70"/>
        <v>P</v>
      </c>
      <c r="Q2258" s="13">
        <f>IFERROR(VLOOKUP($A2258, 'Fielding Data'!$A$1:$H$12056, 5, 0), 0)</f>
        <v>2</v>
      </c>
      <c r="R2258" s="13">
        <f>IFERROR(VLOOKUP($A2258, 'Fielding Data'!$A$1:$H$12056, 6, 0), 0)</f>
        <v>3</v>
      </c>
      <c r="S2258" s="13">
        <f>IFERROR(VLOOKUP($A2258, 'Fielding Data'!$A$1:$H$12056, 7, 0), 0)</f>
        <v>0</v>
      </c>
      <c r="T2258" s="13">
        <f>IFERROR(VLOOKUP($A2258, 'Fielding Data'!$A$1:$H$12056, 8, 0), 0)</f>
        <v>1</v>
      </c>
      <c r="U2258" s="13">
        <f>SUMIFS('Fielding Data'!E:E, 'Fielding Data'!$A:$A, $A2258)</f>
        <v>2</v>
      </c>
      <c r="V2258" s="13">
        <f>SUMIFS('Fielding Data'!F:F, 'Fielding Data'!$A:$A, $A2258)</f>
        <v>3</v>
      </c>
      <c r="W2258" s="13">
        <f>SUMIFS('Fielding Data'!G:G, 'Fielding Data'!$A:$A, $A2258)</f>
        <v>0</v>
      </c>
      <c r="X2258" s="13">
        <f>SUMIFS('Fielding Data'!H:H, 'Fielding Data'!$A:$A, $A2258)</f>
        <v>1</v>
      </c>
    </row>
    <row r="2259" spans="1:24" x14ac:dyDescent="0.3">
      <c r="A2259" s="13" t="str">
        <f t="shared" si="71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 t="shared" si="70"/>
        <v>P</v>
      </c>
      <c r="Q2259" s="13">
        <f>IFERROR(VLOOKUP($A2259, 'Fielding Data'!$A$1:$H$12056, 5, 0), 0)</f>
        <v>0</v>
      </c>
      <c r="R2259" s="13">
        <f>IFERROR(VLOOKUP($A2259, 'Fielding Data'!$A$1:$H$12056, 6, 0), 0)</f>
        <v>0</v>
      </c>
      <c r="S2259" s="13">
        <f>IFERROR(VLOOKUP($A2259, 'Fielding Data'!$A$1:$H$12056, 7, 0), 0)</f>
        <v>0</v>
      </c>
      <c r="T2259" s="13">
        <f>IFERROR(VLOOKUP($A2259, 'Fielding Data'!$A$1:$H$12056, 8, 0), 0)</f>
        <v>0</v>
      </c>
      <c r="U2259" s="13">
        <f>SUMIFS('Fielding Data'!E:E, 'Fielding Data'!$A:$A, $A2259)</f>
        <v>0</v>
      </c>
      <c r="V2259" s="13">
        <f>SUMIFS('Fielding Data'!F:F, 'Fielding Data'!$A:$A, $A2259)</f>
        <v>0</v>
      </c>
      <c r="W2259" s="13">
        <f>SUMIFS('Fielding Data'!G:G, 'Fielding Data'!$A:$A, $A2259)</f>
        <v>0</v>
      </c>
      <c r="X2259" s="13">
        <f>SUMIFS('Fielding Data'!H:H, 'Fielding Data'!$A:$A, $A2259)</f>
        <v>0</v>
      </c>
    </row>
    <row r="2260" spans="1:24" x14ac:dyDescent="0.3">
      <c r="A2260" s="13" t="str">
        <f t="shared" si="71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 t="shared" si="70"/>
        <v>2B</v>
      </c>
      <c r="Q2260" s="13">
        <f>IFERROR(VLOOKUP($A2260, 'Fielding Data'!$A$1:$H$12056, 5, 0), 0)</f>
        <v>78</v>
      </c>
      <c r="R2260" s="13">
        <f>IFERROR(VLOOKUP($A2260, 'Fielding Data'!$A$1:$H$12056, 6, 0), 0)</f>
        <v>95</v>
      </c>
      <c r="S2260" s="13">
        <f>IFERROR(VLOOKUP($A2260, 'Fielding Data'!$A$1:$H$12056, 7, 0), 0)</f>
        <v>2</v>
      </c>
      <c r="T2260" s="13">
        <f>IFERROR(VLOOKUP($A2260, 'Fielding Data'!$A$1:$H$12056, 8, 0), 0)</f>
        <v>20</v>
      </c>
      <c r="U2260" s="13">
        <f>SUMIFS('Fielding Data'!E:E, 'Fielding Data'!$A:$A, $A2260)</f>
        <v>121</v>
      </c>
      <c r="V2260" s="13">
        <f>SUMIFS('Fielding Data'!F:F, 'Fielding Data'!$A:$A, $A2260)</f>
        <v>185</v>
      </c>
      <c r="W2260" s="13">
        <f>SUMIFS('Fielding Data'!G:G, 'Fielding Data'!$A:$A, $A2260)</f>
        <v>9</v>
      </c>
      <c r="X2260" s="13">
        <f>SUMIFS('Fielding Data'!H:H, 'Fielding Data'!$A:$A, $A2260)</f>
        <v>39</v>
      </c>
    </row>
    <row r="2261" spans="1:24" x14ac:dyDescent="0.3">
      <c r="A2261" s="13" t="str">
        <f t="shared" si="71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 t="shared" si="70"/>
        <v>3B</v>
      </c>
      <c r="Q2261" s="13">
        <f>IFERROR(VLOOKUP($A2261, 'Fielding Data'!$A$1:$H$12056, 5, 0), 0)</f>
        <v>73</v>
      </c>
      <c r="R2261" s="13">
        <f>IFERROR(VLOOKUP($A2261, 'Fielding Data'!$A$1:$H$12056, 6, 0), 0)</f>
        <v>260</v>
      </c>
      <c r="S2261" s="13">
        <f>IFERROR(VLOOKUP($A2261, 'Fielding Data'!$A$1:$H$12056, 7, 0), 0)</f>
        <v>18</v>
      </c>
      <c r="T2261" s="13">
        <f>IFERROR(VLOOKUP($A2261, 'Fielding Data'!$A$1:$H$12056, 8, 0), 0)</f>
        <v>20</v>
      </c>
      <c r="U2261" s="13">
        <f>SUMIFS('Fielding Data'!E:E, 'Fielding Data'!$A:$A, $A2261)</f>
        <v>73</v>
      </c>
      <c r="V2261" s="13">
        <f>SUMIFS('Fielding Data'!F:F, 'Fielding Data'!$A:$A, $A2261)</f>
        <v>260</v>
      </c>
      <c r="W2261" s="13">
        <f>SUMIFS('Fielding Data'!G:G, 'Fielding Data'!$A:$A, $A2261)</f>
        <v>18</v>
      </c>
      <c r="X2261" s="13">
        <f>SUMIFS('Fielding Data'!H:H, 'Fielding Data'!$A:$A, $A2261)</f>
        <v>20</v>
      </c>
    </row>
    <row r="2262" spans="1:24" x14ac:dyDescent="0.3">
      <c r="A2262" s="13" t="str">
        <f t="shared" si="71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 t="shared" si="70"/>
        <v>P</v>
      </c>
      <c r="Q2262" s="13">
        <f>IFERROR(VLOOKUP($A2262, 'Fielding Data'!$A$1:$H$12056, 5, 0), 0)</f>
        <v>3</v>
      </c>
      <c r="R2262" s="13">
        <f>IFERROR(VLOOKUP($A2262, 'Fielding Data'!$A$1:$H$12056, 6, 0), 0)</f>
        <v>3</v>
      </c>
      <c r="S2262" s="13">
        <f>IFERROR(VLOOKUP($A2262, 'Fielding Data'!$A$1:$H$12056, 7, 0), 0)</f>
        <v>1</v>
      </c>
      <c r="T2262" s="13">
        <f>IFERROR(VLOOKUP($A2262, 'Fielding Data'!$A$1:$H$12056, 8, 0), 0)</f>
        <v>0</v>
      </c>
      <c r="U2262" s="13">
        <f>SUMIFS('Fielding Data'!E:E, 'Fielding Data'!$A:$A, $A2262)</f>
        <v>3</v>
      </c>
      <c r="V2262" s="13">
        <f>SUMIFS('Fielding Data'!F:F, 'Fielding Data'!$A:$A, $A2262)</f>
        <v>3</v>
      </c>
      <c r="W2262" s="13">
        <f>SUMIFS('Fielding Data'!G:G, 'Fielding Data'!$A:$A, $A2262)</f>
        <v>1</v>
      </c>
      <c r="X2262" s="13">
        <f>SUMIFS('Fielding Data'!H:H, 'Fielding Data'!$A:$A, $A2262)</f>
        <v>0</v>
      </c>
    </row>
    <row r="2263" spans="1:24" x14ac:dyDescent="0.3">
      <c r="A2263" s="13" t="str">
        <f t="shared" si="71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 t="shared" si="70"/>
        <v>P</v>
      </c>
      <c r="Q2263" s="13">
        <f>IFERROR(VLOOKUP($A2263, 'Fielding Data'!$A$1:$H$12056, 5, 0), 0)</f>
        <v>0</v>
      </c>
      <c r="R2263" s="13">
        <f>IFERROR(VLOOKUP($A2263, 'Fielding Data'!$A$1:$H$12056, 6, 0), 0)</f>
        <v>0</v>
      </c>
      <c r="S2263" s="13">
        <f>IFERROR(VLOOKUP($A2263, 'Fielding Data'!$A$1:$H$12056, 7, 0), 0)</f>
        <v>0</v>
      </c>
      <c r="T2263" s="13">
        <f>IFERROR(VLOOKUP($A2263, 'Fielding Data'!$A$1:$H$12056, 8, 0), 0)</f>
        <v>0</v>
      </c>
      <c r="U2263" s="13">
        <f>SUMIFS('Fielding Data'!E:E, 'Fielding Data'!$A:$A, $A2263)</f>
        <v>0</v>
      </c>
      <c r="V2263" s="13">
        <f>SUMIFS('Fielding Data'!F:F, 'Fielding Data'!$A:$A, $A2263)</f>
        <v>0</v>
      </c>
      <c r="W2263" s="13">
        <f>SUMIFS('Fielding Data'!G:G, 'Fielding Data'!$A:$A, $A2263)</f>
        <v>0</v>
      </c>
      <c r="X2263" s="13">
        <f>SUMIFS('Fielding Data'!H:H, 'Fielding Data'!$A:$A, $A2263)</f>
        <v>0</v>
      </c>
    </row>
    <row r="2264" spans="1:24" x14ac:dyDescent="0.3">
      <c r="A2264" s="13" t="str">
        <f t="shared" si="71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 t="shared" si="70"/>
        <v>P</v>
      </c>
      <c r="Q2264" s="13">
        <f>IFERROR(VLOOKUP($A2264, 'Fielding Data'!$A$1:$H$12056, 5, 0), 0)</f>
        <v>4</v>
      </c>
      <c r="R2264" s="13">
        <f>IFERROR(VLOOKUP($A2264, 'Fielding Data'!$A$1:$H$12056, 6, 0), 0)</f>
        <v>24</v>
      </c>
      <c r="S2264" s="13">
        <f>IFERROR(VLOOKUP($A2264, 'Fielding Data'!$A$1:$H$12056, 7, 0), 0)</f>
        <v>1</v>
      </c>
      <c r="T2264" s="13">
        <f>IFERROR(VLOOKUP($A2264, 'Fielding Data'!$A$1:$H$12056, 8, 0), 0)</f>
        <v>2</v>
      </c>
      <c r="U2264" s="13">
        <f>SUMIFS('Fielding Data'!E:E, 'Fielding Data'!$A:$A, $A2264)</f>
        <v>4</v>
      </c>
      <c r="V2264" s="13">
        <f>SUMIFS('Fielding Data'!F:F, 'Fielding Data'!$A:$A, $A2264)</f>
        <v>24</v>
      </c>
      <c r="W2264" s="13">
        <f>SUMIFS('Fielding Data'!G:G, 'Fielding Data'!$A:$A, $A2264)</f>
        <v>1</v>
      </c>
      <c r="X2264" s="13">
        <f>SUMIFS('Fielding Data'!H:H, 'Fielding Data'!$A:$A, $A2264)</f>
        <v>2</v>
      </c>
    </row>
    <row r="2265" spans="1:24" x14ac:dyDescent="0.3">
      <c r="A2265" s="13" t="str">
        <f t="shared" si="71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 t="shared" si="70"/>
        <v>C</v>
      </c>
      <c r="Q2265" s="13">
        <f>IFERROR(VLOOKUP($A2265, 'Fielding Data'!$A$1:$H$12056, 5, 0), 0)</f>
        <v>519</v>
      </c>
      <c r="R2265" s="13">
        <f>IFERROR(VLOOKUP($A2265, 'Fielding Data'!$A$1:$H$12056, 6, 0), 0)</f>
        <v>28</v>
      </c>
      <c r="S2265" s="13">
        <f>IFERROR(VLOOKUP($A2265, 'Fielding Data'!$A$1:$H$12056, 7, 0), 0)</f>
        <v>4</v>
      </c>
      <c r="T2265" s="13">
        <f>IFERROR(VLOOKUP($A2265, 'Fielding Data'!$A$1:$H$12056, 8, 0), 0)</f>
        <v>1</v>
      </c>
      <c r="U2265" s="13">
        <f>SUMIFS('Fielding Data'!E:E, 'Fielding Data'!$A:$A, $A2265)</f>
        <v>519</v>
      </c>
      <c r="V2265" s="13">
        <f>SUMIFS('Fielding Data'!F:F, 'Fielding Data'!$A:$A, $A2265)</f>
        <v>28</v>
      </c>
      <c r="W2265" s="13">
        <f>SUMIFS('Fielding Data'!G:G, 'Fielding Data'!$A:$A, $A2265)</f>
        <v>4</v>
      </c>
      <c r="X2265" s="13">
        <f>SUMIFS('Fielding Data'!H:H, 'Fielding Data'!$A:$A, $A2265)</f>
        <v>1</v>
      </c>
    </row>
    <row r="2266" spans="1:24" x14ac:dyDescent="0.3">
      <c r="A2266" s="13" t="str">
        <f t="shared" si="71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 t="shared" si="70"/>
        <v>P</v>
      </c>
      <c r="Q2266" s="13">
        <f>IFERROR(VLOOKUP($A2266, 'Fielding Data'!$A$1:$H$12056, 5, 0), 0)</f>
        <v>2</v>
      </c>
      <c r="R2266" s="13">
        <f>IFERROR(VLOOKUP($A2266, 'Fielding Data'!$A$1:$H$12056, 6, 0), 0)</f>
        <v>2</v>
      </c>
      <c r="S2266" s="13">
        <f>IFERROR(VLOOKUP($A2266, 'Fielding Data'!$A$1:$H$12056, 7, 0), 0)</f>
        <v>0</v>
      </c>
      <c r="T2266" s="13">
        <f>IFERROR(VLOOKUP($A2266, 'Fielding Data'!$A$1:$H$12056, 8, 0), 0)</f>
        <v>0</v>
      </c>
      <c r="U2266" s="13">
        <f>SUMIFS('Fielding Data'!E:E, 'Fielding Data'!$A:$A, $A2266)</f>
        <v>2</v>
      </c>
      <c r="V2266" s="13">
        <f>SUMIFS('Fielding Data'!F:F, 'Fielding Data'!$A:$A, $A2266)</f>
        <v>2</v>
      </c>
      <c r="W2266" s="13">
        <f>SUMIFS('Fielding Data'!G:G, 'Fielding Data'!$A:$A, $A2266)</f>
        <v>0</v>
      </c>
      <c r="X2266" s="13">
        <f>SUMIFS('Fielding Data'!H:H, 'Fielding Data'!$A:$A, $A2266)</f>
        <v>0</v>
      </c>
    </row>
    <row r="2267" spans="1:24" x14ac:dyDescent="0.3">
      <c r="A2267" s="13" t="str">
        <f t="shared" si="71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 t="shared" si="70"/>
        <v>P</v>
      </c>
      <c r="Q2267" s="13">
        <f>IFERROR(VLOOKUP($A2267, 'Fielding Data'!$A$1:$H$12056, 5, 0), 0)</f>
        <v>0</v>
      </c>
      <c r="R2267" s="13">
        <f>IFERROR(VLOOKUP($A2267, 'Fielding Data'!$A$1:$H$12056, 6, 0), 0)</f>
        <v>3</v>
      </c>
      <c r="S2267" s="13">
        <f>IFERROR(VLOOKUP($A2267, 'Fielding Data'!$A$1:$H$12056, 7, 0), 0)</f>
        <v>2</v>
      </c>
      <c r="T2267" s="13">
        <f>IFERROR(VLOOKUP($A2267, 'Fielding Data'!$A$1:$H$12056, 8, 0), 0)</f>
        <v>0</v>
      </c>
      <c r="U2267" s="13">
        <f>SUMIFS('Fielding Data'!E:E, 'Fielding Data'!$A:$A, $A2267)</f>
        <v>0</v>
      </c>
      <c r="V2267" s="13">
        <f>SUMIFS('Fielding Data'!F:F, 'Fielding Data'!$A:$A, $A2267)</f>
        <v>3</v>
      </c>
      <c r="W2267" s="13">
        <f>SUMIFS('Fielding Data'!G:G, 'Fielding Data'!$A:$A, $A2267)</f>
        <v>2</v>
      </c>
      <c r="X2267" s="13">
        <f>SUMIFS('Fielding Data'!H:H, 'Fielding Data'!$A:$A, $A2267)</f>
        <v>0</v>
      </c>
    </row>
    <row r="2268" spans="1:24" x14ac:dyDescent="0.3">
      <c r="A2268" s="13" t="str">
        <f t="shared" si="71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 t="shared" si="70"/>
        <v>P</v>
      </c>
      <c r="Q2268" s="13">
        <f>IFERROR(VLOOKUP($A2268, 'Fielding Data'!$A$1:$H$12056, 5, 0), 0)</f>
        <v>0</v>
      </c>
      <c r="R2268" s="13">
        <f>IFERROR(VLOOKUP($A2268, 'Fielding Data'!$A$1:$H$12056, 6, 0), 0)</f>
        <v>7</v>
      </c>
      <c r="S2268" s="13">
        <f>IFERROR(VLOOKUP($A2268, 'Fielding Data'!$A$1:$H$12056, 7, 0), 0)</f>
        <v>1</v>
      </c>
      <c r="T2268" s="13">
        <f>IFERROR(VLOOKUP($A2268, 'Fielding Data'!$A$1:$H$12056, 8, 0), 0)</f>
        <v>0</v>
      </c>
      <c r="U2268" s="13">
        <f>SUMIFS('Fielding Data'!E:E, 'Fielding Data'!$A:$A, $A2268)</f>
        <v>0</v>
      </c>
      <c r="V2268" s="13">
        <f>SUMIFS('Fielding Data'!F:F, 'Fielding Data'!$A:$A, $A2268)</f>
        <v>7</v>
      </c>
      <c r="W2268" s="13">
        <f>SUMIFS('Fielding Data'!G:G, 'Fielding Data'!$A:$A, $A2268)</f>
        <v>1</v>
      </c>
      <c r="X2268" s="13">
        <f>SUMIFS('Fielding Data'!H:H, 'Fielding Data'!$A:$A, $A2268)</f>
        <v>0</v>
      </c>
    </row>
    <row r="2269" spans="1:24" x14ac:dyDescent="0.3">
      <c r="A2269" s="13" t="str">
        <f t="shared" si="71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 t="shared" si="70"/>
        <v>P</v>
      </c>
      <c r="Q2269" s="13">
        <f>IFERROR(VLOOKUP($A2269, 'Fielding Data'!$A$1:$H$12056, 5, 0), 0)</f>
        <v>7</v>
      </c>
      <c r="R2269" s="13">
        <f>IFERROR(VLOOKUP($A2269, 'Fielding Data'!$A$1:$H$12056, 6, 0), 0)</f>
        <v>20</v>
      </c>
      <c r="S2269" s="13">
        <f>IFERROR(VLOOKUP($A2269, 'Fielding Data'!$A$1:$H$12056, 7, 0), 0)</f>
        <v>1</v>
      </c>
      <c r="T2269" s="13">
        <f>IFERROR(VLOOKUP($A2269, 'Fielding Data'!$A$1:$H$12056, 8, 0), 0)</f>
        <v>0</v>
      </c>
      <c r="U2269" s="13">
        <f>SUMIFS('Fielding Data'!E:E, 'Fielding Data'!$A:$A, $A2269)</f>
        <v>7</v>
      </c>
      <c r="V2269" s="13">
        <f>SUMIFS('Fielding Data'!F:F, 'Fielding Data'!$A:$A, $A2269)</f>
        <v>20</v>
      </c>
      <c r="W2269" s="13">
        <f>SUMIFS('Fielding Data'!G:G, 'Fielding Data'!$A:$A, $A2269)</f>
        <v>1</v>
      </c>
      <c r="X2269" s="13">
        <f>SUMIFS('Fielding Data'!H:H, 'Fielding Data'!$A:$A, $A2269)</f>
        <v>0</v>
      </c>
    </row>
    <row r="2270" spans="1:24" x14ac:dyDescent="0.3">
      <c r="A2270" s="13" t="str">
        <f t="shared" si="71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 t="shared" si="70"/>
        <v>2B</v>
      </c>
      <c r="Q2270" s="13">
        <f>IFERROR(VLOOKUP($A2270, 'Fielding Data'!$A$1:$H$12056, 5, 0), 0)</f>
        <v>2</v>
      </c>
      <c r="R2270" s="13">
        <f>IFERROR(VLOOKUP($A2270, 'Fielding Data'!$A$1:$H$12056, 6, 0), 0)</f>
        <v>5</v>
      </c>
      <c r="S2270" s="13">
        <f>IFERROR(VLOOKUP($A2270, 'Fielding Data'!$A$1:$H$12056, 7, 0), 0)</f>
        <v>0</v>
      </c>
      <c r="T2270" s="13">
        <f>IFERROR(VLOOKUP($A2270, 'Fielding Data'!$A$1:$H$12056, 8, 0), 0)</f>
        <v>1</v>
      </c>
      <c r="U2270" s="13">
        <f>SUMIFS('Fielding Data'!E:E, 'Fielding Data'!$A:$A, $A2270)</f>
        <v>2</v>
      </c>
      <c r="V2270" s="13">
        <f>SUMIFS('Fielding Data'!F:F, 'Fielding Data'!$A:$A, $A2270)</f>
        <v>7</v>
      </c>
      <c r="W2270" s="13">
        <f>SUMIFS('Fielding Data'!G:G, 'Fielding Data'!$A:$A, $A2270)</f>
        <v>0</v>
      </c>
      <c r="X2270" s="13">
        <f>SUMIFS('Fielding Data'!H:H, 'Fielding Data'!$A:$A, $A2270)</f>
        <v>1</v>
      </c>
    </row>
    <row r="2271" spans="1:24" x14ac:dyDescent="0.3">
      <c r="A2271" s="13" t="str">
        <f t="shared" si="71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 t="shared" si="70"/>
        <v>2B</v>
      </c>
      <c r="Q2271" s="13">
        <f>IFERROR(VLOOKUP($A2271, 'Fielding Data'!$A$1:$H$12056, 5, 0), 0)</f>
        <v>10</v>
      </c>
      <c r="R2271" s="13">
        <f>IFERROR(VLOOKUP($A2271, 'Fielding Data'!$A$1:$H$12056, 6, 0), 0)</f>
        <v>13</v>
      </c>
      <c r="S2271" s="13">
        <f>IFERROR(VLOOKUP($A2271, 'Fielding Data'!$A$1:$H$12056, 7, 0), 0)</f>
        <v>0</v>
      </c>
      <c r="T2271" s="13">
        <f>IFERROR(VLOOKUP($A2271, 'Fielding Data'!$A$1:$H$12056, 8, 0), 0)</f>
        <v>2</v>
      </c>
      <c r="U2271" s="13">
        <f>SUMIFS('Fielding Data'!E:E, 'Fielding Data'!$A:$A, $A2271)</f>
        <v>14</v>
      </c>
      <c r="V2271" s="13">
        <f>SUMIFS('Fielding Data'!F:F, 'Fielding Data'!$A:$A, $A2271)</f>
        <v>13</v>
      </c>
      <c r="W2271" s="13">
        <f>SUMIFS('Fielding Data'!G:G, 'Fielding Data'!$A:$A, $A2271)</f>
        <v>1</v>
      </c>
      <c r="X2271" s="13">
        <f>SUMIFS('Fielding Data'!H:H, 'Fielding Data'!$A:$A, $A2271)</f>
        <v>2</v>
      </c>
    </row>
    <row r="2272" spans="1:24" x14ac:dyDescent="0.3">
      <c r="A2272" s="13" t="str">
        <f t="shared" si="71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 t="shared" si="70"/>
        <v>CF</v>
      </c>
      <c r="Q2272" s="13">
        <f>IFERROR(VLOOKUP($A2272, 'Fielding Data'!$A$1:$H$12056, 5, 0), 0)</f>
        <v>0</v>
      </c>
      <c r="R2272" s="13">
        <f>IFERROR(VLOOKUP($A2272, 'Fielding Data'!$A$1:$H$12056, 6, 0), 0)</f>
        <v>0</v>
      </c>
      <c r="S2272" s="13">
        <f>IFERROR(VLOOKUP($A2272, 'Fielding Data'!$A$1:$H$12056, 7, 0), 0)</f>
        <v>0</v>
      </c>
      <c r="T2272" s="13">
        <f>IFERROR(VLOOKUP($A2272, 'Fielding Data'!$A$1:$H$12056, 8, 0), 0)</f>
        <v>0</v>
      </c>
      <c r="U2272" s="13">
        <f>SUMIFS('Fielding Data'!E:E, 'Fielding Data'!$A:$A, $A2272)</f>
        <v>176</v>
      </c>
      <c r="V2272" s="13">
        <f>SUMIFS('Fielding Data'!F:F, 'Fielding Data'!$A:$A, $A2272)</f>
        <v>3</v>
      </c>
      <c r="W2272" s="13">
        <f>SUMIFS('Fielding Data'!G:G, 'Fielding Data'!$A:$A, $A2272)</f>
        <v>2</v>
      </c>
      <c r="X2272" s="13">
        <f>SUMIFS('Fielding Data'!H:H, 'Fielding Data'!$A:$A, $A2272)</f>
        <v>2</v>
      </c>
    </row>
    <row r="2273" spans="1:24" x14ac:dyDescent="0.3">
      <c r="A2273" s="13" t="str">
        <f t="shared" si="71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 t="shared" si="70"/>
        <v>P</v>
      </c>
      <c r="Q2273" s="13">
        <f>IFERROR(VLOOKUP($A2273, 'Fielding Data'!$A$1:$H$12056, 5, 0), 0)</f>
        <v>6</v>
      </c>
      <c r="R2273" s="13">
        <f>IFERROR(VLOOKUP($A2273, 'Fielding Data'!$A$1:$H$12056, 6, 0), 0)</f>
        <v>19</v>
      </c>
      <c r="S2273" s="13">
        <f>IFERROR(VLOOKUP($A2273, 'Fielding Data'!$A$1:$H$12056, 7, 0), 0)</f>
        <v>2</v>
      </c>
      <c r="T2273" s="13">
        <f>IFERROR(VLOOKUP($A2273, 'Fielding Data'!$A$1:$H$12056, 8, 0), 0)</f>
        <v>1</v>
      </c>
      <c r="U2273" s="13">
        <f>SUMIFS('Fielding Data'!E:E, 'Fielding Data'!$A:$A, $A2273)</f>
        <v>6</v>
      </c>
      <c r="V2273" s="13">
        <f>SUMIFS('Fielding Data'!F:F, 'Fielding Data'!$A:$A, $A2273)</f>
        <v>19</v>
      </c>
      <c r="W2273" s="13">
        <f>SUMIFS('Fielding Data'!G:G, 'Fielding Data'!$A:$A, $A2273)</f>
        <v>2</v>
      </c>
      <c r="X2273" s="13">
        <f>SUMIFS('Fielding Data'!H:H, 'Fielding Data'!$A:$A, $A2273)</f>
        <v>1</v>
      </c>
    </row>
    <row r="2274" spans="1:24" x14ac:dyDescent="0.3">
      <c r="A2274" s="13" t="str">
        <f t="shared" si="71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 t="shared" si="70"/>
        <v>P</v>
      </c>
      <c r="Q2274" s="13">
        <f>IFERROR(VLOOKUP($A2274, 'Fielding Data'!$A$1:$H$12056, 5, 0), 0)</f>
        <v>3</v>
      </c>
      <c r="R2274" s="13">
        <f>IFERROR(VLOOKUP($A2274, 'Fielding Data'!$A$1:$H$12056, 6, 0), 0)</f>
        <v>5</v>
      </c>
      <c r="S2274" s="13">
        <f>IFERROR(VLOOKUP($A2274, 'Fielding Data'!$A$1:$H$12056, 7, 0), 0)</f>
        <v>0</v>
      </c>
      <c r="T2274" s="13">
        <f>IFERROR(VLOOKUP($A2274, 'Fielding Data'!$A$1:$H$12056, 8, 0), 0)</f>
        <v>0</v>
      </c>
      <c r="U2274" s="13">
        <f>SUMIFS('Fielding Data'!E:E, 'Fielding Data'!$A:$A, $A2274)</f>
        <v>3</v>
      </c>
      <c r="V2274" s="13">
        <f>SUMIFS('Fielding Data'!F:F, 'Fielding Data'!$A:$A, $A2274)</f>
        <v>5</v>
      </c>
      <c r="W2274" s="13">
        <f>SUMIFS('Fielding Data'!G:G, 'Fielding Data'!$A:$A, $A2274)</f>
        <v>0</v>
      </c>
      <c r="X2274" s="13">
        <f>SUMIFS('Fielding Data'!H:H, 'Fielding Data'!$A:$A, $A2274)</f>
        <v>0</v>
      </c>
    </row>
    <row r="2275" spans="1:24" x14ac:dyDescent="0.3">
      <c r="A2275" s="13" t="str">
        <f t="shared" si="71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 t="shared" si="70"/>
        <v>P</v>
      </c>
      <c r="Q2275" s="13">
        <f>IFERROR(VLOOKUP($A2275, 'Fielding Data'!$A$1:$H$12056, 5, 0), 0)</f>
        <v>12</v>
      </c>
      <c r="R2275" s="13">
        <f>IFERROR(VLOOKUP($A2275, 'Fielding Data'!$A$1:$H$12056, 6, 0), 0)</f>
        <v>33</v>
      </c>
      <c r="S2275" s="13">
        <f>IFERROR(VLOOKUP($A2275, 'Fielding Data'!$A$1:$H$12056, 7, 0), 0)</f>
        <v>5</v>
      </c>
      <c r="T2275" s="13">
        <f>IFERROR(VLOOKUP($A2275, 'Fielding Data'!$A$1:$H$12056, 8, 0), 0)</f>
        <v>2</v>
      </c>
      <c r="U2275" s="13">
        <f>SUMIFS('Fielding Data'!E:E, 'Fielding Data'!$A:$A, $A2275)</f>
        <v>12</v>
      </c>
      <c r="V2275" s="13">
        <f>SUMIFS('Fielding Data'!F:F, 'Fielding Data'!$A:$A, $A2275)</f>
        <v>33</v>
      </c>
      <c r="W2275" s="13">
        <f>SUMIFS('Fielding Data'!G:G, 'Fielding Data'!$A:$A, $A2275)</f>
        <v>5</v>
      </c>
      <c r="X2275" s="13">
        <f>SUMIFS('Fielding Data'!H:H, 'Fielding Data'!$A:$A, $A2275)</f>
        <v>2</v>
      </c>
    </row>
    <row r="2276" spans="1:24" x14ac:dyDescent="0.3">
      <c r="A2276" s="13" t="str">
        <f t="shared" si="71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 t="shared" si="70"/>
        <v>1B</v>
      </c>
      <c r="Q2276" s="13">
        <f>IFERROR(VLOOKUP($A2276, 'Fielding Data'!$A$1:$H$12056, 5, 0), 0)</f>
        <v>18</v>
      </c>
      <c r="R2276" s="13">
        <f>IFERROR(VLOOKUP($A2276, 'Fielding Data'!$A$1:$H$12056, 6, 0), 0)</f>
        <v>1</v>
      </c>
      <c r="S2276" s="13">
        <f>IFERROR(VLOOKUP($A2276, 'Fielding Data'!$A$1:$H$12056, 7, 0), 0)</f>
        <v>0</v>
      </c>
      <c r="T2276" s="13">
        <f>IFERROR(VLOOKUP($A2276, 'Fielding Data'!$A$1:$H$12056, 8, 0), 0)</f>
        <v>1</v>
      </c>
      <c r="U2276" s="13">
        <f>SUMIFS('Fielding Data'!E:E, 'Fielding Data'!$A:$A, $A2276)</f>
        <v>44</v>
      </c>
      <c r="V2276" s="13">
        <f>SUMIFS('Fielding Data'!F:F, 'Fielding Data'!$A:$A, $A2276)</f>
        <v>3</v>
      </c>
      <c r="W2276" s="13">
        <f>SUMIFS('Fielding Data'!G:G, 'Fielding Data'!$A:$A, $A2276)</f>
        <v>0</v>
      </c>
      <c r="X2276" s="13">
        <f>SUMIFS('Fielding Data'!H:H, 'Fielding Data'!$A:$A, $A2276)</f>
        <v>2</v>
      </c>
    </row>
    <row r="2277" spans="1:24" x14ac:dyDescent="0.3">
      <c r="A2277" s="13" t="str">
        <f t="shared" si="71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 t="shared" si="70"/>
        <v>CF</v>
      </c>
      <c r="Q2277" s="13">
        <f>IFERROR(VLOOKUP($A2277, 'Fielding Data'!$A$1:$H$12056, 5, 0), 0)</f>
        <v>0</v>
      </c>
      <c r="R2277" s="13">
        <f>IFERROR(VLOOKUP($A2277, 'Fielding Data'!$A$1:$H$12056, 6, 0), 0)</f>
        <v>0</v>
      </c>
      <c r="S2277" s="13">
        <f>IFERROR(VLOOKUP($A2277, 'Fielding Data'!$A$1:$H$12056, 7, 0), 0)</f>
        <v>0</v>
      </c>
      <c r="T2277" s="13">
        <f>IFERROR(VLOOKUP($A2277, 'Fielding Data'!$A$1:$H$12056, 8, 0), 0)</f>
        <v>0</v>
      </c>
      <c r="U2277" s="13">
        <f>SUMIFS('Fielding Data'!E:E, 'Fielding Data'!$A:$A, $A2277)</f>
        <v>296</v>
      </c>
      <c r="V2277" s="13">
        <f>SUMIFS('Fielding Data'!F:F, 'Fielding Data'!$A:$A, $A2277)</f>
        <v>0</v>
      </c>
      <c r="W2277" s="13">
        <f>SUMIFS('Fielding Data'!G:G, 'Fielding Data'!$A:$A, $A2277)</f>
        <v>0</v>
      </c>
      <c r="X2277" s="13">
        <f>SUMIFS('Fielding Data'!H:H, 'Fielding Data'!$A:$A, $A2277)</f>
        <v>0</v>
      </c>
    </row>
    <row r="2278" spans="1:24" x14ac:dyDescent="0.3">
      <c r="A2278" s="13" t="str">
        <f t="shared" si="71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 t="shared" si="70"/>
        <v>P</v>
      </c>
      <c r="Q2278" s="13">
        <f>IFERROR(VLOOKUP($A2278, 'Fielding Data'!$A$1:$H$12056, 5, 0), 0)</f>
        <v>0</v>
      </c>
      <c r="R2278" s="13">
        <f>IFERROR(VLOOKUP($A2278, 'Fielding Data'!$A$1:$H$12056, 6, 0), 0)</f>
        <v>6</v>
      </c>
      <c r="S2278" s="13">
        <f>IFERROR(VLOOKUP($A2278, 'Fielding Data'!$A$1:$H$12056, 7, 0), 0)</f>
        <v>2</v>
      </c>
      <c r="T2278" s="13">
        <f>IFERROR(VLOOKUP($A2278, 'Fielding Data'!$A$1:$H$12056, 8, 0), 0)</f>
        <v>0</v>
      </c>
      <c r="U2278" s="13">
        <f>SUMIFS('Fielding Data'!E:E, 'Fielding Data'!$A:$A, $A2278)</f>
        <v>0</v>
      </c>
      <c r="V2278" s="13">
        <f>SUMIFS('Fielding Data'!F:F, 'Fielding Data'!$A:$A, $A2278)</f>
        <v>6</v>
      </c>
      <c r="W2278" s="13">
        <f>SUMIFS('Fielding Data'!G:G, 'Fielding Data'!$A:$A, $A2278)</f>
        <v>2</v>
      </c>
      <c r="X2278" s="13">
        <f>SUMIFS('Fielding Data'!H:H, 'Fielding Data'!$A:$A, $A2278)</f>
        <v>0</v>
      </c>
    </row>
    <row r="2279" spans="1:24" x14ac:dyDescent="0.3">
      <c r="A2279" s="13" t="str">
        <f t="shared" si="71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 t="shared" si="70"/>
        <v>P</v>
      </c>
      <c r="Q2279" s="13">
        <f>IFERROR(VLOOKUP($A2279, 'Fielding Data'!$A$1:$H$12056, 5, 0), 0)</f>
        <v>8</v>
      </c>
      <c r="R2279" s="13">
        <f>IFERROR(VLOOKUP($A2279, 'Fielding Data'!$A$1:$H$12056, 6, 0), 0)</f>
        <v>8</v>
      </c>
      <c r="S2279" s="13">
        <f>IFERROR(VLOOKUP($A2279, 'Fielding Data'!$A$1:$H$12056, 7, 0), 0)</f>
        <v>1</v>
      </c>
      <c r="T2279" s="13">
        <f>IFERROR(VLOOKUP($A2279, 'Fielding Data'!$A$1:$H$12056, 8, 0), 0)</f>
        <v>2</v>
      </c>
      <c r="U2279" s="13">
        <f>SUMIFS('Fielding Data'!E:E, 'Fielding Data'!$A:$A, $A2279)</f>
        <v>8</v>
      </c>
      <c r="V2279" s="13">
        <f>SUMIFS('Fielding Data'!F:F, 'Fielding Data'!$A:$A, $A2279)</f>
        <v>8</v>
      </c>
      <c r="W2279" s="13">
        <f>SUMIFS('Fielding Data'!G:G, 'Fielding Data'!$A:$A, $A2279)</f>
        <v>1</v>
      </c>
      <c r="X2279" s="13">
        <f>SUMIFS('Fielding Data'!H:H, 'Fielding Data'!$A:$A, $A2279)</f>
        <v>2</v>
      </c>
    </row>
    <row r="2280" spans="1:24" x14ac:dyDescent="0.3">
      <c r="A2280" s="13" t="str">
        <f t="shared" si="71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 t="shared" si="70"/>
        <v>P</v>
      </c>
      <c r="Q2280" s="13">
        <f>IFERROR(VLOOKUP($A2280, 'Fielding Data'!$A$1:$H$12056, 5, 0), 0)</f>
        <v>0</v>
      </c>
      <c r="R2280" s="13">
        <f>IFERROR(VLOOKUP($A2280, 'Fielding Data'!$A$1:$H$12056, 6, 0), 0)</f>
        <v>0</v>
      </c>
      <c r="S2280" s="13">
        <f>IFERROR(VLOOKUP($A2280, 'Fielding Data'!$A$1:$H$12056, 7, 0), 0)</f>
        <v>0</v>
      </c>
      <c r="T2280" s="13">
        <f>IFERROR(VLOOKUP($A2280, 'Fielding Data'!$A$1:$H$12056, 8, 0), 0)</f>
        <v>0</v>
      </c>
      <c r="U2280" s="13">
        <f>SUMIFS('Fielding Data'!E:E, 'Fielding Data'!$A:$A, $A2280)</f>
        <v>0</v>
      </c>
      <c r="V2280" s="13">
        <f>SUMIFS('Fielding Data'!F:F, 'Fielding Data'!$A:$A, $A2280)</f>
        <v>0</v>
      </c>
      <c r="W2280" s="13">
        <f>SUMIFS('Fielding Data'!G:G, 'Fielding Data'!$A:$A, $A2280)</f>
        <v>0</v>
      </c>
      <c r="X2280" s="13">
        <f>SUMIFS('Fielding Data'!H:H, 'Fielding Data'!$A:$A, $A2280)</f>
        <v>0</v>
      </c>
    </row>
    <row r="2281" spans="1:24" x14ac:dyDescent="0.3">
      <c r="A2281" s="13" t="str">
        <f t="shared" si="71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 t="shared" si="70"/>
        <v>P</v>
      </c>
      <c r="Q2281" s="13">
        <f>IFERROR(VLOOKUP($A2281, 'Fielding Data'!$A$1:$H$12056, 5, 0), 0)</f>
        <v>0</v>
      </c>
      <c r="R2281" s="13">
        <f>IFERROR(VLOOKUP($A2281, 'Fielding Data'!$A$1:$H$12056, 6, 0), 0)</f>
        <v>0</v>
      </c>
      <c r="S2281" s="13">
        <f>IFERROR(VLOOKUP($A2281, 'Fielding Data'!$A$1:$H$12056, 7, 0), 0)</f>
        <v>0</v>
      </c>
      <c r="T2281" s="13">
        <f>IFERROR(VLOOKUP($A2281, 'Fielding Data'!$A$1:$H$12056, 8, 0), 0)</f>
        <v>0</v>
      </c>
      <c r="U2281" s="13">
        <f>SUMIFS('Fielding Data'!E:E, 'Fielding Data'!$A:$A, $A2281)</f>
        <v>0</v>
      </c>
      <c r="V2281" s="13">
        <f>SUMIFS('Fielding Data'!F:F, 'Fielding Data'!$A:$A, $A2281)</f>
        <v>0</v>
      </c>
      <c r="W2281" s="13">
        <f>SUMIFS('Fielding Data'!G:G, 'Fielding Data'!$A:$A, $A2281)</f>
        <v>0</v>
      </c>
      <c r="X2281" s="13">
        <f>SUMIFS('Fielding Data'!H:H, 'Fielding Data'!$A:$A, $A2281)</f>
        <v>0</v>
      </c>
    </row>
    <row r="2282" spans="1:24" x14ac:dyDescent="0.3">
      <c r="A2282" s="13" t="str">
        <f t="shared" si="71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 t="shared" si="70"/>
        <v>P</v>
      </c>
      <c r="Q2282" s="13">
        <f>IFERROR(VLOOKUP($A2282, 'Fielding Data'!$A$1:$H$12056, 5, 0), 0)</f>
        <v>2</v>
      </c>
      <c r="R2282" s="13">
        <f>IFERROR(VLOOKUP($A2282, 'Fielding Data'!$A$1:$H$12056, 6, 0), 0)</f>
        <v>0</v>
      </c>
      <c r="S2282" s="13">
        <f>IFERROR(VLOOKUP($A2282, 'Fielding Data'!$A$1:$H$12056, 7, 0), 0)</f>
        <v>0</v>
      </c>
      <c r="T2282" s="13">
        <f>IFERROR(VLOOKUP($A2282, 'Fielding Data'!$A$1:$H$12056, 8, 0), 0)</f>
        <v>0</v>
      </c>
      <c r="U2282" s="13">
        <f>SUMIFS('Fielding Data'!E:E, 'Fielding Data'!$A:$A, $A2282)</f>
        <v>2</v>
      </c>
      <c r="V2282" s="13">
        <f>SUMIFS('Fielding Data'!F:F, 'Fielding Data'!$A:$A, $A2282)</f>
        <v>0</v>
      </c>
      <c r="W2282" s="13">
        <f>SUMIFS('Fielding Data'!G:G, 'Fielding Data'!$A:$A, $A2282)</f>
        <v>0</v>
      </c>
      <c r="X2282" s="13">
        <f>SUMIFS('Fielding Data'!H:H, 'Fielding Data'!$A:$A, $A2282)</f>
        <v>0</v>
      </c>
    </row>
    <row r="2283" spans="1:24" x14ac:dyDescent="0.3">
      <c r="A2283" s="13" t="str">
        <f t="shared" si="71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 t="shared" si="70"/>
        <v>1B</v>
      </c>
      <c r="Q2283" s="13">
        <f>IFERROR(VLOOKUP($A2283, 'Fielding Data'!$A$1:$H$12056, 5, 0), 0)</f>
        <v>1</v>
      </c>
      <c r="R2283" s="13">
        <f>IFERROR(VLOOKUP($A2283, 'Fielding Data'!$A$1:$H$12056, 6, 0), 0)</f>
        <v>1</v>
      </c>
      <c r="S2283" s="13">
        <f>IFERROR(VLOOKUP($A2283, 'Fielding Data'!$A$1:$H$12056, 7, 0), 0)</f>
        <v>0</v>
      </c>
      <c r="T2283" s="13">
        <f>IFERROR(VLOOKUP($A2283, 'Fielding Data'!$A$1:$H$12056, 8, 0), 0)</f>
        <v>0</v>
      </c>
      <c r="U2283" s="13">
        <f>SUMIFS('Fielding Data'!E:E, 'Fielding Data'!$A:$A, $A2283)</f>
        <v>45</v>
      </c>
      <c r="V2283" s="13">
        <f>SUMIFS('Fielding Data'!F:F, 'Fielding Data'!$A:$A, $A2283)</f>
        <v>87</v>
      </c>
      <c r="W2283" s="13">
        <f>SUMIFS('Fielding Data'!G:G, 'Fielding Data'!$A:$A, $A2283)</f>
        <v>1</v>
      </c>
      <c r="X2283" s="13">
        <f>SUMIFS('Fielding Data'!H:H, 'Fielding Data'!$A:$A, $A2283)</f>
        <v>12</v>
      </c>
    </row>
    <row r="2284" spans="1:24" x14ac:dyDescent="0.3">
      <c r="A2284" s="13" t="str">
        <f t="shared" si="71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 t="shared" si="70"/>
        <v>P</v>
      </c>
      <c r="Q2284" s="13">
        <f>IFERROR(VLOOKUP($A2284, 'Fielding Data'!$A$1:$H$12056, 5, 0), 0)</f>
        <v>9</v>
      </c>
      <c r="R2284" s="13">
        <f>IFERROR(VLOOKUP($A2284, 'Fielding Data'!$A$1:$H$12056, 6, 0), 0)</f>
        <v>23</v>
      </c>
      <c r="S2284" s="13">
        <f>IFERROR(VLOOKUP($A2284, 'Fielding Data'!$A$1:$H$12056, 7, 0), 0)</f>
        <v>0</v>
      </c>
      <c r="T2284" s="13">
        <f>IFERROR(VLOOKUP($A2284, 'Fielding Data'!$A$1:$H$12056, 8, 0), 0)</f>
        <v>4</v>
      </c>
      <c r="U2284" s="13">
        <f>SUMIFS('Fielding Data'!E:E, 'Fielding Data'!$A:$A, $A2284)</f>
        <v>9</v>
      </c>
      <c r="V2284" s="13">
        <f>SUMIFS('Fielding Data'!F:F, 'Fielding Data'!$A:$A, $A2284)</f>
        <v>23</v>
      </c>
      <c r="W2284" s="13">
        <f>SUMIFS('Fielding Data'!G:G, 'Fielding Data'!$A:$A, $A2284)</f>
        <v>0</v>
      </c>
      <c r="X2284" s="13">
        <f>SUMIFS('Fielding Data'!H:H, 'Fielding Data'!$A:$A, $A2284)</f>
        <v>4</v>
      </c>
    </row>
    <row r="2285" spans="1:24" x14ac:dyDescent="0.3">
      <c r="A2285" s="13" t="str">
        <f t="shared" si="71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 t="shared" si="70"/>
        <v>P</v>
      </c>
      <c r="Q2285" s="13">
        <f>IFERROR(VLOOKUP($A2285, 'Fielding Data'!$A$1:$H$12056, 5, 0), 0)</f>
        <v>9</v>
      </c>
      <c r="R2285" s="13">
        <f>IFERROR(VLOOKUP($A2285, 'Fielding Data'!$A$1:$H$12056, 6, 0), 0)</f>
        <v>5</v>
      </c>
      <c r="S2285" s="13">
        <f>IFERROR(VLOOKUP($A2285, 'Fielding Data'!$A$1:$H$12056, 7, 0), 0)</f>
        <v>2</v>
      </c>
      <c r="T2285" s="13">
        <f>IFERROR(VLOOKUP($A2285, 'Fielding Data'!$A$1:$H$12056, 8, 0), 0)</f>
        <v>0</v>
      </c>
      <c r="U2285" s="13">
        <f>SUMIFS('Fielding Data'!E:E, 'Fielding Data'!$A:$A, $A2285)</f>
        <v>9</v>
      </c>
      <c r="V2285" s="13">
        <f>SUMIFS('Fielding Data'!F:F, 'Fielding Data'!$A:$A, $A2285)</f>
        <v>5</v>
      </c>
      <c r="W2285" s="13">
        <f>SUMIFS('Fielding Data'!G:G, 'Fielding Data'!$A:$A, $A2285)</f>
        <v>2</v>
      </c>
      <c r="X2285" s="13">
        <f>SUMIFS('Fielding Data'!H:H, 'Fielding Data'!$A:$A, $A2285)</f>
        <v>0</v>
      </c>
    </row>
    <row r="2286" spans="1:24" x14ac:dyDescent="0.3">
      <c r="A2286" s="13" t="str">
        <f t="shared" si="71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 t="shared" si="70"/>
        <v>P</v>
      </c>
      <c r="Q2286" s="13">
        <f>IFERROR(VLOOKUP($A2286, 'Fielding Data'!$A$1:$H$12056, 5, 0), 0)</f>
        <v>12</v>
      </c>
      <c r="R2286" s="13">
        <f>IFERROR(VLOOKUP($A2286, 'Fielding Data'!$A$1:$H$12056, 6, 0), 0)</f>
        <v>22</v>
      </c>
      <c r="S2286" s="13">
        <f>IFERROR(VLOOKUP($A2286, 'Fielding Data'!$A$1:$H$12056, 7, 0), 0)</f>
        <v>1</v>
      </c>
      <c r="T2286" s="13">
        <f>IFERROR(VLOOKUP($A2286, 'Fielding Data'!$A$1:$H$12056, 8, 0), 0)</f>
        <v>2</v>
      </c>
      <c r="U2286" s="13">
        <f>SUMIFS('Fielding Data'!E:E, 'Fielding Data'!$A:$A, $A2286)</f>
        <v>12</v>
      </c>
      <c r="V2286" s="13">
        <f>SUMIFS('Fielding Data'!F:F, 'Fielding Data'!$A:$A, $A2286)</f>
        <v>22</v>
      </c>
      <c r="W2286" s="13">
        <f>SUMIFS('Fielding Data'!G:G, 'Fielding Data'!$A:$A, $A2286)</f>
        <v>1</v>
      </c>
      <c r="X2286" s="13">
        <f>SUMIFS('Fielding Data'!H:H, 'Fielding Data'!$A:$A, $A2286)</f>
        <v>2</v>
      </c>
    </row>
    <row r="2287" spans="1:24" x14ac:dyDescent="0.3">
      <c r="A2287" s="13" t="str">
        <f t="shared" si="71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 t="shared" si="70"/>
        <v>1B</v>
      </c>
      <c r="Q2287" s="13">
        <f>IFERROR(VLOOKUP($A2287, 'Fielding Data'!$A$1:$H$12056, 5, 0), 0)</f>
        <v>1341</v>
      </c>
      <c r="R2287" s="13">
        <f>IFERROR(VLOOKUP($A2287, 'Fielding Data'!$A$1:$H$12056, 6, 0), 0)</f>
        <v>173</v>
      </c>
      <c r="S2287" s="13">
        <f>IFERROR(VLOOKUP($A2287, 'Fielding Data'!$A$1:$H$12056, 7, 0), 0)</f>
        <v>6</v>
      </c>
      <c r="T2287" s="13">
        <f>IFERROR(VLOOKUP($A2287, 'Fielding Data'!$A$1:$H$12056, 8, 0), 0)</f>
        <v>127</v>
      </c>
      <c r="U2287" s="13">
        <f>SUMIFS('Fielding Data'!E:E, 'Fielding Data'!$A:$A, $A2287)</f>
        <v>1341</v>
      </c>
      <c r="V2287" s="13">
        <f>SUMIFS('Fielding Data'!F:F, 'Fielding Data'!$A:$A, $A2287)</f>
        <v>173</v>
      </c>
      <c r="W2287" s="13">
        <f>SUMIFS('Fielding Data'!G:G, 'Fielding Data'!$A:$A, $A2287)</f>
        <v>6</v>
      </c>
      <c r="X2287" s="13">
        <f>SUMIFS('Fielding Data'!H:H, 'Fielding Data'!$A:$A, $A2287)</f>
        <v>127</v>
      </c>
    </row>
    <row r="2288" spans="1:24" x14ac:dyDescent="0.3">
      <c r="A2288" s="13" t="str">
        <f t="shared" si="71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 t="shared" si="70"/>
        <v>P</v>
      </c>
      <c r="Q2288" s="13">
        <f>IFERROR(VLOOKUP($A2288, 'Fielding Data'!$A$1:$H$12056, 5, 0), 0)</f>
        <v>0</v>
      </c>
      <c r="R2288" s="13">
        <f>IFERROR(VLOOKUP($A2288, 'Fielding Data'!$A$1:$H$12056, 6, 0), 0)</f>
        <v>4</v>
      </c>
      <c r="S2288" s="13">
        <f>IFERROR(VLOOKUP($A2288, 'Fielding Data'!$A$1:$H$12056, 7, 0), 0)</f>
        <v>0</v>
      </c>
      <c r="T2288" s="13">
        <f>IFERROR(VLOOKUP($A2288, 'Fielding Data'!$A$1:$H$12056, 8, 0), 0)</f>
        <v>0</v>
      </c>
      <c r="U2288" s="13">
        <f>SUMIFS('Fielding Data'!E:E, 'Fielding Data'!$A:$A, $A2288)</f>
        <v>0</v>
      </c>
      <c r="V2288" s="13">
        <f>SUMIFS('Fielding Data'!F:F, 'Fielding Data'!$A:$A, $A2288)</f>
        <v>4</v>
      </c>
      <c r="W2288" s="13">
        <f>SUMIFS('Fielding Data'!G:G, 'Fielding Data'!$A:$A, $A2288)</f>
        <v>0</v>
      </c>
      <c r="X2288" s="13">
        <f>SUMIFS('Fielding Data'!H:H, 'Fielding Data'!$A:$A, $A2288)</f>
        <v>0</v>
      </c>
    </row>
    <row r="2289" spans="1:24" x14ac:dyDescent="0.3">
      <c r="A2289" s="13" t="str">
        <f t="shared" si="71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 t="shared" si="70"/>
        <v>P</v>
      </c>
      <c r="Q2289" s="13">
        <f>IFERROR(VLOOKUP($A2289, 'Fielding Data'!$A$1:$H$12056, 5, 0), 0)</f>
        <v>0</v>
      </c>
      <c r="R2289" s="13">
        <f>IFERROR(VLOOKUP($A2289, 'Fielding Data'!$A$1:$H$12056, 6, 0), 0)</f>
        <v>0</v>
      </c>
      <c r="S2289" s="13">
        <f>IFERROR(VLOOKUP($A2289, 'Fielding Data'!$A$1:$H$12056, 7, 0), 0)</f>
        <v>0</v>
      </c>
      <c r="T2289" s="13">
        <f>IFERROR(VLOOKUP($A2289, 'Fielding Data'!$A$1:$H$12056, 8, 0), 0)</f>
        <v>0</v>
      </c>
      <c r="U2289" s="13">
        <f>SUMIFS('Fielding Data'!E:E, 'Fielding Data'!$A:$A, $A2289)</f>
        <v>0</v>
      </c>
      <c r="V2289" s="13">
        <f>SUMIFS('Fielding Data'!F:F, 'Fielding Data'!$A:$A, $A2289)</f>
        <v>0</v>
      </c>
      <c r="W2289" s="13">
        <f>SUMIFS('Fielding Data'!G:G, 'Fielding Data'!$A:$A, $A2289)</f>
        <v>0</v>
      </c>
      <c r="X2289" s="13">
        <f>SUMIFS('Fielding Data'!H:H, 'Fielding Data'!$A:$A, $A2289)</f>
        <v>0</v>
      </c>
    </row>
    <row r="2290" spans="1:24" x14ac:dyDescent="0.3">
      <c r="A2290" s="13" t="str">
        <f t="shared" si="71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 t="shared" si="70"/>
        <v>P</v>
      </c>
      <c r="Q2290" s="13">
        <f>IFERROR(VLOOKUP($A2290, 'Fielding Data'!$A$1:$H$12056, 5, 0), 0)</f>
        <v>7</v>
      </c>
      <c r="R2290" s="13">
        <f>IFERROR(VLOOKUP($A2290, 'Fielding Data'!$A$1:$H$12056, 6, 0), 0)</f>
        <v>19</v>
      </c>
      <c r="S2290" s="13">
        <f>IFERROR(VLOOKUP($A2290, 'Fielding Data'!$A$1:$H$12056, 7, 0), 0)</f>
        <v>0</v>
      </c>
      <c r="T2290" s="13">
        <f>IFERROR(VLOOKUP($A2290, 'Fielding Data'!$A$1:$H$12056, 8, 0), 0)</f>
        <v>0</v>
      </c>
      <c r="U2290" s="13">
        <f>SUMIFS('Fielding Data'!E:E, 'Fielding Data'!$A:$A, $A2290)</f>
        <v>7</v>
      </c>
      <c r="V2290" s="13">
        <f>SUMIFS('Fielding Data'!F:F, 'Fielding Data'!$A:$A, $A2290)</f>
        <v>19</v>
      </c>
      <c r="W2290" s="13">
        <f>SUMIFS('Fielding Data'!G:G, 'Fielding Data'!$A:$A, $A2290)</f>
        <v>0</v>
      </c>
      <c r="X2290" s="13">
        <f>SUMIFS('Fielding Data'!H:H, 'Fielding Data'!$A:$A, $A2290)</f>
        <v>0</v>
      </c>
    </row>
    <row r="2291" spans="1:24" x14ac:dyDescent="0.3">
      <c r="A2291" s="13" t="str">
        <f t="shared" si="71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 t="shared" si="70"/>
        <v>P</v>
      </c>
      <c r="Q2291" s="13">
        <f>IFERROR(VLOOKUP($A2291, 'Fielding Data'!$A$1:$H$12056, 5, 0), 0)</f>
        <v>3</v>
      </c>
      <c r="R2291" s="13">
        <f>IFERROR(VLOOKUP($A2291, 'Fielding Data'!$A$1:$H$12056, 6, 0), 0)</f>
        <v>6</v>
      </c>
      <c r="S2291" s="13">
        <f>IFERROR(VLOOKUP($A2291, 'Fielding Data'!$A$1:$H$12056, 7, 0), 0)</f>
        <v>1</v>
      </c>
      <c r="T2291" s="13">
        <f>IFERROR(VLOOKUP($A2291, 'Fielding Data'!$A$1:$H$12056, 8, 0), 0)</f>
        <v>0</v>
      </c>
      <c r="U2291" s="13">
        <f>SUMIFS('Fielding Data'!E:E, 'Fielding Data'!$A:$A, $A2291)</f>
        <v>3</v>
      </c>
      <c r="V2291" s="13">
        <f>SUMIFS('Fielding Data'!F:F, 'Fielding Data'!$A:$A, $A2291)</f>
        <v>6</v>
      </c>
      <c r="W2291" s="13">
        <f>SUMIFS('Fielding Data'!G:G, 'Fielding Data'!$A:$A, $A2291)</f>
        <v>1</v>
      </c>
      <c r="X2291" s="13">
        <f>SUMIFS('Fielding Data'!H:H, 'Fielding Data'!$A:$A, $A2291)</f>
        <v>0</v>
      </c>
    </row>
    <row r="2292" spans="1:24" x14ac:dyDescent="0.3">
      <c r="A2292" s="13" t="str">
        <f t="shared" si="71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 t="shared" si="70"/>
        <v>P</v>
      </c>
      <c r="Q2292" s="13">
        <f>IFERROR(VLOOKUP($A2292, 'Fielding Data'!$A$1:$H$12056, 5, 0), 0)</f>
        <v>0</v>
      </c>
      <c r="R2292" s="13">
        <f>IFERROR(VLOOKUP($A2292, 'Fielding Data'!$A$1:$H$12056, 6, 0), 0)</f>
        <v>2</v>
      </c>
      <c r="S2292" s="13">
        <f>IFERROR(VLOOKUP($A2292, 'Fielding Data'!$A$1:$H$12056, 7, 0), 0)</f>
        <v>0</v>
      </c>
      <c r="T2292" s="13">
        <f>IFERROR(VLOOKUP($A2292, 'Fielding Data'!$A$1:$H$12056, 8, 0), 0)</f>
        <v>0</v>
      </c>
      <c r="U2292" s="13">
        <f>SUMIFS('Fielding Data'!E:E, 'Fielding Data'!$A:$A, $A2292)</f>
        <v>0</v>
      </c>
      <c r="V2292" s="13">
        <f>SUMIFS('Fielding Data'!F:F, 'Fielding Data'!$A:$A, $A2292)</f>
        <v>2</v>
      </c>
      <c r="W2292" s="13">
        <f>SUMIFS('Fielding Data'!G:G, 'Fielding Data'!$A:$A, $A2292)</f>
        <v>0</v>
      </c>
      <c r="X2292" s="13">
        <f>SUMIFS('Fielding Data'!H:H, 'Fielding Data'!$A:$A, $A2292)</f>
        <v>0</v>
      </c>
    </row>
    <row r="2293" spans="1:24" x14ac:dyDescent="0.3">
      <c r="A2293" s="13" t="str">
        <f t="shared" si="71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 t="shared" si="70"/>
        <v>2B</v>
      </c>
      <c r="Q2293" s="13">
        <f>IFERROR(VLOOKUP($A2293, 'Fielding Data'!$A$1:$H$12056, 5, 0), 0)</f>
        <v>333</v>
      </c>
      <c r="R2293" s="13">
        <f>IFERROR(VLOOKUP($A2293, 'Fielding Data'!$A$1:$H$12056, 6, 0), 0)</f>
        <v>442</v>
      </c>
      <c r="S2293" s="13">
        <f>IFERROR(VLOOKUP($A2293, 'Fielding Data'!$A$1:$H$12056, 7, 0), 0)</f>
        <v>6</v>
      </c>
      <c r="T2293" s="13">
        <f>IFERROR(VLOOKUP($A2293, 'Fielding Data'!$A$1:$H$12056, 8, 0), 0)</f>
        <v>108</v>
      </c>
      <c r="U2293" s="13">
        <f>SUMIFS('Fielding Data'!E:E, 'Fielding Data'!$A:$A, $A2293)</f>
        <v>333</v>
      </c>
      <c r="V2293" s="13">
        <f>SUMIFS('Fielding Data'!F:F, 'Fielding Data'!$A:$A, $A2293)</f>
        <v>442</v>
      </c>
      <c r="W2293" s="13">
        <f>SUMIFS('Fielding Data'!G:G, 'Fielding Data'!$A:$A, $A2293)</f>
        <v>6</v>
      </c>
      <c r="X2293" s="13">
        <f>SUMIFS('Fielding Data'!H:H, 'Fielding Data'!$A:$A, $A2293)</f>
        <v>108</v>
      </c>
    </row>
    <row r="2294" spans="1:24" x14ac:dyDescent="0.3">
      <c r="A2294" s="13" t="str">
        <f t="shared" si="71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 t="shared" si="70"/>
        <v>1B</v>
      </c>
      <c r="Q2294" s="13">
        <f>IFERROR(VLOOKUP($A2294, 'Fielding Data'!$A$1:$H$12056, 5, 0), 0)</f>
        <v>659</v>
      </c>
      <c r="R2294" s="13">
        <f>IFERROR(VLOOKUP($A2294, 'Fielding Data'!$A$1:$H$12056, 6, 0), 0)</f>
        <v>77</v>
      </c>
      <c r="S2294" s="13">
        <f>IFERROR(VLOOKUP($A2294, 'Fielding Data'!$A$1:$H$12056, 7, 0), 0)</f>
        <v>6</v>
      </c>
      <c r="T2294" s="13">
        <f>IFERROR(VLOOKUP($A2294, 'Fielding Data'!$A$1:$H$12056, 8, 0), 0)</f>
        <v>57</v>
      </c>
      <c r="U2294" s="13">
        <f>SUMIFS('Fielding Data'!E:E, 'Fielding Data'!$A:$A, $A2294)</f>
        <v>659</v>
      </c>
      <c r="V2294" s="13">
        <f>SUMIFS('Fielding Data'!F:F, 'Fielding Data'!$A:$A, $A2294)</f>
        <v>77</v>
      </c>
      <c r="W2294" s="13">
        <f>SUMIFS('Fielding Data'!G:G, 'Fielding Data'!$A:$A, $A2294)</f>
        <v>6</v>
      </c>
      <c r="X2294" s="13">
        <f>SUMIFS('Fielding Data'!H:H, 'Fielding Data'!$A:$A, $A2294)</f>
        <v>57</v>
      </c>
    </row>
    <row r="2295" spans="1:24" x14ac:dyDescent="0.3">
      <c r="A2295" s="13" t="str">
        <f t="shared" si="71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 t="shared" si="70"/>
        <v>P</v>
      </c>
      <c r="Q2295" s="13">
        <f>IFERROR(VLOOKUP($A2295, 'Fielding Data'!$A$1:$H$12056, 5, 0), 0)</f>
        <v>3</v>
      </c>
      <c r="R2295" s="13">
        <f>IFERROR(VLOOKUP($A2295, 'Fielding Data'!$A$1:$H$12056, 6, 0), 0)</f>
        <v>6</v>
      </c>
      <c r="S2295" s="13">
        <f>IFERROR(VLOOKUP($A2295, 'Fielding Data'!$A$1:$H$12056, 7, 0), 0)</f>
        <v>1</v>
      </c>
      <c r="T2295" s="13">
        <f>IFERROR(VLOOKUP($A2295, 'Fielding Data'!$A$1:$H$12056, 8, 0), 0)</f>
        <v>0</v>
      </c>
      <c r="U2295" s="13">
        <f>SUMIFS('Fielding Data'!E:E, 'Fielding Data'!$A:$A, $A2295)</f>
        <v>3</v>
      </c>
      <c r="V2295" s="13">
        <f>SUMIFS('Fielding Data'!F:F, 'Fielding Data'!$A:$A, $A2295)</f>
        <v>6</v>
      </c>
      <c r="W2295" s="13">
        <f>SUMIFS('Fielding Data'!G:G, 'Fielding Data'!$A:$A, $A2295)</f>
        <v>1</v>
      </c>
      <c r="X2295" s="13">
        <f>SUMIFS('Fielding Data'!H:H, 'Fielding Data'!$A:$A, $A2295)</f>
        <v>0</v>
      </c>
    </row>
    <row r="2296" spans="1:24" x14ac:dyDescent="0.3">
      <c r="A2296" s="13" t="str">
        <f t="shared" si="71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 t="shared" si="70"/>
        <v>P</v>
      </c>
      <c r="Q2296" s="13">
        <f>IFERROR(VLOOKUP($A2296, 'Fielding Data'!$A$1:$H$12056, 5, 0), 0)</f>
        <v>3</v>
      </c>
      <c r="R2296" s="13">
        <f>IFERROR(VLOOKUP($A2296, 'Fielding Data'!$A$1:$H$12056, 6, 0), 0)</f>
        <v>8</v>
      </c>
      <c r="S2296" s="13">
        <f>IFERROR(VLOOKUP($A2296, 'Fielding Data'!$A$1:$H$12056, 7, 0), 0)</f>
        <v>0</v>
      </c>
      <c r="T2296" s="13">
        <f>IFERROR(VLOOKUP($A2296, 'Fielding Data'!$A$1:$H$12056, 8, 0), 0)</f>
        <v>0</v>
      </c>
      <c r="U2296" s="13">
        <f>SUMIFS('Fielding Data'!E:E, 'Fielding Data'!$A:$A, $A2296)</f>
        <v>3</v>
      </c>
      <c r="V2296" s="13">
        <f>SUMIFS('Fielding Data'!F:F, 'Fielding Data'!$A:$A, $A2296)</f>
        <v>8</v>
      </c>
      <c r="W2296" s="13">
        <f>SUMIFS('Fielding Data'!G:G, 'Fielding Data'!$A:$A, $A2296)</f>
        <v>0</v>
      </c>
      <c r="X2296" s="13">
        <f>SUMIFS('Fielding Data'!H:H, 'Fielding Data'!$A:$A, $A2296)</f>
        <v>0</v>
      </c>
    </row>
    <row r="2297" spans="1:24" x14ac:dyDescent="0.3">
      <c r="A2297" s="13" t="str">
        <f t="shared" si="71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 t="shared" si="70"/>
        <v>P</v>
      </c>
      <c r="Q2297" s="13">
        <f>IFERROR(VLOOKUP($A2297, 'Fielding Data'!$A$1:$H$12056, 5, 0), 0)</f>
        <v>8</v>
      </c>
      <c r="R2297" s="13">
        <f>IFERROR(VLOOKUP($A2297, 'Fielding Data'!$A$1:$H$12056, 6, 0), 0)</f>
        <v>24</v>
      </c>
      <c r="S2297" s="13">
        <f>IFERROR(VLOOKUP($A2297, 'Fielding Data'!$A$1:$H$12056, 7, 0), 0)</f>
        <v>2</v>
      </c>
      <c r="T2297" s="13">
        <f>IFERROR(VLOOKUP($A2297, 'Fielding Data'!$A$1:$H$12056, 8, 0), 0)</f>
        <v>1</v>
      </c>
      <c r="U2297" s="13">
        <f>SUMIFS('Fielding Data'!E:E, 'Fielding Data'!$A:$A, $A2297)</f>
        <v>8</v>
      </c>
      <c r="V2297" s="13">
        <f>SUMIFS('Fielding Data'!F:F, 'Fielding Data'!$A:$A, $A2297)</f>
        <v>24</v>
      </c>
      <c r="W2297" s="13">
        <f>SUMIFS('Fielding Data'!G:G, 'Fielding Data'!$A:$A, $A2297)</f>
        <v>2</v>
      </c>
      <c r="X2297" s="13">
        <f>SUMIFS('Fielding Data'!H:H, 'Fielding Data'!$A:$A, $A2297)</f>
        <v>1</v>
      </c>
    </row>
    <row r="2298" spans="1:24" x14ac:dyDescent="0.3">
      <c r="A2298" s="13" t="str">
        <f t="shared" si="71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 t="shared" si="70"/>
        <v>P</v>
      </c>
      <c r="Q2298" s="13">
        <f>IFERROR(VLOOKUP($A2298, 'Fielding Data'!$A$1:$H$12056, 5, 0), 0)</f>
        <v>1</v>
      </c>
      <c r="R2298" s="13">
        <f>IFERROR(VLOOKUP($A2298, 'Fielding Data'!$A$1:$H$12056, 6, 0), 0)</f>
        <v>7</v>
      </c>
      <c r="S2298" s="13">
        <f>IFERROR(VLOOKUP($A2298, 'Fielding Data'!$A$1:$H$12056, 7, 0), 0)</f>
        <v>1</v>
      </c>
      <c r="T2298" s="13">
        <f>IFERROR(VLOOKUP($A2298, 'Fielding Data'!$A$1:$H$12056, 8, 0), 0)</f>
        <v>0</v>
      </c>
      <c r="U2298" s="13">
        <f>SUMIFS('Fielding Data'!E:E, 'Fielding Data'!$A:$A, $A2298)</f>
        <v>1</v>
      </c>
      <c r="V2298" s="13">
        <f>SUMIFS('Fielding Data'!F:F, 'Fielding Data'!$A:$A, $A2298)</f>
        <v>7</v>
      </c>
      <c r="W2298" s="13">
        <f>SUMIFS('Fielding Data'!G:G, 'Fielding Data'!$A:$A, $A2298)</f>
        <v>1</v>
      </c>
      <c r="X2298" s="13">
        <f>SUMIFS('Fielding Data'!H:H, 'Fielding Data'!$A:$A, $A2298)</f>
        <v>0</v>
      </c>
    </row>
    <row r="2299" spans="1:24" x14ac:dyDescent="0.3">
      <c r="A2299" s="13" t="str">
        <f t="shared" si="71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 t="shared" si="70"/>
        <v>2B</v>
      </c>
      <c r="Q2299" s="13">
        <f>IFERROR(VLOOKUP($A2299, 'Fielding Data'!$A$1:$H$12056, 5, 0), 0)</f>
        <v>148</v>
      </c>
      <c r="R2299" s="13">
        <f>IFERROR(VLOOKUP($A2299, 'Fielding Data'!$A$1:$H$12056, 6, 0), 0)</f>
        <v>261</v>
      </c>
      <c r="S2299" s="13">
        <f>IFERROR(VLOOKUP($A2299, 'Fielding Data'!$A$1:$H$12056, 7, 0), 0)</f>
        <v>13</v>
      </c>
      <c r="T2299" s="13">
        <f>IFERROR(VLOOKUP($A2299, 'Fielding Data'!$A$1:$H$12056, 8, 0), 0)</f>
        <v>49</v>
      </c>
      <c r="U2299" s="13">
        <f>SUMIFS('Fielding Data'!E:E, 'Fielding Data'!$A:$A, $A2299)</f>
        <v>148</v>
      </c>
      <c r="V2299" s="13">
        <f>SUMIFS('Fielding Data'!F:F, 'Fielding Data'!$A:$A, $A2299)</f>
        <v>261</v>
      </c>
      <c r="W2299" s="13">
        <f>SUMIFS('Fielding Data'!G:G, 'Fielding Data'!$A:$A, $A2299)</f>
        <v>13</v>
      </c>
      <c r="X2299" s="13">
        <f>SUMIFS('Fielding Data'!H:H, 'Fielding Data'!$A:$A, $A2299)</f>
        <v>49</v>
      </c>
    </row>
    <row r="2300" spans="1:24" x14ac:dyDescent="0.3">
      <c r="A2300" s="13" t="str">
        <f t="shared" si="71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 t="shared" si="70"/>
        <v>2B</v>
      </c>
      <c r="Q2300" s="13">
        <f>IFERROR(VLOOKUP($A2300, 'Fielding Data'!$A$1:$H$12056, 5, 0), 0)</f>
        <v>175</v>
      </c>
      <c r="R2300" s="13">
        <f>IFERROR(VLOOKUP($A2300, 'Fielding Data'!$A$1:$H$12056, 6, 0), 0)</f>
        <v>291</v>
      </c>
      <c r="S2300" s="13">
        <f>IFERROR(VLOOKUP($A2300, 'Fielding Data'!$A$1:$H$12056, 7, 0), 0)</f>
        <v>15</v>
      </c>
      <c r="T2300" s="13">
        <f>IFERROR(VLOOKUP($A2300, 'Fielding Data'!$A$1:$H$12056, 8, 0), 0)</f>
        <v>65</v>
      </c>
      <c r="U2300" s="13">
        <f>SUMIFS('Fielding Data'!E:E, 'Fielding Data'!$A:$A, $A2300)</f>
        <v>175</v>
      </c>
      <c r="V2300" s="13">
        <f>SUMIFS('Fielding Data'!F:F, 'Fielding Data'!$A:$A, $A2300)</f>
        <v>291</v>
      </c>
      <c r="W2300" s="13">
        <f>SUMIFS('Fielding Data'!G:G, 'Fielding Data'!$A:$A, $A2300)</f>
        <v>15</v>
      </c>
      <c r="X2300" s="13">
        <f>SUMIFS('Fielding Data'!H:H, 'Fielding Data'!$A:$A, $A2300)</f>
        <v>65</v>
      </c>
    </row>
    <row r="2301" spans="1:24" x14ac:dyDescent="0.3">
      <c r="A2301" s="13" t="str">
        <f t="shared" si="71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 t="shared" si="70"/>
        <v>P</v>
      </c>
      <c r="Q2301" s="13">
        <f>IFERROR(VLOOKUP($A2301, 'Fielding Data'!$A$1:$H$12056, 5, 0), 0)</f>
        <v>1</v>
      </c>
      <c r="R2301" s="13">
        <f>IFERROR(VLOOKUP($A2301, 'Fielding Data'!$A$1:$H$12056, 6, 0), 0)</f>
        <v>1</v>
      </c>
      <c r="S2301" s="13">
        <f>IFERROR(VLOOKUP($A2301, 'Fielding Data'!$A$1:$H$12056, 7, 0), 0)</f>
        <v>0</v>
      </c>
      <c r="T2301" s="13">
        <f>IFERROR(VLOOKUP($A2301, 'Fielding Data'!$A$1:$H$12056, 8, 0), 0)</f>
        <v>0</v>
      </c>
      <c r="U2301" s="13">
        <f>SUMIFS('Fielding Data'!E:E, 'Fielding Data'!$A:$A, $A2301)</f>
        <v>1</v>
      </c>
      <c r="V2301" s="13">
        <f>SUMIFS('Fielding Data'!F:F, 'Fielding Data'!$A:$A, $A2301)</f>
        <v>1</v>
      </c>
      <c r="W2301" s="13">
        <f>SUMIFS('Fielding Data'!G:G, 'Fielding Data'!$A:$A, $A2301)</f>
        <v>0</v>
      </c>
      <c r="X2301" s="13">
        <f>SUMIFS('Fielding Data'!H:H, 'Fielding Data'!$A:$A, $A2301)</f>
        <v>0</v>
      </c>
    </row>
    <row r="2302" spans="1:24" x14ac:dyDescent="0.3">
      <c r="A2302" s="13" t="str">
        <f t="shared" si="71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 t="shared" si="70"/>
        <v>P</v>
      </c>
      <c r="Q2302" s="13">
        <f>IFERROR(VLOOKUP($A2302, 'Fielding Data'!$A$1:$H$12056, 5, 0), 0)</f>
        <v>0</v>
      </c>
      <c r="R2302" s="13">
        <f>IFERROR(VLOOKUP($A2302, 'Fielding Data'!$A$1:$H$12056, 6, 0), 0)</f>
        <v>0</v>
      </c>
      <c r="S2302" s="13">
        <f>IFERROR(VLOOKUP($A2302, 'Fielding Data'!$A$1:$H$12056, 7, 0), 0)</f>
        <v>0</v>
      </c>
      <c r="T2302" s="13">
        <f>IFERROR(VLOOKUP($A2302, 'Fielding Data'!$A$1:$H$12056, 8, 0), 0)</f>
        <v>0</v>
      </c>
      <c r="U2302" s="13">
        <f>SUMIFS('Fielding Data'!E:E, 'Fielding Data'!$A:$A, $A2302)</f>
        <v>0</v>
      </c>
      <c r="V2302" s="13">
        <f>SUMIFS('Fielding Data'!F:F, 'Fielding Data'!$A:$A, $A2302)</f>
        <v>0</v>
      </c>
      <c r="W2302" s="13">
        <f>SUMIFS('Fielding Data'!G:G, 'Fielding Data'!$A:$A, $A2302)</f>
        <v>0</v>
      </c>
      <c r="X2302" s="13">
        <f>SUMIFS('Fielding Data'!H:H, 'Fielding Data'!$A:$A, $A2302)</f>
        <v>0</v>
      </c>
    </row>
    <row r="2303" spans="1:24" x14ac:dyDescent="0.3">
      <c r="A2303" s="13" t="str">
        <f t="shared" si="71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 t="shared" si="70"/>
        <v>P</v>
      </c>
      <c r="Q2303" s="13">
        <f>IFERROR(VLOOKUP($A2303, 'Fielding Data'!$A$1:$H$12056, 5, 0), 0)</f>
        <v>5</v>
      </c>
      <c r="R2303" s="13">
        <f>IFERROR(VLOOKUP($A2303, 'Fielding Data'!$A$1:$H$12056, 6, 0), 0)</f>
        <v>12</v>
      </c>
      <c r="S2303" s="13">
        <f>IFERROR(VLOOKUP($A2303, 'Fielding Data'!$A$1:$H$12056, 7, 0), 0)</f>
        <v>2</v>
      </c>
      <c r="T2303" s="13">
        <f>IFERROR(VLOOKUP($A2303, 'Fielding Data'!$A$1:$H$12056, 8, 0), 0)</f>
        <v>1</v>
      </c>
      <c r="U2303" s="13">
        <f>SUMIFS('Fielding Data'!E:E, 'Fielding Data'!$A:$A, $A2303)</f>
        <v>5</v>
      </c>
      <c r="V2303" s="13">
        <f>SUMIFS('Fielding Data'!F:F, 'Fielding Data'!$A:$A, $A2303)</f>
        <v>12</v>
      </c>
      <c r="W2303" s="13">
        <f>SUMIFS('Fielding Data'!G:G, 'Fielding Data'!$A:$A, $A2303)</f>
        <v>2</v>
      </c>
      <c r="X2303" s="13">
        <f>SUMIFS('Fielding Data'!H:H, 'Fielding Data'!$A:$A, $A2303)</f>
        <v>1</v>
      </c>
    </row>
    <row r="2304" spans="1:24" x14ac:dyDescent="0.3">
      <c r="A2304" s="13" t="str">
        <f t="shared" si="71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 t="shared" si="70"/>
        <v>CF</v>
      </c>
      <c r="Q2304" s="13">
        <f>IFERROR(VLOOKUP($A2304, 'Fielding Data'!$A$1:$H$12056, 5, 0), 0)</f>
        <v>0</v>
      </c>
      <c r="R2304" s="13">
        <f>IFERROR(VLOOKUP($A2304, 'Fielding Data'!$A$1:$H$12056, 6, 0), 0)</f>
        <v>0</v>
      </c>
      <c r="S2304" s="13">
        <f>IFERROR(VLOOKUP($A2304, 'Fielding Data'!$A$1:$H$12056, 7, 0), 0)</f>
        <v>0</v>
      </c>
      <c r="T2304" s="13">
        <f>IFERROR(VLOOKUP($A2304, 'Fielding Data'!$A$1:$H$12056, 8, 0), 0)</f>
        <v>0</v>
      </c>
      <c r="U2304" s="13">
        <f>SUMIFS('Fielding Data'!E:E, 'Fielding Data'!$A:$A, $A2304)</f>
        <v>281</v>
      </c>
      <c r="V2304" s="13">
        <f>SUMIFS('Fielding Data'!F:F, 'Fielding Data'!$A:$A, $A2304)</f>
        <v>4</v>
      </c>
      <c r="W2304" s="13">
        <f>SUMIFS('Fielding Data'!G:G, 'Fielding Data'!$A:$A, $A2304)</f>
        <v>3</v>
      </c>
      <c r="X2304" s="13">
        <f>SUMIFS('Fielding Data'!H:H, 'Fielding Data'!$A:$A, $A2304)</f>
        <v>0</v>
      </c>
    </row>
    <row r="2305" spans="1:24" x14ac:dyDescent="0.3">
      <c r="A2305" s="13" t="str">
        <f t="shared" si="71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 t="shared" si="70"/>
        <v>CF</v>
      </c>
      <c r="Q2305" s="13">
        <f>IFERROR(VLOOKUP($A2305, 'Fielding Data'!$A$1:$H$12056, 5, 0), 0)</f>
        <v>0</v>
      </c>
      <c r="R2305" s="13">
        <f>IFERROR(VLOOKUP($A2305, 'Fielding Data'!$A$1:$H$12056, 6, 0), 0)</f>
        <v>0</v>
      </c>
      <c r="S2305" s="13">
        <f>IFERROR(VLOOKUP($A2305, 'Fielding Data'!$A$1:$H$12056, 7, 0), 0)</f>
        <v>0</v>
      </c>
      <c r="T2305" s="13">
        <f>IFERROR(VLOOKUP($A2305, 'Fielding Data'!$A$1:$H$12056, 8, 0), 0)</f>
        <v>0</v>
      </c>
      <c r="U2305" s="13">
        <f>SUMIFS('Fielding Data'!E:E, 'Fielding Data'!$A:$A, $A2305)</f>
        <v>342</v>
      </c>
      <c r="V2305" s="13">
        <f>SUMIFS('Fielding Data'!F:F, 'Fielding Data'!$A:$A, $A2305)</f>
        <v>11</v>
      </c>
      <c r="W2305" s="13">
        <f>SUMIFS('Fielding Data'!G:G, 'Fielding Data'!$A:$A, $A2305)</f>
        <v>8</v>
      </c>
      <c r="X2305" s="13">
        <f>SUMIFS('Fielding Data'!H:H, 'Fielding Data'!$A:$A, $A2305)</f>
        <v>4</v>
      </c>
    </row>
    <row r="2306" spans="1:24" x14ac:dyDescent="0.3">
      <c r="A2306" s="13" t="str">
        <f t="shared" si="71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 t="shared" ref="P2306:P2369" si="72">IFERROR(VLOOKUP($A2306, Fielding, 4, 0), "Other")</f>
        <v>P</v>
      </c>
      <c r="Q2306" s="13">
        <f>IFERROR(VLOOKUP($A2306, 'Fielding Data'!$A$1:$H$12056, 5, 0), 0)</f>
        <v>29</v>
      </c>
      <c r="R2306" s="13">
        <f>IFERROR(VLOOKUP($A2306, 'Fielding Data'!$A$1:$H$12056, 6, 0), 0)</f>
        <v>43</v>
      </c>
      <c r="S2306" s="13">
        <f>IFERROR(VLOOKUP($A2306, 'Fielding Data'!$A$1:$H$12056, 7, 0), 0)</f>
        <v>2</v>
      </c>
      <c r="T2306" s="13">
        <f>IFERROR(VLOOKUP($A2306, 'Fielding Data'!$A$1:$H$12056, 8, 0), 0)</f>
        <v>5</v>
      </c>
      <c r="U2306" s="13">
        <f>SUMIFS('Fielding Data'!E:E, 'Fielding Data'!$A:$A, $A2306)</f>
        <v>29</v>
      </c>
      <c r="V2306" s="13">
        <f>SUMIFS('Fielding Data'!F:F, 'Fielding Data'!$A:$A, $A2306)</f>
        <v>43</v>
      </c>
      <c r="W2306" s="13">
        <f>SUMIFS('Fielding Data'!G:G, 'Fielding Data'!$A:$A, $A2306)</f>
        <v>2</v>
      </c>
      <c r="X2306" s="13">
        <f>SUMIFS('Fielding Data'!H:H, 'Fielding Data'!$A:$A, $A2306)</f>
        <v>5</v>
      </c>
    </row>
    <row r="2307" spans="1:24" x14ac:dyDescent="0.3">
      <c r="A2307" s="13" t="str">
        <f t="shared" ref="A2307:A2370" si="73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 t="shared" si="72"/>
        <v>P</v>
      </c>
      <c r="Q2307" s="13">
        <f>IFERROR(VLOOKUP($A2307, 'Fielding Data'!$A$1:$H$12056, 5, 0), 0)</f>
        <v>2</v>
      </c>
      <c r="R2307" s="13">
        <f>IFERROR(VLOOKUP($A2307, 'Fielding Data'!$A$1:$H$12056, 6, 0), 0)</f>
        <v>1</v>
      </c>
      <c r="S2307" s="13">
        <f>IFERROR(VLOOKUP($A2307, 'Fielding Data'!$A$1:$H$12056, 7, 0), 0)</f>
        <v>0</v>
      </c>
      <c r="T2307" s="13">
        <f>IFERROR(VLOOKUP($A2307, 'Fielding Data'!$A$1:$H$12056, 8, 0), 0)</f>
        <v>0</v>
      </c>
      <c r="U2307" s="13">
        <f>SUMIFS('Fielding Data'!E:E, 'Fielding Data'!$A:$A, $A2307)</f>
        <v>2</v>
      </c>
      <c r="V2307" s="13">
        <f>SUMIFS('Fielding Data'!F:F, 'Fielding Data'!$A:$A, $A2307)</f>
        <v>1</v>
      </c>
      <c r="W2307" s="13">
        <f>SUMIFS('Fielding Data'!G:G, 'Fielding Data'!$A:$A, $A2307)</f>
        <v>0</v>
      </c>
      <c r="X2307" s="13">
        <f>SUMIFS('Fielding Data'!H:H, 'Fielding Data'!$A:$A, $A2307)</f>
        <v>0</v>
      </c>
    </row>
    <row r="2308" spans="1:24" x14ac:dyDescent="0.3">
      <c r="A2308" s="13" t="str">
        <f t="shared" si="73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 t="shared" si="72"/>
        <v>P</v>
      </c>
      <c r="Q2308" s="13">
        <f>IFERROR(VLOOKUP($A2308, 'Fielding Data'!$A$1:$H$12056, 5, 0), 0)</f>
        <v>1</v>
      </c>
      <c r="R2308" s="13">
        <f>IFERROR(VLOOKUP($A2308, 'Fielding Data'!$A$1:$H$12056, 6, 0), 0)</f>
        <v>0</v>
      </c>
      <c r="S2308" s="13">
        <f>IFERROR(VLOOKUP($A2308, 'Fielding Data'!$A$1:$H$12056, 7, 0), 0)</f>
        <v>0</v>
      </c>
      <c r="T2308" s="13">
        <f>IFERROR(VLOOKUP($A2308, 'Fielding Data'!$A$1:$H$12056, 8, 0), 0)</f>
        <v>0</v>
      </c>
      <c r="U2308" s="13">
        <f>SUMIFS('Fielding Data'!E:E, 'Fielding Data'!$A:$A, $A2308)</f>
        <v>1</v>
      </c>
      <c r="V2308" s="13">
        <f>SUMIFS('Fielding Data'!F:F, 'Fielding Data'!$A:$A, $A2308)</f>
        <v>0</v>
      </c>
      <c r="W2308" s="13">
        <f>SUMIFS('Fielding Data'!G:G, 'Fielding Data'!$A:$A, $A2308)</f>
        <v>0</v>
      </c>
      <c r="X2308" s="13">
        <f>SUMIFS('Fielding Data'!H:H, 'Fielding Data'!$A:$A, $A2308)</f>
        <v>0</v>
      </c>
    </row>
    <row r="2309" spans="1:24" x14ac:dyDescent="0.3">
      <c r="A2309" s="13" t="str">
        <f t="shared" si="73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 t="shared" si="72"/>
        <v>C</v>
      </c>
      <c r="Q2309" s="13">
        <f>IFERROR(VLOOKUP($A2309, 'Fielding Data'!$A$1:$H$12056, 5, 0), 0)</f>
        <v>495</v>
      </c>
      <c r="R2309" s="13">
        <f>IFERROR(VLOOKUP($A2309, 'Fielding Data'!$A$1:$H$12056, 6, 0), 0)</f>
        <v>41</v>
      </c>
      <c r="S2309" s="13">
        <f>IFERROR(VLOOKUP($A2309, 'Fielding Data'!$A$1:$H$12056, 7, 0), 0)</f>
        <v>5</v>
      </c>
      <c r="T2309" s="13">
        <f>IFERROR(VLOOKUP($A2309, 'Fielding Data'!$A$1:$H$12056, 8, 0), 0)</f>
        <v>4</v>
      </c>
      <c r="U2309" s="13">
        <f>SUMIFS('Fielding Data'!E:E, 'Fielding Data'!$A:$A, $A2309)</f>
        <v>495</v>
      </c>
      <c r="V2309" s="13">
        <f>SUMIFS('Fielding Data'!F:F, 'Fielding Data'!$A:$A, $A2309)</f>
        <v>41</v>
      </c>
      <c r="W2309" s="13">
        <f>SUMIFS('Fielding Data'!G:G, 'Fielding Data'!$A:$A, $A2309)</f>
        <v>5</v>
      </c>
      <c r="X2309" s="13">
        <f>SUMIFS('Fielding Data'!H:H, 'Fielding Data'!$A:$A, $A2309)</f>
        <v>4</v>
      </c>
    </row>
    <row r="2310" spans="1:24" x14ac:dyDescent="0.3">
      <c r="A2310" s="13" t="str">
        <f t="shared" si="73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 t="shared" si="72"/>
        <v>1B</v>
      </c>
      <c r="Q2310" s="13">
        <f>IFERROR(VLOOKUP($A2310, 'Fielding Data'!$A$1:$H$12056, 5, 0), 0)</f>
        <v>4</v>
      </c>
      <c r="R2310" s="13">
        <f>IFERROR(VLOOKUP($A2310, 'Fielding Data'!$A$1:$H$12056, 6, 0), 0)</f>
        <v>0</v>
      </c>
      <c r="S2310" s="13">
        <f>IFERROR(VLOOKUP($A2310, 'Fielding Data'!$A$1:$H$12056, 7, 0), 0)</f>
        <v>0</v>
      </c>
      <c r="T2310" s="13">
        <f>IFERROR(VLOOKUP($A2310, 'Fielding Data'!$A$1:$H$12056, 8, 0), 0)</f>
        <v>2</v>
      </c>
      <c r="U2310" s="13">
        <f>SUMIFS('Fielding Data'!E:E, 'Fielding Data'!$A:$A, $A2310)</f>
        <v>859</v>
      </c>
      <c r="V2310" s="13">
        <f>SUMIFS('Fielding Data'!F:F, 'Fielding Data'!$A:$A, $A2310)</f>
        <v>70</v>
      </c>
      <c r="W2310" s="13">
        <f>SUMIFS('Fielding Data'!G:G, 'Fielding Data'!$A:$A, $A2310)</f>
        <v>5</v>
      </c>
      <c r="X2310" s="13">
        <f>SUMIFS('Fielding Data'!H:H, 'Fielding Data'!$A:$A, $A2310)</f>
        <v>16</v>
      </c>
    </row>
    <row r="2311" spans="1:24" x14ac:dyDescent="0.3">
      <c r="A2311" s="13" t="str">
        <f t="shared" si="73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 t="shared" si="72"/>
        <v>1B</v>
      </c>
      <c r="Q2311" s="13">
        <f>IFERROR(VLOOKUP($A2311, 'Fielding Data'!$A$1:$H$12056, 5, 0), 0)</f>
        <v>181</v>
      </c>
      <c r="R2311" s="13">
        <f>IFERROR(VLOOKUP($A2311, 'Fielding Data'!$A$1:$H$12056, 6, 0), 0)</f>
        <v>12</v>
      </c>
      <c r="S2311" s="13">
        <f>IFERROR(VLOOKUP($A2311, 'Fielding Data'!$A$1:$H$12056, 7, 0), 0)</f>
        <v>0</v>
      </c>
      <c r="T2311" s="13">
        <f>IFERROR(VLOOKUP($A2311, 'Fielding Data'!$A$1:$H$12056, 8, 0), 0)</f>
        <v>10</v>
      </c>
      <c r="U2311" s="13">
        <f>SUMIFS('Fielding Data'!E:E, 'Fielding Data'!$A:$A, $A2311)</f>
        <v>238</v>
      </c>
      <c r="V2311" s="13">
        <f>SUMIFS('Fielding Data'!F:F, 'Fielding Data'!$A:$A, $A2311)</f>
        <v>109</v>
      </c>
      <c r="W2311" s="13">
        <f>SUMIFS('Fielding Data'!G:G, 'Fielding Data'!$A:$A, $A2311)</f>
        <v>6</v>
      </c>
      <c r="X2311" s="13">
        <f>SUMIFS('Fielding Data'!H:H, 'Fielding Data'!$A:$A, $A2311)</f>
        <v>25</v>
      </c>
    </row>
    <row r="2312" spans="1:24" x14ac:dyDescent="0.3">
      <c r="A2312" s="13" t="str">
        <f t="shared" si="73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 t="shared" si="72"/>
        <v>P</v>
      </c>
      <c r="Q2312" s="13">
        <f>IFERROR(VLOOKUP($A2312, 'Fielding Data'!$A$1:$H$12056, 5, 0), 0)</f>
        <v>1</v>
      </c>
      <c r="R2312" s="13">
        <f>IFERROR(VLOOKUP($A2312, 'Fielding Data'!$A$1:$H$12056, 6, 0), 0)</f>
        <v>6</v>
      </c>
      <c r="S2312" s="13">
        <f>IFERROR(VLOOKUP($A2312, 'Fielding Data'!$A$1:$H$12056, 7, 0), 0)</f>
        <v>1</v>
      </c>
      <c r="T2312" s="13">
        <f>IFERROR(VLOOKUP($A2312, 'Fielding Data'!$A$1:$H$12056, 8, 0), 0)</f>
        <v>1</v>
      </c>
      <c r="U2312" s="13">
        <f>SUMIFS('Fielding Data'!E:E, 'Fielding Data'!$A:$A, $A2312)</f>
        <v>1</v>
      </c>
      <c r="V2312" s="13">
        <f>SUMIFS('Fielding Data'!F:F, 'Fielding Data'!$A:$A, $A2312)</f>
        <v>6</v>
      </c>
      <c r="W2312" s="13">
        <f>SUMIFS('Fielding Data'!G:G, 'Fielding Data'!$A:$A, $A2312)</f>
        <v>1</v>
      </c>
      <c r="X2312" s="13">
        <f>SUMIFS('Fielding Data'!H:H, 'Fielding Data'!$A:$A, $A2312)</f>
        <v>1</v>
      </c>
    </row>
    <row r="2313" spans="1:24" x14ac:dyDescent="0.3">
      <c r="A2313" s="13" t="str">
        <f t="shared" si="73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 t="shared" si="72"/>
        <v>P</v>
      </c>
      <c r="Q2313" s="13">
        <f>IFERROR(VLOOKUP($A2313, 'Fielding Data'!$A$1:$H$12056, 5, 0), 0)</f>
        <v>1</v>
      </c>
      <c r="R2313" s="13">
        <f>IFERROR(VLOOKUP($A2313, 'Fielding Data'!$A$1:$H$12056, 6, 0), 0)</f>
        <v>0</v>
      </c>
      <c r="S2313" s="13">
        <f>IFERROR(VLOOKUP($A2313, 'Fielding Data'!$A$1:$H$12056, 7, 0), 0)</f>
        <v>0</v>
      </c>
      <c r="T2313" s="13">
        <f>IFERROR(VLOOKUP($A2313, 'Fielding Data'!$A$1:$H$12056, 8, 0), 0)</f>
        <v>0</v>
      </c>
      <c r="U2313" s="13">
        <f>SUMIFS('Fielding Data'!E:E, 'Fielding Data'!$A:$A, $A2313)</f>
        <v>1</v>
      </c>
      <c r="V2313" s="13">
        <f>SUMIFS('Fielding Data'!F:F, 'Fielding Data'!$A:$A, $A2313)</f>
        <v>0</v>
      </c>
      <c r="W2313" s="13">
        <f>SUMIFS('Fielding Data'!G:G, 'Fielding Data'!$A:$A, $A2313)</f>
        <v>0</v>
      </c>
      <c r="X2313" s="13">
        <f>SUMIFS('Fielding Data'!H:H, 'Fielding Data'!$A:$A, $A2313)</f>
        <v>0</v>
      </c>
    </row>
    <row r="2314" spans="1:24" x14ac:dyDescent="0.3">
      <c r="A2314" s="13" t="str">
        <f t="shared" si="73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 t="shared" si="72"/>
        <v>P</v>
      </c>
      <c r="Q2314" s="13">
        <f>IFERROR(VLOOKUP($A2314, 'Fielding Data'!$A$1:$H$12056, 5, 0), 0)</f>
        <v>3</v>
      </c>
      <c r="R2314" s="13">
        <f>IFERROR(VLOOKUP($A2314, 'Fielding Data'!$A$1:$H$12056, 6, 0), 0)</f>
        <v>15</v>
      </c>
      <c r="S2314" s="13">
        <f>IFERROR(VLOOKUP($A2314, 'Fielding Data'!$A$1:$H$12056, 7, 0), 0)</f>
        <v>0</v>
      </c>
      <c r="T2314" s="13">
        <f>IFERROR(VLOOKUP($A2314, 'Fielding Data'!$A$1:$H$12056, 8, 0), 0)</f>
        <v>1</v>
      </c>
      <c r="U2314" s="13">
        <f>SUMIFS('Fielding Data'!E:E, 'Fielding Data'!$A:$A, $A2314)</f>
        <v>3</v>
      </c>
      <c r="V2314" s="13">
        <f>SUMIFS('Fielding Data'!F:F, 'Fielding Data'!$A:$A, $A2314)</f>
        <v>15</v>
      </c>
      <c r="W2314" s="13">
        <f>SUMIFS('Fielding Data'!G:G, 'Fielding Data'!$A:$A, $A2314)</f>
        <v>0</v>
      </c>
      <c r="X2314" s="13">
        <f>SUMIFS('Fielding Data'!H:H, 'Fielding Data'!$A:$A, $A2314)</f>
        <v>1</v>
      </c>
    </row>
    <row r="2315" spans="1:24" x14ac:dyDescent="0.3">
      <c r="A2315" s="13" t="str">
        <f t="shared" si="73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 t="shared" si="72"/>
        <v>P</v>
      </c>
      <c r="Q2315" s="13">
        <f>IFERROR(VLOOKUP($A2315, 'Fielding Data'!$A$1:$H$12056, 5, 0), 0)</f>
        <v>3</v>
      </c>
      <c r="R2315" s="13">
        <f>IFERROR(VLOOKUP($A2315, 'Fielding Data'!$A$1:$H$12056, 6, 0), 0)</f>
        <v>3</v>
      </c>
      <c r="S2315" s="13">
        <f>IFERROR(VLOOKUP($A2315, 'Fielding Data'!$A$1:$H$12056, 7, 0), 0)</f>
        <v>2</v>
      </c>
      <c r="T2315" s="13">
        <f>IFERROR(VLOOKUP($A2315, 'Fielding Data'!$A$1:$H$12056, 8, 0), 0)</f>
        <v>1</v>
      </c>
      <c r="U2315" s="13">
        <f>SUMIFS('Fielding Data'!E:E, 'Fielding Data'!$A:$A, $A2315)</f>
        <v>3</v>
      </c>
      <c r="V2315" s="13">
        <f>SUMIFS('Fielding Data'!F:F, 'Fielding Data'!$A:$A, $A2315)</f>
        <v>3</v>
      </c>
      <c r="W2315" s="13">
        <f>SUMIFS('Fielding Data'!G:G, 'Fielding Data'!$A:$A, $A2315)</f>
        <v>2</v>
      </c>
      <c r="X2315" s="13">
        <f>SUMIFS('Fielding Data'!H:H, 'Fielding Data'!$A:$A, $A2315)</f>
        <v>1</v>
      </c>
    </row>
    <row r="2316" spans="1:24" x14ac:dyDescent="0.3">
      <c r="A2316" s="13" t="str">
        <f t="shared" si="73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 t="shared" si="72"/>
        <v>LF</v>
      </c>
      <c r="Q2316" s="13">
        <f>IFERROR(VLOOKUP($A2316, 'Fielding Data'!$A$1:$H$12056, 5, 0), 0)</f>
        <v>0</v>
      </c>
      <c r="R2316" s="13">
        <f>IFERROR(VLOOKUP($A2316, 'Fielding Data'!$A$1:$H$12056, 6, 0), 0)</f>
        <v>0</v>
      </c>
      <c r="S2316" s="13">
        <f>IFERROR(VLOOKUP($A2316, 'Fielding Data'!$A$1:$H$12056, 7, 0), 0)</f>
        <v>0</v>
      </c>
      <c r="T2316" s="13">
        <f>IFERROR(VLOOKUP($A2316, 'Fielding Data'!$A$1:$H$12056, 8, 0), 0)</f>
        <v>0</v>
      </c>
      <c r="U2316" s="13">
        <f>SUMIFS('Fielding Data'!E:E, 'Fielding Data'!$A:$A, $A2316)</f>
        <v>159</v>
      </c>
      <c r="V2316" s="13">
        <f>SUMIFS('Fielding Data'!F:F, 'Fielding Data'!$A:$A, $A2316)</f>
        <v>3</v>
      </c>
      <c r="W2316" s="13">
        <f>SUMIFS('Fielding Data'!G:G, 'Fielding Data'!$A:$A, $A2316)</f>
        <v>2</v>
      </c>
      <c r="X2316" s="13">
        <f>SUMIFS('Fielding Data'!H:H, 'Fielding Data'!$A:$A, $A2316)</f>
        <v>1</v>
      </c>
    </row>
    <row r="2317" spans="1:24" x14ac:dyDescent="0.3">
      <c r="A2317" s="13" t="str">
        <f t="shared" si="73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 t="shared" si="72"/>
        <v>P</v>
      </c>
      <c r="Q2317" s="13">
        <f>IFERROR(VLOOKUP($A2317, 'Fielding Data'!$A$1:$H$12056, 5, 0), 0)</f>
        <v>0</v>
      </c>
      <c r="R2317" s="13">
        <f>IFERROR(VLOOKUP($A2317, 'Fielding Data'!$A$1:$H$12056, 6, 0), 0)</f>
        <v>0</v>
      </c>
      <c r="S2317" s="13">
        <f>IFERROR(VLOOKUP($A2317, 'Fielding Data'!$A$1:$H$12056, 7, 0), 0)</f>
        <v>0</v>
      </c>
      <c r="T2317" s="13">
        <f>IFERROR(VLOOKUP($A2317, 'Fielding Data'!$A$1:$H$12056, 8, 0), 0)</f>
        <v>0</v>
      </c>
      <c r="U2317" s="13">
        <f>SUMIFS('Fielding Data'!E:E, 'Fielding Data'!$A:$A, $A2317)</f>
        <v>0</v>
      </c>
      <c r="V2317" s="13">
        <f>SUMIFS('Fielding Data'!F:F, 'Fielding Data'!$A:$A, $A2317)</f>
        <v>0</v>
      </c>
      <c r="W2317" s="13">
        <f>SUMIFS('Fielding Data'!G:G, 'Fielding Data'!$A:$A, $A2317)</f>
        <v>0</v>
      </c>
      <c r="X2317" s="13">
        <f>SUMIFS('Fielding Data'!H:H, 'Fielding Data'!$A:$A, $A2317)</f>
        <v>0</v>
      </c>
    </row>
    <row r="2318" spans="1:24" x14ac:dyDescent="0.3">
      <c r="A2318" s="13" t="str">
        <f t="shared" si="73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 t="shared" si="72"/>
        <v>LF</v>
      </c>
      <c r="Q2318" s="13">
        <f>IFERROR(VLOOKUP($A2318, 'Fielding Data'!$A$1:$H$12056, 5, 0), 0)</f>
        <v>0</v>
      </c>
      <c r="R2318" s="13">
        <f>IFERROR(VLOOKUP($A2318, 'Fielding Data'!$A$1:$H$12056, 6, 0), 0)</f>
        <v>0</v>
      </c>
      <c r="S2318" s="13">
        <f>IFERROR(VLOOKUP($A2318, 'Fielding Data'!$A$1:$H$12056, 7, 0), 0)</f>
        <v>0</v>
      </c>
      <c r="T2318" s="13">
        <f>IFERROR(VLOOKUP($A2318, 'Fielding Data'!$A$1:$H$12056, 8, 0), 0)</f>
        <v>0</v>
      </c>
      <c r="U2318" s="13">
        <f>SUMIFS('Fielding Data'!E:E, 'Fielding Data'!$A:$A, $A2318)</f>
        <v>23</v>
      </c>
      <c r="V2318" s="13">
        <f>SUMIFS('Fielding Data'!F:F, 'Fielding Data'!$A:$A, $A2318)</f>
        <v>0</v>
      </c>
      <c r="W2318" s="13">
        <f>SUMIFS('Fielding Data'!G:G, 'Fielding Data'!$A:$A, $A2318)</f>
        <v>0</v>
      </c>
      <c r="X2318" s="13">
        <f>SUMIFS('Fielding Data'!H:H, 'Fielding Data'!$A:$A, $A2318)</f>
        <v>0</v>
      </c>
    </row>
    <row r="2319" spans="1:24" x14ac:dyDescent="0.3">
      <c r="A2319" s="13" t="str">
        <f t="shared" si="73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 t="shared" si="72"/>
        <v>1B</v>
      </c>
      <c r="Q2319" s="13">
        <f>IFERROR(VLOOKUP($A2319, 'Fielding Data'!$A$1:$H$12056, 5, 0), 0)</f>
        <v>7</v>
      </c>
      <c r="R2319" s="13">
        <f>IFERROR(VLOOKUP($A2319, 'Fielding Data'!$A$1:$H$12056, 6, 0), 0)</f>
        <v>0</v>
      </c>
      <c r="S2319" s="13">
        <f>IFERROR(VLOOKUP($A2319, 'Fielding Data'!$A$1:$H$12056, 7, 0), 0)</f>
        <v>0</v>
      </c>
      <c r="T2319" s="13">
        <f>IFERROR(VLOOKUP($A2319, 'Fielding Data'!$A$1:$H$12056, 8, 0), 0)</f>
        <v>1</v>
      </c>
      <c r="U2319" s="13">
        <f>SUMIFS('Fielding Data'!E:E, 'Fielding Data'!$A:$A, $A2319)</f>
        <v>246</v>
      </c>
      <c r="V2319" s="13">
        <f>SUMIFS('Fielding Data'!F:F, 'Fielding Data'!$A:$A, $A2319)</f>
        <v>26</v>
      </c>
      <c r="W2319" s="13">
        <f>SUMIFS('Fielding Data'!G:G, 'Fielding Data'!$A:$A, $A2319)</f>
        <v>1</v>
      </c>
      <c r="X2319" s="13">
        <f>SUMIFS('Fielding Data'!H:H, 'Fielding Data'!$A:$A, $A2319)</f>
        <v>2</v>
      </c>
    </row>
    <row r="2320" spans="1:24" x14ac:dyDescent="0.3">
      <c r="A2320" s="13" t="str">
        <f t="shared" si="73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 t="shared" si="72"/>
        <v>P</v>
      </c>
      <c r="Q2320" s="13">
        <f>IFERROR(VLOOKUP($A2320, 'Fielding Data'!$A$1:$H$12056, 5, 0), 0)</f>
        <v>1</v>
      </c>
      <c r="R2320" s="13">
        <f>IFERROR(VLOOKUP($A2320, 'Fielding Data'!$A$1:$H$12056, 6, 0), 0)</f>
        <v>5</v>
      </c>
      <c r="S2320" s="13">
        <f>IFERROR(VLOOKUP($A2320, 'Fielding Data'!$A$1:$H$12056, 7, 0), 0)</f>
        <v>0</v>
      </c>
      <c r="T2320" s="13">
        <f>IFERROR(VLOOKUP($A2320, 'Fielding Data'!$A$1:$H$12056, 8, 0), 0)</f>
        <v>0</v>
      </c>
      <c r="U2320" s="13">
        <f>SUMIFS('Fielding Data'!E:E, 'Fielding Data'!$A:$A, $A2320)</f>
        <v>1</v>
      </c>
      <c r="V2320" s="13">
        <f>SUMIFS('Fielding Data'!F:F, 'Fielding Data'!$A:$A, $A2320)</f>
        <v>5</v>
      </c>
      <c r="W2320" s="13">
        <f>SUMIFS('Fielding Data'!G:G, 'Fielding Data'!$A:$A, $A2320)</f>
        <v>0</v>
      </c>
      <c r="X2320" s="13">
        <f>SUMIFS('Fielding Data'!H:H, 'Fielding Data'!$A:$A, $A2320)</f>
        <v>0</v>
      </c>
    </row>
    <row r="2321" spans="1:24" x14ac:dyDescent="0.3">
      <c r="A2321" s="13" t="str">
        <f t="shared" si="73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 t="shared" si="72"/>
        <v>P</v>
      </c>
      <c r="Q2321" s="13">
        <f>IFERROR(VLOOKUP($A2321, 'Fielding Data'!$A$1:$H$12056, 5, 0), 0)</f>
        <v>6</v>
      </c>
      <c r="R2321" s="13">
        <f>IFERROR(VLOOKUP($A2321, 'Fielding Data'!$A$1:$H$12056, 6, 0), 0)</f>
        <v>23</v>
      </c>
      <c r="S2321" s="13">
        <f>IFERROR(VLOOKUP($A2321, 'Fielding Data'!$A$1:$H$12056, 7, 0), 0)</f>
        <v>1</v>
      </c>
      <c r="T2321" s="13">
        <f>IFERROR(VLOOKUP($A2321, 'Fielding Data'!$A$1:$H$12056, 8, 0), 0)</f>
        <v>0</v>
      </c>
      <c r="U2321" s="13">
        <f>SUMIFS('Fielding Data'!E:E, 'Fielding Data'!$A:$A, $A2321)</f>
        <v>6</v>
      </c>
      <c r="V2321" s="13">
        <f>SUMIFS('Fielding Data'!F:F, 'Fielding Data'!$A:$A, $A2321)</f>
        <v>23</v>
      </c>
      <c r="W2321" s="13">
        <f>SUMIFS('Fielding Data'!G:G, 'Fielding Data'!$A:$A, $A2321)</f>
        <v>1</v>
      </c>
      <c r="X2321" s="13">
        <f>SUMIFS('Fielding Data'!H:H, 'Fielding Data'!$A:$A, $A2321)</f>
        <v>0</v>
      </c>
    </row>
    <row r="2322" spans="1:24" x14ac:dyDescent="0.3">
      <c r="A2322" s="13" t="str">
        <f t="shared" si="73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 t="shared" si="72"/>
        <v>LF</v>
      </c>
      <c r="Q2322" s="13">
        <f>IFERROR(VLOOKUP($A2322, 'Fielding Data'!$A$1:$H$12056, 5, 0), 0)</f>
        <v>0</v>
      </c>
      <c r="R2322" s="13">
        <f>IFERROR(VLOOKUP($A2322, 'Fielding Data'!$A$1:$H$12056, 6, 0), 0)</f>
        <v>0</v>
      </c>
      <c r="S2322" s="13">
        <f>IFERROR(VLOOKUP($A2322, 'Fielding Data'!$A$1:$H$12056, 7, 0), 0)</f>
        <v>0</v>
      </c>
      <c r="T2322" s="13">
        <f>IFERROR(VLOOKUP($A2322, 'Fielding Data'!$A$1:$H$12056, 8, 0), 0)</f>
        <v>0</v>
      </c>
      <c r="U2322" s="13">
        <f>SUMIFS('Fielding Data'!E:E, 'Fielding Data'!$A:$A, $A2322)</f>
        <v>10</v>
      </c>
      <c r="V2322" s="13">
        <f>SUMIFS('Fielding Data'!F:F, 'Fielding Data'!$A:$A, $A2322)</f>
        <v>1</v>
      </c>
      <c r="W2322" s="13">
        <f>SUMIFS('Fielding Data'!G:G, 'Fielding Data'!$A:$A, $A2322)</f>
        <v>0</v>
      </c>
      <c r="X2322" s="13">
        <f>SUMIFS('Fielding Data'!H:H, 'Fielding Data'!$A:$A, $A2322)</f>
        <v>0</v>
      </c>
    </row>
    <row r="2323" spans="1:24" x14ac:dyDescent="0.3">
      <c r="A2323" s="13" t="str">
        <f t="shared" si="73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 t="shared" si="72"/>
        <v>P</v>
      </c>
      <c r="Q2323" s="13">
        <f>IFERROR(VLOOKUP($A2323, 'Fielding Data'!$A$1:$H$12056, 5, 0), 0)</f>
        <v>8</v>
      </c>
      <c r="R2323" s="13">
        <f>IFERROR(VLOOKUP($A2323, 'Fielding Data'!$A$1:$H$12056, 6, 0), 0)</f>
        <v>32</v>
      </c>
      <c r="S2323" s="13">
        <f>IFERROR(VLOOKUP($A2323, 'Fielding Data'!$A$1:$H$12056, 7, 0), 0)</f>
        <v>4</v>
      </c>
      <c r="T2323" s="13">
        <f>IFERROR(VLOOKUP($A2323, 'Fielding Data'!$A$1:$H$12056, 8, 0), 0)</f>
        <v>3</v>
      </c>
      <c r="U2323" s="13">
        <f>SUMIFS('Fielding Data'!E:E, 'Fielding Data'!$A:$A, $A2323)</f>
        <v>8</v>
      </c>
      <c r="V2323" s="13">
        <f>SUMIFS('Fielding Data'!F:F, 'Fielding Data'!$A:$A, $A2323)</f>
        <v>32</v>
      </c>
      <c r="W2323" s="13">
        <f>SUMIFS('Fielding Data'!G:G, 'Fielding Data'!$A:$A, $A2323)</f>
        <v>4</v>
      </c>
      <c r="X2323" s="13">
        <f>SUMIFS('Fielding Data'!H:H, 'Fielding Data'!$A:$A, $A2323)</f>
        <v>3</v>
      </c>
    </row>
    <row r="2324" spans="1:24" x14ac:dyDescent="0.3">
      <c r="A2324" s="13" t="str">
        <f t="shared" si="73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 t="shared" si="72"/>
        <v>P</v>
      </c>
      <c r="Q2324" s="13">
        <f>IFERROR(VLOOKUP($A2324, 'Fielding Data'!$A$1:$H$12056, 5, 0), 0)</f>
        <v>4</v>
      </c>
      <c r="R2324" s="13">
        <f>IFERROR(VLOOKUP($A2324, 'Fielding Data'!$A$1:$H$12056, 6, 0), 0)</f>
        <v>12</v>
      </c>
      <c r="S2324" s="13">
        <f>IFERROR(VLOOKUP($A2324, 'Fielding Data'!$A$1:$H$12056, 7, 0), 0)</f>
        <v>0</v>
      </c>
      <c r="T2324" s="13">
        <f>IFERROR(VLOOKUP($A2324, 'Fielding Data'!$A$1:$H$12056, 8, 0), 0)</f>
        <v>1</v>
      </c>
      <c r="U2324" s="13">
        <f>SUMIFS('Fielding Data'!E:E, 'Fielding Data'!$A:$A, $A2324)</f>
        <v>4</v>
      </c>
      <c r="V2324" s="13">
        <f>SUMIFS('Fielding Data'!F:F, 'Fielding Data'!$A:$A, $A2324)</f>
        <v>12</v>
      </c>
      <c r="W2324" s="13">
        <f>SUMIFS('Fielding Data'!G:G, 'Fielding Data'!$A:$A, $A2324)</f>
        <v>0</v>
      </c>
      <c r="X2324" s="13">
        <f>SUMIFS('Fielding Data'!H:H, 'Fielding Data'!$A:$A, $A2324)</f>
        <v>1</v>
      </c>
    </row>
    <row r="2325" spans="1:24" x14ac:dyDescent="0.3">
      <c r="A2325" s="13" t="str">
        <f t="shared" si="73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 t="shared" si="72"/>
        <v>P</v>
      </c>
      <c r="Q2325" s="13">
        <f>IFERROR(VLOOKUP($A2325, 'Fielding Data'!$A$1:$H$12056, 5, 0), 0)</f>
        <v>1</v>
      </c>
      <c r="R2325" s="13">
        <f>IFERROR(VLOOKUP($A2325, 'Fielding Data'!$A$1:$H$12056, 6, 0), 0)</f>
        <v>6</v>
      </c>
      <c r="S2325" s="13">
        <f>IFERROR(VLOOKUP($A2325, 'Fielding Data'!$A$1:$H$12056, 7, 0), 0)</f>
        <v>1</v>
      </c>
      <c r="T2325" s="13">
        <f>IFERROR(VLOOKUP($A2325, 'Fielding Data'!$A$1:$H$12056, 8, 0), 0)</f>
        <v>2</v>
      </c>
      <c r="U2325" s="13">
        <f>SUMIFS('Fielding Data'!E:E, 'Fielding Data'!$A:$A, $A2325)</f>
        <v>1</v>
      </c>
      <c r="V2325" s="13">
        <f>SUMIFS('Fielding Data'!F:F, 'Fielding Data'!$A:$A, $A2325)</f>
        <v>6</v>
      </c>
      <c r="W2325" s="13">
        <f>SUMIFS('Fielding Data'!G:G, 'Fielding Data'!$A:$A, $A2325)</f>
        <v>1</v>
      </c>
      <c r="X2325" s="13">
        <f>SUMIFS('Fielding Data'!H:H, 'Fielding Data'!$A:$A, $A2325)</f>
        <v>2</v>
      </c>
    </row>
    <row r="2326" spans="1:24" x14ac:dyDescent="0.3">
      <c r="A2326" s="13" t="str">
        <f t="shared" si="73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 t="shared" si="72"/>
        <v>P</v>
      </c>
      <c r="Q2326" s="13">
        <f>IFERROR(VLOOKUP($A2326, 'Fielding Data'!$A$1:$H$12056, 5, 0), 0)</f>
        <v>1</v>
      </c>
      <c r="R2326" s="13">
        <f>IFERROR(VLOOKUP($A2326, 'Fielding Data'!$A$1:$H$12056, 6, 0), 0)</f>
        <v>1</v>
      </c>
      <c r="S2326" s="13">
        <f>IFERROR(VLOOKUP($A2326, 'Fielding Data'!$A$1:$H$12056, 7, 0), 0)</f>
        <v>0</v>
      </c>
      <c r="T2326" s="13">
        <f>IFERROR(VLOOKUP($A2326, 'Fielding Data'!$A$1:$H$12056, 8, 0), 0)</f>
        <v>0</v>
      </c>
      <c r="U2326" s="13">
        <f>SUMIFS('Fielding Data'!E:E, 'Fielding Data'!$A:$A, $A2326)</f>
        <v>1</v>
      </c>
      <c r="V2326" s="13">
        <f>SUMIFS('Fielding Data'!F:F, 'Fielding Data'!$A:$A, $A2326)</f>
        <v>1</v>
      </c>
      <c r="W2326" s="13">
        <f>SUMIFS('Fielding Data'!G:G, 'Fielding Data'!$A:$A, $A2326)</f>
        <v>0</v>
      </c>
      <c r="X2326" s="13">
        <f>SUMIFS('Fielding Data'!H:H, 'Fielding Data'!$A:$A, $A2326)</f>
        <v>0</v>
      </c>
    </row>
    <row r="2327" spans="1:24" x14ac:dyDescent="0.3">
      <c r="A2327" s="13" t="str">
        <f t="shared" si="73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 t="shared" si="72"/>
        <v>P</v>
      </c>
      <c r="Q2327" s="13">
        <f>IFERROR(VLOOKUP($A2327, 'Fielding Data'!$A$1:$H$12056, 5, 0), 0)</f>
        <v>5</v>
      </c>
      <c r="R2327" s="13">
        <f>IFERROR(VLOOKUP($A2327, 'Fielding Data'!$A$1:$H$12056, 6, 0), 0)</f>
        <v>14</v>
      </c>
      <c r="S2327" s="13">
        <f>IFERROR(VLOOKUP($A2327, 'Fielding Data'!$A$1:$H$12056, 7, 0), 0)</f>
        <v>0</v>
      </c>
      <c r="T2327" s="13">
        <f>IFERROR(VLOOKUP($A2327, 'Fielding Data'!$A$1:$H$12056, 8, 0), 0)</f>
        <v>0</v>
      </c>
      <c r="U2327" s="13">
        <f>SUMIFS('Fielding Data'!E:E, 'Fielding Data'!$A:$A, $A2327)</f>
        <v>5</v>
      </c>
      <c r="V2327" s="13">
        <f>SUMIFS('Fielding Data'!F:F, 'Fielding Data'!$A:$A, $A2327)</f>
        <v>14</v>
      </c>
      <c r="W2327" s="13">
        <f>SUMIFS('Fielding Data'!G:G, 'Fielding Data'!$A:$A, $A2327)</f>
        <v>0</v>
      </c>
      <c r="X2327" s="13">
        <f>SUMIFS('Fielding Data'!H:H, 'Fielding Data'!$A:$A, $A2327)</f>
        <v>0</v>
      </c>
    </row>
    <row r="2328" spans="1:24" x14ac:dyDescent="0.3">
      <c r="A2328" s="13" t="str">
        <f t="shared" si="73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 t="shared" si="72"/>
        <v>2B</v>
      </c>
      <c r="Q2328" s="13">
        <f>IFERROR(VLOOKUP($A2328, 'Fielding Data'!$A$1:$H$12056, 5, 0), 0)</f>
        <v>0</v>
      </c>
      <c r="R2328" s="13">
        <f>IFERROR(VLOOKUP($A2328, 'Fielding Data'!$A$1:$H$12056, 6, 0), 0)</f>
        <v>5</v>
      </c>
      <c r="S2328" s="13">
        <f>IFERROR(VLOOKUP($A2328, 'Fielding Data'!$A$1:$H$12056, 7, 0), 0)</f>
        <v>0</v>
      </c>
      <c r="T2328" s="13">
        <f>IFERROR(VLOOKUP($A2328, 'Fielding Data'!$A$1:$H$12056, 8, 0), 0)</f>
        <v>1</v>
      </c>
      <c r="U2328" s="13">
        <f>SUMIFS('Fielding Data'!E:E, 'Fielding Data'!$A:$A, $A2328)</f>
        <v>1</v>
      </c>
      <c r="V2328" s="13">
        <f>SUMIFS('Fielding Data'!F:F, 'Fielding Data'!$A:$A, $A2328)</f>
        <v>6</v>
      </c>
      <c r="W2328" s="13">
        <f>SUMIFS('Fielding Data'!G:G, 'Fielding Data'!$A:$A, $A2328)</f>
        <v>0</v>
      </c>
      <c r="X2328" s="13">
        <f>SUMIFS('Fielding Data'!H:H, 'Fielding Data'!$A:$A, $A2328)</f>
        <v>1</v>
      </c>
    </row>
    <row r="2329" spans="1:24" x14ac:dyDescent="0.3">
      <c r="A2329" s="13" t="str">
        <f t="shared" si="73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 t="shared" si="72"/>
        <v>P</v>
      </c>
      <c r="Q2329" s="13">
        <f>IFERROR(VLOOKUP($A2329, 'Fielding Data'!$A$1:$H$12056, 5, 0), 0)</f>
        <v>8</v>
      </c>
      <c r="R2329" s="13">
        <f>IFERROR(VLOOKUP($A2329, 'Fielding Data'!$A$1:$H$12056, 6, 0), 0)</f>
        <v>16</v>
      </c>
      <c r="S2329" s="13">
        <f>IFERROR(VLOOKUP($A2329, 'Fielding Data'!$A$1:$H$12056, 7, 0), 0)</f>
        <v>0</v>
      </c>
      <c r="T2329" s="13">
        <f>IFERROR(VLOOKUP($A2329, 'Fielding Data'!$A$1:$H$12056, 8, 0), 0)</f>
        <v>2</v>
      </c>
      <c r="U2329" s="13">
        <f>SUMIFS('Fielding Data'!E:E, 'Fielding Data'!$A:$A, $A2329)</f>
        <v>8</v>
      </c>
      <c r="V2329" s="13">
        <f>SUMIFS('Fielding Data'!F:F, 'Fielding Data'!$A:$A, $A2329)</f>
        <v>16</v>
      </c>
      <c r="W2329" s="13">
        <f>SUMIFS('Fielding Data'!G:G, 'Fielding Data'!$A:$A, $A2329)</f>
        <v>0</v>
      </c>
      <c r="X2329" s="13">
        <f>SUMIFS('Fielding Data'!H:H, 'Fielding Data'!$A:$A, $A2329)</f>
        <v>2</v>
      </c>
    </row>
    <row r="2330" spans="1:24" x14ac:dyDescent="0.3">
      <c r="A2330" s="13" t="str">
        <f t="shared" si="73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 t="shared" si="72"/>
        <v>P</v>
      </c>
      <c r="Q2330" s="13">
        <f>IFERROR(VLOOKUP($A2330, 'Fielding Data'!$A$1:$H$12056, 5, 0), 0)</f>
        <v>0</v>
      </c>
      <c r="R2330" s="13">
        <f>IFERROR(VLOOKUP($A2330, 'Fielding Data'!$A$1:$H$12056, 6, 0), 0)</f>
        <v>0</v>
      </c>
      <c r="S2330" s="13">
        <f>IFERROR(VLOOKUP($A2330, 'Fielding Data'!$A$1:$H$12056, 7, 0), 0)</f>
        <v>0</v>
      </c>
      <c r="T2330" s="13">
        <f>IFERROR(VLOOKUP($A2330, 'Fielding Data'!$A$1:$H$12056, 8, 0), 0)</f>
        <v>0</v>
      </c>
      <c r="U2330" s="13">
        <f>SUMIFS('Fielding Data'!E:E, 'Fielding Data'!$A:$A, $A2330)</f>
        <v>0</v>
      </c>
      <c r="V2330" s="13">
        <f>SUMIFS('Fielding Data'!F:F, 'Fielding Data'!$A:$A, $A2330)</f>
        <v>0</v>
      </c>
      <c r="W2330" s="13">
        <f>SUMIFS('Fielding Data'!G:G, 'Fielding Data'!$A:$A, $A2330)</f>
        <v>0</v>
      </c>
      <c r="X2330" s="13">
        <f>SUMIFS('Fielding Data'!H:H, 'Fielding Data'!$A:$A, $A2330)</f>
        <v>0</v>
      </c>
    </row>
    <row r="2331" spans="1:24" x14ac:dyDescent="0.3">
      <c r="A2331" s="13" t="str">
        <f t="shared" si="73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 t="shared" si="72"/>
        <v>2B</v>
      </c>
      <c r="Q2331" s="13">
        <f>IFERROR(VLOOKUP($A2331, 'Fielding Data'!$A$1:$H$12056, 5, 0), 0)</f>
        <v>9</v>
      </c>
      <c r="R2331" s="13">
        <f>IFERROR(VLOOKUP($A2331, 'Fielding Data'!$A$1:$H$12056, 6, 0), 0)</f>
        <v>11</v>
      </c>
      <c r="S2331" s="13">
        <f>IFERROR(VLOOKUP($A2331, 'Fielding Data'!$A$1:$H$12056, 7, 0), 0)</f>
        <v>0</v>
      </c>
      <c r="T2331" s="13">
        <f>IFERROR(VLOOKUP($A2331, 'Fielding Data'!$A$1:$H$12056, 8, 0), 0)</f>
        <v>2</v>
      </c>
      <c r="U2331" s="13">
        <f>SUMIFS('Fielding Data'!E:E, 'Fielding Data'!$A:$A, $A2331)</f>
        <v>14</v>
      </c>
      <c r="V2331" s="13">
        <f>SUMIFS('Fielding Data'!F:F, 'Fielding Data'!$A:$A, $A2331)</f>
        <v>23</v>
      </c>
      <c r="W2331" s="13">
        <f>SUMIFS('Fielding Data'!G:G, 'Fielding Data'!$A:$A, $A2331)</f>
        <v>1</v>
      </c>
      <c r="X2331" s="13">
        <f>SUMIFS('Fielding Data'!H:H, 'Fielding Data'!$A:$A, $A2331)</f>
        <v>5</v>
      </c>
    </row>
    <row r="2332" spans="1:24" x14ac:dyDescent="0.3">
      <c r="A2332" s="13" t="str">
        <f t="shared" si="73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 t="shared" si="72"/>
        <v>3B</v>
      </c>
      <c r="Q2332" s="13">
        <f>IFERROR(VLOOKUP($A2332, 'Fielding Data'!$A$1:$H$12056, 5, 0), 0)</f>
        <v>68</v>
      </c>
      <c r="R2332" s="13">
        <f>IFERROR(VLOOKUP($A2332, 'Fielding Data'!$A$1:$H$12056, 6, 0), 0)</f>
        <v>180</v>
      </c>
      <c r="S2332" s="13">
        <f>IFERROR(VLOOKUP($A2332, 'Fielding Data'!$A$1:$H$12056, 7, 0), 0)</f>
        <v>19</v>
      </c>
      <c r="T2332" s="13">
        <f>IFERROR(VLOOKUP($A2332, 'Fielding Data'!$A$1:$H$12056, 8, 0), 0)</f>
        <v>9</v>
      </c>
      <c r="U2332" s="13">
        <f>SUMIFS('Fielding Data'!E:E, 'Fielding Data'!$A:$A, $A2332)</f>
        <v>69</v>
      </c>
      <c r="V2332" s="13">
        <f>SUMIFS('Fielding Data'!F:F, 'Fielding Data'!$A:$A, $A2332)</f>
        <v>180</v>
      </c>
      <c r="W2332" s="13">
        <f>SUMIFS('Fielding Data'!G:G, 'Fielding Data'!$A:$A, $A2332)</f>
        <v>19</v>
      </c>
      <c r="X2332" s="13">
        <f>SUMIFS('Fielding Data'!H:H, 'Fielding Data'!$A:$A, $A2332)</f>
        <v>9</v>
      </c>
    </row>
    <row r="2333" spans="1:24" x14ac:dyDescent="0.3">
      <c r="A2333" s="13" t="str">
        <f t="shared" si="73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 t="shared" si="72"/>
        <v>P</v>
      </c>
      <c r="Q2333" s="13">
        <f>IFERROR(VLOOKUP($A2333, 'Fielding Data'!$A$1:$H$12056, 5, 0), 0)</f>
        <v>10</v>
      </c>
      <c r="R2333" s="13">
        <f>IFERROR(VLOOKUP($A2333, 'Fielding Data'!$A$1:$H$12056, 6, 0), 0)</f>
        <v>7</v>
      </c>
      <c r="S2333" s="13">
        <f>IFERROR(VLOOKUP($A2333, 'Fielding Data'!$A$1:$H$12056, 7, 0), 0)</f>
        <v>1</v>
      </c>
      <c r="T2333" s="13">
        <f>IFERROR(VLOOKUP($A2333, 'Fielding Data'!$A$1:$H$12056, 8, 0), 0)</f>
        <v>2</v>
      </c>
      <c r="U2333" s="13">
        <f>SUMIFS('Fielding Data'!E:E, 'Fielding Data'!$A:$A, $A2333)</f>
        <v>10</v>
      </c>
      <c r="V2333" s="13">
        <f>SUMIFS('Fielding Data'!F:F, 'Fielding Data'!$A:$A, $A2333)</f>
        <v>7</v>
      </c>
      <c r="W2333" s="13">
        <f>SUMIFS('Fielding Data'!G:G, 'Fielding Data'!$A:$A, $A2333)</f>
        <v>1</v>
      </c>
      <c r="X2333" s="13">
        <f>SUMIFS('Fielding Data'!H:H, 'Fielding Data'!$A:$A, $A2333)</f>
        <v>2</v>
      </c>
    </row>
    <row r="2334" spans="1:24" x14ac:dyDescent="0.3">
      <c r="A2334" s="13" t="str">
        <f t="shared" si="73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 t="shared" si="72"/>
        <v>OF</v>
      </c>
      <c r="Q2334" s="13">
        <f>IFERROR(VLOOKUP($A2334, 'Fielding Data'!$A$1:$H$12056, 5, 0), 0)</f>
        <v>0</v>
      </c>
      <c r="R2334" s="13">
        <f>IFERROR(VLOOKUP($A2334, 'Fielding Data'!$A$1:$H$12056, 6, 0), 0)</f>
        <v>0</v>
      </c>
      <c r="S2334" s="13">
        <f>IFERROR(VLOOKUP($A2334, 'Fielding Data'!$A$1:$H$12056, 7, 0), 0)</f>
        <v>0</v>
      </c>
      <c r="T2334" s="13">
        <f>IFERROR(VLOOKUP($A2334, 'Fielding Data'!$A$1:$H$12056, 8, 0), 0)</f>
        <v>0</v>
      </c>
      <c r="U2334" s="13">
        <f>SUMIFS('Fielding Data'!E:E, 'Fielding Data'!$A:$A, $A2334)</f>
        <v>0</v>
      </c>
      <c r="V2334" s="13">
        <f>SUMIFS('Fielding Data'!F:F, 'Fielding Data'!$A:$A, $A2334)</f>
        <v>2</v>
      </c>
      <c r="W2334" s="13">
        <f>SUMIFS('Fielding Data'!G:G, 'Fielding Data'!$A:$A, $A2334)</f>
        <v>0</v>
      </c>
      <c r="X2334" s="13">
        <f>SUMIFS('Fielding Data'!H:H, 'Fielding Data'!$A:$A, $A2334)</f>
        <v>0</v>
      </c>
    </row>
    <row r="2335" spans="1:24" x14ac:dyDescent="0.3">
      <c r="A2335" s="13" t="str">
        <f t="shared" si="73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 t="shared" si="72"/>
        <v>P</v>
      </c>
      <c r="Q2335" s="13">
        <f>IFERROR(VLOOKUP($A2335, 'Fielding Data'!$A$1:$H$12056, 5, 0), 0)</f>
        <v>1</v>
      </c>
      <c r="R2335" s="13">
        <f>IFERROR(VLOOKUP($A2335, 'Fielding Data'!$A$1:$H$12056, 6, 0), 0)</f>
        <v>2</v>
      </c>
      <c r="S2335" s="13">
        <f>IFERROR(VLOOKUP($A2335, 'Fielding Data'!$A$1:$H$12056, 7, 0), 0)</f>
        <v>0</v>
      </c>
      <c r="T2335" s="13">
        <f>IFERROR(VLOOKUP($A2335, 'Fielding Data'!$A$1:$H$12056, 8, 0), 0)</f>
        <v>0</v>
      </c>
      <c r="U2335" s="13">
        <f>SUMIFS('Fielding Data'!E:E, 'Fielding Data'!$A:$A, $A2335)</f>
        <v>1</v>
      </c>
      <c r="V2335" s="13">
        <f>SUMIFS('Fielding Data'!F:F, 'Fielding Data'!$A:$A, $A2335)</f>
        <v>2</v>
      </c>
      <c r="W2335" s="13">
        <f>SUMIFS('Fielding Data'!G:G, 'Fielding Data'!$A:$A, $A2335)</f>
        <v>0</v>
      </c>
      <c r="X2335" s="13">
        <f>SUMIFS('Fielding Data'!H:H, 'Fielding Data'!$A:$A, $A2335)</f>
        <v>0</v>
      </c>
    </row>
    <row r="2336" spans="1:24" x14ac:dyDescent="0.3">
      <c r="A2336" s="13" t="str">
        <f t="shared" si="73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 t="shared" si="72"/>
        <v>1B</v>
      </c>
      <c r="Q2336" s="13">
        <f>IFERROR(VLOOKUP($A2336, 'Fielding Data'!$A$1:$H$12056, 5, 0), 0)</f>
        <v>37</v>
      </c>
      <c r="R2336" s="13">
        <f>IFERROR(VLOOKUP($A2336, 'Fielding Data'!$A$1:$H$12056, 6, 0), 0)</f>
        <v>5</v>
      </c>
      <c r="S2336" s="13">
        <f>IFERROR(VLOOKUP($A2336, 'Fielding Data'!$A$1:$H$12056, 7, 0), 0)</f>
        <v>0</v>
      </c>
      <c r="T2336" s="13">
        <f>IFERROR(VLOOKUP($A2336, 'Fielding Data'!$A$1:$H$12056, 8, 0), 0)</f>
        <v>2</v>
      </c>
      <c r="U2336" s="13">
        <f>SUMIFS('Fielding Data'!E:E, 'Fielding Data'!$A:$A, $A2336)</f>
        <v>124</v>
      </c>
      <c r="V2336" s="13">
        <f>SUMIFS('Fielding Data'!F:F, 'Fielding Data'!$A:$A, $A2336)</f>
        <v>182</v>
      </c>
      <c r="W2336" s="13">
        <f>SUMIFS('Fielding Data'!G:G, 'Fielding Data'!$A:$A, $A2336)</f>
        <v>9</v>
      </c>
      <c r="X2336" s="13">
        <f>SUMIFS('Fielding Data'!H:H, 'Fielding Data'!$A:$A, $A2336)</f>
        <v>17</v>
      </c>
    </row>
    <row r="2337" spans="1:24" x14ac:dyDescent="0.3">
      <c r="A2337" s="13" t="str">
        <f t="shared" si="73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 t="shared" si="72"/>
        <v>P</v>
      </c>
      <c r="Q2337" s="13">
        <f>IFERROR(VLOOKUP($A2337, 'Fielding Data'!$A$1:$H$12056, 5, 0), 0)</f>
        <v>0</v>
      </c>
      <c r="R2337" s="13">
        <f>IFERROR(VLOOKUP($A2337, 'Fielding Data'!$A$1:$H$12056, 6, 0), 0)</f>
        <v>2</v>
      </c>
      <c r="S2337" s="13">
        <f>IFERROR(VLOOKUP($A2337, 'Fielding Data'!$A$1:$H$12056, 7, 0), 0)</f>
        <v>0</v>
      </c>
      <c r="T2337" s="13">
        <f>IFERROR(VLOOKUP($A2337, 'Fielding Data'!$A$1:$H$12056, 8, 0), 0)</f>
        <v>0</v>
      </c>
      <c r="U2337" s="13">
        <f>SUMIFS('Fielding Data'!E:E, 'Fielding Data'!$A:$A, $A2337)</f>
        <v>0</v>
      </c>
      <c r="V2337" s="13">
        <f>SUMIFS('Fielding Data'!F:F, 'Fielding Data'!$A:$A, $A2337)</f>
        <v>2</v>
      </c>
      <c r="W2337" s="13">
        <f>SUMIFS('Fielding Data'!G:G, 'Fielding Data'!$A:$A, $A2337)</f>
        <v>0</v>
      </c>
      <c r="X2337" s="13">
        <f>SUMIFS('Fielding Data'!H:H, 'Fielding Data'!$A:$A, $A2337)</f>
        <v>0</v>
      </c>
    </row>
    <row r="2338" spans="1:24" x14ac:dyDescent="0.3">
      <c r="A2338" s="13" t="str">
        <f t="shared" si="73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 t="shared" si="72"/>
        <v>CF</v>
      </c>
      <c r="Q2338" s="13">
        <f>IFERROR(VLOOKUP($A2338, 'Fielding Data'!$A$1:$H$12056, 5, 0), 0)</f>
        <v>0</v>
      </c>
      <c r="R2338" s="13">
        <f>IFERROR(VLOOKUP($A2338, 'Fielding Data'!$A$1:$H$12056, 6, 0), 0)</f>
        <v>0</v>
      </c>
      <c r="S2338" s="13">
        <f>IFERROR(VLOOKUP($A2338, 'Fielding Data'!$A$1:$H$12056, 7, 0), 0)</f>
        <v>0</v>
      </c>
      <c r="T2338" s="13">
        <f>IFERROR(VLOOKUP($A2338, 'Fielding Data'!$A$1:$H$12056, 8, 0), 0)</f>
        <v>0</v>
      </c>
      <c r="U2338" s="13">
        <f>SUMIFS('Fielding Data'!E:E, 'Fielding Data'!$A:$A, $A2338)</f>
        <v>394</v>
      </c>
      <c r="V2338" s="13">
        <f>SUMIFS('Fielding Data'!F:F, 'Fielding Data'!$A:$A, $A2338)</f>
        <v>4</v>
      </c>
      <c r="W2338" s="13">
        <f>SUMIFS('Fielding Data'!G:G, 'Fielding Data'!$A:$A, $A2338)</f>
        <v>3</v>
      </c>
      <c r="X2338" s="13">
        <f>SUMIFS('Fielding Data'!H:H, 'Fielding Data'!$A:$A, $A2338)</f>
        <v>2</v>
      </c>
    </row>
    <row r="2339" spans="1:24" x14ac:dyDescent="0.3">
      <c r="A2339" s="13" t="str">
        <f t="shared" si="73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 t="shared" si="72"/>
        <v>2B</v>
      </c>
      <c r="Q2339" s="13">
        <f>IFERROR(VLOOKUP($A2339, 'Fielding Data'!$A$1:$H$12056, 5, 0), 0)</f>
        <v>10</v>
      </c>
      <c r="R2339" s="13">
        <f>IFERROR(VLOOKUP($A2339, 'Fielding Data'!$A$1:$H$12056, 6, 0), 0)</f>
        <v>11</v>
      </c>
      <c r="S2339" s="13">
        <f>IFERROR(VLOOKUP($A2339, 'Fielding Data'!$A$1:$H$12056, 7, 0), 0)</f>
        <v>1</v>
      </c>
      <c r="T2339" s="13">
        <f>IFERROR(VLOOKUP($A2339, 'Fielding Data'!$A$1:$H$12056, 8, 0), 0)</f>
        <v>5</v>
      </c>
      <c r="U2339" s="13">
        <f>SUMIFS('Fielding Data'!E:E, 'Fielding Data'!$A:$A, $A2339)</f>
        <v>75</v>
      </c>
      <c r="V2339" s="13">
        <f>SUMIFS('Fielding Data'!F:F, 'Fielding Data'!$A:$A, $A2339)</f>
        <v>13</v>
      </c>
      <c r="W2339" s="13">
        <f>SUMIFS('Fielding Data'!G:G, 'Fielding Data'!$A:$A, $A2339)</f>
        <v>4</v>
      </c>
      <c r="X2339" s="13">
        <f>SUMIFS('Fielding Data'!H:H, 'Fielding Data'!$A:$A, $A2339)</f>
        <v>5</v>
      </c>
    </row>
    <row r="2340" spans="1:24" x14ac:dyDescent="0.3">
      <c r="A2340" s="13" t="str">
        <f t="shared" si="73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 t="shared" si="72"/>
        <v>CF</v>
      </c>
      <c r="Q2340" s="13">
        <f>IFERROR(VLOOKUP($A2340, 'Fielding Data'!$A$1:$H$12056, 5, 0), 0)</f>
        <v>0</v>
      </c>
      <c r="R2340" s="13">
        <f>IFERROR(VLOOKUP($A2340, 'Fielding Data'!$A$1:$H$12056, 6, 0), 0)</f>
        <v>0</v>
      </c>
      <c r="S2340" s="13">
        <f>IFERROR(VLOOKUP($A2340, 'Fielding Data'!$A$1:$H$12056, 7, 0), 0)</f>
        <v>0</v>
      </c>
      <c r="T2340" s="13">
        <f>IFERROR(VLOOKUP($A2340, 'Fielding Data'!$A$1:$H$12056, 8, 0), 0)</f>
        <v>0</v>
      </c>
      <c r="U2340" s="13">
        <f>SUMIFS('Fielding Data'!E:E, 'Fielding Data'!$A:$A, $A2340)</f>
        <v>18</v>
      </c>
      <c r="V2340" s="13">
        <f>SUMIFS('Fielding Data'!F:F, 'Fielding Data'!$A:$A, $A2340)</f>
        <v>0</v>
      </c>
      <c r="W2340" s="13">
        <f>SUMIFS('Fielding Data'!G:G, 'Fielding Data'!$A:$A, $A2340)</f>
        <v>0</v>
      </c>
      <c r="X2340" s="13">
        <f>SUMIFS('Fielding Data'!H:H, 'Fielding Data'!$A:$A, $A2340)</f>
        <v>0</v>
      </c>
    </row>
    <row r="2341" spans="1:24" x14ac:dyDescent="0.3">
      <c r="A2341" s="13" t="str">
        <f t="shared" si="73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 t="shared" si="72"/>
        <v>1B</v>
      </c>
      <c r="Q2341" s="13">
        <f>IFERROR(VLOOKUP($A2341, 'Fielding Data'!$A$1:$H$12056, 5, 0), 0)</f>
        <v>267</v>
      </c>
      <c r="R2341" s="13">
        <f>IFERROR(VLOOKUP($A2341, 'Fielding Data'!$A$1:$H$12056, 6, 0), 0)</f>
        <v>13</v>
      </c>
      <c r="S2341" s="13">
        <f>IFERROR(VLOOKUP($A2341, 'Fielding Data'!$A$1:$H$12056, 7, 0), 0)</f>
        <v>3</v>
      </c>
      <c r="T2341" s="13">
        <f>IFERROR(VLOOKUP($A2341, 'Fielding Data'!$A$1:$H$12056, 8, 0), 0)</f>
        <v>34</v>
      </c>
      <c r="U2341" s="13">
        <f>SUMIFS('Fielding Data'!E:E, 'Fielding Data'!$A:$A, $A2341)</f>
        <v>326</v>
      </c>
      <c r="V2341" s="13">
        <f>SUMIFS('Fielding Data'!F:F, 'Fielding Data'!$A:$A, $A2341)</f>
        <v>110</v>
      </c>
      <c r="W2341" s="13">
        <f>SUMIFS('Fielding Data'!G:G, 'Fielding Data'!$A:$A, $A2341)</f>
        <v>8</v>
      </c>
      <c r="X2341" s="13">
        <f>SUMIFS('Fielding Data'!H:H, 'Fielding Data'!$A:$A, $A2341)</f>
        <v>55</v>
      </c>
    </row>
    <row r="2342" spans="1:24" x14ac:dyDescent="0.3">
      <c r="A2342" s="13" t="str">
        <f t="shared" si="73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 t="shared" si="72"/>
        <v>P</v>
      </c>
      <c r="Q2342" s="13">
        <f>IFERROR(VLOOKUP($A2342, 'Fielding Data'!$A$1:$H$12056, 5, 0), 0)</f>
        <v>0</v>
      </c>
      <c r="R2342" s="13">
        <f>IFERROR(VLOOKUP($A2342, 'Fielding Data'!$A$1:$H$12056, 6, 0), 0)</f>
        <v>0</v>
      </c>
      <c r="S2342" s="13">
        <f>IFERROR(VLOOKUP($A2342, 'Fielding Data'!$A$1:$H$12056, 7, 0), 0)</f>
        <v>0</v>
      </c>
      <c r="T2342" s="13">
        <f>IFERROR(VLOOKUP($A2342, 'Fielding Data'!$A$1:$H$12056, 8, 0), 0)</f>
        <v>0</v>
      </c>
      <c r="U2342" s="13">
        <f>SUMIFS('Fielding Data'!E:E, 'Fielding Data'!$A:$A, $A2342)</f>
        <v>0</v>
      </c>
      <c r="V2342" s="13">
        <f>SUMIFS('Fielding Data'!F:F, 'Fielding Data'!$A:$A, $A2342)</f>
        <v>0</v>
      </c>
      <c r="W2342" s="13">
        <f>SUMIFS('Fielding Data'!G:G, 'Fielding Data'!$A:$A, $A2342)</f>
        <v>0</v>
      </c>
      <c r="X2342" s="13">
        <f>SUMIFS('Fielding Data'!H:H, 'Fielding Data'!$A:$A, $A2342)</f>
        <v>0</v>
      </c>
    </row>
    <row r="2343" spans="1:24" x14ac:dyDescent="0.3">
      <c r="A2343" s="13" t="str">
        <f t="shared" si="73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 t="shared" si="72"/>
        <v>P</v>
      </c>
      <c r="Q2343" s="13">
        <f>IFERROR(VLOOKUP($A2343, 'Fielding Data'!$A$1:$H$12056, 5, 0), 0)</f>
        <v>8</v>
      </c>
      <c r="R2343" s="13">
        <f>IFERROR(VLOOKUP($A2343, 'Fielding Data'!$A$1:$H$12056, 6, 0), 0)</f>
        <v>12</v>
      </c>
      <c r="S2343" s="13">
        <f>IFERROR(VLOOKUP($A2343, 'Fielding Data'!$A$1:$H$12056, 7, 0), 0)</f>
        <v>1</v>
      </c>
      <c r="T2343" s="13">
        <f>IFERROR(VLOOKUP($A2343, 'Fielding Data'!$A$1:$H$12056, 8, 0), 0)</f>
        <v>5</v>
      </c>
      <c r="U2343" s="13">
        <f>SUMIFS('Fielding Data'!E:E, 'Fielding Data'!$A:$A, $A2343)</f>
        <v>8</v>
      </c>
      <c r="V2343" s="13">
        <f>SUMIFS('Fielding Data'!F:F, 'Fielding Data'!$A:$A, $A2343)</f>
        <v>12</v>
      </c>
      <c r="W2343" s="13">
        <f>SUMIFS('Fielding Data'!G:G, 'Fielding Data'!$A:$A, $A2343)</f>
        <v>1</v>
      </c>
      <c r="X2343" s="13">
        <f>SUMIFS('Fielding Data'!H:H, 'Fielding Data'!$A:$A, $A2343)</f>
        <v>5</v>
      </c>
    </row>
    <row r="2344" spans="1:24" x14ac:dyDescent="0.3">
      <c r="A2344" s="13" t="str">
        <f t="shared" si="73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 t="shared" si="72"/>
        <v>P</v>
      </c>
      <c r="Q2344" s="13">
        <f>IFERROR(VLOOKUP($A2344, 'Fielding Data'!$A$1:$H$12056, 5, 0), 0)</f>
        <v>18</v>
      </c>
      <c r="R2344" s="13">
        <f>IFERROR(VLOOKUP($A2344, 'Fielding Data'!$A$1:$H$12056, 6, 0), 0)</f>
        <v>19</v>
      </c>
      <c r="S2344" s="13">
        <f>IFERROR(VLOOKUP($A2344, 'Fielding Data'!$A$1:$H$12056, 7, 0), 0)</f>
        <v>0</v>
      </c>
      <c r="T2344" s="13">
        <f>IFERROR(VLOOKUP($A2344, 'Fielding Data'!$A$1:$H$12056, 8, 0), 0)</f>
        <v>1</v>
      </c>
      <c r="U2344" s="13">
        <f>SUMIFS('Fielding Data'!E:E, 'Fielding Data'!$A:$A, $A2344)</f>
        <v>18</v>
      </c>
      <c r="V2344" s="13">
        <f>SUMIFS('Fielding Data'!F:F, 'Fielding Data'!$A:$A, $A2344)</f>
        <v>19</v>
      </c>
      <c r="W2344" s="13">
        <f>SUMIFS('Fielding Data'!G:G, 'Fielding Data'!$A:$A, $A2344)</f>
        <v>0</v>
      </c>
      <c r="X2344" s="13">
        <f>SUMIFS('Fielding Data'!H:H, 'Fielding Data'!$A:$A, $A2344)</f>
        <v>1</v>
      </c>
    </row>
    <row r="2345" spans="1:24" x14ac:dyDescent="0.3">
      <c r="A2345" s="13" t="str">
        <f t="shared" si="73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 t="shared" si="72"/>
        <v>3B</v>
      </c>
      <c r="Q2345" s="13">
        <f>IFERROR(VLOOKUP($A2345, 'Fielding Data'!$A$1:$H$12056, 5, 0), 0)</f>
        <v>66</v>
      </c>
      <c r="R2345" s="13">
        <f>IFERROR(VLOOKUP($A2345, 'Fielding Data'!$A$1:$H$12056, 6, 0), 0)</f>
        <v>200</v>
      </c>
      <c r="S2345" s="13">
        <f>IFERROR(VLOOKUP($A2345, 'Fielding Data'!$A$1:$H$12056, 7, 0), 0)</f>
        <v>12</v>
      </c>
      <c r="T2345" s="13">
        <f>IFERROR(VLOOKUP($A2345, 'Fielding Data'!$A$1:$H$12056, 8, 0), 0)</f>
        <v>19</v>
      </c>
      <c r="U2345" s="13">
        <f>SUMIFS('Fielding Data'!E:E, 'Fielding Data'!$A:$A, $A2345)</f>
        <v>66</v>
      </c>
      <c r="V2345" s="13">
        <f>SUMIFS('Fielding Data'!F:F, 'Fielding Data'!$A:$A, $A2345)</f>
        <v>200</v>
      </c>
      <c r="W2345" s="13">
        <f>SUMIFS('Fielding Data'!G:G, 'Fielding Data'!$A:$A, $A2345)</f>
        <v>12</v>
      </c>
      <c r="X2345" s="13">
        <f>SUMIFS('Fielding Data'!H:H, 'Fielding Data'!$A:$A, $A2345)</f>
        <v>19</v>
      </c>
    </row>
    <row r="2346" spans="1:24" x14ac:dyDescent="0.3">
      <c r="A2346" s="13" t="str">
        <f t="shared" si="73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 t="shared" si="72"/>
        <v>P</v>
      </c>
      <c r="Q2346" s="13">
        <f>IFERROR(VLOOKUP($A2346, 'Fielding Data'!$A$1:$H$12056, 5, 0), 0)</f>
        <v>2</v>
      </c>
      <c r="R2346" s="13">
        <f>IFERROR(VLOOKUP($A2346, 'Fielding Data'!$A$1:$H$12056, 6, 0), 0)</f>
        <v>9</v>
      </c>
      <c r="S2346" s="13">
        <f>IFERROR(VLOOKUP($A2346, 'Fielding Data'!$A$1:$H$12056, 7, 0), 0)</f>
        <v>1</v>
      </c>
      <c r="T2346" s="13">
        <f>IFERROR(VLOOKUP($A2346, 'Fielding Data'!$A$1:$H$12056, 8, 0), 0)</f>
        <v>0</v>
      </c>
      <c r="U2346" s="13">
        <f>SUMIFS('Fielding Data'!E:E, 'Fielding Data'!$A:$A, $A2346)</f>
        <v>2</v>
      </c>
      <c r="V2346" s="13">
        <f>SUMIFS('Fielding Data'!F:F, 'Fielding Data'!$A:$A, $A2346)</f>
        <v>9</v>
      </c>
      <c r="W2346" s="13">
        <f>SUMIFS('Fielding Data'!G:G, 'Fielding Data'!$A:$A, $A2346)</f>
        <v>1</v>
      </c>
      <c r="X2346" s="13">
        <f>SUMIFS('Fielding Data'!H:H, 'Fielding Data'!$A:$A, $A2346)</f>
        <v>0</v>
      </c>
    </row>
    <row r="2347" spans="1:24" x14ac:dyDescent="0.3">
      <c r="A2347" s="13" t="str">
        <f t="shared" si="73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 t="shared" si="72"/>
        <v>2B</v>
      </c>
      <c r="Q2347" s="13">
        <f>IFERROR(VLOOKUP($A2347, 'Fielding Data'!$A$1:$H$12056, 5, 0), 0)</f>
        <v>213</v>
      </c>
      <c r="R2347" s="13">
        <f>IFERROR(VLOOKUP($A2347, 'Fielding Data'!$A$1:$H$12056, 6, 0), 0)</f>
        <v>316</v>
      </c>
      <c r="S2347" s="13">
        <f>IFERROR(VLOOKUP($A2347, 'Fielding Data'!$A$1:$H$12056, 7, 0), 0)</f>
        <v>6</v>
      </c>
      <c r="T2347" s="13">
        <f>IFERROR(VLOOKUP($A2347, 'Fielding Data'!$A$1:$H$12056, 8, 0), 0)</f>
        <v>68</v>
      </c>
      <c r="U2347" s="13">
        <f>SUMIFS('Fielding Data'!E:E, 'Fielding Data'!$A:$A, $A2347)</f>
        <v>278</v>
      </c>
      <c r="V2347" s="13">
        <f>SUMIFS('Fielding Data'!F:F, 'Fielding Data'!$A:$A, $A2347)</f>
        <v>317</v>
      </c>
      <c r="W2347" s="13">
        <f>SUMIFS('Fielding Data'!G:G, 'Fielding Data'!$A:$A, $A2347)</f>
        <v>6</v>
      </c>
      <c r="X2347" s="13">
        <f>SUMIFS('Fielding Data'!H:H, 'Fielding Data'!$A:$A, $A2347)</f>
        <v>68</v>
      </c>
    </row>
    <row r="2348" spans="1:24" x14ac:dyDescent="0.3">
      <c r="A2348" s="13" t="str">
        <f t="shared" si="73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 t="shared" si="72"/>
        <v>P</v>
      </c>
      <c r="Q2348" s="13">
        <f>IFERROR(VLOOKUP($A2348, 'Fielding Data'!$A$1:$H$12056, 5, 0), 0)</f>
        <v>0</v>
      </c>
      <c r="R2348" s="13">
        <f>IFERROR(VLOOKUP($A2348, 'Fielding Data'!$A$1:$H$12056, 6, 0), 0)</f>
        <v>0</v>
      </c>
      <c r="S2348" s="13">
        <f>IFERROR(VLOOKUP($A2348, 'Fielding Data'!$A$1:$H$12056, 7, 0), 0)</f>
        <v>0</v>
      </c>
      <c r="T2348" s="13">
        <f>IFERROR(VLOOKUP($A2348, 'Fielding Data'!$A$1:$H$12056, 8, 0), 0)</f>
        <v>0</v>
      </c>
      <c r="U2348" s="13">
        <f>SUMIFS('Fielding Data'!E:E, 'Fielding Data'!$A:$A, $A2348)</f>
        <v>0</v>
      </c>
      <c r="V2348" s="13">
        <f>SUMIFS('Fielding Data'!F:F, 'Fielding Data'!$A:$A, $A2348)</f>
        <v>0</v>
      </c>
      <c r="W2348" s="13">
        <f>SUMIFS('Fielding Data'!G:G, 'Fielding Data'!$A:$A, $A2348)</f>
        <v>0</v>
      </c>
      <c r="X2348" s="13">
        <f>SUMIFS('Fielding Data'!H:H, 'Fielding Data'!$A:$A, $A2348)</f>
        <v>0</v>
      </c>
    </row>
    <row r="2349" spans="1:24" x14ac:dyDescent="0.3">
      <c r="A2349" s="13" t="str">
        <f t="shared" si="73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 t="shared" si="72"/>
        <v>P</v>
      </c>
      <c r="Q2349" s="13">
        <f>IFERROR(VLOOKUP($A2349, 'Fielding Data'!$A$1:$H$12056, 5, 0), 0)</f>
        <v>3</v>
      </c>
      <c r="R2349" s="13">
        <f>IFERROR(VLOOKUP($A2349, 'Fielding Data'!$A$1:$H$12056, 6, 0), 0)</f>
        <v>6</v>
      </c>
      <c r="S2349" s="13">
        <f>IFERROR(VLOOKUP($A2349, 'Fielding Data'!$A$1:$H$12056, 7, 0), 0)</f>
        <v>0</v>
      </c>
      <c r="T2349" s="13">
        <f>IFERROR(VLOOKUP($A2349, 'Fielding Data'!$A$1:$H$12056, 8, 0), 0)</f>
        <v>0</v>
      </c>
      <c r="U2349" s="13">
        <f>SUMIFS('Fielding Data'!E:E, 'Fielding Data'!$A:$A, $A2349)</f>
        <v>3</v>
      </c>
      <c r="V2349" s="13">
        <f>SUMIFS('Fielding Data'!F:F, 'Fielding Data'!$A:$A, $A2349)</f>
        <v>6</v>
      </c>
      <c r="W2349" s="13">
        <f>SUMIFS('Fielding Data'!G:G, 'Fielding Data'!$A:$A, $A2349)</f>
        <v>0</v>
      </c>
      <c r="X2349" s="13">
        <f>SUMIFS('Fielding Data'!H:H, 'Fielding Data'!$A:$A, $A2349)</f>
        <v>0</v>
      </c>
    </row>
    <row r="2350" spans="1:24" x14ac:dyDescent="0.3">
      <c r="A2350" s="13" t="str">
        <f t="shared" si="73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 t="shared" si="72"/>
        <v>2B</v>
      </c>
      <c r="Q2350" s="13">
        <f>IFERROR(VLOOKUP($A2350, 'Fielding Data'!$A$1:$H$12056, 5, 0), 0)</f>
        <v>19</v>
      </c>
      <c r="R2350" s="13">
        <f>IFERROR(VLOOKUP($A2350, 'Fielding Data'!$A$1:$H$12056, 6, 0), 0)</f>
        <v>32</v>
      </c>
      <c r="S2350" s="13">
        <f>IFERROR(VLOOKUP($A2350, 'Fielding Data'!$A$1:$H$12056, 7, 0), 0)</f>
        <v>1</v>
      </c>
      <c r="T2350" s="13">
        <f>IFERROR(VLOOKUP($A2350, 'Fielding Data'!$A$1:$H$12056, 8, 0), 0)</f>
        <v>10</v>
      </c>
      <c r="U2350" s="13">
        <f>SUMIFS('Fielding Data'!E:E, 'Fielding Data'!$A:$A, $A2350)</f>
        <v>27</v>
      </c>
      <c r="V2350" s="13">
        <f>SUMIFS('Fielding Data'!F:F, 'Fielding Data'!$A:$A, $A2350)</f>
        <v>47</v>
      </c>
      <c r="W2350" s="13">
        <f>SUMIFS('Fielding Data'!G:G, 'Fielding Data'!$A:$A, $A2350)</f>
        <v>1</v>
      </c>
      <c r="X2350" s="13">
        <f>SUMIFS('Fielding Data'!H:H, 'Fielding Data'!$A:$A, $A2350)</f>
        <v>15</v>
      </c>
    </row>
    <row r="2351" spans="1:24" x14ac:dyDescent="0.3">
      <c r="A2351" s="13" t="str">
        <f t="shared" si="73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 t="shared" si="72"/>
        <v>P</v>
      </c>
      <c r="Q2351" s="13">
        <f>IFERROR(VLOOKUP($A2351, 'Fielding Data'!$A$1:$H$12056, 5, 0), 0)</f>
        <v>9</v>
      </c>
      <c r="R2351" s="13">
        <f>IFERROR(VLOOKUP($A2351, 'Fielding Data'!$A$1:$H$12056, 6, 0), 0)</f>
        <v>12</v>
      </c>
      <c r="S2351" s="13">
        <f>IFERROR(VLOOKUP($A2351, 'Fielding Data'!$A$1:$H$12056, 7, 0), 0)</f>
        <v>2</v>
      </c>
      <c r="T2351" s="13">
        <f>IFERROR(VLOOKUP($A2351, 'Fielding Data'!$A$1:$H$12056, 8, 0), 0)</f>
        <v>1</v>
      </c>
      <c r="U2351" s="13">
        <f>SUMIFS('Fielding Data'!E:E, 'Fielding Data'!$A:$A, $A2351)</f>
        <v>9</v>
      </c>
      <c r="V2351" s="13">
        <f>SUMIFS('Fielding Data'!F:F, 'Fielding Data'!$A:$A, $A2351)</f>
        <v>12</v>
      </c>
      <c r="W2351" s="13">
        <f>SUMIFS('Fielding Data'!G:G, 'Fielding Data'!$A:$A, $A2351)</f>
        <v>2</v>
      </c>
      <c r="X2351" s="13">
        <f>SUMIFS('Fielding Data'!H:H, 'Fielding Data'!$A:$A, $A2351)</f>
        <v>1</v>
      </c>
    </row>
    <row r="2352" spans="1:24" x14ac:dyDescent="0.3">
      <c r="A2352" s="13" t="str">
        <f t="shared" si="73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 t="shared" si="72"/>
        <v>1B</v>
      </c>
      <c r="Q2352" s="13">
        <f>IFERROR(VLOOKUP($A2352, 'Fielding Data'!$A$1:$H$12056, 5, 0), 0)</f>
        <v>51</v>
      </c>
      <c r="R2352" s="13">
        <f>IFERROR(VLOOKUP($A2352, 'Fielding Data'!$A$1:$H$12056, 6, 0), 0)</f>
        <v>4</v>
      </c>
      <c r="S2352" s="13">
        <f>IFERROR(VLOOKUP($A2352, 'Fielding Data'!$A$1:$H$12056, 7, 0), 0)</f>
        <v>1</v>
      </c>
      <c r="T2352" s="13">
        <f>IFERROR(VLOOKUP($A2352, 'Fielding Data'!$A$1:$H$12056, 8, 0), 0)</f>
        <v>5</v>
      </c>
      <c r="U2352" s="13">
        <f>SUMIFS('Fielding Data'!E:E, 'Fielding Data'!$A:$A, $A2352)</f>
        <v>289</v>
      </c>
      <c r="V2352" s="13">
        <f>SUMIFS('Fielding Data'!F:F, 'Fielding Data'!$A:$A, $A2352)</f>
        <v>398</v>
      </c>
      <c r="W2352" s="13">
        <f>SUMIFS('Fielding Data'!G:G, 'Fielding Data'!$A:$A, $A2352)</f>
        <v>8</v>
      </c>
      <c r="X2352" s="13">
        <f>SUMIFS('Fielding Data'!H:H, 'Fielding Data'!$A:$A, $A2352)</f>
        <v>96</v>
      </c>
    </row>
    <row r="2353" spans="1:24" x14ac:dyDescent="0.3">
      <c r="A2353" s="13" t="str">
        <f t="shared" si="73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 t="shared" si="72"/>
        <v>P</v>
      </c>
      <c r="Q2353" s="13">
        <f>IFERROR(VLOOKUP($A2353, 'Fielding Data'!$A$1:$H$12056, 5, 0), 0)</f>
        <v>3</v>
      </c>
      <c r="R2353" s="13">
        <f>IFERROR(VLOOKUP($A2353, 'Fielding Data'!$A$1:$H$12056, 6, 0), 0)</f>
        <v>2</v>
      </c>
      <c r="S2353" s="13">
        <f>IFERROR(VLOOKUP($A2353, 'Fielding Data'!$A$1:$H$12056, 7, 0), 0)</f>
        <v>1</v>
      </c>
      <c r="T2353" s="13">
        <f>IFERROR(VLOOKUP($A2353, 'Fielding Data'!$A$1:$H$12056, 8, 0), 0)</f>
        <v>0</v>
      </c>
      <c r="U2353" s="13">
        <f>SUMIFS('Fielding Data'!E:E, 'Fielding Data'!$A:$A, $A2353)</f>
        <v>3</v>
      </c>
      <c r="V2353" s="13">
        <f>SUMIFS('Fielding Data'!F:F, 'Fielding Data'!$A:$A, $A2353)</f>
        <v>2</v>
      </c>
      <c r="W2353" s="13">
        <f>SUMIFS('Fielding Data'!G:G, 'Fielding Data'!$A:$A, $A2353)</f>
        <v>1</v>
      </c>
      <c r="X2353" s="13">
        <f>SUMIFS('Fielding Data'!H:H, 'Fielding Data'!$A:$A, $A2353)</f>
        <v>0</v>
      </c>
    </row>
    <row r="2354" spans="1:24" x14ac:dyDescent="0.3">
      <c r="A2354" s="13" t="str">
        <f t="shared" si="73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 t="shared" si="72"/>
        <v>1B</v>
      </c>
      <c r="Q2354" s="13">
        <f>IFERROR(VLOOKUP($A2354, 'Fielding Data'!$A$1:$H$12056, 5, 0), 0)</f>
        <v>210</v>
      </c>
      <c r="R2354" s="13">
        <f>IFERROR(VLOOKUP($A2354, 'Fielding Data'!$A$1:$H$12056, 6, 0), 0)</f>
        <v>12</v>
      </c>
      <c r="S2354" s="13">
        <f>IFERROR(VLOOKUP($A2354, 'Fielding Data'!$A$1:$H$12056, 7, 0), 0)</f>
        <v>3</v>
      </c>
      <c r="T2354" s="13">
        <f>IFERROR(VLOOKUP($A2354, 'Fielding Data'!$A$1:$H$12056, 8, 0), 0)</f>
        <v>13</v>
      </c>
      <c r="U2354" s="13">
        <f>SUMIFS('Fielding Data'!E:E, 'Fielding Data'!$A:$A, $A2354)</f>
        <v>210</v>
      </c>
      <c r="V2354" s="13">
        <f>SUMIFS('Fielding Data'!F:F, 'Fielding Data'!$A:$A, $A2354)</f>
        <v>12</v>
      </c>
      <c r="W2354" s="13">
        <f>SUMIFS('Fielding Data'!G:G, 'Fielding Data'!$A:$A, $A2354)</f>
        <v>3</v>
      </c>
      <c r="X2354" s="13">
        <f>SUMIFS('Fielding Data'!H:H, 'Fielding Data'!$A:$A, $A2354)</f>
        <v>13</v>
      </c>
    </row>
    <row r="2355" spans="1:24" x14ac:dyDescent="0.3">
      <c r="A2355" s="13" t="str">
        <f t="shared" si="73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 t="shared" si="72"/>
        <v>P</v>
      </c>
      <c r="Q2355" s="13">
        <f>IFERROR(VLOOKUP($A2355, 'Fielding Data'!$A$1:$H$12056, 5, 0), 0)</f>
        <v>5</v>
      </c>
      <c r="R2355" s="13">
        <f>IFERROR(VLOOKUP($A2355, 'Fielding Data'!$A$1:$H$12056, 6, 0), 0)</f>
        <v>12</v>
      </c>
      <c r="S2355" s="13">
        <f>IFERROR(VLOOKUP($A2355, 'Fielding Data'!$A$1:$H$12056, 7, 0), 0)</f>
        <v>0</v>
      </c>
      <c r="T2355" s="13">
        <f>IFERROR(VLOOKUP($A2355, 'Fielding Data'!$A$1:$H$12056, 8, 0), 0)</f>
        <v>2</v>
      </c>
      <c r="U2355" s="13">
        <f>SUMIFS('Fielding Data'!E:E, 'Fielding Data'!$A:$A, $A2355)</f>
        <v>5</v>
      </c>
      <c r="V2355" s="13">
        <f>SUMIFS('Fielding Data'!F:F, 'Fielding Data'!$A:$A, $A2355)</f>
        <v>12</v>
      </c>
      <c r="W2355" s="13">
        <f>SUMIFS('Fielding Data'!G:G, 'Fielding Data'!$A:$A, $A2355)</f>
        <v>0</v>
      </c>
      <c r="X2355" s="13">
        <f>SUMIFS('Fielding Data'!H:H, 'Fielding Data'!$A:$A, $A2355)</f>
        <v>2</v>
      </c>
    </row>
    <row r="2356" spans="1:24" x14ac:dyDescent="0.3">
      <c r="A2356" s="13" t="str">
        <f t="shared" si="73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 t="shared" si="72"/>
        <v>P</v>
      </c>
      <c r="Q2356" s="13">
        <f>IFERROR(VLOOKUP($A2356, 'Fielding Data'!$A$1:$H$12056, 5, 0), 0)</f>
        <v>1</v>
      </c>
      <c r="R2356" s="13">
        <f>IFERROR(VLOOKUP($A2356, 'Fielding Data'!$A$1:$H$12056, 6, 0), 0)</f>
        <v>5</v>
      </c>
      <c r="S2356" s="13">
        <f>IFERROR(VLOOKUP($A2356, 'Fielding Data'!$A$1:$H$12056, 7, 0), 0)</f>
        <v>2</v>
      </c>
      <c r="T2356" s="13">
        <f>IFERROR(VLOOKUP($A2356, 'Fielding Data'!$A$1:$H$12056, 8, 0), 0)</f>
        <v>0</v>
      </c>
      <c r="U2356" s="13">
        <f>SUMIFS('Fielding Data'!E:E, 'Fielding Data'!$A:$A, $A2356)</f>
        <v>1</v>
      </c>
      <c r="V2356" s="13">
        <f>SUMIFS('Fielding Data'!F:F, 'Fielding Data'!$A:$A, $A2356)</f>
        <v>5</v>
      </c>
      <c r="W2356" s="13">
        <f>SUMIFS('Fielding Data'!G:G, 'Fielding Data'!$A:$A, $A2356)</f>
        <v>2</v>
      </c>
      <c r="X2356" s="13">
        <f>SUMIFS('Fielding Data'!H:H, 'Fielding Data'!$A:$A, $A2356)</f>
        <v>0</v>
      </c>
    </row>
    <row r="2357" spans="1:24" x14ac:dyDescent="0.3">
      <c r="A2357" s="13" t="str">
        <f t="shared" si="73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 t="shared" si="72"/>
        <v>P</v>
      </c>
      <c r="Q2357" s="13">
        <f>IFERROR(VLOOKUP($A2357, 'Fielding Data'!$A$1:$H$12056, 5, 0), 0)</f>
        <v>5</v>
      </c>
      <c r="R2357" s="13">
        <f>IFERROR(VLOOKUP($A2357, 'Fielding Data'!$A$1:$H$12056, 6, 0), 0)</f>
        <v>13</v>
      </c>
      <c r="S2357" s="13">
        <f>IFERROR(VLOOKUP($A2357, 'Fielding Data'!$A$1:$H$12056, 7, 0), 0)</f>
        <v>1</v>
      </c>
      <c r="T2357" s="13">
        <f>IFERROR(VLOOKUP($A2357, 'Fielding Data'!$A$1:$H$12056, 8, 0), 0)</f>
        <v>1</v>
      </c>
      <c r="U2357" s="13">
        <f>SUMIFS('Fielding Data'!E:E, 'Fielding Data'!$A:$A, $A2357)</f>
        <v>5</v>
      </c>
      <c r="V2357" s="13">
        <f>SUMIFS('Fielding Data'!F:F, 'Fielding Data'!$A:$A, $A2357)</f>
        <v>13</v>
      </c>
      <c r="W2357" s="13">
        <f>SUMIFS('Fielding Data'!G:G, 'Fielding Data'!$A:$A, $A2357)</f>
        <v>1</v>
      </c>
      <c r="X2357" s="13">
        <f>SUMIFS('Fielding Data'!H:H, 'Fielding Data'!$A:$A, $A2357)</f>
        <v>1</v>
      </c>
    </row>
    <row r="2358" spans="1:24" x14ac:dyDescent="0.3">
      <c r="A2358" s="13" t="str">
        <f t="shared" si="73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 t="shared" si="72"/>
        <v>P</v>
      </c>
      <c r="Q2358" s="13">
        <f>IFERROR(VLOOKUP($A2358, 'Fielding Data'!$A$1:$H$12056, 5, 0), 0)</f>
        <v>0</v>
      </c>
      <c r="R2358" s="13">
        <f>IFERROR(VLOOKUP($A2358, 'Fielding Data'!$A$1:$H$12056, 6, 0), 0)</f>
        <v>0</v>
      </c>
      <c r="S2358" s="13">
        <f>IFERROR(VLOOKUP($A2358, 'Fielding Data'!$A$1:$H$12056, 7, 0), 0)</f>
        <v>0</v>
      </c>
      <c r="T2358" s="13">
        <f>IFERROR(VLOOKUP($A2358, 'Fielding Data'!$A$1:$H$12056, 8, 0), 0)</f>
        <v>0</v>
      </c>
      <c r="U2358" s="13">
        <f>SUMIFS('Fielding Data'!E:E, 'Fielding Data'!$A:$A, $A2358)</f>
        <v>0</v>
      </c>
      <c r="V2358" s="13">
        <f>SUMIFS('Fielding Data'!F:F, 'Fielding Data'!$A:$A, $A2358)</f>
        <v>0</v>
      </c>
      <c r="W2358" s="13">
        <f>SUMIFS('Fielding Data'!G:G, 'Fielding Data'!$A:$A, $A2358)</f>
        <v>0</v>
      </c>
      <c r="X2358" s="13">
        <f>SUMIFS('Fielding Data'!H:H, 'Fielding Data'!$A:$A, $A2358)</f>
        <v>0</v>
      </c>
    </row>
    <row r="2359" spans="1:24" x14ac:dyDescent="0.3">
      <c r="A2359" s="13" t="str">
        <f t="shared" si="73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 t="shared" si="72"/>
        <v>P</v>
      </c>
      <c r="Q2359" s="13">
        <f>IFERROR(VLOOKUP($A2359, 'Fielding Data'!$A$1:$H$12056, 5, 0), 0)</f>
        <v>0</v>
      </c>
      <c r="R2359" s="13">
        <f>IFERROR(VLOOKUP($A2359, 'Fielding Data'!$A$1:$H$12056, 6, 0), 0)</f>
        <v>2</v>
      </c>
      <c r="S2359" s="13">
        <f>IFERROR(VLOOKUP($A2359, 'Fielding Data'!$A$1:$H$12056, 7, 0), 0)</f>
        <v>0</v>
      </c>
      <c r="T2359" s="13">
        <f>IFERROR(VLOOKUP($A2359, 'Fielding Data'!$A$1:$H$12056, 8, 0), 0)</f>
        <v>0</v>
      </c>
      <c r="U2359" s="13">
        <f>SUMIFS('Fielding Data'!E:E, 'Fielding Data'!$A:$A, $A2359)</f>
        <v>0</v>
      </c>
      <c r="V2359" s="13">
        <f>SUMIFS('Fielding Data'!F:F, 'Fielding Data'!$A:$A, $A2359)</f>
        <v>2</v>
      </c>
      <c r="W2359" s="13">
        <f>SUMIFS('Fielding Data'!G:G, 'Fielding Data'!$A:$A, $A2359)</f>
        <v>0</v>
      </c>
      <c r="X2359" s="13">
        <f>SUMIFS('Fielding Data'!H:H, 'Fielding Data'!$A:$A, $A2359)</f>
        <v>0</v>
      </c>
    </row>
    <row r="2360" spans="1:24" x14ac:dyDescent="0.3">
      <c r="A2360" s="13" t="str">
        <f t="shared" si="73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 t="shared" si="72"/>
        <v>P</v>
      </c>
      <c r="Q2360" s="13">
        <f>IFERROR(VLOOKUP($A2360, 'Fielding Data'!$A$1:$H$12056, 5, 0), 0)</f>
        <v>3</v>
      </c>
      <c r="R2360" s="13">
        <f>IFERROR(VLOOKUP($A2360, 'Fielding Data'!$A$1:$H$12056, 6, 0), 0)</f>
        <v>2</v>
      </c>
      <c r="S2360" s="13">
        <f>IFERROR(VLOOKUP($A2360, 'Fielding Data'!$A$1:$H$12056, 7, 0), 0)</f>
        <v>0</v>
      </c>
      <c r="T2360" s="13">
        <f>IFERROR(VLOOKUP($A2360, 'Fielding Data'!$A$1:$H$12056, 8, 0), 0)</f>
        <v>0</v>
      </c>
      <c r="U2360" s="13">
        <f>SUMIFS('Fielding Data'!E:E, 'Fielding Data'!$A:$A, $A2360)</f>
        <v>3</v>
      </c>
      <c r="V2360" s="13">
        <f>SUMIFS('Fielding Data'!F:F, 'Fielding Data'!$A:$A, $A2360)</f>
        <v>2</v>
      </c>
      <c r="W2360" s="13">
        <f>SUMIFS('Fielding Data'!G:G, 'Fielding Data'!$A:$A, $A2360)</f>
        <v>0</v>
      </c>
      <c r="X2360" s="13">
        <f>SUMIFS('Fielding Data'!H:H, 'Fielding Data'!$A:$A, $A2360)</f>
        <v>0</v>
      </c>
    </row>
    <row r="2361" spans="1:24" x14ac:dyDescent="0.3">
      <c r="A2361" s="13" t="str">
        <f t="shared" si="73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 t="shared" si="72"/>
        <v>1B</v>
      </c>
      <c r="Q2361" s="13">
        <f>IFERROR(VLOOKUP($A2361, 'Fielding Data'!$A$1:$H$12056, 5, 0), 0)</f>
        <v>1269</v>
      </c>
      <c r="R2361" s="13">
        <f>IFERROR(VLOOKUP($A2361, 'Fielding Data'!$A$1:$H$12056, 6, 0), 0)</f>
        <v>96</v>
      </c>
      <c r="S2361" s="13">
        <f>IFERROR(VLOOKUP($A2361, 'Fielding Data'!$A$1:$H$12056, 7, 0), 0)</f>
        <v>12</v>
      </c>
      <c r="T2361" s="13">
        <f>IFERROR(VLOOKUP($A2361, 'Fielding Data'!$A$1:$H$12056, 8, 0), 0)</f>
        <v>77</v>
      </c>
      <c r="U2361" s="13">
        <f>SUMIFS('Fielding Data'!E:E, 'Fielding Data'!$A:$A, $A2361)</f>
        <v>1269</v>
      </c>
      <c r="V2361" s="13">
        <f>SUMIFS('Fielding Data'!F:F, 'Fielding Data'!$A:$A, $A2361)</f>
        <v>96</v>
      </c>
      <c r="W2361" s="13">
        <f>SUMIFS('Fielding Data'!G:G, 'Fielding Data'!$A:$A, $A2361)</f>
        <v>12</v>
      </c>
      <c r="X2361" s="13">
        <f>SUMIFS('Fielding Data'!H:H, 'Fielding Data'!$A:$A, $A2361)</f>
        <v>77</v>
      </c>
    </row>
    <row r="2362" spans="1:24" x14ac:dyDescent="0.3">
      <c r="A2362" s="13" t="str">
        <f t="shared" si="73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 t="shared" si="72"/>
        <v>2B</v>
      </c>
      <c r="Q2362" s="13">
        <f>IFERROR(VLOOKUP($A2362, 'Fielding Data'!$A$1:$H$12056, 5, 0), 0)</f>
        <v>257</v>
      </c>
      <c r="R2362" s="13">
        <f>IFERROR(VLOOKUP($A2362, 'Fielding Data'!$A$1:$H$12056, 6, 0), 0)</f>
        <v>410</v>
      </c>
      <c r="S2362" s="13">
        <f>IFERROR(VLOOKUP($A2362, 'Fielding Data'!$A$1:$H$12056, 7, 0), 0)</f>
        <v>11</v>
      </c>
      <c r="T2362" s="13">
        <f>IFERROR(VLOOKUP($A2362, 'Fielding Data'!$A$1:$H$12056, 8, 0), 0)</f>
        <v>83</v>
      </c>
      <c r="U2362" s="13">
        <f>SUMIFS('Fielding Data'!E:E, 'Fielding Data'!$A:$A, $A2362)</f>
        <v>257</v>
      </c>
      <c r="V2362" s="13">
        <f>SUMIFS('Fielding Data'!F:F, 'Fielding Data'!$A:$A, $A2362)</f>
        <v>410</v>
      </c>
      <c r="W2362" s="13">
        <f>SUMIFS('Fielding Data'!G:G, 'Fielding Data'!$A:$A, $A2362)</f>
        <v>11</v>
      </c>
      <c r="X2362" s="13">
        <f>SUMIFS('Fielding Data'!H:H, 'Fielding Data'!$A:$A, $A2362)</f>
        <v>83</v>
      </c>
    </row>
    <row r="2363" spans="1:24" x14ac:dyDescent="0.3">
      <c r="A2363" s="13" t="str">
        <f t="shared" si="73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 t="shared" si="72"/>
        <v>P</v>
      </c>
      <c r="Q2363" s="13">
        <f>IFERROR(VLOOKUP($A2363, 'Fielding Data'!$A$1:$H$12056, 5, 0), 0)</f>
        <v>15</v>
      </c>
      <c r="R2363" s="13">
        <f>IFERROR(VLOOKUP($A2363, 'Fielding Data'!$A$1:$H$12056, 6, 0), 0)</f>
        <v>35</v>
      </c>
      <c r="S2363" s="13">
        <f>IFERROR(VLOOKUP($A2363, 'Fielding Data'!$A$1:$H$12056, 7, 0), 0)</f>
        <v>4</v>
      </c>
      <c r="T2363" s="13">
        <f>IFERROR(VLOOKUP($A2363, 'Fielding Data'!$A$1:$H$12056, 8, 0), 0)</f>
        <v>2</v>
      </c>
      <c r="U2363" s="13">
        <f>SUMIFS('Fielding Data'!E:E, 'Fielding Data'!$A:$A, $A2363)</f>
        <v>15</v>
      </c>
      <c r="V2363" s="13">
        <f>SUMIFS('Fielding Data'!F:F, 'Fielding Data'!$A:$A, $A2363)</f>
        <v>35</v>
      </c>
      <c r="W2363" s="13">
        <f>SUMIFS('Fielding Data'!G:G, 'Fielding Data'!$A:$A, $A2363)</f>
        <v>4</v>
      </c>
      <c r="X2363" s="13">
        <f>SUMIFS('Fielding Data'!H:H, 'Fielding Data'!$A:$A, $A2363)</f>
        <v>2</v>
      </c>
    </row>
    <row r="2364" spans="1:24" x14ac:dyDescent="0.3">
      <c r="A2364" s="13" t="str">
        <f t="shared" si="73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 t="shared" si="72"/>
        <v>3B</v>
      </c>
      <c r="Q2364" s="13">
        <f>IFERROR(VLOOKUP($A2364, 'Fielding Data'!$A$1:$H$12056, 5, 0), 0)</f>
        <v>73</v>
      </c>
      <c r="R2364" s="13">
        <f>IFERROR(VLOOKUP($A2364, 'Fielding Data'!$A$1:$H$12056, 6, 0), 0)</f>
        <v>264</v>
      </c>
      <c r="S2364" s="13">
        <f>IFERROR(VLOOKUP($A2364, 'Fielding Data'!$A$1:$H$12056, 7, 0), 0)</f>
        <v>27</v>
      </c>
      <c r="T2364" s="13">
        <f>IFERROR(VLOOKUP($A2364, 'Fielding Data'!$A$1:$H$12056, 8, 0), 0)</f>
        <v>23</v>
      </c>
      <c r="U2364" s="13">
        <f>SUMIFS('Fielding Data'!E:E, 'Fielding Data'!$A:$A, $A2364)</f>
        <v>73</v>
      </c>
      <c r="V2364" s="13">
        <f>SUMIFS('Fielding Data'!F:F, 'Fielding Data'!$A:$A, $A2364)</f>
        <v>264</v>
      </c>
      <c r="W2364" s="13">
        <f>SUMIFS('Fielding Data'!G:G, 'Fielding Data'!$A:$A, $A2364)</f>
        <v>27</v>
      </c>
      <c r="X2364" s="13">
        <f>SUMIFS('Fielding Data'!H:H, 'Fielding Data'!$A:$A, $A2364)</f>
        <v>23</v>
      </c>
    </row>
    <row r="2365" spans="1:24" x14ac:dyDescent="0.3">
      <c r="A2365" s="13" t="str">
        <f t="shared" si="73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 t="shared" si="72"/>
        <v>P</v>
      </c>
      <c r="Q2365" s="13">
        <f>IFERROR(VLOOKUP($A2365, 'Fielding Data'!$A$1:$H$12056, 5, 0), 0)</f>
        <v>2</v>
      </c>
      <c r="R2365" s="13">
        <f>IFERROR(VLOOKUP($A2365, 'Fielding Data'!$A$1:$H$12056, 6, 0), 0)</f>
        <v>3</v>
      </c>
      <c r="S2365" s="13">
        <f>IFERROR(VLOOKUP($A2365, 'Fielding Data'!$A$1:$H$12056, 7, 0), 0)</f>
        <v>0</v>
      </c>
      <c r="T2365" s="13">
        <f>IFERROR(VLOOKUP($A2365, 'Fielding Data'!$A$1:$H$12056, 8, 0), 0)</f>
        <v>0</v>
      </c>
      <c r="U2365" s="13">
        <f>SUMIFS('Fielding Data'!E:E, 'Fielding Data'!$A:$A, $A2365)</f>
        <v>2</v>
      </c>
      <c r="V2365" s="13">
        <f>SUMIFS('Fielding Data'!F:F, 'Fielding Data'!$A:$A, $A2365)</f>
        <v>3</v>
      </c>
      <c r="W2365" s="13">
        <f>SUMIFS('Fielding Data'!G:G, 'Fielding Data'!$A:$A, $A2365)</f>
        <v>0</v>
      </c>
      <c r="X2365" s="13">
        <f>SUMIFS('Fielding Data'!H:H, 'Fielding Data'!$A:$A, $A2365)</f>
        <v>0</v>
      </c>
    </row>
    <row r="2366" spans="1:24" x14ac:dyDescent="0.3">
      <c r="A2366" s="13" t="str">
        <f t="shared" si="73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 t="shared" si="72"/>
        <v>P</v>
      </c>
      <c r="Q2366" s="13">
        <f>IFERROR(VLOOKUP($A2366, 'Fielding Data'!$A$1:$H$12056, 5, 0), 0)</f>
        <v>0</v>
      </c>
      <c r="R2366" s="13">
        <f>IFERROR(VLOOKUP($A2366, 'Fielding Data'!$A$1:$H$12056, 6, 0), 0)</f>
        <v>1</v>
      </c>
      <c r="S2366" s="13">
        <f>IFERROR(VLOOKUP($A2366, 'Fielding Data'!$A$1:$H$12056, 7, 0), 0)</f>
        <v>0</v>
      </c>
      <c r="T2366" s="13">
        <f>IFERROR(VLOOKUP($A2366, 'Fielding Data'!$A$1:$H$12056, 8, 0), 0)</f>
        <v>0</v>
      </c>
      <c r="U2366" s="13">
        <f>SUMIFS('Fielding Data'!E:E, 'Fielding Data'!$A:$A, $A2366)</f>
        <v>0</v>
      </c>
      <c r="V2366" s="13">
        <f>SUMIFS('Fielding Data'!F:F, 'Fielding Data'!$A:$A, $A2366)</f>
        <v>1</v>
      </c>
      <c r="W2366" s="13">
        <f>SUMIFS('Fielding Data'!G:G, 'Fielding Data'!$A:$A, $A2366)</f>
        <v>0</v>
      </c>
      <c r="X2366" s="13">
        <f>SUMIFS('Fielding Data'!H:H, 'Fielding Data'!$A:$A, $A2366)</f>
        <v>0</v>
      </c>
    </row>
    <row r="2367" spans="1:24" x14ac:dyDescent="0.3">
      <c r="A2367" s="13" t="str">
        <f t="shared" si="73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 t="shared" si="72"/>
        <v>1B</v>
      </c>
      <c r="Q2367" s="13">
        <f>IFERROR(VLOOKUP($A2367, 'Fielding Data'!$A$1:$H$12056, 5, 0), 0)</f>
        <v>5</v>
      </c>
      <c r="R2367" s="13">
        <f>IFERROR(VLOOKUP($A2367, 'Fielding Data'!$A$1:$H$12056, 6, 0), 0)</f>
        <v>1</v>
      </c>
      <c r="S2367" s="13">
        <f>IFERROR(VLOOKUP($A2367, 'Fielding Data'!$A$1:$H$12056, 7, 0), 0)</f>
        <v>1</v>
      </c>
      <c r="T2367" s="13">
        <f>IFERROR(VLOOKUP($A2367, 'Fielding Data'!$A$1:$H$12056, 8, 0), 0)</f>
        <v>1</v>
      </c>
      <c r="U2367" s="13">
        <f>SUMIFS('Fielding Data'!E:E, 'Fielding Data'!$A:$A, $A2367)</f>
        <v>14</v>
      </c>
      <c r="V2367" s="13">
        <f>SUMIFS('Fielding Data'!F:F, 'Fielding Data'!$A:$A, $A2367)</f>
        <v>1</v>
      </c>
      <c r="W2367" s="13">
        <f>SUMIFS('Fielding Data'!G:G, 'Fielding Data'!$A:$A, $A2367)</f>
        <v>1</v>
      </c>
      <c r="X2367" s="13">
        <f>SUMIFS('Fielding Data'!H:H, 'Fielding Data'!$A:$A, $A2367)</f>
        <v>1</v>
      </c>
    </row>
    <row r="2368" spans="1:24" x14ac:dyDescent="0.3">
      <c r="A2368" s="13" t="str">
        <f t="shared" si="73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 t="shared" si="72"/>
        <v>1B</v>
      </c>
      <c r="Q2368" s="13">
        <f>IFERROR(VLOOKUP($A2368, 'Fielding Data'!$A$1:$H$12056, 5, 0), 0)</f>
        <v>4</v>
      </c>
      <c r="R2368" s="13">
        <f>IFERROR(VLOOKUP($A2368, 'Fielding Data'!$A$1:$H$12056, 6, 0), 0)</f>
        <v>0</v>
      </c>
      <c r="S2368" s="13">
        <f>IFERROR(VLOOKUP($A2368, 'Fielding Data'!$A$1:$H$12056, 7, 0), 0)</f>
        <v>0</v>
      </c>
      <c r="T2368" s="13">
        <f>IFERROR(VLOOKUP($A2368, 'Fielding Data'!$A$1:$H$12056, 8, 0), 0)</f>
        <v>0</v>
      </c>
      <c r="U2368" s="13">
        <f>SUMIFS('Fielding Data'!E:E, 'Fielding Data'!$A:$A, $A2368)</f>
        <v>5</v>
      </c>
      <c r="V2368" s="13">
        <f>SUMIFS('Fielding Data'!F:F, 'Fielding Data'!$A:$A, $A2368)</f>
        <v>0</v>
      </c>
      <c r="W2368" s="13">
        <f>SUMIFS('Fielding Data'!G:G, 'Fielding Data'!$A:$A, $A2368)</f>
        <v>0</v>
      </c>
      <c r="X2368" s="13">
        <f>SUMIFS('Fielding Data'!H:H, 'Fielding Data'!$A:$A, $A2368)</f>
        <v>0</v>
      </c>
    </row>
    <row r="2369" spans="1:24" x14ac:dyDescent="0.3">
      <c r="A2369" s="13" t="str">
        <f t="shared" si="73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 t="shared" si="72"/>
        <v>2B</v>
      </c>
      <c r="Q2369" s="13">
        <f>IFERROR(VLOOKUP($A2369, 'Fielding Data'!$A$1:$H$12056, 5, 0), 0)</f>
        <v>183</v>
      </c>
      <c r="R2369" s="13">
        <f>IFERROR(VLOOKUP($A2369, 'Fielding Data'!$A$1:$H$12056, 6, 0), 0)</f>
        <v>286</v>
      </c>
      <c r="S2369" s="13">
        <f>IFERROR(VLOOKUP($A2369, 'Fielding Data'!$A$1:$H$12056, 7, 0), 0)</f>
        <v>13</v>
      </c>
      <c r="T2369" s="13">
        <f>IFERROR(VLOOKUP($A2369, 'Fielding Data'!$A$1:$H$12056, 8, 0), 0)</f>
        <v>66</v>
      </c>
      <c r="U2369" s="13">
        <f>SUMIFS('Fielding Data'!E:E, 'Fielding Data'!$A:$A, $A2369)</f>
        <v>195</v>
      </c>
      <c r="V2369" s="13">
        <f>SUMIFS('Fielding Data'!F:F, 'Fielding Data'!$A:$A, $A2369)</f>
        <v>306</v>
      </c>
      <c r="W2369" s="13">
        <f>SUMIFS('Fielding Data'!G:G, 'Fielding Data'!$A:$A, $A2369)</f>
        <v>13</v>
      </c>
      <c r="X2369" s="13">
        <f>SUMIFS('Fielding Data'!H:H, 'Fielding Data'!$A:$A, $A2369)</f>
        <v>71</v>
      </c>
    </row>
    <row r="2370" spans="1:24" x14ac:dyDescent="0.3">
      <c r="A2370" s="13" t="str">
        <f t="shared" si="73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 t="shared" ref="P2370:P2433" si="74">IFERROR(VLOOKUP($A2370, Fielding, 4, 0), "Other")</f>
        <v>SS</v>
      </c>
      <c r="Q2370" s="13">
        <f>IFERROR(VLOOKUP($A2370, 'Fielding Data'!$A$1:$H$12056, 5, 0), 0)</f>
        <v>233</v>
      </c>
      <c r="R2370" s="13">
        <f>IFERROR(VLOOKUP($A2370, 'Fielding Data'!$A$1:$H$12056, 6, 0), 0)</f>
        <v>414</v>
      </c>
      <c r="S2370" s="13">
        <f>IFERROR(VLOOKUP($A2370, 'Fielding Data'!$A$1:$H$12056, 7, 0), 0)</f>
        <v>16</v>
      </c>
      <c r="T2370" s="13">
        <f>IFERROR(VLOOKUP($A2370, 'Fielding Data'!$A$1:$H$12056, 8, 0), 0)</f>
        <v>91</v>
      </c>
      <c r="U2370" s="13">
        <f>SUMIFS('Fielding Data'!E:E, 'Fielding Data'!$A:$A, $A2370)</f>
        <v>233</v>
      </c>
      <c r="V2370" s="13">
        <f>SUMIFS('Fielding Data'!F:F, 'Fielding Data'!$A:$A, $A2370)</f>
        <v>414</v>
      </c>
      <c r="W2370" s="13">
        <f>SUMIFS('Fielding Data'!G:G, 'Fielding Data'!$A:$A, $A2370)</f>
        <v>16</v>
      </c>
      <c r="X2370" s="13">
        <f>SUMIFS('Fielding Data'!H:H, 'Fielding Data'!$A:$A, $A2370)</f>
        <v>91</v>
      </c>
    </row>
    <row r="2371" spans="1:24" x14ac:dyDescent="0.3">
      <c r="A2371" s="13" t="str">
        <f t="shared" ref="A2371:A2434" si="75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 t="shared" si="74"/>
        <v>CF</v>
      </c>
      <c r="Q2371" s="13">
        <f>IFERROR(VLOOKUP($A2371, 'Fielding Data'!$A$1:$H$12056, 5, 0), 0)</f>
        <v>0</v>
      </c>
      <c r="R2371" s="13">
        <f>IFERROR(VLOOKUP($A2371, 'Fielding Data'!$A$1:$H$12056, 6, 0), 0)</f>
        <v>0</v>
      </c>
      <c r="S2371" s="13">
        <f>IFERROR(VLOOKUP($A2371, 'Fielding Data'!$A$1:$H$12056, 7, 0), 0)</f>
        <v>0</v>
      </c>
      <c r="T2371" s="13">
        <f>IFERROR(VLOOKUP($A2371, 'Fielding Data'!$A$1:$H$12056, 8, 0), 0)</f>
        <v>0</v>
      </c>
      <c r="U2371" s="13">
        <f>SUMIFS('Fielding Data'!E:E, 'Fielding Data'!$A:$A, $A2371)</f>
        <v>115</v>
      </c>
      <c r="V2371" s="13">
        <f>SUMIFS('Fielding Data'!F:F, 'Fielding Data'!$A:$A, $A2371)</f>
        <v>2</v>
      </c>
      <c r="W2371" s="13">
        <f>SUMIFS('Fielding Data'!G:G, 'Fielding Data'!$A:$A, $A2371)</f>
        <v>2</v>
      </c>
      <c r="X2371" s="13">
        <f>SUMIFS('Fielding Data'!H:H, 'Fielding Data'!$A:$A, $A2371)</f>
        <v>0</v>
      </c>
    </row>
    <row r="2372" spans="1:24" x14ac:dyDescent="0.3">
      <c r="A2372" s="13" t="str">
        <f t="shared" si="75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 t="shared" si="74"/>
        <v>CF</v>
      </c>
      <c r="Q2372" s="13">
        <f>IFERROR(VLOOKUP($A2372, 'Fielding Data'!$A$1:$H$12056, 5, 0), 0)</f>
        <v>0</v>
      </c>
      <c r="R2372" s="13">
        <f>IFERROR(VLOOKUP($A2372, 'Fielding Data'!$A$1:$H$12056, 6, 0), 0)</f>
        <v>0</v>
      </c>
      <c r="S2372" s="13">
        <f>IFERROR(VLOOKUP($A2372, 'Fielding Data'!$A$1:$H$12056, 7, 0), 0)</f>
        <v>0</v>
      </c>
      <c r="T2372" s="13">
        <f>IFERROR(VLOOKUP($A2372, 'Fielding Data'!$A$1:$H$12056, 8, 0), 0)</f>
        <v>0</v>
      </c>
      <c r="U2372" s="13">
        <f>SUMIFS('Fielding Data'!E:E, 'Fielding Data'!$A:$A, $A2372)</f>
        <v>231</v>
      </c>
      <c r="V2372" s="13">
        <f>SUMIFS('Fielding Data'!F:F, 'Fielding Data'!$A:$A, $A2372)</f>
        <v>8</v>
      </c>
      <c r="W2372" s="13">
        <f>SUMIFS('Fielding Data'!G:G, 'Fielding Data'!$A:$A, $A2372)</f>
        <v>3</v>
      </c>
      <c r="X2372" s="13">
        <f>SUMIFS('Fielding Data'!H:H, 'Fielding Data'!$A:$A, $A2372)</f>
        <v>2</v>
      </c>
    </row>
    <row r="2373" spans="1:24" x14ac:dyDescent="0.3">
      <c r="A2373" s="13" t="str">
        <f t="shared" si="75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 t="shared" si="74"/>
        <v>P</v>
      </c>
      <c r="Q2373" s="13">
        <f>IFERROR(VLOOKUP($A2373, 'Fielding Data'!$A$1:$H$12056, 5, 0), 0)</f>
        <v>1</v>
      </c>
      <c r="R2373" s="13">
        <f>IFERROR(VLOOKUP($A2373, 'Fielding Data'!$A$1:$H$12056, 6, 0), 0)</f>
        <v>4</v>
      </c>
      <c r="S2373" s="13">
        <f>IFERROR(VLOOKUP($A2373, 'Fielding Data'!$A$1:$H$12056, 7, 0), 0)</f>
        <v>1</v>
      </c>
      <c r="T2373" s="13">
        <f>IFERROR(VLOOKUP($A2373, 'Fielding Data'!$A$1:$H$12056, 8, 0), 0)</f>
        <v>0</v>
      </c>
      <c r="U2373" s="13">
        <f>SUMIFS('Fielding Data'!E:E, 'Fielding Data'!$A:$A, $A2373)</f>
        <v>1</v>
      </c>
      <c r="V2373" s="13">
        <f>SUMIFS('Fielding Data'!F:F, 'Fielding Data'!$A:$A, $A2373)</f>
        <v>4</v>
      </c>
      <c r="W2373" s="13">
        <f>SUMIFS('Fielding Data'!G:G, 'Fielding Data'!$A:$A, $A2373)</f>
        <v>1</v>
      </c>
      <c r="X2373" s="13">
        <f>SUMIFS('Fielding Data'!H:H, 'Fielding Data'!$A:$A, $A2373)</f>
        <v>0</v>
      </c>
    </row>
    <row r="2374" spans="1:24" x14ac:dyDescent="0.3">
      <c r="A2374" s="13" t="str">
        <f t="shared" si="75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 t="shared" si="74"/>
        <v>C</v>
      </c>
      <c r="Q2374" s="13">
        <f>IFERROR(VLOOKUP($A2374, 'Fielding Data'!$A$1:$H$12056, 5, 0), 0)</f>
        <v>622</v>
      </c>
      <c r="R2374" s="13">
        <f>IFERROR(VLOOKUP($A2374, 'Fielding Data'!$A$1:$H$12056, 6, 0), 0)</f>
        <v>57</v>
      </c>
      <c r="S2374" s="13">
        <f>IFERROR(VLOOKUP($A2374, 'Fielding Data'!$A$1:$H$12056, 7, 0), 0)</f>
        <v>4</v>
      </c>
      <c r="T2374" s="13">
        <f>IFERROR(VLOOKUP($A2374, 'Fielding Data'!$A$1:$H$12056, 8, 0), 0)</f>
        <v>1</v>
      </c>
      <c r="U2374" s="13">
        <f>SUMIFS('Fielding Data'!E:E, 'Fielding Data'!$A:$A, $A2374)</f>
        <v>622</v>
      </c>
      <c r="V2374" s="13">
        <f>SUMIFS('Fielding Data'!F:F, 'Fielding Data'!$A:$A, $A2374)</f>
        <v>57</v>
      </c>
      <c r="W2374" s="13">
        <f>SUMIFS('Fielding Data'!G:G, 'Fielding Data'!$A:$A, $A2374)</f>
        <v>4</v>
      </c>
      <c r="X2374" s="13">
        <f>SUMIFS('Fielding Data'!H:H, 'Fielding Data'!$A:$A, $A2374)</f>
        <v>1</v>
      </c>
    </row>
    <row r="2375" spans="1:24" x14ac:dyDescent="0.3">
      <c r="A2375" s="13" t="str">
        <f t="shared" si="75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 t="shared" si="74"/>
        <v>2B</v>
      </c>
      <c r="Q2375" s="13">
        <f>IFERROR(VLOOKUP($A2375, 'Fielding Data'!$A$1:$H$12056, 5, 0), 0)</f>
        <v>6</v>
      </c>
      <c r="R2375" s="13">
        <f>IFERROR(VLOOKUP($A2375, 'Fielding Data'!$A$1:$H$12056, 6, 0), 0)</f>
        <v>7</v>
      </c>
      <c r="S2375" s="13">
        <f>IFERROR(VLOOKUP($A2375, 'Fielding Data'!$A$1:$H$12056, 7, 0), 0)</f>
        <v>1</v>
      </c>
      <c r="T2375" s="13">
        <f>IFERROR(VLOOKUP($A2375, 'Fielding Data'!$A$1:$H$12056, 8, 0), 0)</f>
        <v>1</v>
      </c>
      <c r="U2375" s="13">
        <f>SUMIFS('Fielding Data'!E:E, 'Fielding Data'!$A:$A, $A2375)</f>
        <v>73</v>
      </c>
      <c r="V2375" s="13">
        <f>SUMIFS('Fielding Data'!F:F, 'Fielding Data'!$A:$A, $A2375)</f>
        <v>195</v>
      </c>
      <c r="W2375" s="13">
        <f>SUMIFS('Fielding Data'!G:G, 'Fielding Data'!$A:$A, $A2375)</f>
        <v>9</v>
      </c>
      <c r="X2375" s="13">
        <f>SUMIFS('Fielding Data'!H:H, 'Fielding Data'!$A:$A, $A2375)</f>
        <v>25</v>
      </c>
    </row>
    <row r="2376" spans="1:24" x14ac:dyDescent="0.3">
      <c r="A2376" s="13" t="str">
        <f t="shared" si="75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 t="shared" si="74"/>
        <v>P</v>
      </c>
      <c r="Q2376" s="13">
        <f>IFERROR(VLOOKUP($A2376, 'Fielding Data'!$A$1:$H$12056, 5, 0), 0)</f>
        <v>7</v>
      </c>
      <c r="R2376" s="13">
        <f>IFERROR(VLOOKUP($A2376, 'Fielding Data'!$A$1:$H$12056, 6, 0), 0)</f>
        <v>9</v>
      </c>
      <c r="S2376" s="13">
        <f>IFERROR(VLOOKUP($A2376, 'Fielding Data'!$A$1:$H$12056, 7, 0), 0)</f>
        <v>1</v>
      </c>
      <c r="T2376" s="13">
        <f>IFERROR(VLOOKUP($A2376, 'Fielding Data'!$A$1:$H$12056, 8, 0), 0)</f>
        <v>1</v>
      </c>
      <c r="U2376" s="13">
        <f>SUMIFS('Fielding Data'!E:E, 'Fielding Data'!$A:$A, $A2376)</f>
        <v>7</v>
      </c>
      <c r="V2376" s="13">
        <f>SUMIFS('Fielding Data'!F:F, 'Fielding Data'!$A:$A, $A2376)</f>
        <v>9</v>
      </c>
      <c r="W2376" s="13">
        <f>SUMIFS('Fielding Data'!G:G, 'Fielding Data'!$A:$A, $A2376)</f>
        <v>1</v>
      </c>
      <c r="X2376" s="13">
        <f>SUMIFS('Fielding Data'!H:H, 'Fielding Data'!$A:$A, $A2376)</f>
        <v>1</v>
      </c>
    </row>
    <row r="2377" spans="1:24" x14ac:dyDescent="0.3">
      <c r="A2377" s="13" t="str">
        <f t="shared" si="75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 t="shared" si="74"/>
        <v>P</v>
      </c>
      <c r="Q2377" s="13">
        <f>IFERROR(VLOOKUP($A2377, 'Fielding Data'!$A$1:$H$12056, 5, 0), 0)</f>
        <v>4</v>
      </c>
      <c r="R2377" s="13">
        <f>IFERROR(VLOOKUP($A2377, 'Fielding Data'!$A$1:$H$12056, 6, 0), 0)</f>
        <v>18</v>
      </c>
      <c r="S2377" s="13">
        <f>IFERROR(VLOOKUP($A2377, 'Fielding Data'!$A$1:$H$12056, 7, 0), 0)</f>
        <v>3</v>
      </c>
      <c r="T2377" s="13">
        <f>IFERROR(VLOOKUP($A2377, 'Fielding Data'!$A$1:$H$12056, 8, 0), 0)</f>
        <v>2</v>
      </c>
      <c r="U2377" s="13">
        <f>SUMIFS('Fielding Data'!E:E, 'Fielding Data'!$A:$A, $A2377)</f>
        <v>4</v>
      </c>
      <c r="V2377" s="13">
        <f>SUMIFS('Fielding Data'!F:F, 'Fielding Data'!$A:$A, $A2377)</f>
        <v>18</v>
      </c>
      <c r="W2377" s="13">
        <f>SUMIFS('Fielding Data'!G:G, 'Fielding Data'!$A:$A, $A2377)</f>
        <v>3</v>
      </c>
      <c r="X2377" s="13">
        <f>SUMIFS('Fielding Data'!H:H, 'Fielding Data'!$A:$A, $A2377)</f>
        <v>2</v>
      </c>
    </row>
    <row r="2378" spans="1:24" x14ac:dyDescent="0.3">
      <c r="A2378" s="13" t="str">
        <f t="shared" si="75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 t="shared" si="74"/>
        <v>P</v>
      </c>
      <c r="Q2378" s="13">
        <f>IFERROR(VLOOKUP($A2378, 'Fielding Data'!$A$1:$H$12056, 5, 0), 0)</f>
        <v>16</v>
      </c>
      <c r="R2378" s="13">
        <f>IFERROR(VLOOKUP($A2378, 'Fielding Data'!$A$1:$H$12056, 6, 0), 0)</f>
        <v>31</v>
      </c>
      <c r="S2378" s="13">
        <f>IFERROR(VLOOKUP($A2378, 'Fielding Data'!$A$1:$H$12056, 7, 0), 0)</f>
        <v>0</v>
      </c>
      <c r="T2378" s="13">
        <f>IFERROR(VLOOKUP($A2378, 'Fielding Data'!$A$1:$H$12056, 8, 0), 0)</f>
        <v>1</v>
      </c>
      <c r="U2378" s="13">
        <f>SUMIFS('Fielding Data'!E:E, 'Fielding Data'!$A:$A, $A2378)</f>
        <v>16</v>
      </c>
      <c r="V2378" s="13">
        <f>SUMIFS('Fielding Data'!F:F, 'Fielding Data'!$A:$A, $A2378)</f>
        <v>31</v>
      </c>
      <c r="W2378" s="13">
        <f>SUMIFS('Fielding Data'!G:G, 'Fielding Data'!$A:$A, $A2378)</f>
        <v>0</v>
      </c>
      <c r="X2378" s="13">
        <f>SUMIFS('Fielding Data'!H:H, 'Fielding Data'!$A:$A, $A2378)</f>
        <v>1</v>
      </c>
    </row>
    <row r="2379" spans="1:24" x14ac:dyDescent="0.3">
      <c r="A2379" s="13" t="str">
        <f t="shared" si="75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 t="shared" si="74"/>
        <v>P</v>
      </c>
      <c r="Q2379" s="13">
        <f>IFERROR(VLOOKUP($A2379, 'Fielding Data'!$A$1:$H$12056, 5, 0), 0)</f>
        <v>8</v>
      </c>
      <c r="R2379" s="13">
        <f>IFERROR(VLOOKUP($A2379, 'Fielding Data'!$A$1:$H$12056, 6, 0), 0)</f>
        <v>10</v>
      </c>
      <c r="S2379" s="13">
        <f>IFERROR(VLOOKUP($A2379, 'Fielding Data'!$A$1:$H$12056, 7, 0), 0)</f>
        <v>0</v>
      </c>
      <c r="T2379" s="13">
        <f>IFERROR(VLOOKUP($A2379, 'Fielding Data'!$A$1:$H$12056, 8, 0), 0)</f>
        <v>0</v>
      </c>
      <c r="U2379" s="13">
        <f>SUMIFS('Fielding Data'!E:E, 'Fielding Data'!$A:$A, $A2379)</f>
        <v>8</v>
      </c>
      <c r="V2379" s="13">
        <f>SUMIFS('Fielding Data'!F:F, 'Fielding Data'!$A:$A, $A2379)</f>
        <v>10</v>
      </c>
      <c r="W2379" s="13">
        <f>SUMIFS('Fielding Data'!G:G, 'Fielding Data'!$A:$A, $A2379)</f>
        <v>0</v>
      </c>
      <c r="X2379" s="13">
        <f>SUMIFS('Fielding Data'!H:H, 'Fielding Data'!$A:$A, $A2379)</f>
        <v>0</v>
      </c>
    </row>
    <row r="2380" spans="1:24" x14ac:dyDescent="0.3">
      <c r="A2380" s="13" t="str">
        <f t="shared" si="75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 t="shared" si="74"/>
        <v>P</v>
      </c>
      <c r="Q2380" s="13">
        <f>IFERROR(VLOOKUP($A2380, 'Fielding Data'!$A$1:$H$12056, 5, 0), 0)</f>
        <v>0</v>
      </c>
      <c r="R2380" s="13">
        <f>IFERROR(VLOOKUP($A2380, 'Fielding Data'!$A$1:$H$12056, 6, 0), 0)</f>
        <v>3</v>
      </c>
      <c r="S2380" s="13">
        <f>IFERROR(VLOOKUP($A2380, 'Fielding Data'!$A$1:$H$12056, 7, 0), 0)</f>
        <v>0</v>
      </c>
      <c r="T2380" s="13">
        <f>IFERROR(VLOOKUP($A2380, 'Fielding Data'!$A$1:$H$12056, 8, 0), 0)</f>
        <v>0</v>
      </c>
      <c r="U2380" s="13">
        <f>SUMIFS('Fielding Data'!E:E, 'Fielding Data'!$A:$A, $A2380)</f>
        <v>0</v>
      </c>
      <c r="V2380" s="13">
        <f>SUMIFS('Fielding Data'!F:F, 'Fielding Data'!$A:$A, $A2380)</f>
        <v>3</v>
      </c>
      <c r="W2380" s="13">
        <f>SUMIFS('Fielding Data'!G:G, 'Fielding Data'!$A:$A, $A2380)</f>
        <v>0</v>
      </c>
      <c r="X2380" s="13">
        <f>SUMIFS('Fielding Data'!H:H, 'Fielding Data'!$A:$A, $A2380)</f>
        <v>0</v>
      </c>
    </row>
    <row r="2381" spans="1:24" x14ac:dyDescent="0.3">
      <c r="A2381" s="13" t="str">
        <f t="shared" si="75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 t="shared" si="74"/>
        <v>CF</v>
      </c>
      <c r="Q2381" s="13">
        <f>IFERROR(VLOOKUP($A2381, 'Fielding Data'!$A$1:$H$12056, 5, 0), 0)</f>
        <v>0</v>
      </c>
      <c r="R2381" s="13">
        <f>IFERROR(VLOOKUP($A2381, 'Fielding Data'!$A$1:$H$12056, 6, 0), 0)</f>
        <v>0</v>
      </c>
      <c r="S2381" s="13">
        <f>IFERROR(VLOOKUP($A2381, 'Fielding Data'!$A$1:$H$12056, 7, 0), 0)</f>
        <v>0</v>
      </c>
      <c r="T2381" s="13">
        <f>IFERROR(VLOOKUP($A2381, 'Fielding Data'!$A$1:$H$12056, 8, 0), 0)</f>
        <v>0</v>
      </c>
      <c r="U2381" s="13">
        <f>SUMIFS('Fielding Data'!E:E, 'Fielding Data'!$A:$A, $A2381)</f>
        <v>49</v>
      </c>
      <c r="V2381" s="13">
        <f>SUMIFS('Fielding Data'!F:F, 'Fielding Data'!$A:$A, $A2381)</f>
        <v>1</v>
      </c>
      <c r="W2381" s="13">
        <f>SUMIFS('Fielding Data'!G:G, 'Fielding Data'!$A:$A, $A2381)</f>
        <v>2</v>
      </c>
      <c r="X2381" s="13">
        <f>SUMIFS('Fielding Data'!H:H, 'Fielding Data'!$A:$A, $A2381)</f>
        <v>0</v>
      </c>
    </row>
    <row r="2382" spans="1:24" x14ac:dyDescent="0.3">
      <c r="A2382" s="13" t="str">
        <f t="shared" si="75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 t="shared" si="74"/>
        <v>C</v>
      </c>
      <c r="Q2382" s="13">
        <f>IFERROR(VLOOKUP($A2382, 'Fielding Data'!$A$1:$H$12056, 5, 0), 0)</f>
        <v>897</v>
      </c>
      <c r="R2382" s="13">
        <f>IFERROR(VLOOKUP($A2382, 'Fielding Data'!$A$1:$H$12056, 6, 0), 0)</f>
        <v>57</v>
      </c>
      <c r="S2382" s="13">
        <f>IFERROR(VLOOKUP($A2382, 'Fielding Data'!$A$1:$H$12056, 7, 0), 0)</f>
        <v>6</v>
      </c>
      <c r="T2382" s="13">
        <f>IFERROR(VLOOKUP($A2382, 'Fielding Data'!$A$1:$H$12056, 8, 0), 0)</f>
        <v>7</v>
      </c>
      <c r="U2382" s="13">
        <f>SUMIFS('Fielding Data'!E:E, 'Fielding Data'!$A:$A, $A2382)</f>
        <v>897</v>
      </c>
      <c r="V2382" s="13">
        <f>SUMIFS('Fielding Data'!F:F, 'Fielding Data'!$A:$A, $A2382)</f>
        <v>57</v>
      </c>
      <c r="W2382" s="13">
        <f>SUMIFS('Fielding Data'!G:G, 'Fielding Data'!$A:$A, $A2382)</f>
        <v>6</v>
      </c>
      <c r="X2382" s="13">
        <f>SUMIFS('Fielding Data'!H:H, 'Fielding Data'!$A:$A, $A2382)</f>
        <v>7</v>
      </c>
    </row>
    <row r="2383" spans="1:24" x14ac:dyDescent="0.3">
      <c r="A2383" s="13" t="str">
        <f t="shared" si="75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 t="shared" si="74"/>
        <v>P</v>
      </c>
      <c r="Q2383" s="13">
        <f>IFERROR(VLOOKUP($A2383, 'Fielding Data'!$A$1:$H$12056, 5, 0), 0)</f>
        <v>1</v>
      </c>
      <c r="R2383" s="13">
        <f>IFERROR(VLOOKUP($A2383, 'Fielding Data'!$A$1:$H$12056, 6, 0), 0)</f>
        <v>2</v>
      </c>
      <c r="S2383" s="13">
        <f>IFERROR(VLOOKUP($A2383, 'Fielding Data'!$A$1:$H$12056, 7, 0), 0)</f>
        <v>1</v>
      </c>
      <c r="T2383" s="13">
        <f>IFERROR(VLOOKUP($A2383, 'Fielding Data'!$A$1:$H$12056, 8, 0), 0)</f>
        <v>1</v>
      </c>
      <c r="U2383" s="13">
        <f>SUMIFS('Fielding Data'!E:E, 'Fielding Data'!$A:$A, $A2383)</f>
        <v>1</v>
      </c>
      <c r="V2383" s="13">
        <f>SUMIFS('Fielding Data'!F:F, 'Fielding Data'!$A:$A, $A2383)</f>
        <v>2</v>
      </c>
      <c r="W2383" s="13">
        <f>SUMIFS('Fielding Data'!G:G, 'Fielding Data'!$A:$A, $A2383)</f>
        <v>1</v>
      </c>
      <c r="X2383" s="13">
        <f>SUMIFS('Fielding Data'!H:H, 'Fielding Data'!$A:$A, $A2383)</f>
        <v>1</v>
      </c>
    </row>
    <row r="2384" spans="1:24" x14ac:dyDescent="0.3">
      <c r="A2384" s="13" t="str">
        <f t="shared" si="75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 t="shared" si="74"/>
        <v>2B</v>
      </c>
      <c r="Q2384" s="13">
        <f>IFERROR(VLOOKUP($A2384, 'Fielding Data'!$A$1:$H$12056, 5, 0), 0)</f>
        <v>1</v>
      </c>
      <c r="R2384" s="13">
        <f>IFERROR(VLOOKUP($A2384, 'Fielding Data'!$A$1:$H$12056, 6, 0), 0)</f>
        <v>3</v>
      </c>
      <c r="S2384" s="13">
        <f>IFERROR(VLOOKUP($A2384, 'Fielding Data'!$A$1:$H$12056, 7, 0), 0)</f>
        <v>0</v>
      </c>
      <c r="T2384" s="13">
        <f>IFERROR(VLOOKUP($A2384, 'Fielding Data'!$A$1:$H$12056, 8, 0), 0)</f>
        <v>0</v>
      </c>
      <c r="U2384" s="13">
        <f>SUMIFS('Fielding Data'!E:E, 'Fielding Data'!$A:$A, $A2384)</f>
        <v>208</v>
      </c>
      <c r="V2384" s="13">
        <f>SUMIFS('Fielding Data'!F:F, 'Fielding Data'!$A:$A, $A2384)</f>
        <v>375</v>
      </c>
      <c r="W2384" s="13">
        <f>SUMIFS('Fielding Data'!G:G, 'Fielding Data'!$A:$A, $A2384)</f>
        <v>15</v>
      </c>
      <c r="X2384" s="13">
        <f>SUMIFS('Fielding Data'!H:H, 'Fielding Data'!$A:$A, $A2384)</f>
        <v>89</v>
      </c>
    </row>
    <row r="2385" spans="1:24" x14ac:dyDescent="0.3">
      <c r="A2385" s="13" t="str">
        <f t="shared" si="75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 t="shared" si="74"/>
        <v>P</v>
      </c>
      <c r="Q2385" s="13">
        <f>IFERROR(VLOOKUP($A2385, 'Fielding Data'!$A$1:$H$12056, 5, 0), 0)</f>
        <v>2</v>
      </c>
      <c r="R2385" s="13">
        <f>IFERROR(VLOOKUP($A2385, 'Fielding Data'!$A$1:$H$12056, 6, 0), 0)</f>
        <v>6</v>
      </c>
      <c r="S2385" s="13">
        <f>IFERROR(VLOOKUP($A2385, 'Fielding Data'!$A$1:$H$12056, 7, 0), 0)</f>
        <v>0</v>
      </c>
      <c r="T2385" s="13">
        <f>IFERROR(VLOOKUP($A2385, 'Fielding Data'!$A$1:$H$12056, 8, 0), 0)</f>
        <v>0</v>
      </c>
      <c r="U2385" s="13">
        <f>SUMIFS('Fielding Data'!E:E, 'Fielding Data'!$A:$A, $A2385)</f>
        <v>2</v>
      </c>
      <c r="V2385" s="13">
        <f>SUMIFS('Fielding Data'!F:F, 'Fielding Data'!$A:$A, $A2385)</f>
        <v>6</v>
      </c>
      <c r="W2385" s="13">
        <f>SUMIFS('Fielding Data'!G:G, 'Fielding Data'!$A:$A, $A2385)</f>
        <v>0</v>
      </c>
      <c r="X2385" s="13">
        <f>SUMIFS('Fielding Data'!H:H, 'Fielding Data'!$A:$A, $A2385)</f>
        <v>0</v>
      </c>
    </row>
    <row r="2386" spans="1:24" x14ac:dyDescent="0.3">
      <c r="A2386" s="13" t="str">
        <f t="shared" si="75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 t="shared" si="74"/>
        <v>P</v>
      </c>
      <c r="Q2386" s="13">
        <f>IFERROR(VLOOKUP($A2386, 'Fielding Data'!$A$1:$H$12056, 5, 0), 0)</f>
        <v>2</v>
      </c>
      <c r="R2386" s="13">
        <f>IFERROR(VLOOKUP($A2386, 'Fielding Data'!$A$1:$H$12056, 6, 0), 0)</f>
        <v>4</v>
      </c>
      <c r="S2386" s="13">
        <f>IFERROR(VLOOKUP($A2386, 'Fielding Data'!$A$1:$H$12056, 7, 0), 0)</f>
        <v>1</v>
      </c>
      <c r="T2386" s="13">
        <f>IFERROR(VLOOKUP($A2386, 'Fielding Data'!$A$1:$H$12056, 8, 0), 0)</f>
        <v>0</v>
      </c>
      <c r="U2386" s="13">
        <f>SUMIFS('Fielding Data'!E:E, 'Fielding Data'!$A:$A, $A2386)</f>
        <v>2</v>
      </c>
      <c r="V2386" s="13">
        <f>SUMIFS('Fielding Data'!F:F, 'Fielding Data'!$A:$A, $A2386)</f>
        <v>4</v>
      </c>
      <c r="W2386" s="13">
        <f>SUMIFS('Fielding Data'!G:G, 'Fielding Data'!$A:$A, $A2386)</f>
        <v>1</v>
      </c>
      <c r="X2386" s="13">
        <f>SUMIFS('Fielding Data'!H:H, 'Fielding Data'!$A:$A, $A2386)</f>
        <v>0</v>
      </c>
    </row>
    <row r="2387" spans="1:24" x14ac:dyDescent="0.3">
      <c r="A2387" s="13" t="str">
        <f t="shared" si="75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 t="shared" si="74"/>
        <v>P</v>
      </c>
      <c r="Q2387" s="13">
        <f>IFERROR(VLOOKUP($A2387, 'Fielding Data'!$A$1:$H$12056, 5, 0), 0)</f>
        <v>4</v>
      </c>
      <c r="R2387" s="13">
        <f>IFERROR(VLOOKUP($A2387, 'Fielding Data'!$A$1:$H$12056, 6, 0), 0)</f>
        <v>13</v>
      </c>
      <c r="S2387" s="13">
        <f>IFERROR(VLOOKUP($A2387, 'Fielding Data'!$A$1:$H$12056, 7, 0), 0)</f>
        <v>0</v>
      </c>
      <c r="T2387" s="13">
        <f>IFERROR(VLOOKUP($A2387, 'Fielding Data'!$A$1:$H$12056, 8, 0), 0)</f>
        <v>1</v>
      </c>
      <c r="U2387" s="13">
        <f>SUMIFS('Fielding Data'!E:E, 'Fielding Data'!$A:$A, $A2387)</f>
        <v>4</v>
      </c>
      <c r="V2387" s="13">
        <f>SUMIFS('Fielding Data'!F:F, 'Fielding Data'!$A:$A, $A2387)</f>
        <v>13</v>
      </c>
      <c r="W2387" s="13">
        <f>SUMIFS('Fielding Data'!G:G, 'Fielding Data'!$A:$A, $A2387)</f>
        <v>0</v>
      </c>
      <c r="X2387" s="13">
        <f>SUMIFS('Fielding Data'!H:H, 'Fielding Data'!$A:$A, $A2387)</f>
        <v>1</v>
      </c>
    </row>
    <row r="2388" spans="1:24" x14ac:dyDescent="0.3">
      <c r="A2388" s="13" t="str">
        <f t="shared" si="75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 t="shared" si="74"/>
        <v>SS</v>
      </c>
      <c r="Q2388" s="13">
        <f>IFERROR(VLOOKUP($A2388, 'Fielding Data'!$A$1:$H$12056, 5, 0), 0)</f>
        <v>232</v>
      </c>
      <c r="R2388" s="13">
        <f>IFERROR(VLOOKUP($A2388, 'Fielding Data'!$A$1:$H$12056, 6, 0), 0)</f>
        <v>359</v>
      </c>
      <c r="S2388" s="13">
        <f>IFERROR(VLOOKUP($A2388, 'Fielding Data'!$A$1:$H$12056, 7, 0), 0)</f>
        <v>15</v>
      </c>
      <c r="T2388" s="13">
        <f>IFERROR(VLOOKUP($A2388, 'Fielding Data'!$A$1:$H$12056, 8, 0), 0)</f>
        <v>86</v>
      </c>
      <c r="U2388" s="13">
        <f>SUMIFS('Fielding Data'!E:E, 'Fielding Data'!$A:$A, $A2388)</f>
        <v>232</v>
      </c>
      <c r="V2388" s="13">
        <f>SUMIFS('Fielding Data'!F:F, 'Fielding Data'!$A:$A, $A2388)</f>
        <v>359</v>
      </c>
      <c r="W2388" s="13">
        <f>SUMIFS('Fielding Data'!G:G, 'Fielding Data'!$A:$A, $A2388)</f>
        <v>15</v>
      </c>
      <c r="X2388" s="13">
        <f>SUMIFS('Fielding Data'!H:H, 'Fielding Data'!$A:$A, $A2388)</f>
        <v>86</v>
      </c>
    </row>
    <row r="2389" spans="1:24" x14ac:dyDescent="0.3">
      <c r="A2389" s="13" t="str">
        <f t="shared" si="75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 t="shared" si="74"/>
        <v>P</v>
      </c>
      <c r="Q2389" s="13">
        <f>IFERROR(VLOOKUP($A2389, 'Fielding Data'!$A$1:$H$12056, 5, 0), 0)</f>
        <v>3</v>
      </c>
      <c r="R2389" s="13">
        <f>IFERROR(VLOOKUP($A2389, 'Fielding Data'!$A$1:$H$12056, 6, 0), 0)</f>
        <v>4</v>
      </c>
      <c r="S2389" s="13">
        <f>IFERROR(VLOOKUP($A2389, 'Fielding Data'!$A$1:$H$12056, 7, 0), 0)</f>
        <v>2</v>
      </c>
      <c r="T2389" s="13">
        <f>IFERROR(VLOOKUP($A2389, 'Fielding Data'!$A$1:$H$12056, 8, 0), 0)</f>
        <v>1</v>
      </c>
      <c r="U2389" s="13">
        <f>SUMIFS('Fielding Data'!E:E, 'Fielding Data'!$A:$A, $A2389)</f>
        <v>3</v>
      </c>
      <c r="V2389" s="13">
        <f>SUMIFS('Fielding Data'!F:F, 'Fielding Data'!$A:$A, $A2389)</f>
        <v>4</v>
      </c>
      <c r="W2389" s="13">
        <f>SUMIFS('Fielding Data'!G:G, 'Fielding Data'!$A:$A, $A2389)</f>
        <v>2</v>
      </c>
      <c r="X2389" s="13">
        <f>SUMIFS('Fielding Data'!H:H, 'Fielding Data'!$A:$A, $A2389)</f>
        <v>1</v>
      </c>
    </row>
    <row r="2390" spans="1:24" x14ac:dyDescent="0.3">
      <c r="A2390" s="13" t="str">
        <f t="shared" si="75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 t="shared" si="74"/>
        <v>P</v>
      </c>
      <c r="Q2390" s="13">
        <f>IFERROR(VLOOKUP($A2390, 'Fielding Data'!$A$1:$H$12056, 5, 0), 0)</f>
        <v>0</v>
      </c>
      <c r="R2390" s="13">
        <f>IFERROR(VLOOKUP($A2390, 'Fielding Data'!$A$1:$H$12056, 6, 0), 0)</f>
        <v>1</v>
      </c>
      <c r="S2390" s="13">
        <f>IFERROR(VLOOKUP($A2390, 'Fielding Data'!$A$1:$H$12056, 7, 0), 0)</f>
        <v>0</v>
      </c>
      <c r="T2390" s="13">
        <f>IFERROR(VLOOKUP($A2390, 'Fielding Data'!$A$1:$H$12056, 8, 0), 0)</f>
        <v>0</v>
      </c>
      <c r="U2390" s="13">
        <f>SUMIFS('Fielding Data'!E:E, 'Fielding Data'!$A:$A, $A2390)</f>
        <v>0</v>
      </c>
      <c r="V2390" s="13">
        <f>SUMIFS('Fielding Data'!F:F, 'Fielding Data'!$A:$A, $A2390)</f>
        <v>1</v>
      </c>
      <c r="W2390" s="13">
        <f>SUMIFS('Fielding Data'!G:G, 'Fielding Data'!$A:$A, $A2390)</f>
        <v>0</v>
      </c>
      <c r="X2390" s="13">
        <f>SUMIFS('Fielding Data'!H:H, 'Fielding Data'!$A:$A, $A2390)</f>
        <v>0</v>
      </c>
    </row>
    <row r="2391" spans="1:24" x14ac:dyDescent="0.3">
      <c r="A2391" s="13" t="str">
        <f t="shared" si="75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 t="shared" si="74"/>
        <v>P</v>
      </c>
      <c r="Q2391" s="13">
        <f>IFERROR(VLOOKUP($A2391, 'Fielding Data'!$A$1:$H$12056, 5, 0), 0)</f>
        <v>14</v>
      </c>
      <c r="R2391" s="13">
        <f>IFERROR(VLOOKUP($A2391, 'Fielding Data'!$A$1:$H$12056, 6, 0), 0)</f>
        <v>26</v>
      </c>
      <c r="S2391" s="13">
        <f>IFERROR(VLOOKUP($A2391, 'Fielding Data'!$A$1:$H$12056, 7, 0), 0)</f>
        <v>3</v>
      </c>
      <c r="T2391" s="13">
        <f>IFERROR(VLOOKUP($A2391, 'Fielding Data'!$A$1:$H$12056, 8, 0), 0)</f>
        <v>0</v>
      </c>
      <c r="U2391" s="13">
        <f>SUMIFS('Fielding Data'!E:E, 'Fielding Data'!$A:$A, $A2391)</f>
        <v>14</v>
      </c>
      <c r="V2391" s="13">
        <f>SUMIFS('Fielding Data'!F:F, 'Fielding Data'!$A:$A, $A2391)</f>
        <v>26</v>
      </c>
      <c r="W2391" s="13">
        <f>SUMIFS('Fielding Data'!G:G, 'Fielding Data'!$A:$A, $A2391)</f>
        <v>3</v>
      </c>
      <c r="X2391" s="13">
        <f>SUMIFS('Fielding Data'!H:H, 'Fielding Data'!$A:$A, $A2391)</f>
        <v>0</v>
      </c>
    </row>
    <row r="2392" spans="1:24" x14ac:dyDescent="0.3">
      <c r="A2392" s="13" t="str">
        <f t="shared" si="75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 t="shared" si="74"/>
        <v>C</v>
      </c>
      <c r="Q2392" s="13">
        <f>IFERROR(VLOOKUP($A2392, 'Fielding Data'!$A$1:$H$12056, 5, 0), 0)</f>
        <v>368</v>
      </c>
      <c r="R2392" s="13">
        <f>IFERROR(VLOOKUP($A2392, 'Fielding Data'!$A$1:$H$12056, 6, 0), 0)</f>
        <v>23</v>
      </c>
      <c r="S2392" s="13">
        <f>IFERROR(VLOOKUP($A2392, 'Fielding Data'!$A$1:$H$12056, 7, 0), 0)</f>
        <v>4</v>
      </c>
      <c r="T2392" s="13">
        <f>IFERROR(VLOOKUP($A2392, 'Fielding Data'!$A$1:$H$12056, 8, 0), 0)</f>
        <v>0</v>
      </c>
      <c r="U2392" s="13">
        <f>SUMIFS('Fielding Data'!E:E, 'Fielding Data'!$A:$A, $A2392)</f>
        <v>368</v>
      </c>
      <c r="V2392" s="13">
        <f>SUMIFS('Fielding Data'!F:F, 'Fielding Data'!$A:$A, $A2392)</f>
        <v>23</v>
      </c>
      <c r="W2392" s="13">
        <f>SUMIFS('Fielding Data'!G:G, 'Fielding Data'!$A:$A, $A2392)</f>
        <v>4</v>
      </c>
      <c r="X2392" s="13">
        <f>SUMIFS('Fielding Data'!H:H, 'Fielding Data'!$A:$A, $A2392)</f>
        <v>0</v>
      </c>
    </row>
    <row r="2393" spans="1:24" x14ac:dyDescent="0.3">
      <c r="A2393" s="13" t="str">
        <f t="shared" si="75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 t="shared" si="74"/>
        <v>P</v>
      </c>
      <c r="Q2393" s="13">
        <f>IFERROR(VLOOKUP($A2393, 'Fielding Data'!$A$1:$H$12056, 5, 0), 0)</f>
        <v>1</v>
      </c>
      <c r="R2393" s="13">
        <f>IFERROR(VLOOKUP($A2393, 'Fielding Data'!$A$1:$H$12056, 6, 0), 0)</f>
        <v>0</v>
      </c>
      <c r="S2393" s="13">
        <f>IFERROR(VLOOKUP($A2393, 'Fielding Data'!$A$1:$H$12056, 7, 0), 0)</f>
        <v>0</v>
      </c>
      <c r="T2393" s="13">
        <f>IFERROR(VLOOKUP($A2393, 'Fielding Data'!$A$1:$H$12056, 8, 0), 0)</f>
        <v>0</v>
      </c>
      <c r="U2393" s="13">
        <f>SUMIFS('Fielding Data'!E:E, 'Fielding Data'!$A:$A, $A2393)</f>
        <v>1</v>
      </c>
      <c r="V2393" s="13">
        <f>SUMIFS('Fielding Data'!F:F, 'Fielding Data'!$A:$A, $A2393)</f>
        <v>0</v>
      </c>
      <c r="W2393" s="13">
        <f>SUMIFS('Fielding Data'!G:G, 'Fielding Data'!$A:$A, $A2393)</f>
        <v>0</v>
      </c>
      <c r="X2393" s="13">
        <f>SUMIFS('Fielding Data'!H:H, 'Fielding Data'!$A:$A, $A2393)</f>
        <v>0</v>
      </c>
    </row>
    <row r="2394" spans="1:24" x14ac:dyDescent="0.3">
      <c r="A2394" s="13" t="str">
        <f t="shared" si="75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 t="shared" si="74"/>
        <v>P</v>
      </c>
      <c r="Q2394" s="13">
        <f>IFERROR(VLOOKUP($A2394, 'Fielding Data'!$A$1:$H$12056, 5, 0), 0)</f>
        <v>6</v>
      </c>
      <c r="R2394" s="13">
        <f>IFERROR(VLOOKUP($A2394, 'Fielding Data'!$A$1:$H$12056, 6, 0), 0)</f>
        <v>7</v>
      </c>
      <c r="S2394" s="13">
        <f>IFERROR(VLOOKUP($A2394, 'Fielding Data'!$A$1:$H$12056, 7, 0), 0)</f>
        <v>0</v>
      </c>
      <c r="T2394" s="13">
        <f>IFERROR(VLOOKUP($A2394, 'Fielding Data'!$A$1:$H$12056, 8, 0), 0)</f>
        <v>0</v>
      </c>
      <c r="U2394" s="13">
        <f>SUMIFS('Fielding Data'!E:E, 'Fielding Data'!$A:$A, $A2394)</f>
        <v>6</v>
      </c>
      <c r="V2394" s="13">
        <f>SUMIFS('Fielding Data'!F:F, 'Fielding Data'!$A:$A, $A2394)</f>
        <v>7</v>
      </c>
      <c r="W2394" s="13">
        <f>SUMIFS('Fielding Data'!G:G, 'Fielding Data'!$A:$A, $A2394)</f>
        <v>0</v>
      </c>
      <c r="X2394" s="13">
        <f>SUMIFS('Fielding Data'!H:H, 'Fielding Data'!$A:$A, $A2394)</f>
        <v>0</v>
      </c>
    </row>
    <row r="2395" spans="1:24" x14ac:dyDescent="0.3">
      <c r="A2395" s="13" t="str">
        <f t="shared" si="75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 t="shared" si="74"/>
        <v>1B</v>
      </c>
      <c r="Q2395" s="13">
        <f>IFERROR(VLOOKUP($A2395, 'Fielding Data'!$A$1:$H$12056, 5, 0), 0)</f>
        <v>1</v>
      </c>
      <c r="R2395" s="13">
        <f>IFERROR(VLOOKUP($A2395, 'Fielding Data'!$A$1:$H$12056, 6, 0), 0)</f>
        <v>0</v>
      </c>
      <c r="S2395" s="13">
        <f>IFERROR(VLOOKUP($A2395, 'Fielding Data'!$A$1:$H$12056, 7, 0), 0)</f>
        <v>0</v>
      </c>
      <c r="T2395" s="13">
        <f>IFERROR(VLOOKUP($A2395, 'Fielding Data'!$A$1:$H$12056, 8, 0), 0)</f>
        <v>0</v>
      </c>
      <c r="U2395" s="13">
        <f>SUMIFS('Fielding Data'!E:E, 'Fielding Data'!$A:$A, $A2395)</f>
        <v>701</v>
      </c>
      <c r="V2395" s="13">
        <f>SUMIFS('Fielding Data'!F:F, 'Fielding Data'!$A:$A, $A2395)</f>
        <v>41</v>
      </c>
      <c r="W2395" s="13">
        <f>SUMIFS('Fielding Data'!G:G, 'Fielding Data'!$A:$A, $A2395)</f>
        <v>6</v>
      </c>
      <c r="X2395" s="13">
        <f>SUMIFS('Fielding Data'!H:H, 'Fielding Data'!$A:$A, $A2395)</f>
        <v>4</v>
      </c>
    </row>
    <row r="2396" spans="1:24" x14ac:dyDescent="0.3">
      <c r="A2396" s="13" t="str">
        <f t="shared" si="75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 t="shared" si="74"/>
        <v>P</v>
      </c>
      <c r="Q2396" s="13">
        <f>IFERROR(VLOOKUP($A2396, 'Fielding Data'!$A$1:$H$12056, 5, 0), 0)</f>
        <v>4</v>
      </c>
      <c r="R2396" s="13">
        <f>IFERROR(VLOOKUP($A2396, 'Fielding Data'!$A$1:$H$12056, 6, 0), 0)</f>
        <v>8</v>
      </c>
      <c r="S2396" s="13">
        <f>IFERROR(VLOOKUP($A2396, 'Fielding Data'!$A$1:$H$12056, 7, 0), 0)</f>
        <v>0</v>
      </c>
      <c r="T2396" s="13">
        <f>IFERROR(VLOOKUP($A2396, 'Fielding Data'!$A$1:$H$12056, 8, 0), 0)</f>
        <v>3</v>
      </c>
      <c r="U2396" s="13">
        <f>SUMIFS('Fielding Data'!E:E, 'Fielding Data'!$A:$A, $A2396)</f>
        <v>4</v>
      </c>
      <c r="V2396" s="13">
        <f>SUMIFS('Fielding Data'!F:F, 'Fielding Data'!$A:$A, $A2396)</f>
        <v>8</v>
      </c>
      <c r="W2396" s="13">
        <f>SUMIFS('Fielding Data'!G:G, 'Fielding Data'!$A:$A, $A2396)</f>
        <v>0</v>
      </c>
      <c r="X2396" s="13">
        <f>SUMIFS('Fielding Data'!H:H, 'Fielding Data'!$A:$A, $A2396)</f>
        <v>3</v>
      </c>
    </row>
    <row r="2397" spans="1:24" x14ac:dyDescent="0.3">
      <c r="A2397" s="13" t="str">
        <f t="shared" si="75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 t="shared" si="74"/>
        <v>1B</v>
      </c>
      <c r="Q2397" s="13">
        <f>IFERROR(VLOOKUP($A2397, 'Fielding Data'!$A$1:$H$12056, 5, 0), 0)</f>
        <v>0</v>
      </c>
      <c r="R2397" s="13">
        <f>IFERROR(VLOOKUP($A2397, 'Fielding Data'!$A$1:$H$12056, 6, 0), 0)</f>
        <v>0</v>
      </c>
      <c r="S2397" s="13">
        <f>IFERROR(VLOOKUP($A2397, 'Fielding Data'!$A$1:$H$12056, 7, 0), 0)</f>
        <v>0</v>
      </c>
      <c r="T2397" s="13">
        <f>IFERROR(VLOOKUP($A2397, 'Fielding Data'!$A$1:$H$12056, 8, 0), 0)</f>
        <v>0</v>
      </c>
      <c r="U2397" s="13">
        <f>SUMIFS('Fielding Data'!E:E, 'Fielding Data'!$A:$A, $A2397)</f>
        <v>147</v>
      </c>
      <c r="V2397" s="13">
        <f>SUMIFS('Fielding Data'!F:F, 'Fielding Data'!$A:$A, $A2397)</f>
        <v>399</v>
      </c>
      <c r="W2397" s="13">
        <f>SUMIFS('Fielding Data'!G:G, 'Fielding Data'!$A:$A, $A2397)</f>
        <v>16</v>
      </c>
      <c r="X2397" s="13">
        <f>SUMIFS('Fielding Data'!H:H, 'Fielding Data'!$A:$A, $A2397)</f>
        <v>72</v>
      </c>
    </row>
    <row r="2398" spans="1:24" x14ac:dyDescent="0.3">
      <c r="A2398" s="13" t="str">
        <f t="shared" si="75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 t="shared" si="74"/>
        <v>CF</v>
      </c>
      <c r="Q2398" s="13">
        <f>IFERROR(VLOOKUP($A2398, 'Fielding Data'!$A$1:$H$12056, 5, 0), 0)</f>
        <v>0</v>
      </c>
      <c r="R2398" s="13">
        <f>IFERROR(VLOOKUP($A2398, 'Fielding Data'!$A$1:$H$12056, 6, 0), 0)</f>
        <v>0</v>
      </c>
      <c r="S2398" s="13">
        <f>IFERROR(VLOOKUP($A2398, 'Fielding Data'!$A$1:$H$12056, 7, 0), 0)</f>
        <v>0</v>
      </c>
      <c r="T2398" s="13">
        <f>IFERROR(VLOOKUP($A2398, 'Fielding Data'!$A$1:$H$12056, 8, 0), 0)</f>
        <v>0</v>
      </c>
      <c r="U2398" s="13">
        <f>SUMIFS('Fielding Data'!E:E, 'Fielding Data'!$A:$A, $A2398)</f>
        <v>65</v>
      </c>
      <c r="V2398" s="13">
        <f>SUMIFS('Fielding Data'!F:F, 'Fielding Data'!$A:$A, $A2398)</f>
        <v>3</v>
      </c>
      <c r="W2398" s="13">
        <f>SUMIFS('Fielding Data'!G:G, 'Fielding Data'!$A:$A, $A2398)</f>
        <v>0</v>
      </c>
      <c r="X2398" s="13">
        <f>SUMIFS('Fielding Data'!H:H, 'Fielding Data'!$A:$A, $A2398)</f>
        <v>1</v>
      </c>
    </row>
    <row r="2399" spans="1:24" x14ac:dyDescent="0.3">
      <c r="A2399" s="13" t="str">
        <f t="shared" si="75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 t="shared" si="74"/>
        <v>2B</v>
      </c>
      <c r="Q2399" s="13">
        <f>IFERROR(VLOOKUP($A2399, 'Fielding Data'!$A$1:$H$12056, 5, 0), 0)</f>
        <v>311</v>
      </c>
      <c r="R2399" s="13">
        <f>IFERROR(VLOOKUP($A2399, 'Fielding Data'!$A$1:$H$12056, 6, 0), 0)</f>
        <v>418</v>
      </c>
      <c r="S2399" s="13">
        <f>IFERROR(VLOOKUP($A2399, 'Fielding Data'!$A$1:$H$12056, 7, 0), 0)</f>
        <v>2</v>
      </c>
      <c r="T2399" s="13">
        <f>IFERROR(VLOOKUP($A2399, 'Fielding Data'!$A$1:$H$12056, 8, 0), 0)</f>
        <v>96</v>
      </c>
      <c r="U2399" s="13">
        <f>SUMIFS('Fielding Data'!E:E, 'Fielding Data'!$A:$A, $A2399)</f>
        <v>315</v>
      </c>
      <c r="V2399" s="13">
        <f>SUMIFS('Fielding Data'!F:F, 'Fielding Data'!$A:$A, $A2399)</f>
        <v>426</v>
      </c>
      <c r="W2399" s="13">
        <f>SUMIFS('Fielding Data'!G:G, 'Fielding Data'!$A:$A, $A2399)</f>
        <v>3</v>
      </c>
      <c r="X2399" s="13">
        <f>SUMIFS('Fielding Data'!H:H, 'Fielding Data'!$A:$A, $A2399)</f>
        <v>98</v>
      </c>
    </row>
    <row r="2400" spans="1:24" x14ac:dyDescent="0.3">
      <c r="A2400" s="13" t="str">
        <f t="shared" si="75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 t="shared" si="74"/>
        <v>P</v>
      </c>
      <c r="Q2400" s="13">
        <f>IFERROR(VLOOKUP($A2400, 'Fielding Data'!$A$1:$H$12056, 5, 0), 0)</f>
        <v>2</v>
      </c>
      <c r="R2400" s="13">
        <f>IFERROR(VLOOKUP($A2400, 'Fielding Data'!$A$1:$H$12056, 6, 0), 0)</f>
        <v>3</v>
      </c>
      <c r="S2400" s="13">
        <f>IFERROR(VLOOKUP($A2400, 'Fielding Data'!$A$1:$H$12056, 7, 0), 0)</f>
        <v>0</v>
      </c>
      <c r="T2400" s="13">
        <f>IFERROR(VLOOKUP($A2400, 'Fielding Data'!$A$1:$H$12056, 8, 0), 0)</f>
        <v>0</v>
      </c>
      <c r="U2400" s="13">
        <f>SUMIFS('Fielding Data'!E:E, 'Fielding Data'!$A:$A, $A2400)</f>
        <v>2</v>
      </c>
      <c r="V2400" s="13">
        <f>SUMIFS('Fielding Data'!F:F, 'Fielding Data'!$A:$A, $A2400)</f>
        <v>3</v>
      </c>
      <c r="W2400" s="13">
        <f>SUMIFS('Fielding Data'!G:G, 'Fielding Data'!$A:$A, $A2400)</f>
        <v>0</v>
      </c>
      <c r="X2400" s="13">
        <f>SUMIFS('Fielding Data'!H:H, 'Fielding Data'!$A:$A, $A2400)</f>
        <v>0</v>
      </c>
    </row>
    <row r="2401" spans="1:24" x14ac:dyDescent="0.3">
      <c r="A2401" s="13" t="str">
        <f t="shared" si="75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 t="shared" si="74"/>
        <v>SS</v>
      </c>
      <c r="Q2401" s="13">
        <f>IFERROR(VLOOKUP($A2401, 'Fielding Data'!$A$1:$H$12056, 5, 0), 0)</f>
        <v>32</v>
      </c>
      <c r="R2401" s="13">
        <f>IFERROR(VLOOKUP($A2401, 'Fielding Data'!$A$1:$H$12056, 6, 0), 0)</f>
        <v>68</v>
      </c>
      <c r="S2401" s="13">
        <f>IFERROR(VLOOKUP($A2401, 'Fielding Data'!$A$1:$H$12056, 7, 0), 0)</f>
        <v>5</v>
      </c>
      <c r="T2401" s="13">
        <f>IFERROR(VLOOKUP($A2401, 'Fielding Data'!$A$1:$H$12056, 8, 0), 0)</f>
        <v>12</v>
      </c>
      <c r="U2401" s="13">
        <f>SUMIFS('Fielding Data'!E:E, 'Fielding Data'!$A:$A, $A2401)</f>
        <v>32</v>
      </c>
      <c r="V2401" s="13">
        <f>SUMIFS('Fielding Data'!F:F, 'Fielding Data'!$A:$A, $A2401)</f>
        <v>68</v>
      </c>
      <c r="W2401" s="13">
        <f>SUMIFS('Fielding Data'!G:G, 'Fielding Data'!$A:$A, $A2401)</f>
        <v>5</v>
      </c>
      <c r="X2401" s="13">
        <f>SUMIFS('Fielding Data'!H:H, 'Fielding Data'!$A:$A, $A2401)</f>
        <v>12</v>
      </c>
    </row>
    <row r="2402" spans="1:24" x14ac:dyDescent="0.3">
      <c r="A2402" s="13" t="str">
        <f t="shared" si="75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 t="shared" si="74"/>
        <v>1B</v>
      </c>
      <c r="Q2402" s="13">
        <f>IFERROR(VLOOKUP($A2402, 'Fielding Data'!$A$1:$H$12056, 5, 0), 0)</f>
        <v>319</v>
      </c>
      <c r="R2402" s="13">
        <f>IFERROR(VLOOKUP($A2402, 'Fielding Data'!$A$1:$H$12056, 6, 0), 0)</f>
        <v>17</v>
      </c>
      <c r="S2402" s="13">
        <f>IFERROR(VLOOKUP($A2402, 'Fielding Data'!$A$1:$H$12056, 7, 0), 0)</f>
        <v>0</v>
      </c>
      <c r="T2402" s="13">
        <f>IFERROR(VLOOKUP($A2402, 'Fielding Data'!$A$1:$H$12056, 8, 0), 0)</f>
        <v>30</v>
      </c>
      <c r="U2402" s="13">
        <f>SUMIFS('Fielding Data'!E:E, 'Fielding Data'!$A:$A, $A2402)</f>
        <v>319</v>
      </c>
      <c r="V2402" s="13">
        <f>SUMIFS('Fielding Data'!F:F, 'Fielding Data'!$A:$A, $A2402)</f>
        <v>17</v>
      </c>
      <c r="W2402" s="13">
        <f>SUMIFS('Fielding Data'!G:G, 'Fielding Data'!$A:$A, $A2402)</f>
        <v>0</v>
      </c>
      <c r="X2402" s="13">
        <f>SUMIFS('Fielding Data'!H:H, 'Fielding Data'!$A:$A, $A2402)</f>
        <v>30</v>
      </c>
    </row>
    <row r="2403" spans="1:24" x14ac:dyDescent="0.3">
      <c r="A2403" s="13" t="str">
        <f t="shared" si="75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 t="shared" si="74"/>
        <v>P</v>
      </c>
      <c r="Q2403" s="13">
        <f>IFERROR(VLOOKUP($A2403, 'Fielding Data'!$A$1:$H$12056, 5, 0), 0)</f>
        <v>9</v>
      </c>
      <c r="R2403" s="13">
        <f>IFERROR(VLOOKUP($A2403, 'Fielding Data'!$A$1:$H$12056, 6, 0), 0)</f>
        <v>12</v>
      </c>
      <c r="S2403" s="13">
        <f>IFERROR(VLOOKUP($A2403, 'Fielding Data'!$A$1:$H$12056, 7, 0), 0)</f>
        <v>0</v>
      </c>
      <c r="T2403" s="13">
        <f>IFERROR(VLOOKUP($A2403, 'Fielding Data'!$A$1:$H$12056, 8, 0), 0)</f>
        <v>0</v>
      </c>
      <c r="U2403" s="13">
        <f>SUMIFS('Fielding Data'!E:E, 'Fielding Data'!$A:$A, $A2403)</f>
        <v>9</v>
      </c>
      <c r="V2403" s="13">
        <f>SUMIFS('Fielding Data'!F:F, 'Fielding Data'!$A:$A, $A2403)</f>
        <v>12</v>
      </c>
      <c r="W2403" s="13">
        <f>SUMIFS('Fielding Data'!G:G, 'Fielding Data'!$A:$A, $A2403)</f>
        <v>0</v>
      </c>
      <c r="X2403" s="13">
        <f>SUMIFS('Fielding Data'!H:H, 'Fielding Data'!$A:$A, $A2403)</f>
        <v>0</v>
      </c>
    </row>
    <row r="2404" spans="1:24" x14ac:dyDescent="0.3">
      <c r="A2404" s="13" t="str">
        <f t="shared" si="75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 t="shared" si="74"/>
        <v>P</v>
      </c>
      <c r="Q2404" s="13">
        <f>IFERROR(VLOOKUP($A2404, 'Fielding Data'!$A$1:$H$12056, 5, 0), 0)</f>
        <v>2</v>
      </c>
      <c r="R2404" s="13">
        <f>IFERROR(VLOOKUP($A2404, 'Fielding Data'!$A$1:$H$12056, 6, 0), 0)</f>
        <v>0</v>
      </c>
      <c r="S2404" s="13">
        <f>IFERROR(VLOOKUP($A2404, 'Fielding Data'!$A$1:$H$12056, 7, 0), 0)</f>
        <v>1</v>
      </c>
      <c r="T2404" s="13">
        <f>IFERROR(VLOOKUP($A2404, 'Fielding Data'!$A$1:$H$12056, 8, 0), 0)</f>
        <v>1</v>
      </c>
      <c r="U2404" s="13">
        <f>SUMIFS('Fielding Data'!E:E, 'Fielding Data'!$A:$A, $A2404)</f>
        <v>2</v>
      </c>
      <c r="V2404" s="13">
        <f>SUMIFS('Fielding Data'!F:F, 'Fielding Data'!$A:$A, $A2404)</f>
        <v>0</v>
      </c>
      <c r="W2404" s="13">
        <f>SUMIFS('Fielding Data'!G:G, 'Fielding Data'!$A:$A, $A2404)</f>
        <v>1</v>
      </c>
      <c r="X2404" s="13">
        <f>SUMIFS('Fielding Data'!H:H, 'Fielding Data'!$A:$A, $A2404)</f>
        <v>1</v>
      </c>
    </row>
    <row r="2405" spans="1:24" x14ac:dyDescent="0.3">
      <c r="A2405" s="13" t="str">
        <f t="shared" si="75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 t="shared" si="74"/>
        <v>P</v>
      </c>
      <c r="Q2405" s="13">
        <f>IFERROR(VLOOKUP($A2405, 'Fielding Data'!$A$1:$H$12056, 5, 0), 0)</f>
        <v>1</v>
      </c>
      <c r="R2405" s="13">
        <f>IFERROR(VLOOKUP($A2405, 'Fielding Data'!$A$1:$H$12056, 6, 0), 0)</f>
        <v>3</v>
      </c>
      <c r="S2405" s="13">
        <f>IFERROR(VLOOKUP($A2405, 'Fielding Data'!$A$1:$H$12056, 7, 0), 0)</f>
        <v>2</v>
      </c>
      <c r="T2405" s="13">
        <f>IFERROR(VLOOKUP($A2405, 'Fielding Data'!$A$1:$H$12056, 8, 0), 0)</f>
        <v>1</v>
      </c>
      <c r="U2405" s="13">
        <f>SUMIFS('Fielding Data'!E:E, 'Fielding Data'!$A:$A, $A2405)</f>
        <v>1</v>
      </c>
      <c r="V2405" s="13">
        <f>SUMIFS('Fielding Data'!F:F, 'Fielding Data'!$A:$A, $A2405)</f>
        <v>3</v>
      </c>
      <c r="W2405" s="13">
        <f>SUMIFS('Fielding Data'!G:G, 'Fielding Data'!$A:$A, $A2405)</f>
        <v>2</v>
      </c>
      <c r="X2405" s="13">
        <f>SUMIFS('Fielding Data'!H:H, 'Fielding Data'!$A:$A, $A2405)</f>
        <v>1</v>
      </c>
    </row>
    <row r="2406" spans="1:24" x14ac:dyDescent="0.3">
      <c r="A2406" s="13" t="str">
        <f t="shared" si="75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 t="shared" si="74"/>
        <v>1B</v>
      </c>
      <c r="Q2406" s="13">
        <f>IFERROR(VLOOKUP($A2406, 'Fielding Data'!$A$1:$H$12056, 5, 0), 0)</f>
        <v>8</v>
      </c>
      <c r="R2406" s="13">
        <f>IFERROR(VLOOKUP($A2406, 'Fielding Data'!$A$1:$H$12056, 6, 0), 0)</f>
        <v>2</v>
      </c>
      <c r="S2406" s="13">
        <f>IFERROR(VLOOKUP($A2406, 'Fielding Data'!$A$1:$H$12056, 7, 0), 0)</f>
        <v>0</v>
      </c>
      <c r="T2406" s="13">
        <f>IFERROR(VLOOKUP($A2406, 'Fielding Data'!$A$1:$H$12056, 8, 0), 0)</f>
        <v>1</v>
      </c>
      <c r="U2406" s="13">
        <f>SUMIFS('Fielding Data'!E:E, 'Fielding Data'!$A:$A, $A2406)</f>
        <v>163</v>
      </c>
      <c r="V2406" s="13">
        <f>SUMIFS('Fielding Data'!F:F, 'Fielding Data'!$A:$A, $A2406)</f>
        <v>13</v>
      </c>
      <c r="W2406" s="13">
        <f>SUMIFS('Fielding Data'!G:G, 'Fielding Data'!$A:$A, $A2406)</f>
        <v>2</v>
      </c>
      <c r="X2406" s="13">
        <f>SUMIFS('Fielding Data'!H:H, 'Fielding Data'!$A:$A, $A2406)</f>
        <v>5</v>
      </c>
    </row>
    <row r="2407" spans="1:24" x14ac:dyDescent="0.3">
      <c r="A2407" s="13" t="str">
        <f t="shared" si="75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 t="shared" si="74"/>
        <v>CF</v>
      </c>
      <c r="Q2407" s="13">
        <f>IFERROR(VLOOKUP($A2407, 'Fielding Data'!$A$1:$H$12056, 5, 0), 0)</f>
        <v>0</v>
      </c>
      <c r="R2407" s="13">
        <f>IFERROR(VLOOKUP($A2407, 'Fielding Data'!$A$1:$H$12056, 6, 0), 0)</f>
        <v>0</v>
      </c>
      <c r="S2407" s="13">
        <f>IFERROR(VLOOKUP($A2407, 'Fielding Data'!$A$1:$H$12056, 7, 0), 0)</f>
        <v>0</v>
      </c>
      <c r="T2407" s="13">
        <f>IFERROR(VLOOKUP($A2407, 'Fielding Data'!$A$1:$H$12056, 8, 0), 0)</f>
        <v>0</v>
      </c>
      <c r="U2407" s="13">
        <f>SUMIFS('Fielding Data'!E:E, 'Fielding Data'!$A:$A, $A2407)</f>
        <v>81</v>
      </c>
      <c r="V2407" s="13">
        <f>SUMIFS('Fielding Data'!F:F, 'Fielding Data'!$A:$A, $A2407)</f>
        <v>3</v>
      </c>
      <c r="W2407" s="13">
        <f>SUMIFS('Fielding Data'!G:G, 'Fielding Data'!$A:$A, $A2407)</f>
        <v>1</v>
      </c>
      <c r="X2407" s="13">
        <f>SUMIFS('Fielding Data'!H:H, 'Fielding Data'!$A:$A, $A2407)</f>
        <v>2</v>
      </c>
    </row>
    <row r="2408" spans="1:24" x14ac:dyDescent="0.3">
      <c r="A2408" s="13" t="str">
        <f t="shared" si="75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 t="shared" si="74"/>
        <v>LF</v>
      </c>
      <c r="Q2408" s="13">
        <f>IFERROR(VLOOKUP($A2408, 'Fielding Data'!$A$1:$H$12056, 5, 0), 0)</f>
        <v>0</v>
      </c>
      <c r="R2408" s="13">
        <f>IFERROR(VLOOKUP($A2408, 'Fielding Data'!$A$1:$H$12056, 6, 0), 0)</f>
        <v>0</v>
      </c>
      <c r="S2408" s="13">
        <f>IFERROR(VLOOKUP($A2408, 'Fielding Data'!$A$1:$H$12056, 7, 0), 0)</f>
        <v>0</v>
      </c>
      <c r="T2408" s="13">
        <f>IFERROR(VLOOKUP($A2408, 'Fielding Data'!$A$1:$H$12056, 8, 0), 0)</f>
        <v>0</v>
      </c>
      <c r="U2408" s="13">
        <f>SUMIFS('Fielding Data'!E:E, 'Fielding Data'!$A:$A, $A2408)</f>
        <v>113</v>
      </c>
      <c r="V2408" s="13">
        <f>SUMIFS('Fielding Data'!F:F, 'Fielding Data'!$A:$A, $A2408)</f>
        <v>2</v>
      </c>
      <c r="W2408" s="13">
        <f>SUMIFS('Fielding Data'!G:G, 'Fielding Data'!$A:$A, $A2408)</f>
        <v>2</v>
      </c>
      <c r="X2408" s="13">
        <f>SUMIFS('Fielding Data'!H:H, 'Fielding Data'!$A:$A, $A2408)</f>
        <v>0</v>
      </c>
    </row>
    <row r="2409" spans="1:24" x14ac:dyDescent="0.3">
      <c r="A2409" s="13" t="str">
        <f t="shared" si="75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 t="shared" si="74"/>
        <v>P</v>
      </c>
      <c r="Q2409" s="13">
        <f>IFERROR(VLOOKUP($A2409, 'Fielding Data'!$A$1:$H$12056, 5, 0), 0)</f>
        <v>1</v>
      </c>
      <c r="R2409" s="13">
        <f>IFERROR(VLOOKUP($A2409, 'Fielding Data'!$A$1:$H$12056, 6, 0), 0)</f>
        <v>7</v>
      </c>
      <c r="S2409" s="13">
        <f>IFERROR(VLOOKUP($A2409, 'Fielding Data'!$A$1:$H$12056, 7, 0), 0)</f>
        <v>0</v>
      </c>
      <c r="T2409" s="13">
        <f>IFERROR(VLOOKUP($A2409, 'Fielding Data'!$A$1:$H$12056, 8, 0), 0)</f>
        <v>1</v>
      </c>
      <c r="U2409" s="13">
        <f>SUMIFS('Fielding Data'!E:E, 'Fielding Data'!$A:$A, $A2409)</f>
        <v>1</v>
      </c>
      <c r="V2409" s="13">
        <f>SUMIFS('Fielding Data'!F:F, 'Fielding Data'!$A:$A, $A2409)</f>
        <v>7</v>
      </c>
      <c r="W2409" s="13">
        <f>SUMIFS('Fielding Data'!G:G, 'Fielding Data'!$A:$A, $A2409)</f>
        <v>0</v>
      </c>
      <c r="X2409" s="13">
        <f>SUMIFS('Fielding Data'!H:H, 'Fielding Data'!$A:$A, $A2409)</f>
        <v>1</v>
      </c>
    </row>
    <row r="2410" spans="1:24" x14ac:dyDescent="0.3">
      <c r="A2410" s="13" t="str">
        <f t="shared" si="75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 t="shared" si="74"/>
        <v>P</v>
      </c>
      <c r="Q2410" s="13">
        <f>IFERROR(VLOOKUP($A2410, 'Fielding Data'!$A$1:$H$12056, 5, 0), 0)</f>
        <v>6</v>
      </c>
      <c r="R2410" s="13">
        <f>IFERROR(VLOOKUP($A2410, 'Fielding Data'!$A$1:$H$12056, 6, 0), 0)</f>
        <v>19</v>
      </c>
      <c r="S2410" s="13">
        <f>IFERROR(VLOOKUP($A2410, 'Fielding Data'!$A$1:$H$12056, 7, 0), 0)</f>
        <v>1</v>
      </c>
      <c r="T2410" s="13">
        <f>IFERROR(VLOOKUP($A2410, 'Fielding Data'!$A$1:$H$12056, 8, 0), 0)</f>
        <v>3</v>
      </c>
      <c r="U2410" s="13">
        <f>SUMIFS('Fielding Data'!E:E, 'Fielding Data'!$A:$A, $A2410)</f>
        <v>6</v>
      </c>
      <c r="V2410" s="13">
        <f>SUMIFS('Fielding Data'!F:F, 'Fielding Data'!$A:$A, $A2410)</f>
        <v>19</v>
      </c>
      <c r="W2410" s="13">
        <f>SUMIFS('Fielding Data'!G:G, 'Fielding Data'!$A:$A, $A2410)</f>
        <v>1</v>
      </c>
      <c r="X2410" s="13">
        <f>SUMIFS('Fielding Data'!H:H, 'Fielding Data'!$A:$A, $A2410)</f>
        <v>3</v>
      </c>
    </row>
    <row r="2411" spans="1:24" x14ac:dyDescent="0.3">
      <c r="A2411" s="13" t="str">
        <f t="shared" si="75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 t="shared" si="74"/>
        <v>P</v>
      </c>
      <c r="Q2411" s="13">
        <f>IFERROR(VLOOKUP($A2411, 'Fielding Data'!$A$1:$H$12056, 5, 0), 0)</f>
        <v>1</v>
      </c>
      <c r="R2411" s="13">
        <f>IFERROR(VLOOKUP($A2411, 'Fielding Data'!$A$1:$H$12056, 6, 0), 0)</f>
        <v>2</v>
      </c>
      <c r="S2411" s="13">
        <f>IFERROR(VLOOKUP($A2411, 'Fielding Data'!$A$1:$H$12056, 7, 0), 0)</f>
        <v>1</v>
      </c>
      <c r="T2411" s="13">
        <f>IFERROR(VLOOKUP($A2411, 'Fielding Data'!$A$1:$H$12056, 8, 0), 0)</f>
        <v>0</v>
      </c>
      <c r="U2411" s="13">
        <f>SUMIFS('Fielding Data'!E:E, 'Fielding Data'!$A:$A, $A2411)</f>
        <v>1</v>
      </c>
      <c r="V2411" s="13">
        <f>SUMIFS('Fielding Data'!F:F, 'Fielding Data'!$A:$A, $A2411)</f>
        <v>2</v>
      </c>
      <c r="W2411" s="13">
        <f>SUMIFS('Fielding Data'!G:G, 'Fielding Data'!$A:$A, $A2411)</f>
        <v>1</v>
      </c>
      <c r="X2411" s="13">
        <f>SUMIFS('Fielding Data'!H:H, 'Fielding Data'!$A:$A, $A2411)</f>
        <v>0</v>
      </c>
    </row>
    <row r="2412" spans="1:24" x14ac:dyDescent="0.3">
      <c r="A2412" s="13" t="str">
        <f t="shared" si="75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 t="shared" si="74"/>
        <v>2B</v>
      </c>
      <c r="Q2412" s="13">
        <f>IFERROR(VLOOKUP($A2412, 'Fielding Data'!$A$1:$H$12056, 5, 0), 0)</f>
        <v>280</v>
      </c>
      <c r="R2412" s="13">
        <f>IFERROR(VLOOKUP($A2412, 'Fielding Data'!$A$1:$H$12056, 6, 0), 0)</f>
        <v>411</v>
      </c>
      <c r="S2412" s="13">
        <f>IFERROR(VLOOKUP($A2412, 'Fielding Data'!$A$1:$H$12056, 7, 0), 0)</f>
        <v>7</v>
      </c>
      <c r="T2412" s="13">
        <f>IFERROR(VLOOKUP($A2412, 'Fielding Data'!$A$1:$H$12056, 8, 0), 0)</f>
        <v>110</v>
      </c>
      <c r="U2412" s="13">
        <f>SUMIFS('Fielding Data'!E:E, 'Fielding Data'!$A:$A, $A2412)</f>
        <v>280</v>
      </c>
      <c r="V2412" s="13">
        <f>SUMIFS('Fielding Data'!F:F, 'Fielding Data'!$A:$A, $A2412)</f>
        <v>411</v>
      </c>
      <c r="W2412" s="13">
        <f>SUMIFS('Fielding Data'!G:G, 'Fielding Data'!$A:$A, $A2412)</f>
        <v>7</v>
      </c>
      <c r="X2412" s="13">
        <f>SUMIFS('Fielding Data'!H:H, 'Fielding Data'!$A:$A, $A2412)</f>
        <v>110</v>
      </c>
    </row>
    <row r="2413" spans="1:24" x14ac:dyDescent="0.3">
      <c r="A2413" s="13" t="str">
        <f t="shared" si="75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 t="shared" si="74"/>
        <v>P</v>
      </c>
      <c r="Q2413" s="13">
        <f>IFERROR(VLOOKUP($A2413, 'Fielding Data'!$A$1:$H$12056, 5, 0), 0)</f>
        <v>5</v>
      </c>
      <c r="R2413" s="13">
        <f>IFERROR(VLOOKUP($A2413, 'Fielding Data'!$A$1:$H$12056, 6, 0), 0)</f>
        <v>9</v>
      </c>
      <c r="S2413" s="13">
        <f>IFERROR(VLOOKUP($A2413, 'Fielding Data'!$A$1:$H$12056, 7, 0), 0)</f>
        <v>0</v>
      </c>
      <c r="T2413" s="13">
        <f>IFERROR(VLOOKUP($A2413, 'Fielding Data'!$A$1:$H$12056, 8, 0), 0)</f>
        <v>2</v>
      </c>
      <c r="U2413" s="13">
        <f>SUMIFS('Fielding Data'!E:E, 'Fielding Data'!$A:$A, $A2413)</f>
        <v>5</v>
      </c>
      <c r="V2413" s="13">
        <f>SUMIFS('Fielding Data'!F:F, 'Fielding Data'!$A:$A, $A2413)</f>
        <v>9</v>
      </c>
      <c r="W2413" s="13">
        <f>SUMIFS('Fielding Data'!G:G, 'Fielding Data'!$A:$A, $A2413)</f>
        <v>0</v>
      </c>
      <c r="X2413" s="13">
        <f>SUMIFS('Fielding Data'!H:H, 'Fielding Data'!$A:$A, $A2413)</f>
        <v>2</v>
      </c>
    </row>
    <row r="2414" spans="1:24" x14ac:dyDescent="0.3">
      <c r="A2414" s="13" t="str">
        <f t="shared" si="75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 t="shared" si="74"/>
        <v>P</v>
      </c>
      <c r="Q2414" s="13">
        <f>IFERROR(VLOOKUP($A2414, 'Fielding Data'!$A$1:$H$12056, 5, 0), 0)</f>
        <v>6</v>
      </c>
      <c r="R2414" s="13">
        <f>IFERROR(VLOOKUP($A2414, 'Fielding Data'!$A$1:$H$12056, 6, 0), 0)</f>
        <v>7</v>
      </c>
      <c r="S2414" s="13">
        <f>IFERROR(VLOOKUP($A2414, 'Fielding Data'!$A$1:$H$12056, 7, 0), 0)</f>
        <v>1</v>
      </c>
      <c r="T2414" s="13">
        <f>IFERROR(VLOOKUP($A2414, 'Fielding Data'!$A$1:$H$12056, 8, 0), 0)</f>
        <v>0</v>
      </c>
      <c r="U2414" s="13">
        <f>SUMIFS('Fielding Data'!E:E, 'Fielding Data'!$A:$A, $A2414)</f>
        <v>6</v>
      </c>
      <c r="V2414" s="13">
        <f>SUMIFS('Fielding Data'!F:F, 'Fielding Data'!$A:$A, $A2414)</f>
        <v>7</v>
      </c>
      <c r="W2414" s="13">
        <f>SUMIFS('Fielding Data'!G:G, 'Fielding Data'!$A:$A, $A2414)</f>
        <v>1</v>
      </c>
      <c r="X2414" s="13">
        <f>SUMIFS('Fielding Data'!H:H, 'Fielding Data'!$A:$A, $A2414)</f>
        <v>0</v>
      </c>
    </row>
    <row r="2415" spans="1:24" x14ac:dyDescent="0.3">
      <c r="A2415" s="13" t="str">
        <f t="shared" si="75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 t="shared" si="74"/>
        <v>P</v>
      </c>
      <c r="Q2415" s="13">
        <f>IFERROR(VLOOKUP($A2415, 'Fielding Data'!$A$1:$H$12056, 5, 0), 0)</f>
        <v>4</v>
      </c>
      <c r="R2415" s="13">
        <f>IFERROR(VLOOKUP($A2415, 'Fielding Data'!$A$1:$H$12056, 6, 0), 0)</f>
        <v>14</v>
      </c>
      <c r="S2415" s="13">
        <f>IFERROR(VLOOKUP($A2415, 'Fielding Data'!$A$1:$H$12056, 7, 0), 0)</f>
        <v>1</v>
      </c>
      <c r="T2415" s="13">
        <f>IFERROR(VLOOKUP($A2415, 'Fielding Data'!$A$1:$H$12056, 8, 0), 0)</f>
        <v>0</v>
      </c>
      <c r="U2415" s="13">
        <f>SUMIFS('Fielding Data'!E:E, 'Fielding Data'!$A:$A, $A2415)</f>
        <v>4</v>
      </c>
      <c r="V2415" s="13">
        <f>SUMIFS('Fielding Data'!F:F, 'Fielding Data'!$A:$A, $A2415)</f>
        <v>14</v>
      </c>
      <c r="W2415" s="13">
        <f>SUMIFS('Fielding Data'!G:G, 'Fielding Data'!$A:$A, $A2415)</f>
        <v>1</v>
      </c>
      <c r="X2415" s="13">
        <f>SUMIFS('Fielding Data'!H:H, 'Fielding Data'!$A:$A, $A2415)</f>
        <v>0</v>
      </c>
    </row>
    <row r="2416" spans="1:24" x14ac:dyDescent="0.3">
      <c r="A2416" s="13" t="str">
        <f t="shared" si="75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 t="shared" si="74"/>
        <v>P</v>
      </c>
      <c r="Q2416" s="13">
        <f>IFERROR(VLOOKUP($A2416, 'Fielding Data'!$A$1:$H$12056, 5, 0), 0)</f>
        <v>0</v>
      </c>
      <c r="R2416" s="13">
        <f>IFERROR(VLOOKUP($A2416, 'Fielding Data'!$A$1:$H$12056, 6, 0), 0)</f>
        <v>4</v>
      </c>
      <c r="S2416" s="13">
        <f>IFERROR(VLOOKUP($A2416, 'Fielding Data'!$A$1:$H$12056, 7, 0), 0)</f>
        <v>0</v>
      </c>
      <c r="T2416" s="13">
        <f>IFERROR(VLOOKUP($A2416, 'Fielding Data'!$A$1:$H$12056, 8, 0), 0)</f>
        <v>0</v>
      </c>
      <c r="U2416" s="13">
        <f>SUMIFS('Fielding Data'!E:E, 'Fielding Data'!$A:$A, $A2416)</f>
        <v>0</v>
      </c>
      <c r="V2416" s="13">
        <f>SUMIFS('Fielding Data'!F:F, 'Fielding Data'!$A:$A, $A2416)</f>
        <v>4</v>
      </c>
      <c r="W2416" s="13">
        <f>SUMIFS('Fielding Data'!G:G, 'Fielding Data'!$A:$A, $A2416)</f>
        <v>0</v>
      </c>
      <c r="X2416" s="13">
        <f>SUMIFS('Fielding Data'!H:H, 'Fielding Data'!$A:$A, $A2416)</f>
        <v>0</v>
      </c>
    </row>
    <row r="2417" spans="1:24" x14ac:dyDescent="0.3">
      <c r="A2417" s="13" t="str">
        <f t="shared" si="75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 t="shared" si="74"/>
        <v>P</v>
      </c>
      <c r="Q2417" s="13">
        <f>IFERROR(VLOOKUP($A2417, 'Fielding Data'!$A$1:$H$12056, 5, 0), 0)</f>
        <v>1</v>
      </c>
      <c r="R2417" s="13">
        <f>IFERROR(VLOOKUP($A2417, 'Fielding Data'!$A$1:$H$12056, 6, 0), 0)</f>
        <v>14</v>
      </c>
      <c r="S2417" s="13">
        <f>IFERROR(VLOOKUP($A2417, 'Fielding Data'!$A$1:$H$12056, 7, 0), 0)</f>
        <v>0</v>
      </c>
      <c r="T2417" s="13">
        <f>IFERROR(VLOOKUP($A2417, 'Fielding Data'!$A$1:$H$12056, 8, 0), 0)</f>
        <v>2</v>
      </c>
      <c r="U2417" s="13">
        <f>SUMIFS('Fielding Data'!E:E, 'Fielding Data'!$A:$A, $A2417)</f>
        <v>1</v>
      </c>
      <c r="V2417" s="13">
        <f>SUMIFS('Fielding Data'!F:F, 'Fielding Data'!$A:$A, $A2417)</f>
        <v>14</v>
      </c>
      <c r="W2417" s="13">
        <f>SUMIFS('Fielding Data'!G:G, 'Fielding Data'!$A:$A, $A2417)</f>
        <v>0</v>
      </c>
      <c r="X2417" s="13">
        <f>SUMIFS('Fielding Data'!H:H, 'Fielding Data'!$A:$A, $A2417)</f>
        <v>2</v>
      </c>
    </row>
    <row r="2418" spans="1:24" x14ac:dyDescent="0.3">
      <c r="A2418" s="13" t="str">
        <f t="shared" si="75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 t="shared" si="74"/>
        <v>3B</v>
      </c>
      <c r="Q2418" s="13">
        <f>IFERROR(VLOOKUP($A2418, 'Fielding Data'!$A$1:$H$12056, 5, 0), 0)</f>
        <v>6</v>
      </c>
      <c r="R2418" s="13">
        <f>IFERROR(VLOOKUP($A2418, 'Fielding Data'!$A$1:$H$12056, 6, 0), 0)</f>
        <v>18</v>
      </c>
      <c r="S2418" s="13">
        <f>IFERROR(VLOOKUP($A2418, 'Fielding Data'!$A$1:$H$12056, 7, 0), 0)</f>
        <v>1</v>
      </c>
      <c r="T2418" s="13">
        <f>IFERROR(VLOOKUP($A2418, 'Fielding Data'!$A$1:$H$12056, 8, 0), 0)</f>
        <v>1</v>
      </c>
      <c r="U2418" s="13">
        <f>SUMIFS('Fielding Data'!E:E, 'Fielding Data'!$A:$A, $A2418)</f>
        <v>6</v>
      </c>
      <c r="V2418" s="13">
        <f>SUMIFS('Fielding Data'!F:F, 'Fielding Data'!$A:$A, $A2418)</f>
        <v>18</v>
      </c>
      <c r="W2418" s="13">
        <f>SUMIFS('Fielding Data'!G:G, 'Fielding Data'!$A:$A, $A2418)</f>
        <v>1</v>
      </c>
      <c r="X2418" s="13">
        <f>SUMIFS('Fielding Data'!H:H, 'Fielding Data'!$A:$A, $A2418)</f>
        <v>1</v>
      </c>
    </row>
    <row r="2419" spans="1:24" x14ac:dyDescent="0.3">
      <c r="A2419" s="13" t="str">
        <f t="shared" si="75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 t="shared" si="74"/>
        <v>P</v>
      </c>
      <c r="Q2419" s="13">
        <f>IFERROR(VLOOKUP($A2419, 'Fielding Data'!$A$1:$H$12056, 5, 0), 0)</f>
        <v>2</v>
      </c>
      <c r="R2419" s="13">
        <f>IFERROR(VLOOKUP($A2419, 'Fielding Data'!$A$1:$H$12056, 6, 0), 0)</f>
        <v>8</v>
      </c>
      <c r="S2419" s="13">
        <f>IFERROR(VLOOKUP($A2419, 'Fielding Data'!$A$1:$H$12056, 7, 0), 0)</f>
        <v>0</v>
      </c>
      <c r="T2419" s="13">
        <f>IFERROR(VLOOKUP($A2419, 'Fielding Data'!$A$1:$H$12056, 8, 0), 0)</f>
        <v>0</v>
      </c>
      <c r="U2419" s="13">
        <f>SUMIFS('Fielding Data'!E:E, 'Fielding Data'!$A:$A, $A2419)</f>
        <v>2</v>
      </c>
      <c r="V2419" s="13">
        <f>SUMIFS('Fielding Data'!F:F, 'Fielding Data'!$A:$A, $A2419)</f>
        <v>8</v>
      </c>
      <c r="W2419" s="13">
        <f>SUMIFS('Fielding Data'!G:G, 'Fielding Data'!$A:$A, $A2419)</f>
        <v>0</v>
      </c>
      <c r="X2419" s="13">
        <f>SUMIFS('Fielding Data'!H:H, 'Fielding Data'!$A:$A, $A2419)</f>
        <v>0</v>
      </c>
    </row>
    <row r="2420" spans="1:24" x14ac:dyDescent="0.3">
      <c r="A2420" s="13" t="str">
        <f t="shared" si="75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 t="shared" si="74"/>
        <v>1B</v>
      </c>
      <c r="Q2420" s="13">
        <f>IFERROR(VLOOKUP($A2420, 'Fielding Data'!$A$1:$H$12056, 5, 0), 0)</f>
        <v>913</v>
      </c>
      <c r="R2420" s="13">
        <f>IFERROR(VLOOKUP($A2420, 'Fielding Data'!$A$1:$H$12056, 6, 0), 0)</f>
        <v>73</v>
      </c>
      <c r="S2420" s="13">
        <f>IFERROR(VLOOKUP($A2420, 'Fielding Data'!$A$1:$H$12056, 7, 0), 0)</f>
        <v>8</v>
      </c>
      <c r="T2420" s="13">
        <f>IFERROR(VLOOKUP($A2420, 'Fielding Data'!$A$1:$H$12056, 8, 0), 0)</f>
        <v>85</v>
      </c>
      <c r="U2420" s="13">
        <f>SUMIFS('Fielding Data'!E:E, 'Fielding Data'!$A:$A, $A2420)</f>
        <v>917</v>
      </c>
      <c r="V2420" s="13">
        <f>SUMIFS('Fielding Data'!F:F, 'Fielding Data'!$A:$A, $A2420)</f>
        <v>73</v>
      </c>
      <c r="W2420" s="13">
        <f>SUMIFS('Fielding Data'!G:G, 'Fielding Data'!$A:$A, $A2420)</f>
        <v>8</v>
      </c>
      <c r="X2420" s="13">
        <f>SUMIFS('Fielding Data'!H:H, 'Fielding Data'!$A:$A, $A2420)</f>
        <v>85</v>
      </c>
    </row>
    <row r="2421" spans="1:24" x14ac:dyDescent="0.3">
      <c r="A2421" s="13" t="str">
        <f t="shared" si="75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 t="shared" si="74"/>
        <v>3B</v>
      </c>
      <c r="Q2421" s="13">
        <f>IFERROR(VLOOKUP($A2421, 'Fielding Data'!$A$1:$H$12056, 5, 0), 0)</f>
        <v>95</v>
      </c>
      <c r="R2421" s="13">
        <f>IFERROR(VLOOKUP($A2421, 'Fielding Data'!$A$1:$H$12056, 6, 0), 0)</f>
        <v>209</v>
      </c>
      <c r="S2421" s="13">
        <f>IFERROR(VLOOKUP($A2421, 'Fielding Data'!$A$1:$H$12056, 7, 0), 0)</f>
        <v>8</v>
      </c>
      <c r="T2421" s="13">
        <f>IFERROR(VLOOKUP($A2421, 'Fielding Data'!$A$1:$H$12056, 8, 0), 0)</f>
        <v>23</v>
      </c>
      <c r="U2421" s="13">
        <f>SUMIFS('Fielding Data'!E:E, 'Fielding Data'!$A:$A, $A2421)</f>
        <v>95</v>
      </c>
      <c r="V2421" s="13">
        <f>SUMIFS('Fielding Data'!F:F, 'Fielding Data'!$A:$A, $A2421)</f>
        <v>209</v>
      </c>
      <c r="W2421" s="13">
        <f>SUMIFS('Fielding Data'!G:G, 'Fielding Data'!$A:$A, $A2421)</f>
        <v>8</v>
      </c>
      <c r="X2421" s="13">
        <f>SUMIFS('Fielding Data'!H:H, 'Fielding Data'!$A:$A, $A2421)</f>
        <v>23</v>
      </c>
    </row>
    <row r="2422" spans="1:24" x14ac:dyDescent="0.3">
      <c r="A2422" s="13" t="str">
        <f t="shared" si="75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 t="shared" si="74"/>
        <v>CF</v>
      </c>
      <c r="Q2422" s="13">
        <f>IFERROR(VLOOKUP($A2422, 'Fielding Data'!$A$1:$H$12056, 5, 0), 0)</f>
        <v>0</v>
      </c>
      <c r="R2422" s="13">
        <f>IFERROR(VLOOKUP($A2422, 'Fielding Data'!$A$1:$H$12056, 6, 0), 0)</f>
        <v>0</v>
      </c>
      <c r="S2422" s="13">
        <f>IFERROR(VLOOKUP($A2422, 'Fielding Data'!$A$1:$H$12056, 7, 0), 0)</f>
        <v>0</v>
      </c>
      <c r="T2422" s="13">
        <f>IFERROR(VLOOKUP($A2422, 'Fielding Data'!$A$1:$H$12056, 8, 0), 0)</f>
        <v>0</v>
      </c>
      <c r="U2422" s="13">
        <f>SUMIFS('Fielding Data'!E:E, 'Fielding Data'!$A:$A, $A2422)</f>
        <v>221</v>
      </c>
      <c r="V2422" s="13">
        <f>SUMIFS('Fielding Data'!F:F, 'Fielding Data'!$A:$A, $A2422)</f>
        <v>10</v>
      </c>
      <c r="W2422" s="13">
        <f>SUMIFS('Fielding Data'!G:G, 'Fielding Data'!$A:$A, $A2422)</f>
        <v>2</v>
      </c>
      <c r="X2422" s="13">
        <f>SUMIFS('Fielding Data'!H:H, 'Fielding Data'!$A:$A, $A2422)</f>
        <v>0</v>
      </c>
    </row>
    <row r="2423" spans="1:24" x14ac:dyDescent="0.3">
      <c r="A2423" s="13" t="str">
        <f t="shared" si="75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 t="shared" si="74"/>
        <v>P</v>
      </c>
      <c r="Q2423" s="13">
        <f>IFERROR(VLOOKUP($A2423, 'Fielding Data'!$A$1:$H$12056, 5, 0), 0)</f>
        <v>4</v>
      </c>
      <c r="R2423" s="13">
        <f>IFERROR(VLOOKUP($A2423, 'Fielding Data'!$A$1:$H$12056, 6, 0), 0)</f>
        <v>8</v>
      </c>
      <c r="S2423" s="13">
        <f>IFERROR(VLOOKUP($A2423, 'Fielding Data'!$A$1:$H$12056, 7, 0), 0)</f>
        <v>0</v>
      </c>
      <c r="T2423" s="13">
        <f>IFERROR(VLOOKUP($A2423, 'Fielding Data'!$A$1:$H$12056, 8, 0), 0)</f>
        <v>0</v>
      </c>
      <c r="U2423" s="13">
        <f>SUMIFS('Fielding Data'!E:E, 'Fielding Data'!$A:$A, $A2423)</f>
        <v>4</v>
      </c>
      <c r="V2423" s="13">
        <f>SUMIFS('Fielding Data'!F:F, 'Fielding Data'!$A:$A, $A2423)</f>
        <v>8</v>
      </c>
      <c r="W2423" s="13">
        <f>SUMIFS('Fielding Data'!G:G, 'Fielding Data'!$A:$A, $A2423)</f>
        <v>0</v>
      </c>
      <c r="X2423" s="13">
        <f>SUMIFS('Fielding Data'!H:H, 'Fielding Data'!$A:$A, $A2423)</f>
        <v>0</v>
      </c>
    </row>
    <row r="2424" spans="1:24" x14ac:dyDescent="0.3">
      <c r="A2424" s="13" t="str">
        <f t="shared" si="75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 t="shared" si="74"/>
        <v>P</v>
      </c>
      <c r="Q2424" s="13">
        <f>IFERROR(VLOOKUP($A2424, 'Fielding Data'!$A$1:$H$12056, 5, 0), 0)</f>
        <v>1</v>
      </c>
      <c r="R2424" s="13">
        <f>IFERROR(VLOOKUP($A2424, 'Fielding Data'!$A$1:$H$12056, 6, 0), 0)</f>
        <v>4</v>
      </c>
      <c r="S2424" s="13">
        <f>IFERROR(VLOOKUP($A2424, 'Fielding Data'!$A$1:$H$12056, 7, 0), 0)</f>
        <v>1</v>
      </c>
      <c r="T2424" s="13">
        <f>IFERROR(VLOOKUP($A2424, 'Fielding Data'!$A$1:$H$12056, 8, 0), 0)</f>
        <v>0</v>
      </c>
      <c r="U2424" s="13">
        <f>SUMIFS('Fielding Data'!E:E, 'Fielding Data'!$A:$A, $A2424)</f>
        <v>1</v>
      </c>
      <c r="V2424" s="13">
        <f>SUMIFS('Fielding Data'!F:F, 'Fielding Data'!$A:$A, $A2424)</f>
        <v>4</v>
      </c>
      <c r="W2424" s="13">
        <f>SUMIFS('Fielding Data'!G:G, 'Fielding Data'!$A:$A, $A2424)</f>
        <v>1</v>
      </c>
      <c r="X2424" s="13">
        <f>SUMIFS('Fielding Data'!H:H, 'Fielding Data'!$A:$A, $A2424)</f>
        <v>0</v>
      </c>
    </row>
    <row r="2425" spans="1:24" x14ac:dyDescent="0.3">
      <c r="A2425" s="13" t="str">
        <f t="shared" si="75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 t="shared" si="74"/>
        <v>1B</v>
      </c>
      <c r="Q2425" s="13">
        <f>IFERROR(VLOOKUP($A2425, 'Fielding Data'!$A$1:$H$12056, 5, 0), 0)</f>
        <v>170</v>
      </c>
      <c r="R2425" s="13">
        <f>IFERROR(VLOOKUP($A2425, 'Fielding Data'!$A$1:$H$12056, 6, 0), 0)</f>
        <v>13</v>
      </c>
      <c r="S2425" s="13">
        <f>IFERROR(VLOOKUP($A2425, 'Fielding Data'!$A$1:$H$12056, 7, 0), 0)</f>
        <v>4</v>
      </c>
      <c r="T2425" s="13">
        <f>IFERROR(VLOOKUP($A2425, 'Fielding Data'!$A$1:$H$12056, 8, 0), 0)</f>
        <v>22</v>
      </c>
      <c r="U2425" s="13">
        <f>SUMIFS('Fielding Data'!E:E, 'Fielding Data'!$A:$A, $A2425)</f>
        <v>170</v>
      </c>
      <c r="V2425" s="13">
        <f>SUMIFS('Fielding Data'!F:F, 'Fielding Data'!$A:$A, $A2425)</f>
        <v>13</v>
      </c>
      <c r="W2425" s="13">
        <f>SUMIFS('Fielding Data'!G:G, 'Fielding Data'!$A:$A, $A2425)</f>
        <v>4</v>
      </c>
      <c r="X2425" s="13">
        <f>SUMIFS('Fielding Data'!H:H, 'Fielding Data'!$A:$A, $A2425)</f>
        <v>22</v>
      </c>
    </row>
    <row r="2426" spans="1:24" x14ac:dyDescent="0.3">
      <c r="A2426" s="13" t="str">
        <f t="shared" si="75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 t="shared" si="74"/>
        <v>CF</v>
      </c>
      <c r="Q2426" s="13">
        <f>IFERROR(VLOOKUP($A2426, 'Fielding Data'!$A$1:$H$12056, 5, 0), 0)</f>
        <v>0</v>
      </c>
      <c r="R2426" s="13">
        <f>IFERROR(VLOOKUP($A2426, 'Fielding Data'!$A$1:$H$12056, 6, 0), 0)</f>
        <v>0</v>
      </c>
      <c r="S2426" s="13">
        <f>IFERROR(VLOOKUP($A2426, 'Fielding Data'!$A$1:$H$12056, 7, 0), 0)</f>
        <v>0</v>
      </c>
      <c r="T2426" s="13">
        <f>IFERROR(VLOOKUP($A2426, 'Fielding Data'!$A$1:$H$12056, 8, 0), 0)</f>
        <v>0</v>
      </c>
      <c r="U2426" s="13">
        <f>SUMIFS('Fielding Data'!E:E, 'Fielding Data'!$A:$A, $A2426)</f>
        <v>117</v>
      </c>
      <c r="V2426" s="13">
        <f>SUMIFS('Fielding Data'!F:F, 'Fielding Data'!$A:$A, $A2426)</f>
        <v>3</v>
      </c>
      <c r="W2426" s="13">
        <f>SUMIFS('Fielding Data'!G:G, 'Fielding Data'!$A:$A, $A2426)</f>
        <v>0</v>
      </c>
      <c r="X2426" s="13">
        <f>SUMIFS('Fielding Data'!H:H, 'Fielding Data'!$A:$A, $A2426)</f>
        <v>1</v>
      </c>
    </row>
    <row r="2427" spans="1:24" x14ac:dyDescent="0.3">
      <c r="A2427" s="13" t="str">
        <f t="shared" si="75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 t="shared" si="74"/>
        <v>CF</v>
      </c>
      <c r="Q2427" s="13">
        <f>IFERROR(VLOOKUP($A2427, 'Fielding Data'!$A$1:$H$12056, 5, 0), 0)</f>
        <v>0</v>
      </c>
      <c r="R2427" s="13">
        <f>IFERROR(VLOOKUP($A2427, 'Fielding Data'!$A$1:$H$12056, 6, 0), 0)</f>
        <v>0</v>
      </c>
      <c r="S2427" s="13">
        <f>IFERROR(VLOOKUP($A2427, 'Fielding Data'!$A$1:$H$12056, 7, 0), 0)</f>
        <v>0</v>
      </c>
      <c r="T2427" s="13">
        <f>IFERROR(VLOOKUP($A2427, 'Fielding Data'!$A$1:$H$12056, 8, 0), 0)</f>
        <v>0</v>
      </c>
      <c r="U2427" s="13">
        <f>SUMIFS('Fielding Data'!E:E, 'Fielding Data'!$A:$A, $A2427)</f>
        <v>167</v>
      </c>
      <c r="V2427" s="13">
        <f>SUMIFS('Fielding Data'!F:F, 'Fielding Data'!$A:$A, $A2427)</f>
        <v>2</v>
      </c>
      <c r="W2427" s="13">
        <f>SUMIFS('Fielding Data'!G:G, 'Fielding Data'!$A:$A, $A2427)</f>
        <v>2</v>
      </c>
      <c r="X2427" s="13">
        <f>SUMIFS('Fielding Data'!H:H, 'Fielding Data'!$A:$A, $A2427)</f>
        <v>0</v>
      </c>
    </row>
    <row r="2428" spans="1:24" x14ac:dyDescent="0.3">
      <c r="A2428" s="13" t="str">
        <f t="shared" si="75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 t="shared" si="74"/>
        <v>P</v>
      </c>
      <c r="Q2428" s="13">
        <f>IFERROR(VLOOKUP($A2428, 'Fielding Data'!$A$1:$H$12056, 5, 0), 0)</f>
        <v>3</v>
      </c>
      <c r="R2428" s="13">
        <f>IFERROR(VLOOKUP($A2428, 'Fielding Data'!$A$1:$H$12056, 6, 0), 0)</f>
        <v>1</v>
      </c>
      <c r="S2428" s="13">
        <f>IFERROR(VLOOKUP($A2428, 'Fielding Data'!$A$1:$H$12056, 7, 0), 0)</f>
        <v>0</v>
      </c>
      <c r="T2428" s="13">
        <f>IFERROR(VLOOKUP($A2428, 'Fielding Data'!$A$1:$H$12056, 8, 0), 0)</f>
        <v>0</v>
      </c>
      <c r="U2428" s="13">
        <f>SUMIFS('Fielding Data'!E:E, 'Fielding Data'!$A:$A, $A2428)</f>
        <v>3</v>
      </c>
      <c r="V2428" s="13">
        <f>SUMIFS('Fielding Data'!F:F, 'Fielding Data'!$A:$A, $A2428)</f>
        <v>1</v>
      </c>
      <c r="W2428" s="13">
        <f>SUMIFS('Fielding Data'!G:G, 'Fielding Data'!$A:$A, $A2428)</f>
        <v>0</v>
      </c>
      <c r="X2428" s="13">
        <f>SUMIFS('Fielding Data'!H:H, 'Fielding Data'!$A:$A, $A2428)</f>
        <v>0</v>
      </c>
    </row>
    <row r="2429" spans="1:24" x14ac:dyDescent="0.3">
      <c r="A2429" s="13" t="str">
        <f t="shared" si="75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 t="shared" si="74"/>
        <v>2B</v>
      </c>
      <c r="Q2429" s="13">
        <f>IFERROR(VLOOKUP($A2429, 'Fielding Data'!$A$1:$H$12056, 5, 0), 0)</f>
        <v>89</v>
      </c>
      <c r="R2429" s="13">
        <f>IFERROR(VLOOKUP($A2429, 'Fielding Data'!$A$1:$H$12056, 6, 0), 0)</f>
        <v>107</v>
      </c>
      <c r="S2429" s="13">
        <f>IFERROR(VLOOKUP($A2429, 'Fielding Data'!$A$1:$H$12056, 7, 0), 0)</f>
        <v>5</v>
      </c>
      <c r="T2429" s="13">
        <f>IFERROR(VLOOKUP($A2429, 'Fielding Data'!$A$1:$H$12056, 8, 0), 0)</f>
        <v>40</v>
      </c>
      <c r="U2429" s="13">
        <f>SUMIFS('Fielding Data'!E:E, 'Fielding Data'!$A:$A, $A2429)</f>
        <v>93</v>
      </c>
      <c r="V2429" s="13">
        <f>SUMIFS('Fielding Data'!F:F, 'Fielding Data'!$A:$A, $A2429)</f>
        <v>121</v>
      </c>
      <c r="W2429" s="13">
        <f>SUMIFS('Fielding Data'!G:G, 'Fielding Data'!$A:$A, $A2429)</f>
        <v>6</v>
      </c>
      <c r="X2429" s="13">
        <f>SUMIFS('Fielding Data'!H:H, 'Fielding Data'!$A:$A, $A2429)</f>
        <v>42</v>
      </c>
    </row>
    <row r="2430" spans="1:24" x14ac:dyDescent="0.3">
      <c r="A2430" s="13" t="str">
        <f t="shared" si="75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 t="shared" si="74"/>
        <v>1B</v>
      </c>
      <c r="Q2430" s="13">
        <f>IFERROR(VLOOKUP($A2430, 'Fielding Data'!$A$1:$H$12056, 5, 0), 0)</f>
        <v>123</v>
      </c>
      <c r="R2430" s="13">
        <f>IFERROR(VLOOKUP($A2430, 'Fielding Data'!$A$1:$H$12056, 6, 0), 0)</f>
        <v>6</v>
      </c>
      <c r="S2430" s="13">
        <f>IFERROR(VLOOKUP($A2430, 'Fielding Data'!$A$1:$H$12056, 7, 0), 0)</f>
        <v>1</v>
      </c>
      <c r="T2430" s="13">
        <f>IFERROR(VLOOKUP($A2430, 'Fielding Data'!$A$1:$H$12056, 8, 0), 0)</f>
        <v>10</v>
      </c>
      <c r="U2430" s="13">
        <f>SUMIFS('Fielding Data'!E:E, 'Fielding Data'!$A:$A, $A2430)</f>
        <v>172</v>
      </c>
      <c r="V2430" s="13">
        <f>SUMIFS('Fielding Data'!F:F, 'Fielding Data'!$A:$A, $A2430)</f>
        <v>121</v>
      </c>
      <c r="W2430" s="13">
        <f>SUMIFS('Fielding Data'!G:G, 'Fielding Data'!$A:$A, $A2430)</f>
        <v>15</v>
      </c>
      <c r="X2430" s="13">
        <f>SUMIFS('Fielding Data'!H:H, 'Fielding Data'!$A:$A, $A2430)</f>
        <v>19</v>
      </c>
    </row>
    <row r="2431" spans="1:24" x14ac:dyDescent="0.3">
      <c r="A2431" s="13" t="str">
        <f t="shared" si="75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 t="shared" si="74"/>
        <v>2B</v>
      </c>
      <c r="Q2431" s="13">
        <f>IFERROR(VLOOKUP($A2431, 'Fielding Data'!$A$1:$H$12056, 5, 0), 0)</f>
        <v>1</v>
      </c>
      <c r="R2431" s="13">
        <f>IFERROR(VLOOKUP($A2431, 'Fielding Data'!$A$1:$H$12056, 6, 0), 0)</f>
        <v>2</v>
      </c>
      <c r="S2431" s="13">
        <f>IFERROR(VLOOKUP($A2431, 'Fielding Data'!$A$1:$H$12056, 7, 0), 0)</f>
        <v>0</v>
      </c>
      <c r="T2431" s="13">
        <f>IFERROR(VLOOKUP($A2431, 'Fielding Data'!$A$1:$H$12056, 8, 0), 0)</f>
        <v>0</v>
      </c>
      <c r="U2431" s="13">
        <f>SUMIFS('Fielding Data'!E:E, 'Fielding Data'!$A:$A, $A2431)</f>
        <v>18</v>
      </c>
      <c r="V2431" s="13">
        <f>SUMIFS('Fielding Data'!F:F, 'Fielding Data'!$A:$A, $A2431)</f>
        <v>39</v>
      </c>
      <c r="W2431" s="13">
        <f>SUMIFS('Fielding Data'!G:G, 'Fielding Data'!$A:$A, $A2431)</f>
        <v>1</v>
      </c>
      <c r="X2431" s="13">
        <f>SUMIFS('Fielding Data'!H:H, 'Fielding Data'!$A:$A, $A2431)</f>
        <v>7</v>
      </c>
    </row>
    <row r="2432" spans="1:24" x14ac:dyDescent="0.3">
      <c r="A2432" s="13" t="str">
        <f t="shared" si="75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 t="shared" si="74"/>
        <v>P</v>
      </c>
      <c r="Q2432" s="13">
        <f>IFERROR(VLOOKUP($A2432, 'Fielding Data'!$A$1:$H$12056, 5, 0), 0)</f>
        <v>9</v>
      </c>
      <c r="R2432" s="13">
        <f>IFERROR(VLOOKUP($A2432, 'Fielding Data'!$A$1:$H$12056, 6, 0), 0)</f>
        <v>29</v>
      </c>
      <c r="S2432" s="13">
        <f>IFERROR(VLOOKUP($A2432, 'Fielding Data'!$A$1:$H$12056, 7, 0), 0)</f>
        <v>1</v>
      </c>
      <c r="T2432" s="13">
        <f>IFERROR(VLOOKUP($A2432, 'Fielding Data'!$A$1:$H$12056, 8, 0), 0)</f>
        <v>2</v>
      </c>
      <c r="U2432" s="13">
        <f>SUMIFS('Fielding Data'!E:E, 'Fielding Data'!$A:$A, $A2432)</f>
        <v>9</v>
      </c>
      <c r="V2432" s="13">
        <f>SUMIFS('Fielding Data'!F:F, 'Fielding Data'!$A:$A, $A2432)</f>
        <v>29</v>
      </c>
      <c r="W2432" s="13">
        <f>SUMIFS('Fielding Data'!G:G, 'Fielding Data'!$A:$A, $A2432)</f>
        <v>1</v>
      </c>
      <c r="X2432" s="13">
        <f>SUMIFS('Fielding Data'!H:H, 'Fielding Data'!$A:$A, $A2432)</f>
        <v>2</v>
      </c>
    </row>
    <row r="2433" spans="1:24" x14ac:dyDescent="0.3">
      <c r="A2433" s="13" t="str">
        <f t="shared" si="75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 t="shared" si="74"/>
        <v>2B</v>
      </c>
      <c r="Q2433" s="13">
        <f>IFERROR(VLOOKUP($A2433, 'Fielding Data'!$A$1:$H$12056, 5, 0), 0)</f>
        <v>5</v>
      </c>
      <c r="R2433" s="13">
        <f>IFERROR(VLOOKUP($A2433, 'Fielding Data'!$A$1:$H$12056, 6, 0), 0)</f>
        <v>16</v>
      </c>
      <c r="S2433" s="13">
        <f>IFERROR(VLOOKUP($A2433, 'Fielding Data'!$A$1:$H$12056, 7, 0), 0)</f>
        <v>0</v>
      </c>
      <c r="T2433" s="13">
        <f>IFERROR(VLOOKUP($A2433, 'Fielding Data'!$A$1:$H$12056, 8, 0), 0)</f>
        <v>0</v>
      </c>
      <c r="U2433" s="13">
        <f>SUMIFS('Fielding Data'!E:E, 'Fielding Data'!$A:$A, $A2433)</f>
        <v>29</v>
      </c>
      <c r="V2433" s="13">
        <f>SUMIFS('Fielding Data'!F:F, 'Fielding Data'!$A:$A, $A2433)</f>
        <v>32</v>
      </c>
      <c r="W2433" s="13">
        <f>SUMIFS('Fielding Data'!G:G, 'Fielding Data'!$A:$A, $A2433)</f>
        <v>0</v>
      </c>
      <c r="X2433" s="13">
        <f>SUMIFS('Fielding Data'!H:H, 'Fielding Data'!$A:$A, $A2433)</f>
        <v>5</v>
      </c>
    </row>
    <row r="2434" spans="1:24" x14ac:dyDescent="0.3">
      <c r="A2434" s="13" t="str">
        <f t="shared" si="75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 t="shared" ref="P2434:P2497" si="76">IFERROR(VLOOKUP($A2434, Fielding, 4, 0), "Other")</f>
        <v>CF</v>
      </c>
      <c r="Q2434" s="13">
        <f>IFERROR(VLOOKUP($A2434, 'Fielding Data'!$A$1:$H$12056, 5, 0), 0)</f>
        <v>0</v>
      </c>
      <c r="R2434" s="13">
        <f>IFERROR(VLOOKUP($A2434, 'Fielding Data'!$A$1:$H$12056, 6, 0), 0)</f>
        <v>0</v>
      </c>
      <c r="S2434" s="13">
        <f>IFERROR(VLOOKUP($A2434, 'Fielding Data'!$A$1:$H$12056, 7, 0), 0)</f>
        <v>0</v>
      </c>
      <c r="T2434" s="13">
        <f>IFERROR(VLOOKUP($A2434, 'Fielding Data'!$A$1:$H$12056, 8, 0), 0)</f>
        <v>0</v>
      </c>
      <c r="U2434" s="13">
        <f>SUMIFS('Fielding Data'!E:E, 'Fielding Data'!$A:$A, $A2434)</f>
        <v>54</v>
      </c>
      <c r="V2434" s="13">
        <f>SUMIFS('Fielding Data'!F:F, 'Fielding Data'!$A:$A, $A2434)</f>
        <v>4</v>
      </c>
      <c r="W2434" s="13">
        <f>SUMIFS('Fielding Data'!G:G, 'Fielding Data'!$A:$A, $A2434)</f>
        <v>0</v>
      </c>
      <c r="X2434" s="13">
        <f>SUMIFS('Fielding Data'!H:H, 'Fielding Data'!$A:$A, $A2434)</f>
        <v>2</v>
      </c>
    </row>
    <row r="2435" spans="1:24" x14ac:dyDescent="0.3">
      <c r="A2435" s="13" t="str">
        <f t="shared" ref="A2435:A2498" si="77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 t="shared" si="76"/>
        <v>P</v>
      </c>
      <c r="Q2435" s="13">
        <f>IFERROR(VLOOKUP($A2435, 'Fielding Data'!$A$1:$H$12056, 5, 0), 0)</f>
        <v>10</v>
      </c>
      <c r="R2435" s="13">
        <f>IFERROR(VLOOKUP($A2435, 'Fielding Data'!$A$1:$H$12056, 6, 0), 0)</f>
        <v>14</v>
      </c>
      <c r="S2435" s="13">
        <f>IFERROR(VLOOKUP($A2435, 'Fielding Data'!$A$1:$H$12056, 7, 0), 0)</f>
        <v>0</v>
      </c>
      <c r="T2435" s="13">
        <f>IFERROR(VLOOKUP($A2435, 'Fielding Data'!$A$1:$H$12056, 8, 0), 0)</f>
        <v>2</v>
      </c>
      <c r="U2435" s="13">
        <f>SUMIFS('Fielding Data'!E:E, 'Fielding Data'!$A:$A, $A2435)</f>
        <v>10</v>
      </c>
      <c r="V2435" s="13">
        <f>SUMIFS('Fielding Data'!F:F, 'Fielding Data'!$A:$A, $A2435)</f>
        <v>14</v>
      </c>
      <c r="W2435" s="13">
        <f>SUMIFS('Fielding Data'!G:G, 'Fielding Data'!$A:$A, $A2435)</f>
        <v>0</v>
      </c>
      <c r="X2435" s="13">
        <f>SUMIFS('Fielding Data'!H:H, 'Fielding Data'!$A:$A, $A2435)</f>
        <v>2</v>
      </c>
    </row>
    <row r="2436" spans="1:24" x14ac:dyDescent="0.3">
      <c r="A2436" s="13" t="str">
        <f t="shared" si="77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 t="shared" si="76"/>
        <v>CF</v>
      </c>
      <c r="Q2436" s="13">
        <f>IFERROR(VLOOKUP($A2436, 'Fielding Data'!$A$1:$H$12056, 5, 0), 0)</f>
        <v>0</v>
      </c>
      <c r="R2436" s="13">
        <f>IFERROR(VLOOKUP($A2436, 'Fielding Data'!$A$1:$H$12056, 6, 0), 0)</f>
        <v>0</v>
      </c>
      <c r="S2436" s="13">
        <f>IFERROR(VLOOKUP($A2436, 'Fielding Data'!$A$1:$H$12056, 7, 0), 0)</f>
        <v>0</v>
      </c>
      <c r="T2436" s="13">
        <f>IFERROR(VLOOKUP($A2436, 'Fielding Data'!$A$1:$H$12056, 8, 0), 0)</f>
        <v>0</v>
      </c>
      <c r="U2436" s="13">
        <f>SUMIFS('Fielding Data'!E:E, 'Fielding Data'!$A:$A, $A2436)</f>
        <v>181</v>
      </c>
      <c r="V2436" s="13">
        <f>SUMIFS('Fielding Data'!F:F, 'Fielding Data'!$A:$A, $A2436)</f>
        <v>3</v>
      </c>
      <c r="W2436" s="13">
        <f>SUMIFS('Fielding Data'!G:G, 'Fielding Data'!$A:$A, $A2436)</f>
        <v>2</v>
      </c>
      <c r="X2436" s="13">
        <f>SUMIFS('Fielding Data'!H:H, 'Fielding Data'!$A:$A, $A2436)</f>
        <v>0</v>
      </c>
    </row>
    <row r="2437" spans="1:24" x14ac:dyDescent="0.3">
      <c r="A2437" s="13" t="str">
        <f t="shared" si="77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 t="shared" si="76"/>
        <v>C</v>
      </c>
      <c r="Q2437" s="13">
        <f>IFERROR(VLOOKUP($A2437, 'Fielding Data'!$A$1:$H$12056, 5, 0), 0)</f>
        <v>141</v>
      </c>
      <c r="R2437" s="13">
        <f>IFERROR(VLOOKUP($A2437, 'Fielding Data'!$A$1:$H$12056, 6, 0), 0)</f>
        <v>14</v>
      </c>
      <c r="S2437" s="13">
        <f>IFERROR(VLOOKUP($A2437, 'Fielding Data'!$A$1:$H$12056, 7, 0), 0)</f>
        <v>2</v>
      </c>
      <c r="T2437" s="13">
        <f>IFERROR(VLOOKUP($A2437, 'Fielding Data'!$A$1:$H$12056, 8, 0), 0)</f>
        <v>5</v>
      </c>
      <c r="U2437" s="13">
        <f>SUMIFS('Fielding Data'!E:E, 'Fielding Data'!$A:$A, $A2437)</f>
        <v>141</v>
      </c>
      <c r="V2437" s="13">
        <f>SUMIFS('Fielding Data'!F:F, 'Fielding Data'!$A:$A, $A2437)</f>
        <v>14</v>
      </c>
      <c r="W2437" s="13">
        <f>SUMIFS('Fielding Data'!G:G, 'Fielding Data'!$A:$A, $A2437)</f>
        <v>2</v>
      </c>
      <c r="X2437" s="13">
        <f>SUMIFS('Fielding Data'!H:H, 'Fielding Data'!$A:$A, $A2437)</f>
        <v>5</v>
      </c>
    </row>
    <row r="2438" spans="1:24" x14ac:dyDescent="0.3">
      <c r="A2438" s="13" t="str">
        <f t="shared" si="77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 t="shared" si="76"/>
        <v>1B</v>
      </c>
      <c r="Q2438" s="13">
        <f>IFERROR(VLOOKUP($A2438, 'Fielding Data'!$A$1:$H$12056, 5, 0), 0)</f>
        <v>6</v>
      </c>
      <c r="R2438" s="13">
        <f>IFERROR(VLOOKUP($A2438, 'Fielding Data'!$A$1:$H$12056, 6, 0), 0)</f>
        <v>0</v>
      </c>
      <c r="S2438" s="13">
        <f>IFERROR(VLOOKUP($A2438, 'Fielding Data'!$A$1:$H$12056, 7, 0), 0)</f>
        <v>0</v>
      </c>
      <c r="T2438" s="13">
        <f>IFERROR(VLOOKUP($A2438, 'Fielding Data'!$A$1:$H$12056, 8, 0), 0)</f>
        <v>0</v>
      </c>
      <c r="U2438" s="13">
        <f>SUMIFS('Fielding Data'!E:E, 'Fielding Data'!$A:$A, $A2438)</f>
        <v>6</v>
      </c>
      <c r="V2438" s="13">
        <f>SUMIFS('Fielding Data'!F:F, 'Fielding Data'!$A:$A, $A2438)</f>
        <v>0</v>
      </c>
      <c r="W2438" s="13">
        <f>SUMIFS('Fielding Data'!G:G, 'Fielding Data'!$A:$A, $A2438)</f>
        <v>0</v>
      </c>
      <c r="X2438" s="13">
        <f>SUMIFS('Fielding Data'!H:H, 'Fielding Data'!$A:$A, $A2438)</f>
        <v>0</v>
      </c>
    </row>
    <row r="2439" spans="1:24" x14ac:dyDescent="0.3">
      <c r="A2439" s="13" t="str">
        <f t="shared" si="77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 t="shared" si="76"/>
        <v>P</v>
      </c>
      <c r="Q2439" s="13">
        <f>IFERROR(VLOOKUP($A2439, 'Fielding Data'!$A$1:$H$12056, 5, 0), 0)</f>
        <v>0</v>
      </c>
      <c r="R2439" s="13">
        <f>IFERROR(VLOOKUP($A2439, 'Fielding Data'!$A$1:$H$12056, 6, 0), 0)</f>
        <v>7</v>
      </c>
      <c r="S2439" s="13">
        <f>IFERROR(VLOOKUP($A2439, 'Fielding Data'!$A$1:$H$12056, 7, 0), 0)</f>
        <v>0</v>
      </c>
      <c r="T2439" s="13">
        <f>IFERROR(VLOOKUP($A2439, 'Fielding Data'!$A$1:$H$12056, 8, 0), 0)</f>
        <v>0</v>
      </c>
      <c r="U2439" s="13">
        <f>SUMIFS('Fielding Data'!E:E, 'Fielding Data'!$A:$A, $A2439)</f>
        <v>0</v>
      </c>
      <c r="V2439" s="13">
        <f>SUMIFS('Fielding Data'!F:F, 'Fielding Data'!$A:$A, $A2439)</f>
        <v>7</v>
      </c>
      <c r="W2439" s="13">
        <f>SUMIFS('Fielding Data'!G:G, 'Fielding Data'!$A:$A, $A2439)</f>
        <v>0</v>
      </c>
      <c r="X2439" s="13">
        <f>SUMIFS('Fielding Data'!H:H, 'Fielding Data'!$A:$A, $A2439)</f>
        <v>0</v>
      </c>
    </row>
    <row r="2440" spans="1:24" x14ac:dyDescent="0.3">
      <c r="A2440" s="13" t="str">
        <f t="shared" si="77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 t="shared" si="76"/>
        <v>2B</v>
      </c>
      <c r="Q2440" s="13">
        <f>IFERROR(VLOOKUP($A2440, 'Fielding Data'!$A$1:$H$12056, 5, 0), 0)</f>
        <v>1</v>
      </c>
      <c r="R2440" s="13">
        <f>IFERROR(VLOOKUP($A2440, 'Fielding Data'!$A$1:$H$12056, 6, 0), 0)</f>
        <v>0</v>
      </c>
      <c r="S2440" s="13">
        <f>IFERROR(VLOOKUP($A2440, 'Fielding Data'!$A$1:$H$12056, 7, 0), 0)</f>
        <v>1</v>
      </c>
      <c r="T2440" s="13">
        <f>IFERROR(VLOOKUP($A2440, 'Fielding Data'!$A$1:$H$12056, 8, 0), 0)</f>
        <v>0</v>
      </c>
      <c r="U2440" s="13">
        <f>SUMIFS('Fielding Data'!E:E, 'Fielding Data'!$A:$A, $A2440)</f>
        <v>91</v>
      </c>
      <c r="V2440" s="13">
        <f>SUMIFS('Fielding Data'!F:F, 'Fielding Data'!$A:$A, $A2440)</f>
        <v>160</v>
      </c>
      <c r="W2440" s="13">
        <f>SUMIFS('Fielding Data'!G:G, 'Fielding Data'!$A:$A, $A2440)</f>
        <v>6</v>
      </c>
      <c r="X2440" s="13">
        <f>SUMIFS('Fielding Data'!H:H, 'Fielding Data'!$A:$A, $A2440)</f>
        <v>32</v>
      </c>
    </row>
    <row r="2441" spans="1:24" x14ac:dyDescent="0.3">
      <c r="A2441" s="13" t="str">
        <f t="shared" si="77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 t="shared" si="76"/>
        <v>3B</v>
      </c>
      <c r="Q2441" s="13">
        <f>IFERROR(VLOOKUP($A2441, 'Fielding Data'!$A$1:$H$12056, 5, 0), 0)</f>
        <v>1</v>
      </c>
      <c r="R2441" s="13">
        <f>IFERROR(VLOOKUP($A2441, 'Fielding Data'!$A$1:$H$12056, 6, 0), 0)</f>
        <v>13</v>
      </c>
      <c r="S2441" s="13">
        <f>IFERROR(VLOOKUP($A2441, 'Fielding Data'!$A$1:$H$12056, 7, 0), 0)</f>
        <v>0</v>
      </c>
      <c r="T2441" s="13">
        <f>IFERROR(VLOOKUP($A2441, 'Fielding Data'!$A$1:$H$12056, 8, 0), 0)</f>
        <v>2</v>
      </c>
      <c r="U2441" s="13">
        <f>SUMIFS('Fielding Data'!E:E, 'Fielding Data'!$A:$A, $A2441)</f>
        <v>1</v>
      </c>
      <c r="V2441" s="13">
        <f>SUMIFS('Fielding Data'!F:F, 'Fielding Data'!$A:$A, $A2441)</f>
        <v>13</v>
      </c>
      <c r="W2441" s="13">
        <f>SUMIFS('Fielding Data'!G:G, 'Fielding Data'!$A:$A, $A2441)</f>
        <v>0</v>
      </c>
      <c r="X2441" s="13">
        <f>SUMIFS('Fielding Data'!H:H, 'Fielding Data'!$A:$A, $A2441)</f>
        <v>2</v>
      </c>
    </row>
    <row r="2442" spans="1:24" x14ac:dyDescent="0.3">
      <c r="A2442" s="13" t="str">
        <f t="shared" si="77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 t="shared" si="76"/>
        <v>OF</v>
      </c>
      <c r="Q2442" s="13">
        <f>IFERROR(VLOOKUP($A2442, 'Fielding Data'!$A$1:$H$12056, 5, 0), 0)</f>
        <v>167</v>
      </c>
      <c r="R2442" s="13">
        <f>IFERROR(VLOOKUP($A2442, 'Fielding Data'!$A$1:$H$12056, 6, 0), 0)</f>
        <v>5</v>
      </c>
      <c r="S2442" s="13">
        <f>IFERROR(VLOOKUP($A2442, 'Fielding Data'!$A$1:$H$12056, 7, 0), 0)</f>
        <v>2</v>
      </c>
      <c r="T2442" s="13">
        <f>IFERROR(VLOOKUP($A2442, 'Fielding Data'!$A$1:$H$12056, 8, 0), 0)</f>
        <v>1</v>
      </c>
      <c r="U2442" s="13">
        <f>SUMIFS('Fielding Data'!E:E, 'Fielding Data'!$A:$A, $A2442)</f>
        <v>167</v>
      </c>
      <c r="V2442" s="13">
        <f>SUMIFS('Fielding Data'!F:F, 'Fielding Data'!$A:$A, $A2442)</f>
        <v>5</v>
      </c>
      <c r="W2442" s="13">
        <f>SUMIFS('Fielding Data'!G:G, 'Fielding Data'!$A:$A, $A2442)</f>
        <v>2</v>
      </c>
      <c r="X2442" s="13">
        <f>SUMIFS('Fielding Data'!H:H, 'Fielding Data'!$A:$A, $A2442)</f>
        <v>1</v>
      </c>
    </row>
    <row r="2443" spans="1:24" x14ac:dyDescent="0.3">
      <c r="A2443" s="13" t="str">
        <f t="shared" si="77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 t="shared" si="76"/>
        <v>P</v>
      </c>
      <c r="Q2443" s="13">
        <f>IFERROR(VLOOKUP($A2443, 'Fielding Data'!$A$1:$H$12056, 5, 0), 0)</f>
        <v>3</v>
      </c>
      <c r="R2443" s="13">
        <f>IFERROR(VLOOKUP($A2443, 'Fielding Data'!$A$1:$H$12056, 6, 0), 0)</f>
        <v>15</v>
      </c>
      <c r="S2443" s="13">
        <f>IFERROR(VLOOKUP($A2443, 'Fielding Data'!$A$1:$H$12056, 7, 0), 0)</f>
        <v>1</v>
      </c>
      <c r="T2443" s="13">
        <f>IFERROR(VLOOKUP($A2443, 'Fielding Data'!$A$1:$H$12056, 8, 0), 0)</f>
        <v>2</v>
      </c>
      <c r="U2443" s="13">
        <f>SUMIFS('Fielding Data'!E:E, 'Fielding Data'!$A:$A, $A2443)</f>
        <v>3</v>
      </c>
      <c r="V2443" s="13">
        <f>SUMIFS('Fielding Data'!F:F, 'Fielding Data'!$A:$A, $A2443)</f>
        <v>15</v>
      </c>
      <c r="W2443" s="13">
        <f>SUMIFS('Fielding Data'!G:G, 'Fielding Data'!$A:$A, $A2443)</f>
        <v>1</v>
      </c>
      <c r="X2443" s="13">
        <f>SUMIFS('Fielding Data'!H:H, 'Fielding Data'!$A:$A, $A2443)</f>
        <v>2</v>
      </c>
    </row>
    <row r="2444" spans="1:24" x14ac:dyDescent="0.3">
      <c r="A2444" s="13" t="str">
        <f t="shared" si="77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 t="shared" si="76"/>
        <v>CF</v>
      </c>
      <c r="Q2444" s="13">
        <f>IFERROR(VLOOKUP($A2444, 'Fielding Data'!$A$1:$H$12056, 5, 0), 0)</f>
        <v>0</v>
      </c>
      <c r="R2444" s="13">
        <f>IFERROR(VLOOKUP($A2444, 'Fielding Data'!$A$1:$H$12056, 6, 0), 0)</f>
        <v>0</v>
      </c>
      <c r="S2444" s="13">
        <f>IFERROR(VLOOKUP($A2444, 'Fielding Data'!$A$1:$H$12056, 7, 0), 0)</f>
        <v>0</v>
      </c>
      <c r="T2444" s="13">
        <f>IFERROR(VLOOKUP($A2444, 'Fielding Data'!$A$1:$H$12056, 8, 0), 0)</f>
        <v>0</v>
      </c>
      <c r="U2444" s="13">
        <f>SUMIFS('Fielding Data'!E:E, 'Fielding Data'!$A:$A, $A2444)</f>
        <v>187</v>
      </c>
      <c r="V2444" s="13">
        <f>SUMIFS('Fielding Data'!F:F, 'Fielding Data'!$A:$A, $A2444)</f>
        <v>5</v>
      </c>
      <c r="W2444" s="13">
        <f>SUMIFS('Fielding Data'!G:G, 'Fielding Data'!$A:$A, $A2444)</f>
        <v>5</v>
      </c>
      <c r="X2444" s="13">
        <f>SUMIFS('Fielding Data'!H:H, 'Fielding Data'!$A:$A, $A2444)</f>
        <v>3</v>
      </c>
    </row>
    <row r="2445" spans="1:24" x14ac:dyDescent="0.3">
      <c r="A2445" s="13" t="str">
        <f t="shared" si="77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 t="shared" si="76"/>
        <v>2B</v>
      </c>
      <c r="Q2445" s="13">
        <f>IFERROR(VLOOKUP($A2445, 'Fielding Data'!$A$1:$H$12056, 5, 0), 0)</f>
        <v>19</v>
      </c>
      <c r="R2445" s="13">
        <f>IFERROR(VLOOKUP($A2445, 'Fielding Data'!$A$1:$H$12056, 6, 0), 0)</f>
        <v>40</v>
      </c>
      <c r="S2445" s="13">
        <f>IFERROR(VLOOKUP($A2445, 'Fielding Data'!$A$1:$H$12056, 7, 0), 0)</f>
        <v>3</v>
      </c>
      <c r="T2445" s="13">
        <f>IFERROR(VLOOKUP($A2445, 'Fielding Data'!$A$1:$H$12056, 8, 0), 0)</f>
        <v>7</v>
      </c>
      <c r="U2445" s="13">
        <f>SUMIFS('Fielding Data'!E:E, 'Fielding Data'!$A:$A, $A2445)</f>
        <v>130</v>
      </c>
      <c r="V2445" s="13">
        <f>SUMIFS('Fielding Data'!F:F, 'Fielding Data'!$A:$A, $A2445)</f>
        <v>41</v>
      </c>
      <c r="W2445" s="13">
        <f>SUMIFS('Fielding Data'!G:G, 'Fielding Data'!$A:$A, $A2445)</f>
        <v>4</v>
      </c>
      <c r="X2445" s="13">
        <f>SUMIFS('Fielding Data'!H:H, 'Fielding Data'!$A:$A, $A2445)</f>
        <v>7</v>
      </c>
    </row>
    <row r="2446" spans="1:24" x14ac:dyDescent="0.3">
      <c r="A2446" s="13" t="str">
        <f t="shared" si="77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 t="shared" si="76"/>
        <v>C</v>
      </c>
      <c r="Q2446" s="13">
        <f>IFERROR(VLOOKUP($A2446, 'Fielding Data'!$A$1:$H$12056, 5, 0), 0)</f>
        <v>37</v>
      </c>
      <c r="R2446" s="13">
        <f>IFERROR(VLOOKUP($A2446, 'Fielding Data'!$A$1:$H$12056, 6, 0), 0)</f>
        <v>1</v>
      </c>
      <c r="S2446" s="13">
        <f>IFERROR(VLOOKUP($A2446, 'Fielding Data'!$A$1:$H$12056, 7, 0), 0)</f>
        <v>1</v>
      </c>
      <c r="T2446" s="13">
        <f>IFERROR(VLOOKUP($A2446, 'Fielding Data'!$A$1:$H$12056, 8, 0), 0)</f>
        <v>0</v>
      </c>
      <c r="U2446" s="13">
        <f>SUMIFS('Fielding Data'!E:E, 'Fielding Data'!$A:$A, $A2446)</f>
        <v>37</v>
      </c>
      <c r="V2446" s="13">
        <f>SUMIFS('Fielding Data'!F:F, 'Fielding Data'!$A:$A, $A2446)</f>
        <v>1</v>
      </c>
      <c r="W2446" s="13">
        <f>SUMIFS('Fielding Data'!G:G, 'Fielding Data'!$A:$A, $A2446)</f>
        <v>1</v>
      </c>
      <c r="X2446" s="13">
        <f>SUMIFS('Fielding Data'!H:H, 'Fielding Data'!$A:$A, $A2446)</f>
        <v>0</v>
      </c>
    </row>
    <row r="2447" spans="1:24" x14ac:dyDescent="0.3">
      <c r="A2447" s="13" t="str">
        <f t="shared" si="77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 t="shared" si="76"/>
        <v>CF</v>
      </c>
      <c r="Q2447" s="13">
        <f>IFERROR(VLOOKUP($A2447, 'Fielding Data'!$A$1:$H$12056, 5, 0), 0)</f>
        <v>0</v>
      </c>
      <c r="R2447" s="13">
        <f>IFERROR(VLOOKUP($A2447, 'Fielding Data'!$A$1:$H$12056, 6, 0), 0)</f>
        <v>0</v>
      </c>
      <c r="S2447" s="13">
        <f>IFERROR(VLOOKUP($A2447, 'Fielding Data'!$A$1:$H$12056, 7, 0), 0)</f>
        <v>0</v>
      </c>
      <c r="T2447" s="13">
        <f>IFERROR(VLOOKUP($A2447, 'Fielding Data'!$A$1:$H$12056, 8, 0), 0)</f>
        <v>0</v>
      </c>
      <c r="U2447" s="13">
        <f>SUMIFS('Fielding Data'!E:E, 'Fielding Data'!$A:$A, $A2447)</f>
        <v>44</v>
      </c>
      <c r="V2447" s="13">
        <f>SUMIFS('Fielding Data'!F:F, 'Fielding Data'!$A:$A, $A2447)</f>
        <v>3</v>
      </c>
      <c r="W2447" s="13">
        <f>SUMIFS('Fielding Data'!G:G, 'Fielding Data'!$A:$A, $A2447)</f>
        <v>3</v>
      </c>
      <c r="X2447" s="13">
        <f>SUMIFS('Fielding Data'!H:H, 'Fielding Data'!$A:$A, $A2447)</f>
        <v>1</v>
      </c>
    </row>
    <row r="2448" spans="1:24" x14ac:dyDescent="0.3">
      <c r="A2448" s="13" t="str">
        <f t="shared" si="77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 t="shared" si="76"/>
        <v>CF</v>
      </c>
      <c r="Q2448" s="13">
        <f>IFERROR(VLOOKUP($A2448, 'Fielding Data'!$A$1:$H$12056, 5, 0), 0)</f>
        <v>0</v>
      </c>
      <c r="R2448" s="13">
        <f>IFERROR(VLOOKUP($A2448, 'Fielding Data'!$A$1:$H$12056, 6, 0), 0)</f>
        <v>0</v>
      </c>
      <c r="S2448" s="13">
        <f>IFERROR(VLOOKUP($A2448, 'Fielding Data'!$A$1:$H$12056, 7, 0), 0)</f>
        <v>0</v>
      </c>
      <c r="T2448" s="13">
        <f>IFERROR(VLOOKUP($A2448, 'Fielding Data'!$A$1:$H$12056, 8, 0), 0)</f>
        <v>0</v>
      </c>
      <c r="U2448" s="13">
        <f>SUMIFS('Fielding Data'!E:E, 'Fielding Data'!$A:$A, $A2448)</f>
        <v>164</v>
      </c>
      <c r="V2448" s="13">
        <f>SUMIFS('Fielding Data'!F:F, 'Fielding Data'!$A:$A, $A2448)</f>
        <v>2</v>
      </c>
      <c r="W2448" s="13">
        <f>SUMIFS('Fielding Data'!G:G, 'Fielding Data'!$A:$A, $A2448)</f>
        <v>1</v>
      </c>
      <c r="X2448" s="13">
        <f>SUMIFS('Fielding Data'!H:H, 'Fielding Data'!$A:$A, $A2448)</f>
        <v>1</v>
      </c>
    </row>
    <row r="2449" spans="1:24" x14ac:dyDescent="0.3">
      <c r="A2449" s="13" t="str">
        <f t="shared" si="77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 t="shared" si="76"/>
        <v>CF</v>
      </c>
      <c r="Q2449" s="13">
        <f>IFERROR(VLOOKUP($A2449, 'Fielding Data'!$A$1:$H$12056, 5, 0), 0)</f>
        <v>0</v>
      </c>
      <c r="R2449" s="13">
        <f>IFERROR(VLOOKUP($A2449, 'Fielding Data'!$A$1:$H$12056, 6, 0), 0)</f>
        <v>0</v>
      </c>
      <c r="S2449" s="13">
        <f>IFERROR(VLOOKUP($A2449, 'Fielding Data'!$A$1:$H$12056, 7, 0), 0)</f>
        <v>0</v>
      </c>
      <c r="T2449" s="13">
        <f>IFERROR(VLOOKUP($A2449, 'Fielding Data'!$A$1:$H$12056, 8, 0), 0)</f>
        <v>0</v>
      </c>
      <c r="U2449" s="13">
        <f>SUMIFS('Fielding Data'!E:E, 'Fielding Data'!$A:$A, $A2449)</f>
        <v>383</v>
      </c>
      <c r="V2449" s="13">
        <f>SUMIFS('Fielding Data'!F:F, 'Fielding Data'!$A:$A, $A2449)</f>
        <v>3</v>
      </c>
      <c r="W2449" s="13">
        <f>SUMIFS('Fielding Data'!G:G, 'Fielding Data'!$A:$A, $A2449)</f>
        <v>2</v>
      </c>
      <c r="X2449" s="13">
        <f>SUMIFS('Fielding Data'!H:H, 'Fielding Data'!$A:$A, $A2449)</f>
        <v>0</v>
      </c>
    </row>
    <row r="2450" spans="1:24" x14ac:dyDescent="0.3">
      <c r="A2450" s="13" t="str">
        <f t="shared" si="77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 t="shared" si="76"/>
        <v>P</v>
      </c>
      <c r="Q2450" s="13">
        <f>IFERROR(VLOOKUP($A2450, 'Fielding Data'!$A$1:$H$12056, 5, 0), 0)</f>
        <v>0</v>
      </c>
      <c r="R2450" s="13">
        <f>IFERROR(VLOOKUP($A2450, 'Fielding Data'!$A$1:$H$12056, 6, 0), 0)</f>
        <v>0</v>
      </c>
      <c r="S2450" s="13">
        <f>IFERROR(VLOOKUP($A2450, 'Fielding Data'!$A$1:$H$12056, 7, 0), 0)</f>
        <v>3</v>
      </c>
      <c r="T2450" s="13">
        <f>IFERROR(VLOOKUP($A2450, 'Fielding Data'!$A$1:$H$12056, 8, 0), 0)</f>
        <v>0</v>
      </c>
      <c r="U2450" s="13">
        <f>SUMIFS('Fielding Data'!E:E, 'Fielding Data'!$A:$A, $A2450)</f>
        <v>0</v>
      </c>
      <c r="V2450" s="13">
        <f>SUMIFS('Fielding Data'!F:F, 'Fielding Data'!$A:$A, $A2450)</f>
        <v>0</v>
      </c>
      <c r="W2450" s="13">
        <f>SUMIFS('Fielding Data'!G:G, 'Fielding Data'!$A:$A, $A2450)</f>
        <v>3</v>
      </c>
      <c r="X2450" s="13">
        <f>SUMIFS('Fielding Data'!H:H, 'Fielding Data'!$A:$A, $A2450)</f>
        <v>0</v>
      </c>
    </row>
    <row r="2451" spans="1:24" x14ac:dyDescent="0.3">
      <c r="A2451" s="13" t="str">
        <f t="shared" si="77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 t="shared" si="76"/>
        <v>P</v>
      </c>
      <c r="Q2451" s="13">
        <f>IFERROR(VLOOKUP($A2451, 'Fielding Data'!$A$1:$H$12056, 5, 0), 0)</f>
        <v>2</v>
      </c>
      <c r="R2451" s="13">
        <f>IFERROR(VLOOKUP($A2451, 'Fielding Data'!$A$1:$H$12056, 6, 0), 0)</f>
        <v>6</v>
      </c>
      <c r="S2451" s="13">
        <f>IFERROR(VLOOKUP($A2451, 'Fielding Data'!$A$1:$H$12056, 7, 0), 0)</f>
        <v>2</v>
      </c>
      <c r="T2451" s="13">
        <f>IFERROR(VLOOKUP($A2451, 'Fielding Data'!$A$1:$H$12056, 8, 0), 0)</f>
        <v>1</v>
      </c>
      <c r="U2451" s="13">
        <f>SUMIFS('Fielding Data'!E:E, 'Fielding Data'!$A:$A, $A2451)</f>
        <v>2</v>
      </c>
      <c r="V2451" s="13">
        <f>SUMIFS('Fielding Data'!F:F, 'Fielding Data'!$A:$A, $A2451)</f>
        <v>6</v>
      </c>
      <c r="W2451" s="13">
        <f>SUMIFS('Fielding Data'!G:G, 'Fielding Data'!$A:$A, $A2451)</f>
        <v>2</v>
      </c>
      <c r="X2451" s="13">
        <f>SUMIFS('Fielding Data'!H:H, 'Fielding Data'!$A:$A, $A2451)</f>
        <v>1</v>
      </c>
    </row>
    <row r="2452" spans="1:24" x14ac:dyDescent="0.3">
      <c r="A2452" s="13" t="str">
        <f t="shared" si="77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 t="shared" si="76"/>
        <v>CF</v>
      </c>
      <c r="Q2452" s="13">
        <f>IFERROR(VLOOKUP($A2452, 'Fielding Data'!$A$1:$H$12056, 5, 0), 0)</f>
        <v>0</v>
      </c>
      <c r="R2452" s="13">
        <f>IFERROR(VLOOKUP($A2452, 'Fielding Data'!$A$1:$H$12056, 6, 0), 0)</f>
        <v>0</v>
      </c>
      <c r="S2452" s="13">
        <f>IFERROR(VLOOKUP($A2452, 'Fielding Data'!$A$1:$H$12056, 7, 0), 0)</f>
        <v>0</v>
      </c>
      <c r="T2452" s="13">
        <f>IFERROR(VLOOKUP($A2452, 'Fielding Data'!$A$1:$H$12056, 8, 0), 0)</f>
        <v>0</v>
      </c>
      <c r="U2452" s="13">
        <f>SUMIFS('Fielding Data'!E:E, 'Fielding Data'!$A:$A, $A2452)</f>
        <v>336</v>
      </c>
      <c r="V2452" s="13">
        <f>SUMIFS('Fielding Data'!F:F, 'Fielding Data'!$A:$A, $A2452)</f>
        <v>5</v>
      </c>
      <c r="W2452" s="13">
        <f>SUMIFS('Fielding Data'!G:G, 'Fielding Data'!$A:$A, $A2452)</f>
        <v>1</v>
      </c>
      <c r="X2452" s="13">
        <f>SUMIFS('Fielding Data'!H:H, 'Fielding Data'!$A:$A, $A2452)</f>
        <v>3</v>
      </c>
    </row>
    <row r="2453" spans="1:24" x14ac:dyDescent="0.3">
      <c r="A2453" s="13" t="str">
        <f t="shared" si="77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 t="shared" si="76"/>
        <v>C</v>
      </c>
      <c r="Q2453" s="13">
        <f>IFERROR(VLOOKUP($A2453, 'Fielding Data'!$A$1:$H$12056, 5, 0), 0)</f>
        <v>191</v>
      </c>
      <c r="R2453" s="13">
        <f>IFERROR(VLOOKUP($A2453, 'Fielding Data'!$A$1:$H$12056, 6, 0), 0)</f>
        <v>16</v>
      </c>
      <c r="S2453" s="13">
        <f>IFERROR(VLOOKUP($A2453, 'Fielding Data'!$A$1:$H$12056, 7, 0), 0)</f>
        <v>2</v>
      </c>
      <c r="T2453" s="13">
        <f>IFERROR(VLOOKUP($A2453, 'Fielding Data'!$A$1:$H$12056, 8, 0), 0)</f>
        <v>1</v>
      </c>
      <c r="U2453" s="13">
        <f>SUMIFS('Fielding Data'!E:E, 'Fielding Data'!$A:$A, $A2453)</f>
        <v>191</v>
      </c>
      <c r="V2453" s="13">
        <f>SUMIFS('Fielding Data'!F:F, 'Fielding Data'!$A:$A, $A2453)</f>
        <v>16</v>
      </c>
      <c r="W2453" s="13">
        <f>SUMIFS('Fielding Data'!G:G, 'Fielding Data'!$A:$A, $A2453)</f>
        <v>2</v>
      </c>
      <c r="X2453" s="13">
        <f>SUMIFS('Fielding Data'!H:H, 'Fielding Data'!$A:$A, $A2453)</f>
        <v>1</v>
      </c>
    </row>
    <row r="2454" spans="1:24" x14ac:dyDescent="0.3">
      <c r="A2454" s="13" t="str">
        <f t="shared" si="77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 t="shared" si="76"/>
        <v>LF</v>
      </c>
      <c r="Q2454" s="13">
        <f>IFERROR(VLOOKUP($A2454, 'Fielding Data'!$A$1:$H$12056, 5, 0), 0)</f>
        <v>0</v>
      </c>
      <c r="R2454" s="13">
        <f>IFERROR(VLOOKUP($A2454, 'Fielding Data'!$A$1:$H$12056, 6, 0), 0)</f>
        <v>0</v>
      </c>
      <c r="S2454" s="13">
        <f>IFERROR(VLOOKUP($A2454, 'Fielding Data'!$A$1:$H$12056, 7, 0), 0)</f>
        <v>0</v>
      </c>
      <c r="T2454" s="13">
        <f>IFERROR(VLOOKUP($A2454, 'Fielding Data'!$A$1:$H$12056, 8, 0), 0)</f>
        <v>0</v>
      </c>
      <c r="U2454" s="13">
        <f>SUMIFS('Fielding Data'!E:E, 'Fielding Data'!$A:$A, $A2454)</f>
        <v>276</v>
      </c>
      <c r="V2454" s="13">
        <f>SUMIFS('Fielding Data'!F:F, 'Fielding Data'!$A:$A, $A2454)</f>
        <v>6</v>
      </c>
      <c r="W2454" s="13">
        <f>SUMIFS('Fielding Data'!G:G, 'Fielding Data'!$A:$A, $A2454)</f>
        <v>6</v>
      </c>
      <c r="X2454" s="13">
        <f>SUMIFS('Fielding Data'!H:H, 'Fielding Data'!$A:$A, $A2454)</f>
        <v>1</v>
      </c>
    </row>
    <row r="2455" spans="1:24" x14ac:dyDescent="0.3">
      <c r="A2455" s="13" t="str">
        <f t="shared" si="77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 t="shared" si="76"/>
        <v>P</v>
      </c>
      <c r="Q2455" s="13">
        <f>IFERROR(VLOOKUP($A2455, 'Fielding Data'!$A$1:$H$12056, 5, 0), 0)</f>
        <v>1</v>
      </c>
      <c r="R2455" s="13">
        <f>IFERROR(VLOOKUP($A2455, 'Fielding Data'!$A$1:$H$12056, 6, 0), 0)</f>
        <v>2</v>
      </c>
      <c r="S2455" s="13">
        <f>IFERROR(VLOOKUP($A2455, 'Fielding Data'!$A$1:$H$12056, 7, 0), 0)</f>
        <v>0</v>
      </c>
      <c r="T2455" s="13">
        <f>IFERROR(VLOOKUP($A2455, 'Fielding Data'!$A$1:$H$12056, 8, 0), 0)</f>
        <v>0</v>
      </c>
      <c r="U2455" s="13">
        <f>SUMIFS('Fielding Data'!E:E, 'Fielding Data'!$A:$A, $A2455)</f>
        <v>1</v>
      </c>
      <c r="V2455" s="13">
        <f>SUMIFS('Fielding Data'!F:F, 'Fielding Data'!$A:$A, $A2455)</f>
        <v>2</v>
      </c>
      <c r="W2455" s="13">
        <f>SUMIFS('Fielding Data'!G:G, 'Fielding Data'!$A:$A, $A2455)</f>
        <v>0</v>
      </c>
      <c r="X2455" s="13">
        <f>SUMIFS('Fielding Data'!H:H, 'Fielding Data'!$A:$A, $A2455)</f>
        <v>0</v>
      </c>
    </row>
    <row r="2456" spans="1:24" x14ac:dyDescent="0.3">
      <c r="A2456" s="13" t="str">
        <f t="shared" si="77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 t="shared" si="76"/>
        <v>2B</v>
      </c>
      <c r="Q2456" s="13">
        <f>IFERROR(VLOOKUP($A2456, 'Fielding Data'!$A$1:$H$12056, 5, 0), 0)</f>
        <v>0</v>
      </c>
      <c r="R2456" s="13">
        <f>IFERROR(VLOOKUP($A2456, 'Fielding Data'!$A$1:$H$12056, 6, 0), 0)</f>
        <v>1</v>
      </c>
      <c r="S2456" s="13">
        <f>IFERROR(VLOOKUP($A2456, 'Fielding Data'!$A$1:$H$12056, 7, 0), 0)</f>
        <v>0</v>
      </c>
      <c r="T2456" s="13">
        <f>IFERROR(VLOOKUP($A2456, 'Fielding Data'!$A$1:$H$12056, 8, 0), 0)</f>
        <v>0</v>
      </c>
      <c r="U2456" s="13">
        <f>SUMIFS('Fielding Data'!E:E, 'Fielding Data'!$A:$A, $A2456)</f>
        <v>13</v>
      </c>
      <c r="V2456" s="13">
        <f>SUMIFS('Fielding Data'!F:F, 'Fielding Data'!$A:$A, $A2456)</f>
        <v>24</v>
      </c>
      <c r="W2456" s="13">
        <f>SUMIFS('Fielding Data'!G:G, 'Fielding Data'!$A:$A, $A2456)</f>
        <v>1</v>
      </c>
      <c r="X2456" s="13">
        <f>SUMIFS('Fielding Data'!H:H, 'Fielding Data'!$A:$A, $A2456)</f>
        <v>11</v>
      </c>
    </row>
    <row r="2457" spans="1:24" x14ac:dyDescent="0.3">
      <c r="A2457" s="13" t="str">
        <f t="shared" si="77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 t="shared" si="76"/>
        <v>P</v>
      </c>
      <c r="Q2457" s="13">
        <f>IFERROR(VLOOKUP($A2457, 'Fielding Data'!$A$1:$H$12056, 5, 0), 0)</f>
        <v>1</v>
      </c>
      <c r="R2457" s="13">
        <f>IFERROR(VLOOKUP($A2457, 'Fielding Data'!$A$1:$H$12056, 6, 0), 0)</f>
        <v>10</v>
      </c>
      <c r="S2457" s="13">
        <f>IFERROR(VLOOKUP($A2457, 'Fielding Data'!$A$1:$H$12056, 7, 0), 0)</f>
        <v>1</v>
      </c>
      <c r="T2457" s="13">
        <f>IFERROR(VLOOKUP($A2457, 'Fielding Data'!$A$1:$H$12056, 8, 0), 0)</f>
        <v>0</v>
      </c>
      <c r="U2457" s="13">
        <f>SUMIFS('Fielding Data'!E:E, 'Fielding Data'!$A:$A, $A2457)</f>
        <v>1</v>
      </c>
      <c r="V2457" s="13">
        <f>SUMIFS('Fielding Data'!F:F, 'Fielding Data'!$A:$A, $A2457)</f>
        <v>10</v>
      </c>
      <c r="W2457" s="13">
        <f>SUMIFS('Fielding Data'!G:G, 'Fielding Data'!$A:$A, $A2457)</f>
        <v>1</v>
      </c>
      <c r="X2457" s="13">
        <f>SUMIFS('Fielding Data'!H:H, 'Fielding Data'!$A:$A, $A2457)</f>
        <v>0</v>
      </c>
    </row>
    <row r="2458" spans="1:24" x14ac:dyDescent="0.3">
      <c r="A2458" s="13" t="str">
        <f t="shared" si="77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 t="shared" si="76"/>
        <v>P</v>
      </c>
      <c r="Q2458" s="13">
        <f>IFERROR(VLOOKUP($A2458, 'Fielding Data'!$A$1:$H$12056, 5, 0), 0)</f>
        <v>1</v>
      </c>
      <c r="R2458" s="13">
        <f>IFERROR(VLOOKUP($A2458, 'Fielding Data'!$A$1:$H$12056, 6, 0), 0)</f>
        <v>5</v>
      </c>
      <c r="S2458" s="13">
        <f>IFERROR(VLOOKUP($A2458, 'Fielding Data'!$A$1:$H$12056, 7, 0), 0)</f>
        <v>0</v>
      </c>
      <c r="T2458" s="13">
        <f>IFERROR(VLOOKUP($A2458, 'Fielding Data'!$A$1:$H$12056, 8, 0), 0)</f>
        <v>1</v>
      </c>
      <c r="U2458" s="13">
        <f>SUMIFS('Fielding Data'!E:E, 'Fielding Data'!$A:$A, $A2458)</f>
        <v>1</v>
      </c>
      <c r="V2458" s="13">
        <f>SUMIFS('Fielding Data'!F:F, 'Fielding Data'!$A:$A, $A2458)</f>
        <v>5</v>
      </c>
      <c r="W2458" s="13">
        <f>SUMIFS('Fielding Data'!G:G, 'Fielding Data'!$A:$A, $A2458)</f>
        <v>0</v>
      </c>
      <c r="X2458" s="13">
        <f>SUMIFS('Fielding Data'!H:H, 'Fielding Data'!$A:$A, $A2458)</f>
        <v>1</v>
      </c>
    </row>
    <row r="2459" spans="1:24" x14ac:dyDescent="0.3">
      <c r="A2459" s="13" t="str">
        <f t="shared" si="77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 t="shared" si="76"/>
        <v>LF</v>
      </c>
      <c r="Q2459" s="13">
        <f>IFERROR(VLOOKUP($A2459, 'Fielding Data'!$A$1:$H$12056, 5, 0), 0)</f>
        <v>0</v>
      </c>
      <c r="R2459" s="13">
        <f>IFERROR(VLOOKUP($A2459, 'Fielding Data'!$A$1:$H$12056, 6, 0), 0)</f>
        <v>0</v>
      </c>
      <c r="S2459" s="13">
        <f>IFERROR(VLOOKUP($A2459, 'Fielding Data'!$A$1:$H$12056, 7, 0), 0)</f>
        <v>0</v>
      </c>
      <c r="T2459" s="13">
        <f>IFERROR(VLOOKUP($A2459, 'Fielding Data'!$A$1:$H$12056, 8, 0), 0)</f>
        <v>0</v>
      </c>
      <c r="U2459" s="13">
        <f>SUMIFS('Fielding Data'!E:E, 'Fielding Data'!$A:$A, $A2459)</f>
        <v>55</v>
      </c>
      <c r="V2459" s="13">
        <f>SUMIFS('Fielding Data'!F:F, 'Fielding Data'!$A:$A, $A2459)</f>
        <v>3</v>
      </c>
      <c r="W2459" s="13">
        <f>SUMIFS('Fielding Data'!G:G, 'Fielding Data'!$A:$A, $A2459)</f>
        <v>2</v>
      </c>
      <c r="X2459" s="13">
        <f>SUMIFS('Fielding Data'!H:H, 'Fielding Data'!$A:$A, $A2459)</f>
        <v>0</v>
      </c>
    </row>
    <row r="2460" spans="1:24" x14ac:dyDescent="0.3">
      <c r="A2460" s="13" t="str">
        <f t="shared" si="77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 t="shared" si="76"/>
        <v>P</v>
      </c>
      <c r="Q2460" s="13">
        <f>IFERROR(VLOOKUP($A2460, 'Fielding Data'!$A$1:$H$12056, 5, 0), 0)</f>
        <v>0</v>
      </c>
      <c r="R2460" s="13">
        <f>IFERROR(VLOOKUP($A2460, 'Fielding Data'!$A$1:$H$12056, 6, 0), 0)</f>
        <v>2</v>
      </c>
      <c r="S2460" s="13">
        <f>IFERROR(VLOOKUP($A2460, 'Fielding Data'!$A$1:$H$12056, 7, 0), 0)</f>
        <v>0</v>
      </c>
      <c r="T2460" s="13">
        <f>IFERROR(VLOOKUP($A2460, 'Fielding Data'!$A$1:$H$12056, 8, 0), 0)</f>
        <v>0</v>
      </c>
      <c r="U2460" s="13">
        <f>SUMIFS('Fielding Data'!E:E, 'Fielding Data'!$A:$A, $A2460)</f>
        <v>0</v>
      </c>
      <c r="V2460" s="13">
        <f>SUMIFS('Fielding Data'!F:F, 'Fielding Data'!$A:$A, $A2460)</f>
        <v>2</v>
      </c>
      <c r="W2460" s="13">
        <f>SUMIFS('Fielding Data'!G:G, 'Fielding Data'!$A:$A, $A2460)</f>
        <v>0</v>
      </c>
      <c r="X2460" s="13">
        <f>SUMIFS('Fielding Data'!H:H, 'Fielding Data'!$A:$A, $A2460)</f>
        <v>0</v>
      </c>
    </row>
    <row r="2461" spans="1:24" x14ac:dyDescent="0.3">
      <c r="A2461" s="13" t="str">
        <f t="shared" si="77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 t="shared" si="76"/>
        <v>CF</v>
      </c>
      <c r="Q2461" s="13">
        <f>IFERROR(VLOOKUP($A2461, 'Fielding Data'!$A$1:$H$12056, 5, 0), 0)</f>
        <v>0</v>
      </c>
      <c r="R2461" s="13">
        <f>IFERROR(VLOOKUP($A2461, 'Fielding Data'!$A$1:$H$12056, 6, 0), 0)</f>
        <v>0</v>
      </c>
      <c r="S2461" s="13">
        <f>IFERROR(VLOOKUP($A2461, 'Fielding Data'!$A$1:$H$12056, 7, 0), 0)</f>
        <v>0</v>
      </c>
      <c r="T2461" s="13">
        <f>IFERROR(VLOOKUP($A2461, 'Fielding Data'!$A$1:$H$12056, 8, 0), 0)</f>
        <v>0</v>
      </c>
      <c r="U2461" s="13">
        <f>SUMIFS('Fielding Data'!E:E, 'Fielding Data'!$A:$A, $A2461)</f>
        <v>14</v>
      </c>
      <c r="V2461" s="13">
        <f>SUMIFS('Fielding Data'!F:F, 'Fielding Data'!$A:$A, $A2461)</f>
        <v>0</v>
      </c>
      <c r="W2461" s="13">
        <f>SUMIFS('Fielding Data'!G:G, 'Fielding Data'!$A:$A, $A2461)</f>
        <v>0</v>
      </c>
      <c r="X2461" s="13">
        <f>SUMIFS('Fielding Data'!H:H, 'Fielding Data'!$A:$A, $A2461)</f>
        <v>0</v>
      </c>
    </row>
    <row r="2462" spans="1:24" x14ac:dyDescent="0.3">
      <c r="A2462" s="13" t="str">
        <f t="shared" si="77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 t="shared" si="76"/>
        <v>LF</v>
      </c>
      <c r="Q2462" s="13">
        <f>IFERROR(VLOOKUP($A2462, 'Fielding Data'!$A$1:$H$12056, 5, 0), 0)</f>
        <v>0</v>
      </c>
      <c r="R2462" s="13">
        <f>IFERROR(VLOOKUP($A2462, 'Fielding Data'!$A$1:$H$12056, 6, 0), 0)</f>
        <v>0</v>
      </c>
      <c r="S2462" s="13">
        <f>IFERROR(VLOOKUP($A2462, 'Fielding Data'!$A$1:$H$12056, 7, 0), 0)</f>
        <v>0</v>
      </c>
      <c r="T2462" s="13">
        <f>IFERROR(VLOOKUP($A2462, 'Fielding Data'!$A$1:$H$12056, 8, 0), 0)</f>
        <v>0</v>
      </c>
      <c r="U2462" s="13">
        <f>SUMIFS('Fielding Data'!E:E, 'Fielding Data'!$A:$A, $A2462)</f>
        <v>94</v>
      </c>
      <c r="V2462" s="13">
        <f>SUMIFS('Fielding Data'!F:F, 'Fielding Data'!$A:$A, $A2462)</f>
        <v>7</v>
      </c>
      <c r="W2462" s="13">
        <f>SUMIFS('Fielding Data'!G:G, 'Fielding Data'!$A:$A, $A2462)</f>
        <v>0</v>
      </c>
      <c r="X2462" s="13">
        <f>SUMIFS('Fielding Data'!H:H, 'Fielding Data'!$A:$A, $A2462)</f>
        <v>1</v>
      </c>
    </row>
    <row r="2463" spans="1:24" x14ac:dyDescent="0.3">
      <c r="A2463" s="13" t="str">
        <f t="shared" si="77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 t="shared" si="76"/>
        <v>OF</v>
      </c>
      <c r="Q2463" s="13">
        <f>IFERROR(VLOOKUP($A2463, 'Fielding Data'!$A$1:$H$12056, 5, 0), 0)</f>
        <v>297</v>
      </c>
      <c r="R2463" s="13">
        <f>IFERROR(VLOOKUP($A2463, 'Fielding Data'!$A$1:$H$12056, 6, 0), 0)</f>
        <v>8</v>
      </c>
      <c r="S2463" s="13">
        <f>IFERROR(VLOOKUP($A2463, 'Fielding Data'!$A$1:$H$12056, 7, 0), 0)</f>
        <v>6</v>
      </c>
      <c r="T2463" s="13">
        <f>IFERROR(VLOOKUP($A2463, 'Fielding Data'!$A$1:$H$12056, 8, 0), 0)</f>
        <v>1</v>
      </c>
      <c r="U2463" s="13">
        <f>SUMIFS('Fielding Data'!E:E, 'Fielding Data'!$A:$A, $A2463)</f>
        <v>297</v>
      </c>
      <c r="V2463" s="13">
        <f>SUMIFS('Fielding Data'!F:F, 'Fielding Data'!$A:$A, $A2463)</f>
        <v>8</v>
      </c>
      <c r="W2463" s="13">
        <f>SUMIFS('Fielding Data'!G:G, 'Fielding Data'!$A:$A, $A2463)</f>
        <v>6</v>
      </c>
      <c r="X2463" s="13">
        <f>SUMIFS('Fielding Data'!H:H, 'Fielding Data'!$A:$A, $A2463)</f>
        <v>1</v>
      </c>
    </row>
    <row r="2464" spans="1:24" x14ac:dyDescent="0.3">
      <c r="A2464" s="13" t="str">
        <f t="shared" si="77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 t="shared" si="76"/>
        <v>P</v>
      </c>
      <c r="Q2464" s="13">
        <f>IFERROR(VLOOKUP($A2464, 'Fielding Data'!$A$1:$H$12056, 5, 0), 0)</f>
        <v>0</v>
      </c>
      <c r="R2464" s="13">
        <f>IFERROR(VLOOKUP($A2464, 'Fielding Data'!$A$1:$H$12056, 6, 0), 0)</f>
        <v>0</v>
      </c>
      <c r="S2464" s="13">
        <f>IFERROR(VLOOKUP($A2464, 'Fielding Data'!$A$1:$H$12056, 7, 0), 0)</f>
        <v>0</v>
      </c>
      <c r="T2464" s="13">
        <f>IFERROR(VLOOKUP($A2464, 'Fielding Data'!$A$1:$H$12056, 8, 0), 0)</f>
        <v>0</v>
      </c>
      <c r="U2464" s="13">
        <f>SUMIFS('Fielding Data'!E:E, 'Fielding Data'!$A:$A, $A2464)</f>
        <v>0</v>
      </c>
      <c r="V2464" s="13">
        <f>SUMIFS('Fielding Data'!F:F, 'Fielding Data'!$A:$A, $A2464)</f>
        <v>0</v>
      </c>
      <c r="W2464" s="13">
        <f>SUMIFS('Fielding Data'!G:G, 'Fielding Data'!$A:$A, $A2464)</f>
        <v>0</v>
      </c>
      <c r="X2464" s="13">
        <f>SUMIFS('Fielding Data'!H:H, 'Fielding Data'!$A:$A, $A2464)</f>
        <v>0</v>
      </c>
    </row>
    <row r="2465" spans="1:24" x14ac:dyDescent="0.3">
      <c r="A2465" s="13" t="str">
        <f t="shared" si="77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 t="shared" si="76"/>
        <v>P</v>
      </c>
      <c r="Q2465" s="13">
        <f>IFERROR(VLOOKUP($A2465, 'Fielding Data'!$A$1:$H$12056, 5, 0), 0)</f>
        <v>0</v>
      </c>
      <c r="R2465" s="13">
        <f>IFERROR(VLOOKUP($A2465, 'Fielding Data'!$A$1:$H$12056, 6, 0), 0)</f>
        <v>0</v>
      </c>
      <c r="S2465" s="13">
        <f>IFERROR(VLOOKUP($A2465, 'Fielding Data'!$A$1:$H$12056, 7, 0), 0)</f>
        <v>0</v>
      </c>
      <c r="T2465" s="13">
        <f>IFERROR(VLOOKUP($A2465, 'Fielding Data'!$A$1:$H$12056, 8, 0), 0)</f>
        <v>0</v>
      </c>
      <c r="U2465" s="13">
        <f>SUMIFS('Fielding Data'!E:E, 'Fielding Data'!$A:$A, $A2465)</f>
        <v>0</v>
      </c>
      <c r="V2465" s="13">
        <f>SUMIFS('Fielding Data'!F:F, 'Fielding Data'!$A:$A, $A2465)</f>
        <v>0</v>
      </c>
      <c r="W2465" s="13">
        <f>SUMIFS('Fielding Data'!G:G, 'Fielding Data'!$A:$A, $A2465)</f>
        <v>0</v>
      </c>
      <c r="X2465" s="13">
        <f>SUMIFS('Fielding Data'!H:H, 'Fielding Data'!$A:$A, $A2465)</f>
        <v>0</v>
      </c>
    </row>
    <row r="2466" spans="1:24" x14ac:dyDescent="0.3">
      <c r="A2466" s="13" t="str">
        <f t="shared" si="77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 t="shared" si="76"/>
        <v>P</v>
      </c>
      <c r="Q2466" s="13">
        <f>IFERROR(VLOOKUP($A2466, 'Fielding Data'!$A$1:$H$12056, 5, 0), 0)</f>
        <v>29</v>
      </c>
      <c r="R2466" s="13">
        <f>IFERROR(VLOOKUP($A2466, 'Fielding Data'!$A$1:$H$12056, 6, 0), 0)</f>
        <v>14</v>
      </c>
      <c r="S2466" s="13">
        <f>IFERROR(VLOOKUP($A2466, 'Fielding Data'!$A$1:$H$12056, 7, 0), 0)</f>
        <v>3</v>
      </c>
      <c r="T2466" s="13">
        <f>IFERROR(VLOOKUP($A2466, 'Fielding Data'!$A$1:$H$12056, 8, 0), 0)</f>
        <v>2</v>
      </c>
      <c r="U2466" s="13">
        <f>SUMIFS('Fielding Data'!E:E, 'Fielding Data'!$A:$A, $A2466)</f>
        <v>29</v>
      </c>
      <c r="V2466" s="13">
        <f>SUMIFS('Fielding Data'!F:F, 'Fielding Data'!$A:$A, $A2466)</f>
        <v>14</v>
      </c>
      <c r="W2466" s="13">
        <f>SUMIFS('Fielding Data'!G:G, 'Fielding Data'!$A:$A, $A2466)</f>
        <v>3</v>
      </c>
      <c r="X2466" s="13">
        <f>SUMIFS('Fielding Data'!H:H, 'Fielding Data'!$A:$A, $A2466)</f>
        <v>2</v>
      </c>
    </row>
    <row r="2467" spans="1:24" x14ac:dyDescent="0.3">
      <c r="A2467" s="13" t="str">
        <f t="shared" si="77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 t="shared" si="76"/>
        <v>C</v>
      </c>
      <c r="Q2467" s="13">
        <f>IFERROR(VLOOKUP($A2467, 'Fielding Data'!$A$1:$H$12056, 5, 0), 0)</f>
        <v>715</v>
      </c>
      <c r="R2467" s="13">
        <f>IFERROR(VLOOKUP($A2467, 'Fielding Data'!$A$1:$H$12056, 6, 0), 0)</f>
        <v>57</v>
      </c>
      <c r="S2467" s="13">
        <f>IFERROR(VLOOKUP($A2467, 'Fielding Data'!$A$1:$H$12056, 7, 0), 0)</f>
        <v>7</v>
      </c>
      <c r="T2467" s="13">
        <f>IFERROR(VLOOKUP($A2467, 'Fielding Data'!$A$1:$H$12056, 8, 0), 0)</f>
        <v>4</v>
      </c>
      <c r="U2467" s="13">
        <f>SUMIFS('Fielding Data'!E:E, 'Fielding Data'!$A:$A, $A2467)</f>
        <v>715</v>
      </c>
      <c r="V2467" s="13">
        <f>SUMIFS('Fielding Data'!F:F, 'Fielding Data'!$A:$A, $A2467)</f>
        <v>57</v>
      </c>
      <c r="W2467" s="13">
        <f>SUMIFS('Fielding Data'!G:G, 'Fielding Data'!$A:$A, $A2467)</f>
        <v>7</v>
      </c>
      <c r="X2467" s="13">
        <f>SUMIFS('Fielding Data'!H:H, 'Fielding Data'!$A:$A, $A2467)</f>
        <v>4</v>
      </c>
    </row>
    <row r="2468" spans="1:24" x14ac:dyDescent="0.3">
      <c r="A2468" s="13" t="str">
        <f t="shared" si="77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 t="shared" si="76"/>
        <v>LF</v>
      </c>
      <c r="Q2468" s="13">
        <f>IFERROR(VLOOKUP($A2468, 'Fielding Data'!$A$1:$H$12056, 5, 0), 0)</f>
        <v>0</v>
      </c>
      <c r="R2468" s="13">
        <f>IFERROR(VLOOKUP($A2468, 'Fielding Data'!$A$1:$H$12056, 6, 0), 0)</f>
        <v>0</v>
      </c>
      <c r="S2468" s="13">
        <f>IFERROR(VLOOKUP($A2468, 'Fielding Data'!$A$1:$H$12056, 7, 0), 0)</f>
        <v>0</v>
      </c>
      <c r="T2468" s="13">
        <f>IFERROR(VLOOKUP($A2468, 'Fielding Data'!$A$1:$H$12056, 8, 0), 0)</f>
        <v>0</v>
      </c>
      <c r="U2468" s="13">
        <f>SUMIFS('Fielding Data'!E:E, 'Fielding Data'!$A:$A, $A2468)</f>
        <v>40</v>
      </c>
      <c r="V2468" s="13">
        <f>SUMIFS('Fielding Data'!F:F, 'Fielding Data'!$A:$A, $A2468)</f>
        <v>1</v>
      </c>
      <c r="W2468" s="13">
        <f>SUMIFS('Fielding Data'!G:G, 'Fielding Data'!$A:$A, $A2468)</f>
        <v>1</v>
      </c>
      <c r="X2468" s="13">
        <f>SUMIFS('Fielding Data'!H:H, 'Fielding Data'!$A:$A, $A2468)</f>
        <v>0</v>
      </c>
    </row>
    <row r="2469" spans="1:24" x14ac:dyDescent="0.3">
      <c r="A2469" s="13" t="str">
        <f t="shared" si="77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 t="shared" si="76"/>
        <v>P</v>
      </c>
      <c r="Q2469" s="13">
        <f>IFERROR(VLOOKUP($A2469, 'Fielding Data'!$A$1:$H$12056, 5, 0), 0)</f>
        <v>13</v>
      </c>
      <c r="R2469" s="13">
        <f>IFERROR(VLOOKUP($A2469, 'Fielding Data'!$A$1:$H$12056, 6, 0), 0)</f>
        <v>47</v>
      </c>
      <c r="S2469" s="13">
        <f>IFERROR(VLOOKUP($A2469, 'Fielding Data'!$A$1:$H$12056, 7, 0), 0)</f>
        <v>0</v>
      </c>
      <c r="T2469" s="13">
        <f>IFERROR(VLOOKUP($A2469, 'Fielding Data'!$A$1:$H$12056, 8, 0), 0)</f>
        <v>5</v>
      </c>
      <c r="U2469" s="13">
        <f>SUMIFS('Fielding Data'!E:E, 'Fielding Data'!$A:$A, $A2469)</f>
        <v>13</v>
      </c>
      <c r="V2469" s="13">
        <f>SUMIFS('Fielding Data'!F:F, 'Fielding Data'!$A:$A, $A2469)</f>
        <v>47</v>
      </c>
      <c r="W2469" s="13">
        <f>SUMIFS('Fielding Data'!G:G, 'Fielding Data'!$A:$A, $A2469)</f>
        <v>0</v>
      </c>
      <c r="X2469" s="13">
        <f>SUMIFS('Fielding Data'!H:H, 'Fielding Data'!$A:$A, $A2469)</f>
        <v>5</v>
      </c>
    </row>
    <row r="2470" spans="1:24" x14ac:dyDescent="0.3">
      <c r="A2470" s="13" t="str">
        <f t="shared" si="77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 t="shared" si="76"/>
        <v>P</v>
      </c>
      <c r="Q2470" s="13">
        <f>IFERROR(VLOOKUP($A2470, 'Fielding Data'!$A$1:$H$12056, 5, 0), 0)</f>
        <v>1</v>
      </c>
      <c r="R2470" s="13">
        <f>IFERROR(VLOOKUP($A2470, 'Fielding Data'!$A$1:$H$12056, 6, 0), 0)</f>
        <v>3</v>
      </c>
      <c r="S2470" s="13">
        <f>IFERROR(VLOOKUP($A2470, 'Fielding Data'!$A$1:$H$12056, 7, 0), 0)</f>
        <v>0</v>
      </c>
      <c r="T2470" s="13">
        <f>IFERROR(VLOOKUP($A2470, 'Fielding Data'!$A$1:$H$12056, 8, 0), 0)</f>
        <v>1</v>
      </c>
      <c r="U2470" s="13">
        <f>SUMIFS('Fielding Data'!E:E, 'Fielding Data'!$A:$A, $A2470)</f>
        <v>1</v>
      </c>
      <c r="V2470" s="13">
        <f>SUMIFS('Fielding Data'!F:F, 'Fielding Data'!$A:$A, $A2470)</f>
        <v>3</v>
      </c>
      <c r="W2470" s="13">
        <f>SUMIFS('Fielding Data'!G:G, 'Fielding Data'!$A:$A, $A2470)</f>
        <v>0</v>
      </c>
      <c r="X2470" s="13">
        <f>SUMIFS('Fielding Data'!H:H, 'Fielding Data'!$A:$A, $A2470)</f>
        <v>1</v>
      </c>
    </row>
    <row r="2471" spans="1:24" x14ac:dyDescent="0.3">
      <c r="A2471" s="13" t="str">
        <f t="shared" si="77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 t="shared" si="76"/>
        <v>P</v>
      </c>
      <c r="Q2471" s="13">
        <f>IFERROR(VLOOKUP($A2471, 'Fielding Data'!$A$1:$H$12056, 5, 0), 0)</f>
        <v>7</v>
      </c>
      <c r="R2471" s="13">
        <f>IFERROR(VLOOKUP($A2471, 'Fielding Data'!$A$1:$H$12056, 6, 0), 0)</f>
        <v>36</v>
      </c>
      <c r="S2471" s="13">
        <f>IFERROR(VLOOKUP($A2471, 'Fielding Data'!$A$1:$H$12056, 7, 0), 0)</f>
        <v>2</v>
      </c>
      <c r="T2471" s="13">
        <f>IFERROR(VLOOKUP($A2471, 'Fielding Data'!$A$1:$H$12056, 8, 0), 0)</f>
        <v>0</v>
      </c>
      <c r="U2471" s="13">
        <f>SUMIFS('Fielding Data'!E:E, 'Fielding Data'!$A:$A, $A2471)</f>
        <v>7</v>
      </c>
      <c r="V2471" s="13">
        <f>SUMIFS('Fielding Data'!F:F, 'Fielding Data'!$A:$A, $A2471)</f>
        <v>36</v>
      </c>
      <c r="W2471" s="13">
        <f>SUMIFS('Fielding Data'!G:G, 'Fielding Data'!$A:$A, $A2471)</f>
        <v>2</v>
      </c>
      <c r="X2471" s="13">
        <f>SUMIFS('Fielding Data'!H:H, 'Fielding Data'!$A:$A, $A2471)</f>
        <v>0</v>
      </c>
    </row>
    <row r="2472" spans="1:24" x14ac:dyDescent="0.3">
      <c r="A2472" s="13" t="str">
        <f t="shared" si="77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 t="shared" si="76"/>
        <v>P</v>
      </c>
      <c r="Q2472" s="13">
        <f>IFERROR(VLOOKUP($A2472, 'Fielding Data'!$A$1:$H$12056, 5, 0), 0)</f>
        <v>0</v>
      </c>
      <c r="R2472" s="13">
        <f>IFERROR(VLOOKUP($A2472, 'Fielding Data'!$A$1:$H$12056, 6, 0), 0)</f>
        <v>0</v>
      </c>
      <c r="S2472" s="13">
        <f>IFERROR(VLOOKUP($A2472, 'Fielding Data'!$A$1:$H$12056, 7, 0), 0)</f>
        <v>0</v>
      </c>
      <c r="T2472" s="13">
        <f>IFERROR(VLOOKUP($A2472, 'Fielding Data'!$A$1:$H$12056, 8, 0), 0)</f>
        <v>0</v>
      </c>
      <c r="U2472" s="13">
        <f>SUMIFS('Fielding Data'!E:E, 'Fielding Data'!$A:$A, $A2472)</f>
        <v>0</v>
      </c>
      <c r="V2472" s="13">
        <f>SUMIFS('Fielding Data'!F:F, 'Fielding Data'!$A:$A, $A2472)</f>
        <v>0</v>
      </c>
      <c r="W2472" s="13">
        <f>SUMIFS('Fielding Data'!G:G, 'Fielding Data'!$A:$A, $A2472)</f>
        <v>0</v>
      </c>
      <c r="X2472" s="13">
        <f>SUMIFS('Fielding Data'!H:H, 'Fielding Data'!$A:$A, $A2472)</f>
        <v>0</v>
      </c>
    </row>
    <row r="2473" spans="1:24" x14ac:dyDescent="0.3">
      <c r="A2473" s="13" t="str">
        <f t="shared" si="77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 t="shared" si="76"/>
        <v>P</v>
      </c>
      <c r="Q2473" s="13">
        <f>IFERROR(VLOOKUP($A2473, 'Fielding Data'!$A$1:$H$12056, 5, 0), 0)</f>
        <v>21</v>
      </c>
      <c r="R2473" s="13">
        <f>IFERROR(VLOOKUP($A2473, 'Fielding Data'!$A$1:$H$12056, 6, 0), 0)</f>
        <v>36</v>
      </c>
      <c r="S2473" s="13">
        <f>IFERROR(VLOOKUP($A2473, 'Fielding Data'!$A$1:$H$12056, 7, 0), 0)</f>
        <v>1</v>
      </c>
      <c r="T2473" s="13">
        <f>IFERROR(VLOOKUP($A2473, 'Fielding Data'!$A$1:$H$12056, 8, 0), 0)</f>
        <v>1</v>
      </c>
      <c r="U2473" s="13">
        <f>SUMIFS('Fielding Data'!E:E, 'Fielding Data'!$A:$A, $A2473)</f>
        <v>21</v>
      </c>
      <c r="V2473" s="13">
        <f>SUMIFS('Fielding Data'!F:F, 'Fielding Data'!$A:$A, $A2473)</f>
        <v>36</v>
      </c>
      <c r="W2473" s="13">
        <f>SUMIFS('Fielding Data'!G:G, 'Fielding Data'!$A:$A, $A2473)</f>
        <v>1</v>
      </c>
      <c r="X2473" s="13">
        <f>SUMIFS('Fielding Data'!H:H, 'Fielding Data'!$A:$A, $A2473)</f>
        <v>1</v>
      </c>
    </row>
    <row r="2474" spans="1:24" x14ac:dyDescent="0.3">
      <c r="A2474" s="13" t="str">
        <f t="shared" si="77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 t="shared" si="76"/>
        <v>P</v>
      </c>
      <c r="Q2474" s="13">
        <f>IFERROR(VLOOKUP($A2474, 'Fielding Data'!$A$1:$H$12056, 5, 0), 0)</f>
        <v>4</v>
      </c>
      <c r="R2474" s="13">
        <f>IFERROR(VLOOKUP($A2474, 'Fielding Data'!$A$1:$H$12056, 6, 0), 0)</f>
        <v>10</v>
      </c>
      <c r="S2474" s="13">
        <f>IFERROR(VLOOKUP($A2474, 'Fielding Data'!$A$1:$H$12056, 7, 0), 0)</f>
        <v>0</v>
      </c>
      <c r="T2474" s="13">
        <f>IFERROR(VLOOKUP($A2474, 'Fielding Data'!$A$1:$H$12056, 8, 0), 0)</f>
        <v>1</v>
      </c>
      <c r="U2474" s="13">
        <f>SUMIFS('Fielding Data'!E:E, 'Fielding Data'!$A:$A, $A2474)</f>
        <v>4</v>
      </c>
      <c r="V2474" s="13">
        <f>SUMIFS('Fielding Data'!F:F, 'Fielding Data'!$A:$A, $A2474)</f>
        <v>10</v>
      </c>
      <c r="W2474" s="13">
        <f>SUMIFS('Fielding Data'!G:G, 'Fielding Data'!$A:$A, $A2474)</f>
        <v>0</v>
      </c>
      <c r="X2474" s="13">
        <f>SUMIFS('Fielding Data'!H:H, 'Fielding Data'!$A:$A, $A2474)</f>
        <v>1</v>
      </c>
    </row>
    <row r="2475" spans="1:24" x14ac:dyDescent="0.3">
      <c r="A2475" s="13" t="str">
        <f t="shared" si="77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 t="shared" si="76"/>
        <v>P</v>
      </c>
      <c r="Q2475" s="13">
        <f>IFERROR(VLOOKUP($A2475, 'Fielding Data'!$A$1:$H$12056, 5, 0), 0)</f>
        <v>7</v>
      </c>
      <c r="R2475" s="13">
        <f>IFERROR(VLOOKUP($A2475, 'Fielding Data'!$A$1:$H$12056, 6, 0), 0)</f>
        <v>10</v>
      </c>
      <c r="S2475" s="13">
        <f>IFERROR(VLOOKUP($A2475, 'Fielding Data'!$A$1:$H$12056, 7, 0), 0)</f>
        <v>0</v>
      </c>
      <c r="T2475" s="13">
        <f>IFERROR(VLOOKUP($A2475, 'Fielding Data'!$A$1:$H$12056, 8, 0), 0)</f>
        <v>2</v>
      </c>
      <c r="U2475" s="13">
        <f>SUMIFS('Fielding Data'!E:E, 'Fielding Data'!$A:$A, $A2475)</f>
        <v>7</v>
      </c>
      <c r="V2475" s="13">
        <f>SUMIFS('Fielding Data'!F:F, 'Fielding Data'!$A:$A, $A2475)</f>
        <v>10</v>
      </c>
      <c r="W2475" s="13">
        <f>SUMIFS('Fielding Data'!G:G, 'Fielding Data'!$A:$A, $A2475)</f>
        <v>0</v>
      </c>
      <c r="X2475" s="13">
        <f>SUMIFS('Fielding Data'!H:H, 'Fielding Data'!$A:$A, $A2475)</f>
        <v>2</v>
      </c>
    </row>
    <row r="2476" spans="1:24" x14ac:dyDescent="0.3">
      <c r="A2476" s="13" t="str">
        <f t="shared" si="77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 t="shared" si="76"/>
        <v>P</v>
      </c>
      <c r="Q2476" s="13">
        <f>IFERROR(VLOOKUP($A2476, 'Fielding Data'!$A$1:$H$12056, 5, 0), 0)</f>
        <v>2</v>
      </c>
      <c r="R2476" s="13">
        <f>IFERROR(VLOOKUP($A2476, 'Fielding Data'!$A$1:$H$12056, 6, 0), 0)</f>
        <v>2</v>
      </c>
      <c r="S2476" s="13">
        <f>IFERROR(VLOOKUP($A2476, 'Fielding Data'!$A$1:$H$12056, 7, 0), 0)</f>
        <v>1</v>
      </c>
      <c r="T2476" s="13">
        <f>IFERROR(VLOOKUP($A2476, 'Fielding Data'!$A$1:$H$12056, 8, 0), 0)</f>
        <v>0</v>
      </c>
      <c r="U2476" s="13">
        <f>SUMIFS('Fielding Data'!E:E, 'Fielding Data'!$A:$A, $A2476)</f>
        <v>2</v>
      </c>
      <c r="V2476" s="13">
        <f>SUMIFS('Fielding Data'!F:F, 'Fielding Data'!$A:$A, $A2476)</f>
        <v>2</v>
      </c>
      <c r="W2476" s="13">
        <f>SUMIFS('Fielding Data'!G:G, 'Fielding Data'!$A:$A, $A2476)</f>
        <v>1</v>
      </c>
      <c r="X2476" s="13">
        <f>SUMIFS('Fielding Data'!H:H, 'Fielding Data'!$A:$A, $A2476)</f>
        <v>0</v>
      </c>
    </row>
    <row r="2477" spans="1:24" x14ac:dyDescent="0.3">
      <c r="A2477" s="13" t="str">
        <f t="shared" si="77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 t="shared" si="76"/>
        <v>2B</v>
      </c>
      <c r="Q2477" s="13">
        <f>IFERROR(VLOOKUP($A2477, 'Fielding Data'!$A$1:$H$12056, 5, 0), 0)</f>
        <v>42</v>
      </c>
      <c r="R2477" s="13">
        <f>IFERROR(VLOOKUP($A2477, 'Fielding Data'!$A$1:$H$12056, 6, 0), 0)</f>
        <v>65</v>
      </c>
      <c r="S2477" s="13">
        <f>IFERROR(VLOOKUP($A2477, 'Fielding Data'!$A$1:$H$12056, 7, 0), 0)</f>
        <v>2</v>
      </c>
      <c r="T2477" s="13">
        <f>IFERROR(VLOOKUP($A2477, 'Fielding Data'!$A$1:$H$12056, 8, 0), 0)</f>
        <v>13</v>
      </c>
      <c r="U2477" s="13">
        <f>SUMIFS('Fielding Data'!E:E, 'Fielding Data'!$A:$A, $A2477)</f>
        <v>49</v>
      </c>
      <c r="V2477" s="13">
        <f>SUMIFS('Fielding Data'!F:F, 'Fielding Data'!$A:$A, $A2477)</f>
        <v>77</v>
      </c>
      <c r="W2477" s="13">
        <f>SUMIFS('Fielding Data'!G:G, 'Fielding Data'!$A:$A, $A2477)</f>
        <v>4</v>
      </c>
      <c r="X2477" s="13">
        <f>SUMIFS('Fielding Data'!H:H, 'Fielding Data'!$A:$A, $A2477)</f>
        <v>14</v>
      </c>
    </row>
    <row r="2478" spans="1:24" x14ac:dyDescent="0.3">
      <c r="A2478" s="13" t="str">
        <f t="shared" si="77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 t="shared" si="76"/>
        <v>1B</v>
      </c>
      <c r="Q2478" s="13">
        <f>IFERROR(VLOOKUP($A2478, 'Fielding Data'!$A$1:$H$12056, 5, 0), 0)</f>
        <v>4</v>
      </c>
      <c r="R2478" s="13">
        <f>IFERROR(VLOOKUP($A2478, 'Fielding Data'!$A$1:$H$12056, 6, 0), 0)</f>
        <v>0</v>
      </c>
      <c r="S2478" s="13">
        <f>IFERROR(VLOOKUP($A2478, 'Fielding Data'!$A$1:$H$12056, 7, 0), 0)</f>
        <v>0</v>
      </c>
      <c r="T2478" s="13">
        <f>IFERROR(VLOOKUP($A2478, 'Fielding Data'!$A$1:$H$12056, 8, 0), 0)</f>
        <v>1</v>
      </c>
      <c r="U2478" s="13">
        <f>SUMIFS('Fielding Data'!E:E, 'Fielding Data'!$A:$A, $A2478)</f>
        <v>7</v>
      </c>
      <c r="V2478" s="13">
        <f>SUMIFS('Fielding Data'!F:F, 'Fielding Data'!$A:$A, $A2478)</f>
        <v>5</v>
      </c>
      <c r="W2478" s="13">
        <f>SUMIFS('Fielding Data'!G:G, 'Fielding Data'!$A:$A, $A2478)</f>
        <v>0</v>
      </c>
      <c r="X2478" s="13">
        <f>SUMIFS('Fielding Data'!H:H, 'Fielding Data'!$A:$A, $A2478)</f>
        <v>2</v>
      </c>
    </row>
    <row r="2479" spans="1:24" x14ac:dyDescent="0.3">
      <c r="A2479" s="13" t="str">
        <f t="shared" si="77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 t="shared" si="76"/>
        <v>P</v>
      </c>
      <c r="Q2479" s="13">
        <f>IFERROR(VLOOKUP($A2479, 'Fielding Data'!$A$1:$H$12056, 5, 0), 0)</f>
        <v>2</v>
      </c>
      <c r="R2479" s="13">
        <f>IFERROR(VLOOKUP($A2479, 'Fielding Data'!$A$1:$H$12056, 6, 0), 0)</f>
        <v>11</v>
      </c>
      <c r="S2479" s="13">
        <f>IFERROR(VLOOKUP($A2479, 'Fielding Data'!$A$1:$H$12056, 7, 0), 0)</f>
        <v>1</v>
      </c>
      <c r="T2479" s="13">
        <f>IFERROR(VLOOKUP($A2479, 'Fielding Data'!$A$1:$H$12056, 8, 0), 0)</f>
        <v>0</v>
      </c>
      <c r="U2479" s="13">
        <f>SUMIFS('Fielding Data'!E:E, 'Fielding Data'!$A:$A, $A2479)</f>
        <v>2</v>
      </c>
      <c r="V2479" s="13">
        <f>SUMIFS('Fielding Data'!F:F, 'Fielding Data'!$A:$A, $A2479)</f>
        <v>11</v>
      </c>
      <c r="W2479" s="13">
        <f>SUMIFS('Fielding Data'!G:G, 'Fielding Data'!$A:$A, $A2479)</f>
        <v>1</v>
      </c>
      <c r="X2479" s="13">
        <f>SUMIFS('Fielding Data'!H:H, 'Fielding Data'!$A:$A, $A2479)</f>
        <v>0</v>
      </c>
    </row>
    <row r="2480" spans="1:24" x14ac:dyDescent="0.3">
      <c r="A2480" s="13" t="str">
        <f t="shared" si="77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 t="shared" si="76"/>
        <v>C</v>
      </c>
      <c r="Q2480" s="13">
        <f>IFERROR(VLOOKUP($A2480, 'Fielding Data'!$A$1:$H$12056, 5, 0), 0)</f>
        <v>243</v>
      </c>
      <c r="R2480" s="13">
        <f>IFERROR(VLOOKUP($A2480, 'Fielding Data'!$A$1:$H$12056, 6, 0), 0)</f>
        <v>14</v>
      </c>
      <c r="S2480" s="13">
        <f>IFERROR(VLOOKUP($A2480, 'Fielding Data'!$A$1:$H$12056, 7, 0), 0)</f>
        <v>1</v>
      </c>
      <c r="T2480" s="13">
        <f>IFERROR(VLOOKUP($A2480, 'Fielding Data'!$A$1:$H$12056, 8, 0), 0)</f>
        <v>2</v>
      </c>
      <c r="U2480" s="13">
        <f>SUMIFS('Fielding Data'!E:E, 'Fielding Data'!$A:$A, $A2480)</f>
        <v>243</v>
      </c>
      <c r="V2480" s="13">
        <f>SUMIFS('Fielding Data'!F:F, 'Fielding Data'!$A:$A, $A2480)</f>
        <v>14</v>
      </c>
      <c r="W2480" s="13">
        <f>SUMIFS('Fielding Data'!G:G, 'Fielding Data'!$A:$A, $A2480)</f>
        <v>1</v>
      </c>
      <c r="X2480" s="13">
        <f>SUMIFS('Fielding Data'!H:H, 'Fielding Data'!$A:$A, $A2480)</f>
        <v>2</v>
      </c>
    </row>
    <row r="2481" spans="1:24" x14ac:dyDescent="0.3">
      <c r="A2481" s="13" t="str">
        <f t="shared" si="77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 t="shared" si="76"/>
        <v>1B</v>
      </c>
      <c r="Q2481" s="13">
        <f>IFERROR(VLOOKUP($A2481, 'Fielding Data'!$A$1:$H$12056, 5, 0), 0)</f>
        <v>147</v>
      </c>
      <c r="R2481" s="13">
        <f>IFERROR(VLOOKUP($A2481, 'Fielding Data'!$A$1:$H$12056, 6, 0), 0)</f>
        <v>15</v>
      </c>
      <c r="S2481" s="13">
        <f>IFERROR(VLOOKUP($A2481, 'Fielding Data'!$A$1:$H$12056, 7, 0), 0)</f>
        <v>3</v>
      </c>
      <c r="T2481" s="13">
        <f>IFERROR(VLOOKUP($A2481, 'Fielding Data'!$A$1:$H$12056, 8, 0), 0)</f>
        <v>18</v>
      </c>
      <c r="U2481" s="13">
        <f>SUMIFS('Fielding Data'!E:E, 'Fielding Data'!$A:$A, $A2481)</f>
        <v>147</v>
      </c>
      <c r="V2481" s="13">
        <f>SUMIFS('Fielding Data'!F:F, 'Fielding Data'!$A:$A, $A2481)</f>
        <v>15</v>
      </c>
      <c r="W2481" s="13">
        <f>SUMIFS('Fielding Data'!G:G, 'Fielding Data'!$A:$A, $A2481)</f>
        <v>3</v>
      </c>
      <c r="X2481" s="13">
        <f>SUMIFS('Fielding Data'!H:H, 'Fielding Data'!$A:$A, $A2481)</f>
        <v>18</v>
      </c>
    </row>
    <row r="2482" spans="1:24" x14ac:dyDescent="0.3">
      <c r="A2482" s="13" t="str">
        <f t="shared" si="77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 t="shared" si="76"/>
        <v>P</v>
      </c>
      <c r="Q2482" s="13">
        <f>IFERROR(VLOOKUP($A2482, 'Fielding Data'!$A$1:$H$12056, 5, 0), 0)</f>
        <v>1</v>
      </c>
      <c r="R2482" s="13">
        <f>IFERROR(VLOOKUP($A2482, 'Fielding Data'!$A$1:$H$12056, 6, 0), 0)</f>
        <v>5</v>
      </c>
      <c r="S2482" s="13">
        <f>IFERROR(VLOOKUP($A2482, 'Fielding Data'!$A$1:$H$12056, 7, 0), 0)</f>
        <v>0</v>
      </c>
      <c r="T2482" s="13">
        <f>IFERROR(VLOOKUP($A2482, 'Fielding Data'!$A$1:$H$12056, 8, 0), 0)</f>
        <v>1</v>
      </c>
      <c r="U2482" s="13">
        <f>SUMIFS('Fielding Data'!E:E, 'Fielding Data'!$A:$A, $A2482)</f>
        <v>1</v>
      </c>
      <c r="V2482" s="13">
        <f>SUMIFS('Fielding Data'!F:F, 'Fielding Data'!$A:$A, $A2482)</f>
        <v>5</v>
      </c>
      <c r="W2482" s="13">
        <f>SUMIFS('Fielding Data'!G:G, 'Fielding Data'!$A:$A, $A2482)</f>
        <v>0</v>
      </c>
      <c r="X2482" s="13">
        <f>SUMIFS('Fielding Data'!H:H, 'Fielding Data'!$A:$A, $A2482)</f>
        <v>1</v>
      </c>
    </row>
    <row r="2483" spans="1:24" x14ac:dyDescent="0.3">
      <c r="A2483" s="13" t="str">
        <f t="shared" si="77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 t="shared" si="76"/>
        <v>P</v>
      </c>
      <c r="Q2483" s="13">
        <f>IFERROR(VLOOKUP($A2483, 'Fielding Data'!$A$1:$H$12056, 5, 0), 0)</f>
        <v>2</v>
      </c>
      <c r="R2483" s="13">
        <f>IFERROR(VLOOKUP($A2483, 'Fielding Data'!$A$1:$H$12056, 6, 0), 0)</f>
        <v>1</v>
      </c>
      <c r="S2483" s="13">
        <f>IFERROR(VLOOKUP($A2483, 'Fielding Data'!$A$1:$H$12056, 7, 0), 0)</f>
        <v>1</v>
      </c>
      <c r="T2483" s="13">
        <f>IFERROR(VLOOKUP($A2483, 'Fielding Data'!$A$1:$H$12056, 8, 0), 0)</f>
        <v>0</v>
      </c>
      <c r="U2483" s="13">
        <f>SUMIFS('Fielding Data'!E:E, 'Fielding Data'!$A:$A, $A2483)</f>
        <v>2</v>
      </c>
      <c r="V2483" s="13">
        <f>SUMIFS('Fielding Data'!F:F, 'Fielding Data'!$A:$A, $A2483)</f>
        <v>1</v>
      </c>
      <c r="W2483" s="13">
        <f>SUMIFS('Fielding Data'!G:G, 'Fielding Data'!$A:$A, $A2483)</f>
        <v>1</v>
      </c>
      <c r="X2483" s="13">
        <f>SUMIFS('Fielding Data'!H:H, 'Fielding Data'!$A:$A, $A2483)</f>
        <v>0</v>
      </c>
    </row>
    <row r="2484" spans="1:24" x14ac:dyDescent="0.3">
      <c r="A2484" s="13" t="str">
        <f t="shared" si="77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 t="shared" si="76"/>
        <v>SS</v>
      </c>
      <c r="Q2484" s="13">
        <f>IFERROR(VLOOKUP($A2484, 'Fielding Data'!$A$1:$H$12056, 5, 0), 0)</f>
        <v>223</v>
      </c>
      <c r="R2484" s="13">
        <f>IFERROR(VLOOKUP($A2484, 'Fielding Data'!$A$1:$H$12056, 6, 0), 0)</f>
        <v>408</v>
      </c>
      <c r="S2484" s="13">
        <f>IFERROR(VLOOKUP($A2484, 'Fielding Data'!$A$1:$H$12056, 7, 0), 0)</f>
        <v>19</v>
      </c>
      <c r="T2484" s="13">
        <f>IFERROR(VLOOKUP($A2484, 'Fielding Data'!$A$1:$H$12056, 8, 0), 0)</f>
        <v>99</v>
      </c>
      <c r="U2484" s="13">
        <f>SUMIFS('Fielding Data'!E:E, 'Fielding Data'!$A:$A, $A2484)</f>
        <v>223</v>
      </c>
      <c r="V2484" s="13">
        <f>SUMIFS('Fielding Data'!F:F, 'Fielding Data'!$A:$A, $A2484)</f>
        <v>408</v>
      </c>
      <c r="W2484" s="13">
        <f>SUMIFS('Fielding Data'!G:G, 'Fielding Data'!$A:$A, $A2484)</f>
        <v>19</v>
      </c>
      <c r="X2484" s="13">
        <f>SUMIFS('Fielding Data'!H:H, 'Fielding Data'!$A:$A, $A2484)</f>
        <v>99</v>
      </c>
    </row>
    <row r="2485" spans="1:24" x14ac:dyDescent="0.3">
      <c r="A2485" s="13" t="str">
        <f t="shared" si="77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 t="shared" si="76"/>
        <v>P</v>
      </c>
      <c r="Q2485" s="13">
        <f>IFERROR(VLOOKUP($A2485, 'Fielding Data'!$A$1:$H$12056, 5, 0), 0)</f>
        <v>0</v>
      </c>
      <c r="R2485" s="13">
        <f>IFERROR(VLOOKUP($A2485, 'Fielding Data'!$A$1:$H$12056, 6, 0), 0)</f>
        <v>0</v>
      </c>
      <c r="S2485" s="13">
        <f>IFERROR(VLOOKUP($A2485, 'Fielding Data'!$A$1:$H$12056, 7, 0), 0)</f>
        <v>0</v>
      </c>
      <c r="T2485" s="13">
        <f>IFERROR(VLOOKUP($A2485, 'Fielding Data'!$A$1:$H$12056, 8, 0), 0)</f>
        <v>0</v>
      </c>
      <c r="U2485" s="13">
        <f>SUMIFS('Fielding Data'!E:E, 'Fielding Data'!$A:$A, $A2485)</f>
        <v>0</v>
      </c>
      <c r="V2485" s="13">
        <f>SUMIFS('Fielding Data'!F:F, 'Fielding Data'!$A:$A, $A2485)</f>
        <v>0</v>
      </c>
      <c r="W2485" s="13">
        <f>SUMIFS('Fielding Data'!G:G, 'Fielding Data'!$A:$A, $A2485)</f>
        <v>0</v>
      </c>
      <c r="X2485" s="13">
        <f>SUMIFS('Fielding Data'!H:H, 'Fielding Data'!$A:$A, $A2485)</f>
        <v>0</v>
      </c>
    </row>
    <row r="2486" spans="1:24" x14ac:dyDescent="0.3">
      <c r="A2486" s="13" t="str">
        <f t="shared" si="77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 t="shared" si="76"/>
        <v>2B</v>
      </c>
      <c r="Q2486" s="13">
        <f>IFERROR(VLOOKUP($A2486, 'Fielding Data'!$A$1:$H$12056, 5, 0), 0)</f>
        <v>6</v>
      </c>
      <c r="R2486" s="13">
        <f>IFERROR(VLOOKUP($A2486, 'Fielding Data'!$A$1:$H$12056, 6, 0), 0)</f>
        <v>11</v>
      </c>
      <c r="S2486" s="13">
        <f>IFERROR(VLOOKUP($A2486, 'Fielding Data'!$A$1:$H$12056, 7, 0), 0)</f>
        <v>0</v>
      </c>
      <c r="T2486" s="13">
        <f>IFERROR(VLOOKUP($A2486, 'Fielding Data'!$A$1:$H$12056, 8, 0), 0)</f>
        <v>0</v>
      </c>
      <c r="U2486" s="13">
        <f>SUMIFS('Fielding Data'!E:E, 'Fielding Data'!$A:$A, $A2486)</f>
        <v>146</v>
      </c>
      <c r="V2486" s="13">
        <f>SUMIFS('Fielding Data'!F:F, 'Fielding Data'!$A:$A, $A2486)</f>
        <v>328</v>
      </c>
      <c r="W2486" s="13">
        <f>SUMIFS('Fielding Data'!G:G, 'Fielding Data'!$A:$A, $A2486)</f>
        <v>16</v>
      </c>
      <c r="X2486" s="13">
        <f>SUMIFS('Fielding Data'!H:H, 'Fielding Data'!$A:$A, $A2486)</f>
        <v>34</v>
      </c>
    </row>
    <row r="2487" spans="1:24" x14ac:dyDescent="0.3">
      <c r="A2487" s="13" t="str">
        <f t="shared" si="77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 t="shared" si="76"/>
        <v>LF</v>
      </c>
      <c r="Q2487" s="13">
        <f>IFERROR(VLOOKUP($A2487, 'Fielding Data'!$A$1:$H$12056, 5, 0), 0)</f>
        <v>0</v>
      </c>
      <c r="R2487" s="13">
        <f>IFERROR(VLOOKUP($A2487, 'Fielding Data'!$A$1:$H$12056, 6, 0), 0)</f>
        <v>0</v>
      </c>
      <c r="S2487" s="13">
        <f>IFERROR(VLOOKUP($A2487, 'Fielding Data'!$A$1:$H$12056, 7, 0), 0)</f>
        <v>0</v>
      </c>
      <c r="T2487" s="13">
        <f>IFERROR(VLOOKUP($A2487, 'Fielding Data'!$A$1:$H$12056, 8, 0), 0)</f>
        <v>0</v>
      </c>
      <c r="U2487" s="13">
        <f>SUMIFS('Fielding Data'!E:E, 'Fielding Data'!$A:$A, $A2487)</f>
        <v>198</v>
      </c>
      <c r="V2487" s="13">
        <f>SUMIFS('Fielding Data'!F:F, 'Fielding Data'!$A:$A, $A2487)</f>
        <v>7</v>
      </c>
      <c r="W2487" s="13">
        <f>SUMIFS('Fielding Data'!G:G, 'Fielding Data'!$A:$A, $A2487)</f>
        <v>4</v>
      </c>
      <c r="X2487" s="13">
        <f>SUMIFS('Fielding Data'!H:H, 'Fielding Data'!$A:$A, $A2487)</f>
        <v>3</v>
      </c>
    </row>
    <row r="2488" spans="1:24" x14ac:dyDescent="0.3">
      <c r="A2488" s="13" t="str">
        <f t="shared" si="77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 t="shared" si="76"/>
        <v>1B</v>
      </c>
      <c r="Q2488" s="13">
        <f>IFERROR(VLOOKUP($A2488, 'Fielding Data'!$A$1:$H$12056, 5, 0), 0)</f>
        <v>4</v>
      </c>
      <c r="R2488" s="13">
        <f>IFERROR(VLOOKUP($A2488, 'Fielding Data'!$A$1:$H$12056, 6, 0), 0)</f>
        <v>0</v>
      </c>
      <c r="S2488" s="13">
        <f>IFERROR(VLOOKUP($A2488, 'Fielding Data'!$A$1:$H$12056, 7, 0), 0)</f>
        <v>0</v>
      </c>
      <c r="T2488" s="13">
        <f>IFERROR(VLOOKUP($A2488, 'Fielding Data'!$A$1:$H$12056, 8, 0), 0)</f>
        <v>1</v>
      </c>
      <c r="U2488" s="13">
        <f>SUMIFS('Fielding Data'!E:E, 'Fielding Data'!$A:$A, $A2488)</f>
        <v>131</v>
      </c>
      <c r="V2488" s="13">
        <f>SUMIFS('Fielding Data'!F:F, 'Fielding Data'!$A:$A, $A2488)</f>
        <v>243</v>
      </c>
      <c r="W2488" s="13">
        <f>SUMIFS('Fielding Data'!G:G, 'Fielding Data'!$A:$A, $A2488)</f>
        <v>13</v>
      </c>
      <c r="X2488" s="13">
        <f>SUMIFS('Fielding Data'!H:H, 'Fielding Data'!$A:$A, $A2488)</f>
        <v>32</v>
      </c>
    </row>
    <row r="2489" spans="1:24" x14ac:dyDescent="0.3">
      <c r="A2489" s="13" t="str">
        <f t="shared" si="77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 t="shared" si="76"/>
        <v>P</v>
      </c>
      <c r="Q2489" s="13">
        <f>IFERROR(VLOOKUP($A2489, 'Fielding Data'!$A$1:$H$12056, 5, 0), 0)</f>
        <v>16</v>
      </c>
      <c r="R2489" s="13">
        <f>IFERROR(VLOOKUP($A2489, 'Fielding Data'!$A$1:$H$12056, 6, 0), 0)</f>
        <v>31</v>
      </c>
      <c r="S2489" s="13">
        <f>IFERROR(VLOOKUP($A2489, 'Fielding Data'!$A$1:$H$12056, 7, 0), 0)</f>
        <v>5</v>
      </c>
      <c r="T2489" s="13">
        <f>IFERROR(VLOOKUP($A2489, 'Fielding Data'!$A$1:$H$12056, 8, 0), 0)</f>
        <v>0</v>
      </c>
      <c r="U2489" s="13">
        <f>SUMIFS('Fielding Data'!E:E, 'Fielding Data'!$A:$A, $A2489)</f>
        <v>16</v>
      </c>
      <c r="V2489" s="13">
        <f>SUMIFS('Fielding Data'!F:F, 'Fielding Data'!$A:$A, $A2489)</f>
        <v>31</v>
      </c>
      <c r="W2489" s="13">
        <f>SUMIFS('Fielding Data'!G:G, 'Fielding Data'!$A:$A, $A2489)</f>
        <v>5</v>
      </c>
      <c r="X2489" s="13">
        <f>SUMIFS('Fielding Data'!H:H, 'Fielding Data'!$A:$A, $A2489)</f>
        <v>0</v>
      </c>
    </row>
    <row r="2490" spans="1:24" x14ac:dyDescent="0.3">
      <c r="A2490" s="13" t="str">
        <f t="shared" si="77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 t="shared" si="76"/>
        <v>CF</v>
      </c>
      <c r="Q2490" s="13">
        <f>IFERROR(VLOOKUP($A2490, 'Fielding Data'!$A$1:$H$12056, 5, 0), 0)</f>
        <v>0</v>
      </c>
      <c r="R2490" s="13">
        <f>IFERROR(VLOOKUP($A2490, 'Fielding Data'!$A$1:$H$12056, 6, 0), 0)</f>
        <v>0</v>
      </c>
      <c r="S2490" s="13">
        <f>IFERROR(VLOOKUP($A2490, 'Fielding Data'!$A$1:$H$12056, 7, 0), 0)</f>
        <v>0</v>
      </c>
      <c r="T2490" s="13">
        <f>IFERROR(VLOOKUP($A2490, 'Fielding Data'!$A$1:$H$12056, 8, 0), 0)</f>
        <v>0</v>
      </c>
      <c r="U2490" s="13">
        <f>SUMIFS('Fielding Data'!E:E, 'Fielding Data'!$A:$A, $A2490)</f>
        <v>144</v>
      </c>
      <c r="V2490" s="13">
        <f>SUMIFS('Fielding Data'!F:F, 'Fielding Data'!$A:$A, $A2490)</f>
        <v>3</v>
      </c>
      <c r="W2490" s="13">
        <f>SUMIFS('Fielding Data'!G:G, 'Fielding Data'!$A:$A, $A2490)</f>
        <v>4</v>
      </c>
      <c r="X2490" s="13">
        <f>SUMIFS('Fielding Data'!H:H, 'Fielding Data'!$A:$A, $A2490)</f>
        <v>1</v>
      </c>
    </row>
    <row r="2491" spans="1:24" x14ac:dyDescent="0.3">
      <c r="A2491" s="13" t="str">
        <f t="shared" si="77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 t="shared" si="76"/>
        <v>P</v>
      </c>
      <c r="Q2491" s="13">
        <f>IFERROR(VLOOKUP($A2491, 'Fielding Data'!$A$1:$H$12056, 5, 0), 0)</f>
        <v>10</v>
      </c>
      <c r="R2491" s="13">
        <f>IFERROR(VLOOKUP($A2491, 'Fielding Data'!$A$1:$H$12056, 6, 0), 0)</f>
        <v>24</v>
      </c>
      <c r="S2491" s="13">
        <f>IFERROR(VLOOKUP($A2491, 'Fielding Data'!$A$1:$H$12056, 7, 0), 0)</f>
        <v>2</v>
      </c>
      <c r="T2491" s="13">
        <f>IFERROR(VLOOKUP($A2491, 'Fielding Data'!$A$1:$H$12056, 8, 0), 0)</f>
        <v>1</v>
      </c>
      <c r="U2491" s="13">
        <f>SUMIFS('Fielding Data'!E:E, 'Fielding Data'!$A:$A, $A2491)</f>
        <v>10</v>
      </c>
      <c r="V2491" s="13">
        <f>SUMIFS('Fielding Data'!F:F, 'Fielding Data'!$A:$A, $A2491)</f>
        <v>24</v>
      </c>
      <c r="W2491" s="13">
        <f>SUMIFS('Fielding Data'!G:G, 'Fielding Data'!$A:$A, $A2491)</f>
        <v>2</v>
      </c>
      <c r="X2491" s="13">
        <f>SUMIFS('Fielding Data'!H:H, 'Fielding Data'!$A:$A, $A2491)</f>
        <v>1</v>
      </c>
    </row>
    <row r="2492" spans="1:24" x14ac:dyDescent="0.3">
      <c r="A2492" s="13" t="str">
        <f t="shared" si="77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 t="shared" si="76"/>
        <v>1B</v>
      </c>
      <c r="Q2492" s="13">
        <f>IFERROR(VLOOKUP($A2492, 'Fielding Data'!$A$1:$H$12056, 5, 0), 0)</f>
        <v>156</v>
      </c>
      <c r="R2492" s="13">
        <f>IFERROR(VLOOKUP($A2492, 'Fielding Data'!$A$1:$H$12056, 6, 0), 0)</f>
        <v>14</v>
      </c>
      <c r="S2492" s="13">
        <f>IFERROR(VLOOKUP($A2492, 'Fielding Data'!$A$1:$H$12056, 7, 0), 0)</f>
        <v>1</v>
      </c>
      <c r="T2492" s="13">
        <f>IFERROR(VLOOKUP($A2492, 'Fielding Data'!$A$1:$H$12056, 8, 0), 0)</f>
        <v>7</v>
      </c>
      <c r="U2492" s="13">
        <f>SUMIFS('Fielding Data'!E:E, 'Fielding Data'!$A:$A, $A2492)</f>
        <v>179</v>
      </c>
      <c r="V2492" s="13">
        <f>SUMIFS('Fielding Data'!F:F, 'Fielding Data'!$A:$A, $A2492)</f>
        <v>48</v>
      </c>
      <c r="W2492" s="13">
        <f>SUMIFS('Fielding Data'!G:G, 'Fielding Data'!$A:$A, $A2492)</f>
        <v>5</v>
      </c>
      <c r="X2492" s="13">
        <f>SUMIFS('Fielding Data'!H:H, 'Fielding Data'!$A:$A, $A2492)</f>
        <v>15</v>
      </c>
    </row>
    <row r="2493" spans="1:24" x14ac:dyDescent="0.3">
      <c r="A2493" s="13" t="str">
        <f t="shared" si="77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 t="shared" si="76"/>
        <v>LF</v>
      </c>
      <c r="Q2493" s="13">
        <f>IFERROR(VLOOKUP($A2493, 'Fielding Data'!$A$1:$H$12056, 5, 0), 0)</f>
        <v>0</v>
      </c>
      <c r="R2493" s="13">
        <f>IFERROR(VLOOKUP($A2493, 'Fielding Data'!$A$1:$H$12056, 6, 0), 0)</f>
        <v>0</v>
      </c>
      <c r="S2493" s="13">
        <f>IFERROR(VLOOKUP($A2493, 'Fielding Data'!$A$1:$H$12056, 7, 0), 0)</f>
        <v>0</v>
      </c>
      <c r="T2493" s="13">
        <f>IFERROR(VLOOKUP($A2493, 'Fielding Data'!$A$1:$H$12056, 8, 0), 0)</f>
        <v>0</v>
      </c>
      <c r="U2493" s="13">
        <f>SUMIFS('Fielding Data'!E:E, 'Fielding Data'!$A:$A, $A2493)</f>
        <v>13</v>
      </c>
      <c r="V2493" s="13">
        <f>SUMIFS('Fielding Data'!F:F, 'Fielding Data'!$A:$A, $A2493)</f>
        <v>0</v>
      </c>
      <c r="W2493" s="13">
        <f>SUMIFS('Fielding Data'!G:G, 'Fielding Data'!$A:$A, $A2493)</f>
        <v>0</v>
      </c>
      <c r="X2493" s="13">
        <f>SUMIFS('Fielding Data'!H:H, 'Fielding Data'!$A:$A, $A2493)</f>
        <v>0</v>
      </c>
    </row>
    <row r="2494" spans="1:24" x14ac:dyDescent="0.3">
      <c r="A2494" s="13" t="str">
        <f t="shared" si="77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 t="shared" si="76"/>
        <v>3B</v>
      </c>
      <c r="Q2494" s="13">
        <f>IFERROR(VLOOKUP($A2494, 'Fielding Data'!$A$1:$H$12056, 5, 0), 0)</f>
        <v>77</v>
      </c>
      <c r="R2494" s="13">
        <f>IFERROR(VLOOKUP($A2494, 'Fielding Data'!$A$1:$H$12056, 6, 0), 0)</f>
        <v>235</v>
      </c>
      <c r="S2494" s="13">
        <f>IFERROR(VLOOKUP($A2494, 'Fielding Data'!$A$1:$H$12056, 7, 0), 0)</f>
        <v>12</v>
      </c>
      <c r="T2494" s="13">
        <f>IFERROR(VLOOKUP($A2494, 'Fielding Data'!$A$1:$H$12056, 8, 0), 0)</f>
        <v>19</v>
      </c>
      <c r="U2494" s="13">
        <f>SUMIFS('Fielding Data'!E:E, 'Fielding Data'!$A:$A, $A2494)</f>
        <v>77</v>
      </c>
      <c r="V2494" s="13">
        <f>SUMIFS('Fielding Data'!F:F, 'Fielding Data'!$A:$A, $A2494)</f>
        <v>235</v>
      </c>
      <c r="W2494" s="13">
        <f>SUMIFS('Fielding Data'!G:G, 'Fielding Data'!$A:$A, $A2494)</f>
        <v>12</v>
      </c>
      <c r="X2494" s="13">
        <f>SUMIFS('Fielding Data'!H:H, 'Fielding Data'!$A:$A, $A2494)</f>
        <v>19</v>
      </c>
    </row>
    <row r="2495" spans="1:24" x14ac:dyDescent="0.3">
      <c r="A2495" s="13" t="str">
        <f t="shared" si="77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 t="shared" si="76"/>
        <v>CF</v>
      </c>
      <c r="Q2495" s="13">
        <f>IFERROR(VLOOKUP($A2495, 'Fielding Data'!$A$1:$H$12056, 5, 0), 0)</f>
        <v>0</v>
      </c>
      <c r="R2495" s="13">
        <f>IFERROR(VLOOKUP($A2495, 'Fielding Data'!$A$1:$H$12056, 6, 0), 0)</f>
        <v>0</v>
      </c>
      <c r="S2495" s="13">
        <f>IFERROR(VLOOKUP($A2495, 'Fielding Data'!$A$1:$H$12056, 7, 0), 0)</f>
        <v>0</v>
      </c>
      <c r="T2495" s="13">
        <f>IFERROR(VLOOKUP($A2495, 'Fielding Data'!$A$1:$H$12056, 8, 0), 0)</f>
        <v>0</v>
      </c>
      <c r="U2495" s="13">
        <f>SUMIFS('Fielding Data'!E:E, 'Fielding Data'!$A:$A, $A2495)</f>
        <v>91</v>
      </c>
      <c r="V2495" s="13">
        <f>SUMIFS('Fielding Data'!F:F, 'Fielding Data'!$A:$A, $A2495)</f>
        <v>1</v>
      </c>
      <c r="W2495" s="13">
        <f>SUMIFS('Fielding Data'!G:G, 'Fielding Data'!$A:$A, $A2495)</f>
        <v>0</v>
      </c>
      <c r="X2495" s="13">
        <f>SUMIFS('Fielding Data'!H:H, 'Fielding Data'!$A:$A, $A2495)</f>
        <v>0</v>
      </c>
    </row>
    <row r="2496" spans="1:24" x14ac:dyDescent="0.3">
      <c r="A2496" s="13" t="str">
        <f t="shared" si="77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 t="shared" si="76"/>
        <v>P</v>
      </c>
      <c r="Q2496" s="13">
        <f>IFERROR(VLOOKUP($A2496, 'Fielding Data'!$A$1:$H$12056, 5, 0), 0)</f>
        <v>4</v>
      </c>
      <c r="R2496" s="13">
        <f>IFERROR(VLOOKUP($A2496, 'Fielding Data'!$A$1:$H$12056, 6, 0), 0)</f>
        <v>10</v>
      </c>
      <c r="S2496" s="13">
        <f>IFERROR(VLOOKUP($A2496, 'Fielding Data'!$A$1:$H$12056, 7, 0), 0)</f>
        <v>2</v>
      </c>
      <c r="T2496" s="13">
        <f>IFERROR(VLOOKUP($A2496, 'Fielding Data'!$A$1:$H$12056, 8, 0), 0)</f>
        <v>0</v>
      </c>
      <c r="U2496" s="13">
        <f>SUMIFS('Fielding Data'!E:E, 'Fielding Data'!$A:$A, $A2496)</f>
        <v>4</v>
      </c>
      <c r="V2496" s="13">
        <f>SUMIFS('Fielding Data'!F:F, 'Fielding Data'!$A:$A, $A2496)</f>
        <v>10</v>
      </c>
      <c r="W2496" s="13">
        <f>SUMIFS('Fielding Data'!G:G, 'Fielding Data'!$A:$A, $A2496)</f>
        <v>2</v>
      </c>
      <c r="X2496" s="13">
        <f>SUMIFS('Fielding Data'!H:H, 'Fielding Data'!$A:$A, $A2496)</f>
        <v>0</v>
      </c>
    </row>
    <row r="2497" spans="1:24" x14ac:dyDescent="0.3">
      <c r="A2497" s="13" t="str">
        <f t="shared" si="77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 t="shared" si="76"/>
        <v>2B</v>
      </c>
      <c r="Q2497" s="13">
        <f>IFERROR(VLOOKUP($A2497, 'Fielding Data'!$A$1:$H$12056, 5, 0), 0)</f>
        <v>285</v>
      </c>
      <c r="R2497" s="13">
        <f>IFERROR(VLOOKUP($A2497, 'Fielding Data'!$A$1:$H$12056, 6, 0), 0)</f>
        <v>435</v>
      </c>
      <c r="S2497" s="13">
        <f>IFERROR(VLOOKUP($A2497, 'Fielding Data'!$A$1:$H$12056, 7, 0), 0)</f>
        <v>6</v>
      </c>
      <c r="T2497" s="13">
        <f>IFERROR(VLOOKUP($A2497, 'Fielding Data'!$A$1:$H$12056, 8, 0), 0)</f>
        <v>92</v>
      </c>
      <c r="U2497" s="13">
        <f>SUMIFS('Fielding Data'!E:E, 'Fielding Data'!$A:$A, $A2497)</f>
        <v>285</v>
      </c>
      <c r="V2497" s="13">
        <f>SUMIFS('Fielding Data'!F:F, 'Fielding Data'!$A:$A, $A2497)</f>
        <v>435</v>
      </c>
      <c r="W2497" s="13">
        <f>SUMIFS('Fielding Data'!G:G, 'Fielding Data'!$A:$A, $A2497)</f>
        <v>6</v>
      </c>
      <c r="X2497" s="13">
        <f>SUMIFS('Fielding Data'!H:H, 'Fielding Data'!$A:$A, $A2497)</f>
        <v>92</v>
      </c>
    </row>
    <row r="2498" spans="1:24" x14ac:dyDescent="0.3">
      <c r="A2498" s="13" t="str">
        <f t="shared" si="77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 t="shared" ref="P2498:P2561" si="78">IFERROR(VLOOKUP($A2498, Fielding, 4, 0), "Other")</f>
        <v>1B</v>
      </c>
      <c r="Q2498" s="13">
        <f>IFERROR(VLOOKUP($A2498, 'Fielding Data'!$A$1:$H$12056, 5, 0), 0)</f>
        <v>52</v>
      </c>
      <c r="R2498" s="13">
        <f>IFERROR(VLOOKUP($A2498, 'Fielding Data'!$A$1:$H$12056, 6, 0), 0)</f>
        <v>2</v>
      </c>
      <c r="S2498" s="13">
        <f>IFERROR(VLOOKUP($A2498, 'Fielding Data'!$A$1:$H$12056, 7, 0), 0)</f>
        <v>1</v>
      </c>
      <c r="T2498" s="13">
        <f>IFERROR(VLOOKUP($A2498, 'Fielding Data'!$A$1:$H$12056, 8, 0), 0)</f>
        <v>5</v>
      </c>
      <c r="U2498" s="13">
        <f>SUMIFS('Fielding Data'!E:E, 'Fielding Data'!$A:$A, $A2498)</f>
        <v>72</v>
      </c>
      <c r="V2498" s="13">
        <f>SUMIFS('Fielding Data'!F:F, 'Fielding Data'!$A:$A, $A2498)</f>
        <v>3</v>
      </c>
      <c r="W2498" s="13">
        <f>SUMIFS('Fielding Data'!G:G, 'Fielding Data'!$A:$A, $A2498)</f>
        <v>1</v>
      </c>
      <c r="X2498" s="13">
        <f>SUMIFS('Fielding Data'!H:H, 'Fielding Data'!$A:$A, $A2498)</f>
        <v>5</v>
      </c>
    </row>
    <row r="2499" spans="1:24" x14ac:dyDescent="0.3">
      <c r="A2499" s="13" t="str">
        <f t="shared" ref="A2499:A2562" si="7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 t="shared" si="78"/>
        <v>P</v>
      </c>
      <c r="Q2499" s="13">
        <f>IFERROR(VLOOKUP($A2499, 'Fielding Data'!$A$1:$H$12056, 5, 0), 0)</f>
        <v>1</v>
      </c>
      <c r="R2499" s="13">
        <f>IFERROR(VLOOKUP($A2499, 'Fielding Data'!$A$1:$H$12056, 6, 0), 0)</f>
        <v>3</v>
      </c>
      <c r="S2499" s="13">
        <f>IFERROR(VLOOKUP($A2499, 'Fielding Data'!$A$1:$H$12056, 7, 0), 0)</f>
        <v>0</v>
      </c>
      <c r="T2499" s="13">
        <f>IFERROR(VLOOKUP($A2499, 'Fielding Data'!$A$1:$H$12056, 8, 0), 0)</f>
        <v>1</v>
      </c>
      <c r="U2499" s="13">
        <f>SUMIFS('Fielding Data'!E:E, 'Fielding Data'!$A:$A, $A2499)</f>
        <v>1</v>
      </c>
      <c r="V2499" s="13">
        <f>SUMIFS('Fielding Data'!F:F, 'Fielding Data'!$A:$A, $A2499)</f>
        <v>3</v>
      </c>
      <c r="W2499" s="13">
        <f>SUMIFS('Fielding Data'!G:G, 'Fielding Data'!$A:$A, $A2499)</f>
        <v>0</v>
      </c>
      <c r="X2499" s="13">
        <f>SUMIFS('Fielding Data'!H:H, 'Fielding Data'!$A:$A, $A2499)</f>
        <v>1</v>
      </c>
    </row>
    <row r="2500" spans="1:24" x14ac:dyDescent="0.3">
      <c r="A2500" s="13" t="str">
        <f t="shared" si="7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 t="shared" si="78"/>
        <v>P</v>
      </c>
      <c r="Q2500" s="13">
        <f>IFERROR(VLOOKUP($A2500, 'Fielding Data'!$A$1:$H$12056, 5, 0), 0)</f>
        <v>1</v>
      </c>
      <c r="R2500" s="13">
        <f>IFERROR(VLOOKUP($A2500, 'Fielding Data'!$A$1:$H$12056, 6, 0), 0)</f>
        <v>1</v>
      </c>
      <c r="S2500" s="13">
        <f>IFERROR(VLOOKUP($A2500, 'Fielding Data'!$A$1:$H$12056, 7, 0), 0)</f>
        <v>0</v>
      </c>
      <c r="T2500" s="13">
        <f>IFERROR(VLOOKUP($A2500, 'Fielding Data'!$A$1:$H$12056, 8, 0), 0)</f>
        <v>0</v>
      </c>
      <c r="U2500" s="13">
        <f>SUMIFS('Fielding Data'!E:E, 'Fielding Data'!$A:$A, $A2500)</f>
        <v>1</v>
      </c>
      <c r="V2500" s="13">
        <f>SUMIFS('Fielding Data'!F:F, 'Fielding Data'!$A:$A, $A2500)</f>
        <v>1</v>
      </c>
      <c r="W2500" s="13">
        <f>SUMIFS('Fielding Data'!G:G, 'Fielding Data'!$A:$A, $A2500)</f>
        <v>0</v>
      </c>
      <c r="X2500" s="13">
        <f>SUMIFS('Fielding Data'!H:H, 'Fielding Data'!$A:$A, $A2500)</f>
        <v>0</v>
      </c>
    </row>
    <row r="2501" spans="1:24" x14ac:dyDescent="0.3">
      <c r="A2501" s="13" t="str">
        <f t="shared" si="7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 t="shared" si="78"/>
        <v>P</v>
      </c>
      <c r="Q2501" s="13">
        <f>IFERROR(VLOOKUP($A2501, 'Fielding Data'!$A$1:$H$12056, 5, 0), 0)</f>
        <v>5</v>
      </c>
      <c r="R2501" s="13">
        <f>IFERROR(VLOOKUP($A2501, 'Fielding Data'!$A$1:$H$12056, 6, 0), 0)</f>
        <v>27</v>
      </c>
      <c r="S2501" s="13">
        <f>IFERROR(VLOOKUP($A2501, 'Fielding Data'!$A$1:$H$12056, 7, 0), 0)</f>
        <v>1</v>
      </c>
      <c r="T2501" s="13">
        <f>IFERROR(VLOOKUP($A2501, 'Fielding Data'!$A$1:$H$12056, 8, 0), 0)</f>
        <v>1</v>
      </c>
      <c r="U2501" s="13">
        <f>SUMIFS('Fielding Data'!E:E, 'Fielding Data'!$A:$A, $A2501)</f>
        <v>5</v>
      </c>
      <c r="V2501" s="13">
        <f>SUMIFS('Fielding Data'!F:F, 'Fielding Data'!$A:$A, $A2501)</f>
        <v>27</v>
      </c>
      <c r="W2501" s="13">
        <f>SUMIFS('Fielding Data'!G:G, 'Fielding Data'!$A:$A, $A2501)</f>
        <v>1</v>
      </c>
      <c r="X2501" s="13">
        <f>SUMIFS('Fielding Data'!H:H, 'Fielding Data'!$A:$A, $A2501)</f>
        <v>1</v>
      </c>
    </row>
    <row r="2502" spans="1:24" x14ac:dyDescent="0.3">
      <c r="A2502" s="13" t="str">
        <f t="shared" si="7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 t="shared" si="78"/>
        <v>2B</v>
      </c>
      <c r="Q2502" s="13">
        <f>IFERROR(VLOOKUP($A2502, 'Fielding Data'!$A$1:$H$12056, 5, 0), 0)</f>
        <v>16</v>
      </c>
      <c r="R2502" s="13">
        <f>IFERROR(VLOOKUP($A2502, 'Fielding Data'!$A$1:$H$12056, 6, 0), 0)</f>
        <v>15</v>
      </c>
      <c r="S2502" s="13">
        <f>IFERROR(VLOOKUP($A2502, 'Fielding Data'!$A$1:$H$12056, 7, 0), 0)</f>
        <v>0</v>
      </c>
      <c r="T2502" s="13">
        <f>IFERROR(VLOOKUP($A2502, 'Fielding Data'!$A$1:$H$12056, 8, 0), 0)</f>
        <v>2</v>
      </c>
      <c r="U2502" s="13">
        <f>SUMIFS('Fielding Data'!E:E, 'Fielding Data'!$A:$A, $A2502)</f>
        <v>18</v>
      </c>
      <c r="V2502" s="13">
        <f>SUMIFS('Fielding Data'!F:F, 'Fielding Data'!$A:$A, $A2502)</f>
        <v>16</v>
      </c>
      <c r="W2502" s="13">
        <f>SUMIFS('Fielding Data'!G:G, 'Fielding Data'!$A:$A, $A2502)</f>
        <v>2</v>
      </c>
      <c r="X2502" s="13">
        <f>SUMIFS('Fielding Data'!H:H, 'Fielding Data'!$A:$A, $A2502)</f>
        <v>2</v>
      </c>
    </row>
    <row r="2503" spans="1:24" x14ac:dyDescent="0.3">
      <c r="A2503" s="13" t="str">
        <f t="shared" si="7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 t="shared" si="78"/>
        <v>P</v>
      </c>
      <c r="Q2503" s="13">
        <f>IFERROR(VLOOKUP($A2503, 'Fielding Data'!$A$1:$H$12056, 5, 0), 0)</f>
        <v>0</v>
      </c>
      <c r="R2503" s="13">
        <f>IFERROR(VLOOKUP($A2503, 'Fielding Data'!$A$1:$H$12056, 6, 0), 0)</f>
        <v>0</v>
      </c>
      <c r="S2503" s="13">
        <f>IFERROR(VLOOKUP($A2503, 'Fielding Data'!$A$1:$H$12056, 7, 0), 0)</f>
        <v>0</v>
      </c>
      <c r="T2503" s="13">
        <f>IFERROR(VLOOKUP($A2503, 'Fielding Data'!$A$1:$H$12056, 8, 0), 0)</f>
        <v>0</v>
      </c>
      <c r="U2503" s="13">
        <f>SUMIFS('Fielding Data'!E:E, 'Fielding Data'!$A:$A, $A2503)</f>
        <v>0</v>
      </c>
      <c r="V2503" s="13">
        <f>SUMIFS('Fielding Data'!F:F, 'Fielding Data'!$A:$A, $A2503)</f>
        <v>0</v>
      </c>
      <c r="W2503" s="13">
        <f>SUMIFS('Fielding Data'!G:G, 'Fielding Data'!$A:$A, $A2503)</f>
        <v>0</v>
      </c>
      <c r="X2503" s="13">
        <f>SUMIFS('Fielding Data'!H:H, 'Fielding Data'!$A:$A, $A2503)</f>
        <v>0</v>
      </c>
    </row>
    <row r="2504" spans="1:24" x14ac:dyDescent="0.3">
      <c r="A2504" s="13" t="str">
        <f t="shared" si="7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 t="shared" si="78"/>
        <v>C</v>
      </c>
      <c r="Q2504" s="13">
        <f>IFERROR(VLOOKUP($A2504, 'Fielding Data'!$A$1:$H$12056, 5, 0), 0)</f>
        <v>32</v>
      </c>
      <c r="R2504" s="13">
        <f>IFERROR(VLOOKUP($A2504, 'Fielding Data'!$A$1:$H$12056, 6, 0), 0)</f>
        <v>1</v>
      </c>
      <c r="S2504" s="13">
        <f>IFERROR(VLOOKUP($A2504, 'Fielding Data'!$A$1:$H$12056, 7, 0), 0)</f>
        <v>0</v>
      </c>
      <c r="T2504" s="13">
        <f>IFERROR(VLOOKUP($A2504, 'Fielding Data'!$A$1:$H$12056, 8, 0), 0)</f>
        <v>0</v>
      </c>
      <c r="U2504" s="13">
        <f>SUMIFS('Fielding Data'!E:E, 'Fielding Data'!$A:$A, $A2504)</f>
        <v>32</v>
      </c>
      <c r="V2504" s="13">
        <f>SUMIFS('Fielding Data'!F:F, 'Fielding Data'!$A:$A, $A2504)</f>
        <v>1</v>
      </c>
      <c r="W2504" s="13">
        <f>SUMIFS('Fielding Data'!G:G, 'Fielding Data'!$A:$A, $A2504)</f>
        <v>0</v>
      </c>
      <c r="X2504" s="13">
        <f>SUMIFS('Fielding Data'!H:H, 'Fielding Data'!$A:$A, $A2504)</f>
        <v>0</v>
      </c>
    </row>
    <row r="2505" spans="1:24" x14ac:dyDescent="0.3">
      <c r="A2505" s="13" t="str">
        <f t="shared" si="7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 t="shared" si="78"/>
        <v>P</v>
      </c>
      <c r="Q2505" s="13">
        <f>IFERROR(VLOOKUP($A2505, 'Fielding Data'!$A$1:$H$12056, 5, 0), 0)</f>
        <v>1</v>
      </c>
      <c r="R2505" s="13">
        <f>IFERROR(VLOOKUP($A2505, 'Fielding Data'!$A$1:$H$12056, 6, 0), 0)</f>
        <v>1</v>
      </c>
      <c r="S2505" s="13">
        <f>IFERROR(VLOOKUP($A2505, 'Fielding Data'!$A$1:$H$12056, 7, 0), 0)</f>
        <v>0</v>
      </c>
      <c r="T2505" s="13">
        <f>IFERROR(VLOOKUP($A2505, 'Fielding Data'!$A$1:$H$12056, 8, 0), 0)</f>
        <v>0</v>
      </c>
      <c r="U2505" s="13">
        <f>SUMIFS('Fielding Data'!E:E, 'Fielding Data'!$A:$A, $A2505)</f>
        <v>1</v>
      </c>
      <c r="V2505" s="13">
        <f>SUMIFS('Fielding Data'!F:F, 'Fielding Data'!$A:$A, $A2505)</f>
        <v>1</v>
      </c>
      <c r="W2505" s="13">
        <f>SUMIFS('Fielding Data'!G:G, 'Fielding Data'!$A:$A, $A2505)</f>
        <v>0</v>
      </c>
      <c r="X2505" s="13">
        <f>SUMIFS('Fielding Data'!H:H, 'Fielding Data'!$A:$A, $A2505)</f>
        <v>0</v>
      </c>
    </row>
    <row r="2506" spans="1:24" x14ac:dyDescent="0.3">
      <c r="A2506" s="13" t="str">
        <f t="shared" si="7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 t="shared" si="78"/>
        <v>P</v>
      </c>
      <c r="Q2506" s="13">
        <f>IFERROR(VLOOKUP($A2506, 'Fielding Data'!$A$1:$H$12056, 5, 0), 0)</f>
        <v>0</v>
      </c>
      <c r="R2506" s="13">
        <f>IFERROR(VLOOKUP($A2506, 'Fielding Data'!$A$1:$H$12056, 6, 0), 0)</f>
        <v>1</v>
      </c>
      <c r="S2506" s="13">
        <f>IFERROR(VLOOKUP($A2506, 'Fielding Data'!$A$1:$H$12056, 7, 0), 0)</f>
        <v>0</v>
      </c>
      <c r="T2506" s="13">
        <f>IFERROR(VLOOKUP($A2506, 'Fielding Data'!$A$1:$H$12056, 8, 0), 0)</f>
        <v>0</v>
      </c>
      <c r="U2506" s="13">
        <f>SUMIFS('Fielding Data'!E:E, 'Fielding Data'!$A:$A, $A2506)</f>
        <v>0</v>
      </c>
      <c r="V2506" s="13">
        <f>SUMIFS('Fielding Data'!F:F, 'Fielding Data'!$A:$A, $A2506)</f>
        <v>1</v>
      </c>
      <c r="W2506" s="13">
        <f>SUMIFS('Fielding Data'!G:G, 'Fielding Data'!$A:$A, $A2506)</f>
        <v>0</v>
      </c>
      <c r="X2506" s="13">
        <f>SUMIFS('Fielding Data'!H:H, 'Fielding Data'!$A:$A, $A2506)</f>
        <v>0</v>
      </c>
    </row>
    <row r="2507" spans="1:24" x14ac:dyDescent="0.3">
      <c r="A2507" s="13" t="str">
        <f t="shared" si="7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 t="shared" si="78"/>
        <v>P</v>
      </c>
      <c r="Q2507" s="13">
        <f>IFERROR(VLOOKUP($A2507, 'Fielding Data'!$A$1:$H$12056, 5, 0), 0)</f>
        <v>0</v>
      </c>
      <c r="R2507" s="13">
        <f>IFERROR(VLOOKUP($A2507, 'Fielding Data'!$A$1:$H$12056, 6, 0), 0)</f>
        <v>2</v>
      </c>
      <c r="S2507" s="13">
        <f>IFERROR(VLOOKUP($A2507, 'Fielding Data'!$A$1:$H$12056, 7, 0), 0)</f>
        <v>0</v>
      </c>
      <c r="T2507" s="13">
        <f>IFERROR(VLOOKUP($A2507, 'Fielding Data'!$A$1:$H$12056, 8, 0), 0)</f>
        <v>0</v>
      </c>
      <c r="U2507" s="13">
        <f>SUMIFS('Fielding Data'!E:E, 'Fielding Data'!$A:$A, $A2507)</f>
        <v>0</v>
      </c>
      <c r="V2507" s="13">
        <f>SUMIFS('Fielding Data'!F:F, 'Fielding Data'!$A:$A, $A2507)</f>
        <v>2</v>
      </c>
      <c r="W2507" s="13">
        <f>SUMIFS('Fielding Data'!G:G, 'Fielding Data'!$A:$A, $A2507)</f>
        <v>0</v>
      </c>
      <c r="X2507" s="13">
        <f>SUMIFS('Fielding Data'!H:H, 'Fielding Data'!$A:$A, $A2507)</f>
        <v>0</v>
      </c>
    </row>
    <row r="2508" spans="1:24" x14ac:dyDescent="0.3">
      <c r="A2508" s="13" t="str">
        <f t="shared" si="7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 t="shared" si="78"/>
        <v>P</v>
      </c>
      <c r="Q2508" s="13">
        <f>IFERROR(VLOOKUP($A2508, 'Fielding Data'!$A$1:$H$12056, 5, 0), 0)</f>
        <v>0</v>
      </c>
      <c r="R2508" s="13">
        <f>IFERROR(VLOOKUP($A2508, 'Fielding Data'!$A$1:$H$12056, 6, 0), 0)</f>
        <v>1</v>
      </c>
      <c r="S2508" s="13">
        <f>IFERROR(VLOOKUP($A2508, 'Fielding Data'!$A$1:$H$12056, 7, 0), 0)</f>
        <v>0</v>
      </c>
      <c r="T2508" s="13">
        <f>IFERROR(VLOOKUP($A2508, 'Fielding Data'!$A$1:$H$12056, 8, 0), 0)</f>
        <v>0</v>
      </c>
      <c r="U2508" s="13">
        <f>SUMIFS('Fielding Data'!E:E, 'Fielding Data'!$A:$A, $A2508)</f>
        <v>0</v>
      </c>
      <c r="V2508" s="13">
        <f>SUMIFS('Fielding Data'!F:F, 'Fielding Data'!$A:$A, $A2508)</f>
        <v>1</v>
      </c>
      <c r="W2508" s="13">
        <f>SUMIFS('Fielding Data'!G:G, 'Fielding Data'!$A:$A, $A2508)</f>
        <v>0</v>
      </c>
      <c r="X2508" s="13">
        <f>SUMIFS('Fielding Data'!H:H, 'Fielding Data'!$A:$A, $A2508)</f>
        <v>0</v>
      </c>
    </row>
    <row r="2509" spans="1:24" x14ac:dyDescent="0.3">
      <c r="A2509" s="13" t="str">
        <f t="shared" si="7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 t="shared" si="78"/>
        <v>P</v>
      </c>
      <c r="Q2509" s="13">
        <f>IFERROR(VLOOKUP($A2509, 'Fielding Data'!$A$1:$H$12056, 5, 0), 0)</f>
        <v>2</v>
      </c>
      <c r="R2509" s="13">
        <f>IFERROR(VLOOKUP($A2509, 'Fielding Data'!$A$1:$H$12056, 6, 0), 0)</f>
        <v>5</v>
      </c>
      <c r="S2509" s="13">
        <f>IFERROR(VLOOKUP($A2509, 'Fielding Data'!$A$1:$H$12056, 7, 0), 0)</f>
        <v>0</v>
      </c>
      <c r="T2509" s="13">
        <f>IFERROR(VLOOKUP($A2509, 'Fielding Data'!$A$1:$H$12056, 8, 0), 0)</f>
        <v>2</v>
      </c>
      <c r="U2509" s="13">
        <f>SUMIFS('Fielding Data'!E:E, 'Fielding Data'!$A:$A, $A2509)</f>
        <v>2</v>
      </c>
      <c r="V2509" s="13">
        <f>SUMIFS('Fielding Data'!F:F, 'Fielding Data'!$A:$A, $A2509)</f>
        <v>5</v>
      </c>
      <c r="W2509" s="13">
        <f>SUMIFS('Fielding Data'!G:G, 'Fielding Data'!$A:$A, $A2509)</f>
        <v>0</v>
      </c>
      <c r="X2509" s="13">
        <f>SUMIFS('Fielding Data'!H:H, 'Fielding Data'!$A:$A, $A2509)</f>
        <v>2</v>
      </c>
    </row>
    <row r="2510" spans="1:24" x14ac:dyDescent="0.3">
      <c r="A2510" s="13" t="str">
        <f t="shared" si="7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 t="shared" si="78"/>
        <v>1B</v>
      </c>
      <c r="Q2510" s="13">
        <f>IFERROR(VLOOKUP($A2510, 'Fielding Data'!$A$1:$H$12056, 5, 0), 0)</f>
        <v>316</v>
      </c>
      <c r="R2510" s="13">
        <f>IFERROR(VLOOKUP($A2510, 'Fielding Data'!$A$1:$H$12056, 6, 0), 0)</f>
        <v>12</v>
      </c>
      <c r="S2510" s="13">
        <f>IFERROR(VLOOKUP($A2510, 'Fielding Data'!$A$1:$H$12056, 7, 0), 0)</f>
        <v>3</v>
      </c>
      <c r="T2510" s="13">
        <f>IFERROR(VLOOKUP($A2510, 'Fielding Data'!$A$1:$H$12056, 8, 0), 0)</f>
        <v>32</v>
      </c>
      <c r="U2510" s="13">
        <f>SUMIFS('Fielding Data'!E:E, 'Fielding Data'!$A:$A, $A2510)</f>
        <v>351</v>
      </c>
      <c r="V2510" s="13">
        <f>SUMIFS('Fielding Data'!F:F, 'Fielding Data'!$A:$A, $A2510)</f>
        <v>61</v>
      </c>
      <c r="W2510" s="13">
        <f>SUMIFS('Fielding Data'!G:G, 'Fielding Data'!$A:$A, $A2510)</f>
        <v>9</v>
      </c>
      <c r="X2510" s="13">
        <f>SUMIFS('Fielding Data'!H:H, 'Fielding Data'!$A:$A, $A2510)</f>
        <v>37</v>
      </c>
    </row>
    <row r="2511" spans="1:24" x14ac:dyDescent="0.3">
      <c r="A2511" s="13" t="str">
        <f t="shared" si="7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 t="shared" si="78"/>
        <v>1B</v>
      </c>
      <c r="Q2511" s="13">
        <f>IFERROR(VLOOKUP($A2511, 'Fielding Data'!$A$1:$H$12056, 5, 0), 0)</f>
        <v>188</v>
      </c>
      <c r="R2511" s="13">
        <f>IFERROR(VLOOKUP($A2511, 'Fielding Data'!$A$1:$H$12056, 6, 0), 0)</f>
        <v>13</v>
      </c>
      <c r="S2511" s="13">
        <f>IFERROR(VLOOKUP($A2511, 'Fielding Data'!$A$1:$H$12056, 7, 0), 0)</f>
        <v>0</v>
      </c>
      <c r="T2511" s="13">
        <f>IFERROR(VLOOKUP($A2511, 'Fielding Data'!$A$1:$H$12056, 8, 0), 0)</f>
        <v>15</v>
      </c>
      <c r="U2511" s="13">
        <f>SUMIFS('Fielding Data'!E:E, 'Fielding Data'!$A:$A, $A2511)</f>
        <v>229</v>
      </c>
      <c r="V2511" s="13">
        <f>SUMIFS('Fielding Data'!F:F, 'Fielding Data'!$A:$A, $A2511)</f>
        <v>14</v>
      </c>
      <c r="W2511" s="13">
        <f>SUMIFS('Fielding Data'!G:G, 'Fielding Data'!$A:$A, $A2511)</f>
        <v>2</v>
      </c>
      <c r="X2511" s="13">
        <f>SUMIFS('Fielding Data'!H:H, 'Fielding Data'!$A:$A, $A2511)</f>
        <v>15</v>
      </c>
    </row>
    <row r="2512" spans="1:24" x14ac:dyDescent="0.3">
      <c r="A2512" s="13" t="str">
        <f t="shared" si="7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 t="shared" si="78"/>
        <v>P</v>
      </c>
      <c r="Q2512" s="13">
        <f>IFERROR(VLOOKUP($A2512, 'Fielding Data'!$A$1:$H$12056, 5, 0), 0)</f>
        <v>0</v>
      </c>
      <c r="R2512" s="13">
        <f>IFERROR(VLOOKUP($A2512, 'Fielding Data'!$A$1:$H$12056, 6, 0), 0)</f>
        <v>1</v>
      </c>
      <c r="S2512" s="13">
        <f>IFERROR(VLOOKUP($A2512, 'Fielding Data'!$A$1:$H$12056, 7, 0), 0)</f>
        <v>0</v>
      </c>
      <c r="T2512" s="13">
        <f>IFERROR(VLOOKUP($A2512, 'Fielding Data'!$A$1:$H$12056, 8, 0), 0)</f>
        <v>0</v>
      </c>
      <c r="U2512" s="13">
        <f>SUMIFS('Fielding Data'!E:E, 'Fielding Data'!$A:$A, $A2512)</f>
        <v>0</v>
      </c>
      <c r="V2512" s="13">
        <f>SUMIFS('Fielding Data'!F:F, 'Fielding Data'!$A:$A, $A2512)</f>
        <v>1</v>
      </c>
      <c r="W2512" s="13">
        <f>SUMIFS('Fielding Data'!G:G, 'Fielding Data'!$A:$A, $A2512)</f>
        <v>0</v>
      </c>
      <c r="X2512" s="13">
        <f>SUMIFS('Fielding Data'!H:H, 'Fielding Data'!$A:$A, $A2512)</f>
        <v>0</v>
      </c>
    </row>
    <row r="2513" spans="1:24" x14ac:dyDescent="0.3">
      <c r="A2513" s="13" t="str">
        <f t="shared" si="7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 t="shared" si="78"/>
        <v>CF</v>
      </c>
      <c r="Q2513" s="13">
        <f>IFERROR(VLOOKUP($A2513, 'Fielding Data'!$A$1:$H$12056, 5, 0), 0)</f>
        <v>0</v>
      </c>
      <c r="R2513" s="13">
        <f>IFERROR(VLOOKUP($A2513, 'Fielding Data'!$A$1:$H$12056, 6, 0), 0)</f>
        <v>0</v>
      </c>
      <c r="S2513" s="13">
        <f>IFERROR(VLOOKUP($A2513, 'Fielding Data'!$A$1:$H$12056, 7, 0), 0)</f>
        <v>0</v>
      </c>
      <c r="T2513" s="13">
        <f>IFERROR(VLOOKUP($A2513, 'Fielding Data'!$A$1:$H$12056, 8, 0), 0)</f>
        <v>0</v>
      </c>
      <c r="U2513" s="13">
        <f>SUMIFS('Fielding Data'!E:E, 'Fielding Data'!$A:$A, $A2513)</f>
        <v>112</v>
      </c>
      <c r="V2513" s="13">
        <f>SUMIFS('Fielding Data'!F:F, 'Fielding Data'!$A:$A, $A2513)</f>
        <v>1</v>
      </c>
      <c r="W2513" s="13">
        <f>SUMIFS('Fielding Data'!G:G, 'Fielding Data'!$A:$A, $A2513)</f>
        <v>1</v>
      </c>
      <c r="X2513" s="13">
        <f>SUMIFS('Fielding Data'!H:H, 'Fielding Data'!$A:$A, $A2513)</f>
        <v>0</v>
      </c>
    </row>
    <row r="2514" spans="1:24" x14ac:dyDescent="0.3">
      <c r="A2514" s="13" t="str">
        <f t="shared" si="7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 t="shared" si="78"/>
        <v>P</v>
      </c>
      <c r="Q2514" s="13">
        <f>IFERROR(VLOOKUP($A2514, 'Fielding Data'!$A$1:$H$12056, 5, 0), 0)</f>
        <v>1</v>
      </c>
      <c r="R2514" s="13">
        <f>IFERROR(VLOOKUP($A2514, 'Fielding Data'!$A$1:$H$12056, 6, 0), 0)</f>
        <v>1</v>
      </c>
      <c r="S2514" s="13">
        <f>IFERROR(VLOOKUP($A2514, 'Fielding Data'!$A$1:$H$12056, 7, 0), 0)</f>
        <v>1</v>
      </c>
      <c r="T2514" s="13">
        <f>IFERROR(VLOOKUP($A2514, 'Fielding Data'!$A$1:$H$12056, 8, 0), 0)</f>
        <v>0</v>
      </c>
      <c r="U2514" s="13">
        <f>SUMIFS('Fielding Data'!E:E, 'Fielding Data'!$A:$A, $A2514)</f>
        <v>1</v>
      </c>
      <c r="V2514" s="13">
        <f>SUMIFS('Fielding Data'!F:F, 'Fielding Data'!$A:$A, $A2514)</f>
        <v>1</v>
      </c>
      <c r="W2514" s="13">
        <f>SUMIFS('Fielding Data'!G:G, 'Fielding Data'!$A:$A, $A2514)</f>
        <v>1</v>
      </c>
      <c r="X2514" s="13">
        <f>SUMIFS('Fielding Data'!H:H, 'Fielding Data'!$A:$A, $A2514)</f>
        <v>0</v>
      </c>
    </row>
    <row r="2515" spans="1:24" x14ac:dyDescent="0.3">
      <c r="A2515" s="13" t="str">
        <f t="shared" si="7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 t="shared" si="78"/>
        <v>CF</v>
      </c>
      <c r="Q2515" s="13">
        <f>IFERROR(VLOOKUP($A2515, 'Fielding Data'!$A$1:$H$12056, 5, 0), 0)</f>
        <v>0</v>
      </c>
      <c r="R2515" s="13">
        <f>IFERROR(VLOOKUP($A2515, 'Fielding Data'!$A$1:$H$12056, 6, 0), 0)</f>
        <v>0</v>
      </c>
      <c r="S2515" s="13">
        <f>IFERROR(VLOOKUP($A2515, 'Fielding Data'!$A$1:$H$12056, 7, 0), 0)</f>
        <v>0</v>
      </c>
      <c r="T2515" s="13">
        <f>IFERROR(VLOOKUP($A2515, 'Fielding Data'!$A$1:$H$12056, 8, 0), 0)</f>
        <v>0</v>
      </c>
      <c r="U2515" s="13">
        <f>SUMIFS('Fielding Data'!E:E, 'Fielding Data'!$A:$A, $A2515)</f>
        <v>0</v>
      </c>
      <c r="V2515" s="13">
        <f>SUMIFS('Fielding Data'!F:F, 'Fielding Data'!$A:$A, $A2515)</f>
        <v>0</v>
      </c>
      <c r="W2515" s="13">
        <f>SUMIFS('Fielding Data'!G:G, 'Fielding Data'!$A:$A, $A2515)</f>
        <v>0</v>
      </c>
      <c r="X2515" s="13">
        <f>SUMIFS('Fielding Data'!H:H, 'Fielding Data'!$A:$A, $A2515)</f>
        <v>0</v>
      </c>
    </row>
    <row r="2516" spans="1:24" x14ac:dyDescent="0.3">
      <c r="A2516" s="13" t="str">
        <f t="shared" si="7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 t="shared" si="78"/>
        <v>2B</v>
      </c>
      <c r="Q2516" s="13">
        <f>IFERROR(VLOOKUP($A2516, 'Fielding Data'!$A$1:$H$12056, 5, 0), 0)</f>
        <v>115</v>
      </c>
      <c r="R2516" s="13">
        <f>IFERROR(VLOOKUP($A2516, 'Fielding Data'!$A$1:$H$12056, 6, 0), 0)</f>
        <v>194</v>
      </c>
      <c r="S2516" s="13">
        <f>IFERROR(VLOOKUP($A2516, 'Fielding Data'!$A$1:$H$12056, 7, 0), 0)</f>
        <v>6</v>
      </c>
      <c r="T2516" s="13">
        <f>IFERROR(VLOOKUP($A2516, 'Fielding Data'!$A$1:$H$12056, 8, 0), 0)</f>
        <v>46</v>
      </c>
      <c r="U2516" s="13">
        <f>SUMIFS('Fielding Data'!E:E, 'Fielding Data'!$A:$A, $A2516)</f>
        <v>193</v>
      </c>
      <c r="V2516" s="13">
        <f>SUMIFS('Fielding Data'!F:F, 'Fielding Data'!$A:$A, $A2516)</f>
        <v>377</v>
      </c>
      <c r="W2516" s="13">
        <f>SUMIFS('Fielding Data'!G:G, 'Fielding Data'!$A:$A, $A2516)</f>
        <v>12</v>
      </c>
      <c r="X2516" s="13">
        <f>SUMIFS('Fielding Data'!H:H, 'Fielding Data'!$A:$A, $A2516)</f>
        <v>85</v>
      </c>
    </row>
    <row r="2517" spans="1:24" x14ac:dyDescent="0.3">
      <c r="A2517" s="13" t="str">
        <f t="shared" si="7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 t="shared" si="78"/>
        <v>LF</v>
      </c>
      <c r="Q2517" s="13">
        <f>IFERROR(VLOOKUP($A2517, 'Fielding Data'!$A$1:$H$12056, 5, 0), 0)</f>
        <v>0</v>
      </c>
      <c r="R2517" s="13">
        <f>IFERROR(VLOOKUP($A2517, 'Fielding Data'!$A$1:$H$12056, 6, 0), 0)</f>
        <v>0</v>
      </c>
      <c r="S2517" s="13">
        <f>IFERROR(VLOOKUP($A2517, 'Fielding Data'!$A$1:$H$12056, 7, 0), 0)</f>
        <v>0</v>
      </c>
      <c r="T2517" s="13">
        <f>IFERROR(VLOOKUP($A2517, 'Fielding Data'!$A$1:$H$12056, 8, 0), 0)</f>
        <v>0</v>
      </c>
      <c r="U2517" s="13">
        <f>SUMIFS('Fielding Data'!E:E, 'Fielding Data'!$A:$A, $A2517)</f>
        <v>25</v>
      </c>
      <c r="V2517" s="13">
        <f>SUMIFS('Fielding Data'!F:F, 'Fielding Data'!$A:$A, $A2517)</f>
        <v>3</v>
      </c>
      <c r="W2517" s="13">
        <f>SUMIFS('Fielding Data'!G:G, 'Fielding Data'!$A:$A, $A2517)</f>
        <v>0</v>
      </c>
      <c r="X2517" s="13">
        <f>SUMIFS('Fielding Data'!H:H, 'Fielding Data'!$A:$A, $A2517)</f>
        <v>1</v>
      </c>
    </row>
    <row r="2518" spans="1:24" x14ac:dyDescent="0.3">
      <c r="A2518" s="13" t="str">
        <f t="shared" si="7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 t="shared" si="78"/>
        <v>P</v>
      </c>
      <c r="Q2518" s="13">
        <f>IFERROR(VLOOKUP($A2518, 'Fielding Data'!$A$1:$H$12056, 5, 0), 0)</f>
        <v>0</v>
      </c>
      <c r="R2518" s="13">
        <f>IFERROR(VLOOKUP($A2518, 'Fielding Data'!$A$1:$H$12056, 6, 0), 0)</f>
        <v>1</v>
      </c>
      <c r="S2518" s="13">
        <f>IFERROR(VLOOKUP($A2518, 'Fielding Data'!$A$1:$H$12056, 7, 0), 0)</f>
        <v>0</v>
      </c>
      <c r="T2518" s="13">
        <f>IFERROR(VLOOKUP($A2518, 'Fielding Data'!$A$1:$H$12056, 8, 0), 0)</f>
        <v>0</v>
      </c>
      <c r="U2518" s="13">
        <f>SUMIFS('Fielding Data'!E:E, 'Fielding Data'!$A:$A, $A2518)</f>
        <v>0</v>
      </c>
      <c r="V2518" s="13">
        <f>SUMIFS('Fielding Data'!F:F, 'Fielding Data'!$A:$A, $A2518)</f>
        <v>1</v>
      </c>
      <c r="W2518" s="13">
        <f>SUMIFS('Fielding Data'!G:G, 'Fielding Data'!$A:$A, $A2518)</f>
        <v>0</v>
      </c>
      <c r="X2518" s="13">
        <f>SUMIFS('Fielding Data'!H:H, 'Fielding Data'!$A:$A, $A2518)</f>
        <v>0</v>
      </c>
    </row>
    <row r="2519" spans="1:24" x14ac:dyDescent="0.3">
      <c r="A2519" s="13" t="str">
        <f t="shared" si="7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 t="shared" si="78"/>
        <v>1B</v>
      </c>
      <c r="Q2519" s="13">
        <f>IFERROR(VLOOKUP($A2519, 'Fielding Data'!$A$1:$H$12056, 5, 0), 0)</f>
        <v>433</v>
      </c>
      <c r="R2519" s="13">
        <f>IFERROR(VLOOKUP($A2519, 'Fielding Data'!$A$1:$H$12056, 6, 0), 0)</f>
        <v>14</v>
      </c>
      <c r="S2519" s="13">
        <f>IFERROR(VLOOKUP($A2519, 'Fielding Data'!$A$1:$H$12056, 7, 0), 0)</f>
        <v>6</v>
      </c>
      <c r="T2519" s="13">
        <f>IFERROR(VLOOKUP($A2519, 'Fielding Data'!$A$1:$H$12056, 8, 0), 0)</f>
        <v>29</v>
      </c>
      <c r="U2519" s="13">
        <f>SUMIFS('Fielding Data'!E:E, 'Fielding Data'!$A:$A, $A2519)</f>
        <v>433</v>
      </c>
      <c r="V2519" s="13">
        <f>SUMIFS('Fielding Data'!F:F, 'Fielding Data'!$A:$A, $A2519)</f>
        <v>14</v>
      </c>
      <c r="W2519" s="13">
        <f>SUMIFS('Fielding Data'!G:G, 'Fielding Data'!$A:$A, $A2519)</f>
        <v>6</v>
      </c>
      <c r="X2519" s="13">
        <f>SUMIFS('Fielding Data'!H:H, 'Fielding Data'!$A:$A, $A2519)</f>
        <v>29</v>
      </c>
    </row>
    <row r="2520" spans="1:24" x14ac:dyDescent="0.3">
      <c r="A2520" s="13" t="str">
        <f t="shared" si="7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 t="shared" si="78"/>
        <v>P</v>
      </c>
      <c r="Q2520" s="13">
        <f>IFERROR(VLOOKUP($A2520, 'Fielding Data'!$A$1:$H$12056, 5, 0), 0)</f>
        <v>5</v>
      </c>
      <c r="R2520" s="13">
        <f>IFERROR(VLOOKUP($A2520, 'Fielding Data'!$A$1:$H$12056, 6, 0), 0)</f>
        <v>8</v>
      </c>
      <c r="S2520" s="13">
        <f>IFERROR(VLOOKUP($A2520, 'Fielding Data'!$A$1:$H$12056, 7, 0), 0)</f>
        <v>0</v>
      </c>
      <c r="T2520" s="13">
        <f>IFERROR(VLOOKUP($A2520, 'Fielding Data'!$A$1:$H$12056, 8, 0), 0)</f>
        <v>0</v>
      </c>
      <c r="U2520" s="13">
        <f>SUMIFS('Fielding Data'!E:E, 'Fielding Data'!$A:$A, $A2520)</f>
        <v>5</v>
      </c>
      <c r="V2520" s="13">
        <f>SUMIFS('Fielding Data'!F:F, 'Fielding Data'!$A:$A, $A2520)</f>
        <v>8</v>
      </c>
      <c r="W2520" s="13">
        <f>SUMIFS('Fielding Data'!G:G, 'Fielding Data'!$A:$A, $A2520)</f>
        <v>0</v>
      </c>
      <c r="X2520" s="13">
        <f>SUMIFS('Fielding Data'!H:H, 'Fielding Data'!$A:$A, $A2520)</f>
        <v>0</v>
      </c>
    </row>
    <row r="2521" spans="1:24" x14ac:dyDescent="0.3">
      <c r="A2521" s="13" t="str">
        <f t="shared" si="7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 t="shared" si="78"/>
        <v>2B</v>
      </c>
      <c r="Q2521" s="13">
        <f>IFERROR(VLOOKUP($A2521, 'Fielding Data'!$A$1:$H$12056, 5, 0), 0)</f>
        <v>178</v>
      </c>
      <c r="R2521" s="13">
        <f>IFERROR(VLOOKUP($A2521, 'Fielding Data'!$A$1:$H$12056, 6, 0), 0)</f>
        <v>263</v>
      </c>
      <c r="S2521" s="13">
        <f>IFERROR(VLOOKUP($A2521, 'Fielding Data'!$A$1:$H$12056, 7, 0), 0)</f>
        <v>9</v>
      </c>
      <c r="T2521" s="13">
        <f>IFERROR(VLOOKUP($A2521, 'Fielding Data'!$A$1:$H$12056, 8, 0), 0)</f>
        <v>81</v>
      </c>
      <c r="U2521" s="13">
        <f>SUMIFS('Fielding Data'!E:E, 'Fielding Data'!$A:$A, $A2521)</f>
        <v>178</v>
      </c>
      <c r="V2521" s="13">
        <f>SUMIFS('Fielding Data'!F:F, 'Fielding Data'!$A:$A, $A2521)</f>
        <v>267</v>
      </c>
      <c r="W2521" s="13">
        <f>SUMIFS('Fielding Data'!G:G, 'Fielding Data'!$A:$A, $A2521)</f>
        <v>9</v>
      </c>
      <c r="X2521" s="13">
        <f>SUMIFS('Fielding Data'!H:H, 'Fielding Data'!$A:$A, $A2521)</f>
        <v>82</v>
      </c>
    </row>
    <row r="2522" spans="1:24" x14ac:dyDescent="0.3">
      <c r="A2522" s="13" t="str">
        <f t="shared" si="7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 t="shared" si="78"/>
        <v>P</v>
      </c>
      <c r="Q2522" s="13">
        <f>IFERROR(VLOOKUP($A2522, 'Fielding Data'!$A$1:$H$12056, 5, 0), 0)</f>
        <v>0</v>
      </c>
      <c r="R2522" s="13">
        <f>IFERROR(VLOOKUP($A2522, 'Fielding Data'!$A$1:$H$12056, 6, 0), 0)</f>
        <v>1</v>
      </c>
      <c r="S2522" s="13">
        <f>IFERROR(VLOOKUP($A2522, 'Fielding Data'!$A$1:$H$12056, 7, 0), 0)</f>
        <v>1</v>
      </c>
      <c r="T2522" s="13">
        <f>IFERROR(VLOOKUP($A2522, 'Fielding Data'!$A$1:$H$12056, 8, 0), 0)</f>
        <v>0</v>
      </c>
      <c r="U2522" s="13">
        <f>SUMIFS('Fielding Data'!E:E, 'Fielding Data'!$A:$A, $A2522)</f>
        <v>0</v>
      </c>
      <c r="V2522" s="13">
        <f>SUMIFS('Fielding Data'!F:F, 'Fielding Data'!$A:$A, $A2522)</f>
        <v>1</v>
      </c>
      <c r="W2522" s="13">
        <f>SUMIFS('Fielding Data'!G:G, 'Fielding Data'!$A:$A, $A2522)</f>
        <v>1</v>
      </c>
      <c r="X2522" s="13">
        <f>SUMIFS('Fielding Data'!H:H, 'Fielding Data'!$A:$A, $A2522)</f>
        <v>0</v>
      </c>
    </row>
    <row r="2523" spans="1:24" x14ac:dyDescent="0.3">
      <c r="A2523" s="13" t="str">
        <f t="shared" si="7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 t="shared" si="78"/>
        <v>LF</v>
      </c>
      <c r="Q2523" s="13">
        <f>IFERROR(VLOOKUP($A2523, 'Fielding Data'!$A$1:$H$12056, 5, 0), 0)</f>
        <v>0</v>
      </c>
      <c r="R2523" s="13">
        <f>IFERROR(VLOOKUP($A2523, 'Fielding Data'!$A$1:$H$12056, 6, 0), 0)</f>
        <v>0</v>
      </c>
      <c r="S2523" s="13">
        <f>IFERROR(VLOOKUP($A2523, 'Fielding Data'!$A$1:$H$12056, 7, 0), 0)</f>
        <v>0</v>
      </c>
      <c r="T2523" s="13">
        <f>IFERROR(VLOOKUP($A2523, 'Fielding Data'!$A$1:$H$12056, 8, 0), 0)</f>
        <v>0</v>
      </c>
      <c r="U2523" s="13">
        <f>SUMIFS('Fielding Data'!E:E, 'Fielding Data'!$A:$A, $A2523)</f>
        <v>11</v>
      </c>
      <c r="V2523" s="13">
        <f>SUMIFS('Fielding Data'!F:F, 'Fielding Data'!$A:$A, $A2523)</f>
        <v>0</v>
      </c>
      <c r="W2523" s="13">
        <f>SUMIFS('Fielding Data'!G:G, 'Fielding Data'!$A:$A, $A2523)</f>
        <v>1</v>
      </c>
      <c r="X2523" s="13">
        <f>SUMIFS('Fielding Data'!H:H, 'Fielding Data'!$A:$A, $A2523)</f>
        <v>0</v>
      </c>
    </row>
    <row r="2524" spans="1:24" x14ac:dyDescent="0.3">
      <c r="A2524" s="13" t="str">
        <f t="shared" si="7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 t="shared" si="78"/>
        <v>P</v>
      </c>
      <c r="Q2524" s="13">
        <f>IFERROR(VLOOKUP($A2524, 'Fielding Data'!$A$1:$H$12056, 5, 0), 0)</f>
        <v>1</v>
      </c>
      <c r="R2524" s="13">
        <f>IFERROR(VLOOKUP($A2524, 'Fielding Data'!$A$1:$H$12056, 6, 0), 0)</f>
        <v>1</v>
      </c>
      <c r="S2524" s="13">
        <f>IFERROR(VLOOKUP($A2524, 'Fielding Data'!$A$1:$H$12056, 7, 0), 0)</f>
        <v>0</v>
      </c>
      <c r="T2524" s="13">
        <f>IFERROR(VLOOKUP($A2524, 'Fielding Data'!$A$1:$H$12056, 8, 0), 0)</f>
        <v>0</v>
      </c>
      <c r="U2524" s="13">
        <f>SUMIFS('Fielding Data'!E:E, 'Fielding Data'!$A:$A, $A2524)</f>
        <v>1</v>
      </c>
      <c r="V2524" s="13">
        <f>SUMIFS('Fielding Data'!F:F, 'Fielding Data'!$A:$A, $A2524)</f>
        <v>1</v>
      </c>
      <c r="W2524" s="13">
        <f>SUMIFS('Fielding Data'!G:G, 'Fielding Data'!$A:$A, $A2524)</f>
        <v>0</v>
      </c>
      <c r="X2524" s="13">
        <f>SUMIFS('Fielding Data'!H:H, 'Fielding Data'!$A:$A, $A2524)</f>
        <v>0</v>
      </c>
    </row>
    <row r="2525" spans="1:24" x14ac:dyDescent="0.3">
      <c r="A2525" s="13" t="str">
        <f t="shared" si="7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 t="shared" si="78"/>
        <v>1B</v>
      </c>
      <c r="Q2525" s="13">
        <f>IFERROR(VLOOKUP($A2525, 'Fielding Data'!$A$1:$H$12056, 5, 0), 0)</f>
        <v>0</v>
      </c>
      <c r="R2525" s="13">
        <f>IFERROR(VLOOKUP($A2525, 'Fielding Data'!$A$1:$H$12056, 6, 0), 0)</f>
        <v>0</v>
      </c>
      <c r="S2525" s="13">
        <f>IFERROR(VLOOKUP($A2525, 'Fielding Data'!$A$1:$H$12056, 7, 0), 0)</f>
        <v>0</v>
      </c>
      <c r="T2525" s="13">
        <f>IFERROR(VLOOKUP($A2525, 'Fielding Data'!$A$1:$H$12056, 8, 0), 0)</f>
        <v>0</v>
      </c>
      <c r="U2525" s="13">
        <f>SUMIFS('Fielding Data'!E:E, 'Fielding Data'!$A:$A, $A2525)</f>
        <v>345</v>
      </c>
      <c r="V2525" s="13">
        <f>SUMIFS('Fielding Data'!F:F, 'Fielding Data'!$A:$A, $A2525)</f>
        <v>24</v>
      </c>
      <c r="W2525" s="13">
        <f>SUMIFS('Fielding Data'!G:G, 'Fielding Data'!$A:$A, $A2525)</f>
        <v>7</v>
      </c>
      <c r="X2525" s="13">
        <f>SUMIFS('Fielding Data'!H:H, 'Fielding Data'!$A:$A, $A2525)</f>
        <v>2</v>
      </c>
    </row>
    <row r="2526" spans="1:24" x14ac:dyDescent="0.3">
      <c r="A2526" s="13" t="str">
        <f t="shared" si="7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 t="shared" si="78"/>
        <v>C</v>
      </c>
      <c r="Q2526" s="13">
        <f>IFERROR(VLOOKUP($A2526, 'Fielding Data'!$A$1:$H$12056, 5, 0), 0)</f>
        <v>525</v>
      </c>
      <c r="R2526" s="13">
        <f>IFERROR(VLOOKUP($A2526, 'Fielding Data'!$A$1:$H$12056, 6, 0), 0)</f>
        <v>40</v>
      </c>
      <c r="S2526" s="13">
        <f>IFERROR(VLOOKUP($A2526, 'Fielding Data'!$A$1:$H$12056, 7, 0), 0)</f>
        <v>6</v>
      </c>
      <c r="T2526" s="13">
        <f>IFERROR(VLOOKUP($A2526, 'Fielding Data'!$A$1:$H$12056, 8, 0), 0)</f>
        <v>6</v>
      </c>
      <c r="U2526" s="13">
        <f>SUMIFS('Fielding Data'!E:E, 'Fielding Data'!$A:$A, $A2526)</f>
        <v>525</v>
      </c>
      <c r="V2526" s="13">
        <f>SUMIFS('Fielding Data'!F:F, 'Fielding Data'!$A:$A, $A2526)</f>
        <v>40</v>
      </c>
      <c r="W2526" s="13">
        <f>SUMIFS('Fielding Data'!G:G, 'Fielding Data'!$A:$A, $A2526)</f>
        <v>6</v>
      </c>
      <c r="X2526" s="13">
        <f>SUMIFS('Fielding Data'!H:H, 'Fielding Data'!$A:$A, $A2526)</f>
        <v>6</v>
      </c>
    </row>
    <row r="2527" spans="1:24" x14ac:dyDescent="0.3">
      <c r="A2527" s="13" t="str">
        <f t="shared" si="7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 t="shared" si="78"/>
        <v>SS</v>
      </c>
      <c r="Q2527" s="13">
        <f>IFERROR(VLOOKUP($A2527, 'Fielding Data'!$A$1:$H$12056, 5, 0), 0)</f>
        <v>266</v>
      </c>
      <c r="R2527" s="13">
        <f>IFERROR(VLOOKUP($A2527, 'Fielding Data'!$A$1:$H$12056, 6, 0), 0)</f>
        <v>465</v>
      </c>
      <c r="S2527" s="13">
        <f>IFERROR(VLOOKUP($A2527, 'Fielding Data'!$A$1:$H$12056, 7, 0), 0)</f>
        <v>27</v>
      </c>
      <c r="T2527" s="13">
        <f>IFERROR(VLOOKUP($A2527, 'Fielding Data'!$A$1:$H$12056, 8, 0), 0)</f>
        <v>97</v>
      </c>
      <c r="U2527" s="13">
        <f>SUMIFS('Fielding Data'!E:E, 'Fielding Data'!$A:$A, $A2527)</f>
        <v>266</v>
      </c>
      <c r="V2527" s="13">
        <f>SUMIFS('Fielding Data'!F:F, 'Fielding Data'!$A:$A, $A2527)</f>
        <v>465</v>
      </c>
      <c r="W2527" s="13">
        <f>SUMIFS('Fielding Data'!G:G, 'Fielding Data'!$A:$A, $A2527)</f>
        <v>27</v>
      </c>
      <c r="X2527" s="13">
        <f>SUMIFS('Fielding Data'!H:H, 'Fielding Data'!$A:$A, $A2527)</f>
        <v>97</v>
      </c>
    </row>
    <row r="2528" spans="1:24" x14ac:dyDescent="0.3">
      <c r="A2528" s="13" t="str">
        <f t="shared" si="7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 t="shared" si="78"/>
        <v>P</v>
      </c>
      <c r="Q2528" s="13">
        <f>IFERROR(VLOOKUP($A2528, 'Fielding Data'!$A$1:$H$12056, 5, 0), 0)</f>
        <v>0</v>
      </c>
      <c r="R2528" s="13">
        <f>IFERROR(VLOOKUP($A2528, 'Fielding Data'!$A$1:$H$12056, 6, 0), 0)</f>
        <v>7</v>
      </c>
      <c r="S2528" s="13">
        <f>IFERROR(VLOOKUP($A2528, 'Fielding Data'!$A$1:$H$12056, 7, 0), 0)</f>
        <v>1</v>
      </c>
      <c r="T2528" s="13">
        <f>IFERROR(VLOOKUP($A2528, 'Fielding Data'!$A$1:$H$12056, 8, 0), 0)</f>
        <v>1</v>
      </c>
      <c r="U2528" s="13">
        <f>SUMIFS('Fielding Data'!E:E, 'Fielding Data'!$A:$A, $A2528)</f>
        <v>0</v>
      </c>
      <c r="V2528" s="13">
        <f>SUMIFS('Fielding Data'!F:F, 'Fielding Data'!$A:$A, $A2528)</f>
        <v>7</v>
      </c>
      <c r="W2528" s="13">
        <f>SUMIFS('Fielding Data'!G:G, 'Fielding Data'!$A:$A, $A2528)</f>
        <v>1</v>
      </c>
      <c r="X2528" s="13">
        <f>SUMIFS('Fielding Data'!H:H, 'Fielding Data'!$A:$A, $A2528)</f>
        <v>1</v>
      </c>
    </row>
    <row r="2529" spans="1:24" x14ac:dyDescent="0.3">
      <c r="A2529" s="13" t="str">
        <f t="shared" si="7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 t="shared" si="78"/>
        <v>2B</v>
      </c>
      <c r="Q2529" s="13">
        <f>IFERROR(VLOOKUP($A2529, 'Fielding Data'!$A$1:$H$12056, 5, 0), 0)</f>
        <v>29</v>
      </c>
      <c r="R2529" s="13">
        <f>IFERROR(VLOOKUP($A2529, 'Fielding Data'!$A$1:$H$12056, 6, 0), 0)</f>
        <v>45</v>
      </c>
      <c r="S2529" s="13">
        <f>IFERROR(VLOOKUP($A2529, 'Fielding Data'!$A$1:$H$12056, 7, 0), 0)</f>
        <v>2</v>
      </c>
      <c r="T2529" s="13">
        <f>IFERROR(VLOOKUP($A2529, 'Fielding Data'!$A$1:$H$12056, 8, 0), 0)</f>
        <v>9</v>
      </c>
      <c r="U2529" s="13">
        <f>SUMIFS('Fielding Data'!E:E, 'Fielding Data'!$A:$A, $A2529)</f>
        <v>48</v>
      </c>
      <c r="V2529" s="13">
        <f>SUMIFS('Fielding Data'!F:F, 'Fielding Data'!$A:$A, $A2529)</f>
        <v>98</v>
      </c>
      <c r="W2529" s="13">
        <f>SUMIFS('Fielding Data'!G:G, 'Fielding Data'!$A:$A, $A2529)</f>
        <v>4</v>
      </c>
      <c r="X2529" s="13">
        <f>SUMIFS('Fielding Data'!H:H, 'Fielding Data'!$A:$A, $A2529)</f>
        <v>19</v>
      </c>
    </row>
    <row r="2530" spans="1:24" x14ac:dyDescent="0.3">
      <c r="A2530" s="13" t="str">
        <f t="shared" si="7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 t="shared" si="78"/>
        <v>P</v>
      </c>
      <c r="Q2530" s="13">
        <f>IFERROR(VLOOKUP($A2530, 'Fielding Data'!$A$1:$H$12056, 5, 0), 0)</f>
        <v>4</v>
      </c>
      <c r="R2530" s="13">
        <f>IFERROR(VLOOKUP($A2530, 'Fielding Data'!$A$1:$H$12056, 6, 0), 0)</f>
        <v>2</v>
      </c>
      <c r="S2530" s="13">
        <f>IFERROR(VLOOKUP($A2530, 'Fielding Data'!$A$1:$H$12056, 7, 0), 0)</f>
        <v>0</v>
      </c>
      <c r="T2530" s="13">
        <f>IFERROR(VLOOKUP($A2530, 'Fielding Data'!$A$1:$H$12056, 8, 0), 0)</f>
        <v>0</v>
      </c>
      <c r="U2530" s="13">
        <f>SUMIFS('Fielding Data'!E:E, 'Fielding Data'!$A:$A, $A2530)</f>
        <v>4</v>
      </c>
      <c r="V2530" s="13">
        <f>SUMIFS('Fielding Data'!F:F, 'Fielding Data'!$A:$A, $A2530)</f>
        <v>2</v>
      </c>
      <c r="W2530" s="13">
        <f>SUMIFS('Fielding Data'!G:G, 'Fielding Data'!$A:$A, $A2530)</f>
        <v>0</v>
      </c>
      <c r="X2530" s="13">
        <f>SUMIFS('Fielding Data'!H:H, 'Fielding Data'!$A:$A, $A2530)</f>
        <v>0</v>
      </c>
    </row>
    <row r="2531" spans="1:24" x14ac:dyDescent="0.3">
      <c r="A2531" s="13" t="str">
        <f t="shared" si="7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 t="shared" si="78"/>
        <v>C</v>
      </c>
      <c r="Q2531" s="13">
        <f>IFERROR(VLOOKUP($A2531, 'Fielding Data'!$A$1:$H$12056, 5, 0), 0)</f>
        <v>8</v>
      </c>
      <c r="R2531" s="13">
        <f>IFERROR(VLOOKUP($A2531, 'Fielding Data'!$A$1:$H$12056, 6, 0), 0)</f>
        <v>0</v>
      </c>
      <c r="S2531" s="13">
        <f>IFERROR(VLOOKUP($A2531, 'Fielding Data'!$A$1:$H$12056, 7, 0), 0)</f>
        <v>0</v>
      </c>
      <c r="T2531" s="13">
        <f>IFERROR(VLOOKUP($A2531, 'Fielding Data'!$A$1:$H$12056, 8, 0), 0)</f>
        <v>0</v>
      </c>
      <c r="U2531" s="13">
        <f>SUMIFS('Fielding Data'!E:E, 'Fielding Data'!$A:$A, $A2531)</f>
        <v>8</v>
      </c>
      <c r="V2531" s="13">
        <f>SUMIFS('Fielding Data'!F:F, 'Fielding Data'!$A:$A, $A2531)</f>
        <v>0</v>
      </c>
      <c r="W2531" s="13">
        <f>SUMIFS('Fielding Data'!G:G, 'Fielding Data'!$A:$A, $A2531)</f>
        <v>0</v>
      </c>
      <c r="X2531" s="13">
        <f>SUMIFS('Fielding Data'!H:H, 'Fielding Data'!$A:$A, $A2531)</f>
        <v>0</v>
      </c>
    </row>
    <row r="2532" spans="1:24" x14ac:dyDescent="0.3">
      <c r="A2532" s="13" t="str">
        <f t="shared" si="7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 t="shared" si="78"/>
        <v>CF</v>
      </c>
      <c r="Q2532" s="13">
        <f>IFERROR(VLOOKUP($A2532, 'Fielding Data'!$A$1:$H$12056, 5, 0), 0)</f>
        <v>0</v>
      </c>
      <c r="R2532" s="13">
        <f>IFERROR(VLOOKUP($A2532, 'Fielding Data'!$A$1:$H$12056, 6, 0), 0)</f>
        <v>0</v>
      </c>
      <c r="S2532" s="13">
        <f>IFERROR(VLOOKUP($A2532, 'Fielding Data'!$A$1:$H$12056, 7, 0), 0)</f>
        <v>0</v>
      </c>
      <c r="T2532" s="13">
        <f>IFERROR(VLOOKUP($A2532, 'Fielding Data'!$A$1:$H$12056, 8, 0), 0)</f>
        <v>0</v>
      </c>
      <c r="U2532" s="13">
        <f>SUMIFS('Fielding Data'!E:E, 'Fielding Data'!$A:$A, $A2532)</f>
        <v>221</v>
      </c>
      <c r="V2532" s="13">
        <f>SUMIFS('Fielding Data'!F:F, 'Fielding Data'!$A:$A, $A2532)</f>
        <v>9</v>
      </c>
      <c r="W2532" s="13">
        <f>SUMIFS('Fielding Data'!G:G, 'Fielding Data'!$A:$A, $A2532)</f>
        <v>3</v>
      </c>
      <c r="X2532" s="13">
        <f>SUMIFS('Fielding Data'!H:H, 'Fielding Data'!$A:$A, $A2532)</f>
        <v>0</v>
      </c>
    </row>
    <row r="2533" spans="1:24" x14ac:dyDescent="0.3">
      <c r="A2533" s="13" t="str">
        <f t="shared" si="7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 t="shared" si="78"/>
        <v>P</v>
      </c>
      <c r="Q2533" s="13">
        <f>IFERROR(VLOOKUP($A2533, 'Fielding Data'!$A$1:$H$12056, 5, 0), 0)</f>
        <v>7</v>
      </c>
      <c r="R2533" s="13">
        <f>IFERROR(VLOOKUP($A2533, 'Fielding Data'!$A$1:$H$12056, 6, 0), 0)</f>
        <v>11</v>
      </c>
      <c r="S2533" s="13">
        <f>IFERROR(VLOOKUP($A2533, 'Fielding Data'!$A$1:$H$12056, 7, 0), 0)</f>
        <v>3</v>
      </c>
      <c r="T2533" s="13">
        <f>IFERROR(VLOOKUP($A2533, 'Fielding Data'!$A$1:$H$12056, 8, 0), 0)</f>
        <v>1</v>
      </c>
      <c r="U2533" s="13">
        <f>SUMIFS('Fielding Data'!E:E, 'Fielding Data'!$A:$A, $A2533)</f>
        <v>7</v>
      </c>
      <c r="V2533" s="13">
        <f>SUMIFS('Fielding Data'!F:F, 'Fielding Data'!$A:$A, $A2533)</f>
        <v>11</v>
      </c>
      <c r="W2533" s="13">
        <f>SUMIFS('Fielding Data'!G:G, 'Fielding Data'!$A:$A, $A2533)</f>
        <v>3</v>
      </c>
      <c r="X2533" s="13">
        <f>SUMIFS('Fielding Data'!H:H, 'Fielding Data'!$A:$A, $A2533)</f>
        <v>1</v>
      </c>
    </row>
    <row r="2534" spans="1:24" x14ac:dyDescent="0.3">
      <c r="A2534" s="13" t="str">
        <f t="shared" si="7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 t="shared" si="78"/>
        <v>CF</v>
      </c>
      <c r="Q2534" s="13">
        <f>IFERROR(VLOOKUP($A2534, 'Fielding Data'!$A$1:$H$12056, 5, 0), 0)</f>
        <v>0</v>
      </c>
      <c r="R2534" s="13">
        <f>IFERROR(VLOOKUP($A2534, 'Fielding Data'!$A$1:$H$12056, 6, 0), 0)</f>
        <v>0</v>
      </c>
      <c r="S2534" s="13">
        <f>IFERROR(VLOOKUP($A2534, 'Fielding Data'!$A$1:$H$12056, 7, 0), 0)</f>
        <v>0</v>
      </c>
      <c r="T2534" s="13">
        <f>IFERROR(VLOOKUP($A2534, 'Fielding Data'!$A$1:$H$12056, 8, 0), 0)</f>
        <v>0</v>
      </c>
      <c r="U2534" s="13">
        <f>SUMIFS('Fielding Data'!E:E, 'Fielding Data'!$A:$A, $A2534)</f>
        <v>32</v>
      </c>
      <c r="V2534" s="13">
        <f>SUMIFS('Fielding Data'!F:F, 'Fielding Data'!$A:$A, $A2534)</f>
        <v>1</v>
      </c>
      <c r="W2534" s="13">
        <f>SUMIFS('Fielding Data'!G:G, 'Fielding Data'!$A:$A, $A2534)</f>
        <v>0</v>
      </c>
      <c r="X2534" s="13">
        <f>SUMIFS('Fielding Data'!H:H, 'Fielding Data'!$A:$A, $A2534)</f>
        <v>0</v>
      </c>
    </row>
    <row r="2535" spans="1:24" x14ac:dyDescent="0.3">
      <c r="A2535" s="13" t="str">
        <f t="shared" si="7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 t="shared" si="78"/>
        <v>P</v>
      </c>
      <c r="Q2535" s="13">
        <f>IFERROR(VLOOKUP($A2535, 'Fielding Data'!$A$1:$H$12056, 5, 0), 0)</f>
        <v>0</v>
      </c>
      <c r="R2535" s="13">
        <f>IFERROR(VLOOKUP($A2535, 'Fielding Data'!$A$1:$H$12056, 6, 0), 0)</f>
        <v>2</v>
      </c>
      <c r="S2535" s="13">
        <f>IFERROR(VLOOKUP($A2535, 'Fielding Data'!$A$1:$H$12056, 7, 0), 0)</f>
        <v>0</v>
      </c>
      <c r="T2535" s="13">
        <f>IFERROR(VLOOKUP($A2535, 'Fielding Data'!$A$1:$H$12056, 8, 0), 0)</f>
        <v>0</v>
      </c>
      <c r="U2535" s="13">
        <f>SUMIFS('Fielding Data'!E:E, 'Fielding Data'!$A:$A, $A2535)</f>
        <v>0</v>
      </c>
      <c r="V2535" s="13">
        <f>SUMIFS('Fielding Data'!F:F, 'Fielding Data'!$A:$A, $A2535)</f>
        <v>2</v>
      </c>
      <c r="W2535" s="13">
        <f>SUMIFS('Fielding Data'!G:G, 'Fielding Data'!$A:$A, $A2535)</f>
        <v>0</v>
      </c>
      <c r="X2535" s="13">
        <f>SUMIFS('Fielding Data'!H:H, 'Fielding Data'!$A:$A, $A2535)</f>
        <v>0</v>
      </c>
    </row>
    <row r="2536" spans="1:24" x14ac:dyDescent="0.3">
      <c r="A2536" s="13" t="str">
        <f t="shared" si="7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 t="shared" si="78"/>
        <v>P</v>
      </c>
      <c r="Q2536" s="13">
        <f>IFERROR(VLOOKUP($A2536, 'Fielding Data'!$A$1:$H$12056, 5, 0), 0)</f>
        <v>2</v>
      </c>
      <c r="R2536" s="13">
        <f>IFERROR(VLOOKUP($A2536, 'Fielding Data'!$A$1:$H$12056, 6, 0), 0)</f>
        <v>3</v>
      </c>
      <c r="S2536" s="13">
        <f>IFERROR(VLOOKUP($A2536, 'Fielding Data'!$A$1:$H$12056, 7, 0), 0)</f>
        <v>1</v>
      </c>
      <c r="T2536" s="13">
        <f>IFERROR(VLOOKUP($A2536, 'Fielding Data'!$A$1:$H$12056, 8, 0), 0)</f>
        <v>0</v>
      </c>
      <c r="U2536" s="13">
        <f>SUMIFS('Fielding Data'!E:E, 'Fielding Data'!$A:$A, $A2536)</f>
        <v>2</v>
      </c>
      <c r="V2536" s="13">
        <f>SUMIFS('Fielding Data'!F:F, 'Fielding Data'!$A:$A, $A2536)</f>
        <v>3</v>
      </c>
      <c r="W2536" s="13">
        <f>SUMIFS('Fielding Data'!G:G, 'Fielding Data'!$A:$A, $A2536)</f>
        <v>1</v>
      </c>
      <c r="X2536" s="13">
        <f>SUMIFS('Fielding Data'!H:H, 'Fielding Data'!$A:$A, $A2536)</f>
        <v>0</v>
      </c>
    </row>
    <row r="2537" spans="1:24" x14ac:dyDescent="0.3">
      <c r="A2537" s="13" t="str">
        <f t="shared" si="7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 t="shared" si="78"/>
        <v>P</v>
      </c>
      <c r="Q2537" s="13">
        <f>IFERROR(VLOOKUP($A2537, 'Fielding Data'!$A$1:$H$12056, 5, 0), 0)</f>
        <v>0</v>
      </c>
      <c r="R2537" s="13">
        <f>IFERROR(VLOOKUP($A2537, 'Fielding Data'!$A$1:$H$12056, 6, 0), 0)</f>
        <v>2</v>
      </c>
      <c r="S2537" s="13">
        <f>IFERROR(VLOOKUP($A2537, 'Fielding Data'!$A$1:$H$12056, 7, 0), 0)</f>
        <v>0</v>
      </c>
      <c r="T2537" s="13">
        <f>IFERROR(VLOOKUP($A2537, 'Fielding Data'!$A$1:$H$12056, 8, 0), 0)</f>
        <v>0</v>
      </c>
      <c r="U2537" s="13">
        <f>SUMIFS('Fielding Data'!E:E, 'Fielding Data'!$A:$A, $A2537)</f>
        <v>0</v>
      </c>
      <c r="V2537" s="13">
        <f>SUMIFS('Fielding Data'!F:F, 'Fielding Data'!$A:$A, $A2537)</f>
        <v>2</v>
      </c>
      <c r="W2537" s="13">
        <f>SUMIFS('Fielding Data'!G:G, 'Fielding Data'!$A:$A, $A2537)</f>
        <v>0</v>
      </c>
      <c r="X2537" s="13">
        <f>SUMIFS('Fielding Data'!H:H, 'Fielding Data'!$A:$A, $A2537)</f>
        <v>0</v>
      </c>
    </row>
    <row r="2538" spans="1:24" x14ac:dyDescent="0.3">
      <c r="A2538" s="13" t="str">
        <f t="shared" si="7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 t="shared" si="78"/>
        <v>P</v>
      </c>
      <c r="Q2538" s="13">
        <f>IFERROR(VLOOKUP($A2538, 'Fielding Data'!$A$1:$H$12056, 5, 0), 0)</f>
        <v>5</v>
      </c>
      <c r="R2538" s="13">
        <f>IFERROR(VLOOKUP($A2538, 'Fielding Data'!$A$1:$H$12056, 6, 0), 0)</f>
        <v>13</v>
      </c>
      <c r="S2538" s="13">
        <f>IFERROR(VLOOKUP($A2538, 'Fielding Data'!$A$1:$H$12056, 7, 0), 0)</f>
        <v>1</v>
      </c>
      <c r="T2538" s="13">
        <f>IFERROR(VLOOKUP($A2538, 'Fielding Data'!$A$1:$H$12056, 8, 0), 0)</f>
        <v>2</v>
      </c>
      <c r="U2538" s="13">
        <f>SUMIFS('Fielding Data'!E:E, 'Fielding Data'!$A:$A, $A2538)</f>
        <v>5</v>
      </c>
      <c r="V2538" s="13">
        <f>SUMIFS('Fielding Data'!F:F, 'Fielding Data'!$A:$A, $A2538)</f>
        <v>13</v>
      </c>
      <c r="W2538" s="13">
        <f>SUMIFS('Fielding Data'!G:G, 'Fielding Data'!$A:$A, $A2538)</f>
        <v>1</v>
      </c>
      <c r="X2538" s="13">
        <f>SUMIFS('Fielding Data'!H:H, 'Fielding Data'!$A:$A, $A2538)</f>
        <v>2</v>
      </c>
    </row>
    <row r="2539" spans="1:24" x14ac:dyDescent="0.3">
      <c r="A2539" s="13" t="str">
        <f t="shared" si="7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 t="shared" si="78"/>
        <v>CF</v>
      </c>
      <c r="Q2539" s="13">
        <f>IFERROR(VLOOKUP($A2539, 'Fielding Data'!$A$1:$H$12056, 5, 0), 0)</f>
        <v>0</v>
      </c>
      <c r="R2539" s="13">
        <f>IFERROR(VLOOKUP($A2539, 'Fielding Data'!$A$1:$H$12056, 6, 0), 0)</f>
        <v>0</v>
      </c>
      <c r="S2539" s="13">
        <f>IFERROR(VLOOKUP($A2539, 'Fielding Data'!$A$1:$H$12056, 7, 0), 0)</f>
        <v>0</v>
      </c>
      <c r="T2539" s="13">
        <f>IFERROR(VLOOKUP($A2539, 'Fielding Data'!$A$1:$H$12056, 8, 0), 0)</f>
        <v>0</v>
      </c>
      <c r="U2539" s="13">
        <f>SUMIFS('Fielding Data'!E:E, 'Fielding Data'!$A:$A, $A2539)</f>
        <v>75</v>
      </c>
      <c r="V2539" s="13">
        <f>SUMIFS('Fielding Data'!F:F, 'Fielding Data'!$A:$A, $A2539)</f>
        <v>2</v>
      </c>
      <c r="W2539" s="13">
        <f>SUMIFS('Fielding Data'!G:G, 'Fielding Data'!$A:$A, $A2539)</f>
        <v>2</v>
      </c>
      <c r="X2539" s="13">
        <f>SUMIFS('Fielding Data'!H:H, 'Fielding Data'!$A:$A, $A2539)</f>
        <v>0</v>
      </c>
    </row>
    <row r="2540" spans="1:24" x14ac:dyDescent="0.3">
      <c r="A2540" s="13" t="str">
        <f t="shared" si="7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 t="shared" si="78"/>
        <v>1B</v>
      </c>
      <c r="Q2540" s="13">
        <f>IFERROR(VLOOKUP($A2540, 'Fielding Data'!$A$1:$H$12056, 5, 0), 0)</f>
        <v>49</v>
      </c>
      <c r="R2540" s="13">
        <f>IFERROR(VLOOKUP($A2540, 'Fielding Data'!$A$1:$H$12056, 6, 0), 0)</f>
        <v>5</v>
      </c>
      <c r="S2540" s="13">
        <f>IFERROR(VLOOKUP($A2540, 'Fielding Data'!$A$1:$H$12056, 7, 0), 0)</f>
        <v>1</v>
      </c>
      <c r="T2540" s="13">
        <f>IFERROR(VLOOKUP($A2540, 'Fielding Data'!$A$1:$H$12056, 8, 0), 0)</f>
        <v>2</v>
      </c>
      <c r="U2540" s="13">
        <f>SUMIFS('Fielding Data'!E:E, 'Fielding Data'!$A:$A, $A2540)</f>
        <v>85</v>
      </c>
      <c r="V2540" s="13">
        <f>SUMIFS('Fielding Data'!F:F, 'Fielding Data'!$A:$A, $A2540)</f>
        <v>91</v>
      </c>
      <c r="W2540" s="13">
        <f>SUMIFS('Fielding Data'!G:G, 'Fielding Data'!$A:$A, $A2540)</f>
        <v>6</v>
      </c>
      <c r="X2540" s="13">
        <f>SUMIFS('Fielding Data'!H:H, 'Fielding Data'!$A:$A, $A2540)</f>
        <v>7</v>
      </c>
    </row>
    <row r="2541" spans="1:24" x14ac:dyDescent="0.3">
      <c r="A2541" s="13" t="str">
        <f t="shared" si="7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 t="shared" si="78"/>
        <v>P</v>
      </c>
      <c r="Q2541" s="13">
        <f>IFERROR(VLOOKUP($A2541, 'Fielding Data'!$A$1:$H$12056, 5, 0), 0)</f>
        <v>7</v>
      </c>
      <c r="R2541" s="13">
        <f>IFERROR(VLOOKUP($A2541, 'Fielding Data'!$A$1:$H$12056, 6, 0), 0)</f>
        <v>28</v>
      </c>
      <c r="S2541" s="13">
        <f>IFERROR(VLOOKUP($A2541, 'Fielding Data'!$A$1:$H$12056, 7, 0), 0)</f>
        <v>1</v>
      </c>
      <c r="T2541" s="13">
        <f>IFERROR(VLOOKUP($A2541, 'Fielding Data'!$A$1:$H$12056, 8, 0), 0)</f>
        <v>0</v>
      </c>
      <c r="U2541" s="13">
        <f>SUMIFS('Fielding Data'!E:E, 'Fielding Data'!$A:$A, $A2541)</f>
        <v>7</v>
      </c>
      <c r="V2541" s="13">
        <f>SUMIFS('Fielding Data'!F:F, 'Fielding Data'!$A:$A, $A2541)</f>
        <v>28</v>
      </c>
      <c r="W2541" s="13">
        <f>SUMIFS('Fielding Data'!G:G, 'Fielding Data'!$A:$A, $A2541)</f>
        <v>1</v>
      </c>
      <c r="X2541" s="13">
        <f>SUMIFS('Fielding Data'!H:H, 'Fielding Data'!$A:$A, $A2541)</f>
        <v>0</v>
      </c>
    </row>
    <row r="2542" spans="1:24" x14ac:dyDescent="0.3">
      <c r="A2542" s="13" t="str">
        <f t="shared" si="7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 t="shared" si="78"/>
        <v>P</v>
      </c>
      <c r="Q2542" s="13">
        <f>IFERROR(VLOOKUP($A2542, 'Fielding Data'!$A$1:$H$12056, 5, 0), 0)</f>
        <v>7</v>
      </c>
      <c r="R2542" s="13">
        <f>IFERROR(VLOOKUP($A2542, 'Fielding Data'!$A$1:$H$12056, 6, 0), 0)</f>
        <v>31</v>
      </c>
      <c r="S2542" s="13">
        <f>IFERROR(VLOOKUP($A2542, 'Fielding Data'!$A$1:$H$12056, 7, 0), 0)</f>
        <v>1</v>
      </c>
      <c r="T2542" s="13">
        <f>IFERROR(VLOOKUP($A2542, 'Fielding Data'!$A$1:$H$12056, 8, 0), 0)</f>
        <v>2</v>
      </c>
      <c r="U2542" s="13">
        <f>SUMIFS('Fielding Data'!E:E, 'Fielding Data'!$A:$A, $A2542)</f>
        <v>7</v>
      </c>
      <c r="V2542" s="13">
        <f>SUMIFS('Fielding Data'!F:F, 'Fielding Data'!$A:$A, $A2542)</f>
        <v>31</v>
      </c>
      <c r="W2542" s="13">
        <f>SUMIFS('Fielding Data'!G:G, 'Fielding Data'!$A:$A, $A2542)</f>
        <v>1</v>
      </c>
      <c r="X2542" s="13">
        <f>SUMIFS('Fielding Data'!H:H, 'Fielding Data'!$A:$A, $A2542)</f>
        <v>2</v>
      </c>
    </row>
    <row r="2543" spans="1:24" x14ac:dyDescent="0.3">
      <c r="A2543" s="13" t="str">
        <f t="shared" si="7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 t="shared" si="78"/>
        <v>3B</v>
      </c>
      <c r="Q2543" s="13">
        <f>IFERROR(VLOOKUP($A2543, 'Fielding Data'!$A$1:$H$12056, 5, 0), 0)</f>
        <v>16</v>
      </c>
      <c r="R2543" s="13">
        <f>IFERROR(VLOOKUP($A2543, 'Fielding Data'!$A$1:$H$12056, 6, 0), 0)</f>
        <v>54</v>
      </c>
      <c r="S2543" s="13">
        <f>IFERROR(VLOOKUP($A2543, 'Fielding Data'!$A$1:$H$12056, 7, 0), 0)</f>
        <v>6</v>
      </c>
      <c r="T2543" s="13">
        <f>IFERROR(VLOOKUP($A2543, 'Fielding Data'!$A$1:$H$12056, 8, 0), 0)</f>
        <v>7</v>
      </c>
      <c r="U2543" s="13">
        <f>SUMIFS('Fielding Data'!E:E, 'Fielding Data'!$A:$A, $A2543)</f>
        <v>16</v>
      </c>
      <c r="V2543" s="13">
        <f>SUMIFS('Fielding Data'!F:F, 'Fielding Data'!$A:$A, $A2543)</f>
        <v>54</v>
      </c>
      <c r="W2543" s="13">
        <f>SUMIFS('Fielding Data'!G:G, 'Fielding Data'!$A:$A, $A2543)</f>
        <v>6</v>
      </c>
      <c r="X2543" s="13">
        <f>SUMIFS('Fielding Data'!H:H, 'Fielding Data'!$A:$A, $A2543)</f>
        <v>7</v>
      </c>
    </row>
    <row r="2544" spans="1:24" x14ac:dyDescent="0.3">
      <c r="A2544" s="13" t="str">
        <f t="shared" si="7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 t="shared" si="78"/>
        <v>OF</v>
      </c>
      <c r="Q2544" s="13">
        <f>IFERROR(VLOOKUP($A2544, 'Fielding Data'!$A$1:$H$12056, 5, 0), 0)</f>
        <v>293</v>
      </c>
      <c r="R2544" s="13">
        <f>IFERROR(VLOOKUP($A2544, 'Fielding Data'!$A$1:$H$12056, 6, 0), 0)</f>
        <v>7</v>
      </c>
      <c r="S2544" s="13">
        <f>IFERROR(VLOOKUP($A2544, 'Fielding Data'!$A$1:$H$12056, 7, 0), 0)</f>
        <v>2</v>
      </c>
      <c r="T2544" s="13">
        <f>IFERROR(VLOOKUP($A2544, 'Fielding Data'!$A$1:$H$12056, 8, 0), 0)</f>
        <v>1</v>
      </c>
      <c r="U2544" s="13">
        <f>SUMIFS('Fielding Data'!E:E, 'Fielding Data'!$A:$A, $A2544)</f>
        <v>293</v>
      </c>
      <c r="V2544" s="13">
        <f>SUMIFS('Fielding Data'!F:F, 'Fielding Data'!$A:$A, $A2544)</f>
        <v>7</v>
      </c>
      <c r="W2544" s="13">
        <f>SUMIFS('Fielding Data'!G:G, 'Fielding Data'!$A:$A, $A2544)</f>
        <v>2</v>
      </c>
      <c r="X2544" s="13">
        <f>SUMIFS('Fielding Data'!H:H, 'Fielding Data'!$A:$A, $A2544)</f>
        <v>1</v>
      </c>
    </row>
    <row r="2545" spans="1:24" x14ac:dyDescent="0.3">
      <c r="A2545" s="13" t="str">
        <f t="shared" si="7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 t="shared" si="78"/>
        <v>CF</v>
      </c>
      <c r="Q2545" s="13">
        <f>IFERROR(VLOOKUP($A2545, 'Fielding Data'!$A$1:$H$12056, 5, 0), 0)</f>
        <v>0</v>
      </c>
      <c r="R2545" s="13">
        <f>IFERROR(VLOOKUP($A2545, 'Fielding Data'!$A$1:$H$12056, 6, 0), 0)</f>
        <v>0</v>
      </c>
      <c r="S2545" s="13">
        <f>IFERROR(VLOOKUP($A2545, 'Fielding Data'!$A$1:$H$12056, 7, 0), 0)</f>
        <v>0</v>
      </c>
      <c r="T2545" s="13">
        <f>IFERROR(VLOOKUP($A2545, 'Fielding Data'!$A$1:$H$12056, 8, 0), 0)</f>
        <v>0</v>
      </c>
      <c r="U2545" s="13">
        <f>SUMIFS('Fielding Data'!E:E, 'Fielding Data'!$A:$A, $A2545)</f>
        <v>28</v>
      </c>
      <c r="V2545" s="13">
        <f>SUMIFS('Fielding Data'!F:F, 'Fielding Data'!$A:$A, $A2545)</f>
        <v>0</v>
      </c>
      <c r="W2545" s="13">
        <f>SUMIFS('Fielding Data'!G:G, 'Fielding Data'!$A:$A, $A2545)</f>
        <v>2</v>
      </c>
      <c r="X2545" s="13">
        <f>SUMIFS('Fielding Data'!H:H, 'Fielding Data'!$A:$A, $A2545)</f>
        <v>0</v>
      </c>
    </row>
    <row r="2546" spans="1:24" x14ac:dyDescent="0.3">
      <c r="A2546" s="13" t="str">
        <f t="shared" si="7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 t="shared" si="78"/>
        <v>P</v>
      </c>
      <c r="Q2546" s="13">
        <f>IFERROR(VLOOKUP($A2546, 'Fielding Data'!$A$1:$H$12056, 5, 0), 0)</f>
        <v>1</v>
      </c>
      <c r="R2546" s="13">
        <f>IFERROR(VLOOKUP($A2546, 'Fielding Data'!$A$1:$H$12056, 6, 0), 0)</f>
        <v>0</v>
      </c>
      <c r="S2546" s="13">
        <f>IFERROR(VLOOKUP($A2546, 'Fielding Data'!$A$1:$H$12056, 7, 0), 0)</f>
        <v>0</v>
      </c>
      <c r="T2546" s="13">
        <f>IFERROR(VLOOKUP($A2546, 'Fielding Data'!$A$1:$H$12056, 8, 0), 0)</f>
        <v>0</v>
      </c>
      <c r="U2546" s="13">
        <f>SUMIFS('Fielding Data'!E:E, 'Fielding Data'!$A:$A, $A2546)</f>
        <v>1</v>
      </c>
      <c r="V2546" s="13">
        <f>SUMIFS('Fielding Data'!F:F, 'Fielding Data'!$A:$A, $A2546)</f>
        <v>0</v>
      </c>
      <c r="W2546" s="13">
        <f>SUMIFS('Fielding Data'!G:G, 'Fielding Data'!$A:$A, $A2546)</f>
        <v>0</v>
      </c>
      <c r="X2546" s="13">
        <f>SUMIFS('Fielding Data'!H:H, 'Fielding Data'!$A:$A, $A2546)</f>
        <v>0</v>
      </c>
    </row>
    <row r="2547" spans="1:24" x14ac:dyDescent="0.3">
      <c r="A2547" s="13" t="str">
        <f t="shared" si="7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 t="shared" si="78"/>
        <v>P</v>
      </c>
      <c r="Q2547" s="13">
        <f>IFERROR(VLOOKUP($A2547, 'Fielding Data'!$A$1:$H$12056, 5, 0), 0)</f>
        <v>1</v>
      </c>
      <c r="R2547" s="13">
        <f>IFERROR(VLOOKUP($A2547, 'Fielding Data'!$A$1:$H$12056, 6, 0), 0)</f>
        <v>0</v>
      </c>
      <c r="S2547" s="13">
        <f>IFERROR(VLOOKUP($A2547, 'Fielding Data'!$A$1:$H$12056, 7, 0), 0)</f>
        <v>1</v>
      </c>
      <c r="T2547" s="13">
        <f>IFERROR(VLOOKUP($A2547, 'Fielding Data'!$A$1:$H$12056, 8, 0), 0)</f>
        <v>0</v>
      </c>
      <c r="U2547" s="13">
        <f>SUMIFS('Fielding Data'!E:E, 'Fielding Data'!$A:$A, $A2547)</f>
        <v>1</v>
      </c>
      <c r="V2547" s="13">
        <f>SUMIFS('Fielding Data'!F:F, 'Fielding Data'!$A:$A, $A2547)</f>
        <v>0</v>
      </c>
      <c r="W2547" s="13">
        <f>SUMIFS('Fielding Data'!G:G, 'Fielding Data'!$A:$A, $A2547)</f>
        <v>1</v>
      </c>
      <c r="X2547" s="13">
        <f>SUMIFS('Fielding Data'!H:H, 'Fielding Data'!$A:$A, $A2547)</f>
        <v>0</v>
      </c>
    </row>
    <row r="2548" spans="1:24" x14ac:dyDescent="0.3">
      <c r="A2548" s="13" t="str">
        <f t="shared" si="7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 t="shared" si="78"/>
        <v>2B</v>
      </c>
      <c r="Q2548" s="13">
        <f>IFERROR(VLOOKUP($A2548, 'Fielding Data'!$A$1:$H$12056, 5, 0), 0)</f>
        <v>13</v>
      </c>
      <c r="R2548" s="13">
        <f>IFERROR(VLOOKUP($A2548, 'Fielding Data'!$A$1:$H$12056, 6, 0), 0)</f>
        <v>29</v>
      </c>
      <c r="S2548" s="13">
        <f>IFERROR(VLOOKUP($A2548, 'Fielding Data'!$A$1:$H$12056, 7, 0), 0)</f>
        <v>0</v>
      </c>
      <c r="T2548" s="13">
        <f>IFERROR(VLOOKUP($A2548, 'Fielding Data'!$A$1:$H$12056, 8, 0), 0)</f>
        <v>1</v>
      </c>
      <c r="U2548" s="13">
        <f>SUMIFS('Fielding Data'!E:E, 'Fielding Data'!$A:$A, $A2548)</f>
        <v>63</v>
      </c>
      <c r="V2548" s="13">
        <f>SUMIFS('Fielding Data'!F:F, 'Fielding Data'!$A:$A, $A2548)</f>
        <v>143</v>
      </c>
      <c r="W2548" s="13">
        <f>SUMIFS('Fielding Data'!G:G, 'Fielding Data'!$A:$A, $A2548)</f>
        <v>9</v>
      </c>
      <c r="X2548" s="13">
        <f>SUMIFS('Fielding Data'!H:H, 'Fielding Data'!$A:$A, $A2548)</f>
        <v>19</v>
      </c>
    </row>
    <row r="2549" spans="1:24" x14ac:dyDescent="0.3">
      <c r="A2549" s="13" t="str">
        <f t="shared" si="7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 t="shared" si="78"/>
        <v>P</v>
      </c>
      <c r="Q2549" s="13">
        <f>IFERROR(VLOOKUP($A2549, 'Fielding Data'!$A$1:$H$12056, 5, 0), 0)</f>
        <v>9</v>
      </c>
      <c r="R2549" s="13">
        <f>IFERROR(VLOOKUP($A2549, 'Fielding Data'!$A$1:$H$12056, 6, 0), 0)</f>
        <v>5</v>
      </c>
      <c r="S2549" s="13">
        <f>IFERROR(VLOOKUP($A2549, 'Fielding Data'!$A$1:$H$12056, 7, 0), 0)</f>
        <v>1</v>
      </c>
      <c r="T2549" s="13">
        <f>IFERROR(VLOOKUP($A2549, 'Fielding Data'!$A$1:$H$12056, 8, 0), 0)</f>
        <v>0</v>
      </c>
      <c r="U2549" s="13">
        <f>SUMIFS('Fielding Data'!E:E, 'Fielding Data'!$A:$A, $A2549)</f>
        <v>9</v>
      </c>
      <c r="V2549" s="13">
        <f>SUMIFS('Fielding Data'!F:F, 'Fielding Data'!$A:$A, $A2549)</f>
        <v>5</v>
      </c>
      <c r="W2549" s="13">
        <f>SUMIFS('Fielding Data'!G:G, 'Fielding Data'!$A:$A, $A2549)</f>
        <v>1</v>
      </c>
      <c r="X2549" s="13">
        <f>SUMIFS('Fielding Data'!H:H, 'Fielding Data'!$A:$A, $A2549)</f>
        <v>0</v>
      </c>
    </row>
    <row r="2550" spans="1:24" x14ac:dyDescent="0.3">
      <c r="A2550" s="13" t="str">
        <f t="shared" si="7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 t="shared" si="78"/>
        <v>1B</v>
      </c>
      <c r="Q2550" s="13">
        <f>IFERROR(VLOOKUP($A2550, 'Fielding Data'!$A$1:$H$12056, 5, 0), 0)</f>
        <v>7</v>
      </c>
      <c r="R2550" s="13">
        <f>IFERROR(VLOOKUP($A2550, 'Fielding Data'!$A$1:$H$12056, 6, 0), 0)</f>
        <v>1</v>
      </c>
      <c r="S2550" s="13">
        <f>IFERROR(VLOOKUP($A2550, 'Fielding Data'!$A$1:$H$12056, 7, 0), 0)</f>
        <v>0</v>
      </c>
      <c r="T2550" s="13">
        <f>IFERROR(VLOOKUP($A2550, 'Fielding Data'!$A$1:$H$12056, 8, 0), 0)</f>
        <v>0</v>
      </c>
      <c r="U2550" s="13">
        <f>SUMIFS('Fielding Data'!E:E, 'Fielding Data'!$A:$A, $A2550)</f>
        <v>7</v>
      </c>
      <c r="V2550" s="13">
        <f>SUMIFS('Fielding Data'!F:F, 'Fielding Data'!$A:$A, $A2550)</f>
        <v>1</v>
      </c>
      <c r="W2550" s="13">
        <f>SUMIFS('Fielding Data'!G:G, 'Fielding Data'!$A:$A, $A2550)</f>
        <v>0</v>
      </c>
      <c r="X2550" s="13">
        <f>SUMIFS('Fielding Data'!H:H, 'Fielding Data'!$A:$A, $A2550)</f>
        <v>0</v>
      </c>
    </row>
    <row r="2551" spans="1:24" x14ac:dyDescent="0.3">
      <c r="A2551" s="13" t="str">
        <f t="shared" si="7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 t="shared" si="78"/>
        <v>P</v>
      </c>
      <c r="Q2551" s="13">
        <f>IFERROR(VLOOKUP($A2551, 'Fielding Data'!$A$1:$H$12056, 5, 0), 0)</f>
        <v>1</v>
      </c>
      <c r="R2551" s="13">
        <f>IFERROR(VLOOKUP($A2551, 'Fielding Data'!$A$1:$H$12056, 6, 0), 0)</f>
        <v>0</v>
      </c>
      <c r="S2551" s="13">
        <f>IFERROR(VLOOKUP($A2551, 'Fielding Data'!$A$1:$H$12056, 7, 0), 0)</f>
        <v>0</v>
      </c>
      <c r="T2551" s="13">
        <f>IFERROR(VLOOKUP($A2551, 'Fielding Data'!$A$1:$H$12056, 8, 0), 0)</f>
        <v>0</v>
      </c>
      <c r="U2551" s="13">
        <f>SUMIFS('Fielding Data'!E:E, 'Fielding Data'!$A:$A, $A2551)</f>
        <v>1</v>
      </c>
      <c r="V2551" s="13">
        <f>SUMIFS('Fielding Data'!F:F, 'Fielding Data'!$A:$A, $A2551)</f>
        <v>0</v>
      </c>
      <c r="W2551" s="13">
        <f>SUMIFS('Fielding Data'!G:G, 'Fielding Data'!$A:$A, $A2551)</f>
        <v>0</v>
      </c>
      <c r="X2551" s="13">
        <f>SUMIFS('Fielding Data'!H:H, 'Fielding Data'!$A:$A, $A2551)</f>
        <v>0</v>
      </c>
    </row>
    <row r="2552" spans="1:24" x14ac:dyDescent="0.3">
      <c r="A2552" s="13" t="str">
        <f t="shared" si="7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 t="shared" si="78"/>
        <v>1B</v>
      </c>
      <c r="Q2552" s="13">
        <f>IFERROR(VLOOKUP($A2552, 'Fielding Data'!$A$1:$H$12056, 5, 0), 0)</f>
        <v>31</v>
      </c>
      <c r="R2552" s="13">
        <f>IFERROR(VLOOKUP($A2552, 'Fielding Data'!$A$1:$H$12056, 6, 0), 0)</f>
        <v>3</v>
      </c>
      <c r="S2552" s="13">
        <f>IFERROR(VLOOKUP($A2552, 'Fielding Data'!$A$1:$H$12056, 7, 0), 0)</f>
        <v>0</v>
      </c>
      <c r="T2552" s="13">
        <f>IFERROR(VLOOKUP($A2552, 'Fielding Data'!$A$1:$H$12056, 8, 0), 0)</f>
        <v>3</v>
      </c>
      <c r="U2552" s="13">
        <f>SUMIFS('Fielding Data'!E:E, 'Fielding Data'!$A:$A, $A2552)</f>
        <v>350</v>
      </c>
      <c r="V2552" s="13">
        <f>SUMIFS('Fielding Data'!F:F, 'Fielding Data'!$A:$A, $A2552)</f>
        <v>21</v>
      </c>
      <c r="W2552" s="13">
        <f>SUMIFS('Fielding Data'!G:G, 'Fielding Data'!$A:$A, $A2552)</f>
        <v>4</v>
      </c>
      <c r="X2552" s="13">
        <f>SUMIFS('Fielding Data'!H:H, 'Fielding Data'!$A:$A, $A2552)</f>
        <v>3</v>
      </c>
    </row>
    <row r="2553" spans="1:24" x14ac:dyDescent="0.3">
      <c r="A2553" s="13" t="str">
        <f t="shared" si="7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 t="shared" si="78"/>
        <v>P</v>
      </c>
      <c r="Q2553" s="13">
        <f>IFERROR(VLOOKUP($A2553, 'Fielding Data'!$A$1:$H$12056, 5, 0), 0)</f>
        <v>3</v>
      </c>
      <c r="R2553" s="13">
        <f>IFERROR(VLOOKUP($A2553, 'Fielding Data'!$A$1:$H$12056, 6, 0), 0)</f>
        <v>8</v>
      </c>
      <c r="S2553" s="13">
        <f>IFERROR(VLOOKUP($A2553, 'Fielding Data'!$A$1:$H$12056, 7, 0), 0)</f>
        <v>2</v>
      </c>
      <c r="T2553" s="13">
        <f>IFERROR(VLOOKUP($A2553, 'Fielding Data'!$A$1:$H$12056, 8, 0), 0)</f>
        <v>0</v>
      </c>
      <c r="U2553" s="13">
        <f>SUMIFS('Fielding Data'!E:E, 'Fielding Data'!$A:$A, $A2553)</f>
        <v>3</v>
      </c>
      <c r="V2553" s="13">
        <f>SUMIFS('Fielding Data'!F:F, 'Fielding Data'!$A:$A, $A2553)</f>
        <v>8</v>
      </c>
      <c r="W2553" s="13">
        <f>SUMIFS('Fielding Data'!G:G, 'Fielding Data'!$A:$A, $A2553)</f>
        <v>2</v>
      </c>
      <c r="X2553" s="13">
        <f>SUMIFS('Fielding Data'!H:H, 'Fielding Data'!$A:$A, $A2553)</f>
        <v>0</v>
      </c>
    </row>
    <row r="2554" spans="1:24" x14ac:dyDescent="0.3">
      <c r="A2554" s="13" t="str">
        <f t="shared" si="7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 t="shared" si="78"/>
        <v>P</v>
      </c>
      <c r="Q2554" s="13">
        <f>IFERROR(VLOOKUP($A2554, 'Fielding Data'!$A$1:$H$12056, 5, 0), 0)</f>
        <v>2</v>
      </c>
      <c r="R2554" s="13">
        <f>IFERROR(VLOOKUP($A2554, 'Fielding Data'!$A$1:$H$12056, 6, 0), 0)</f>
        <v>6</v>
      </c>
      <c r="S2554" s="13">
        <f>IFERROR(VLOOKUP($A2554, 'Fielding Data'!$A$1:$H$12056, 7, 0), 0)</f>
        <v>0</v>
      </c>
      <c r="T2554" s="13">
        <f>IFERROR(VLOOKUP($A2554, 'Fielding Data'!$A$1:$H$12056, 8, 0), 0)</f>
        <v>2</v>
      </c>
      <c r="U2554" s="13">
        <f>SUMIFS('Fielding Data'!E:E, 'Fielding Data'!$A:$A, $A2554)</f>
        <v>2</v>
      </c>
      <c r="V2554" s="13">
        <f>SUMIFS('Fielding Data'!F:F, 'Fielding Data'!$A:$A, $A2554)</f>
        <v>6</v>
      </c>
      <c r="W2554" s="13">
        <f>SUMIFS('Fielding Data'!G:G, 'Fielding Data'!$A:$A, $A2554)</f>
        <v>0</v>
      </c>
      <c r="X2554" s="13">
        <f>SUMIFS('Fielding Data'!H:H, 'Fielding Data'!$A:$A, $A2554)</f>
        <v>2</v>
      </c>
    </row>
    <row r="2555" spans="1:24" x14ac:dyDescent="0.3">
      <c r="A2555" s="13" t="str">
        <f t="shared" si="7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 t="shared" si="78"/>
        <v>P</v>
      </c>
      <c r="Q2555" s="13">
        <f>IFERROR(VLOOKUP($A2555, 'Fielding Data'!$A$1:$H$12056, 5, 0), 0)</f>
        <v>18</v>
      </c>
      <c r="R2555" s="13">
        <f>IFERROR(VLOOKUP($A2555, 'Fielding Data'!$A$1:$H$12056, 6, 0), 0)</f>
        <v>27</v>
      </c>
      <c r="S2555" s="13">
        <f>IFERROR(VLOOKUP($A2555, 'Fielding Data'!$A$1:$H$12056, 7, 0), 0)</f>
        <v>1</v>
      </c>
      <c r="T2555" s="13">
        <f>IFERROR(VLOOKUP($A2555, 'Fielding Data'!$A$1:$H$12056, 8, 0), 0)</f>
        <v>3</v>
      </c>
      <c r="U2555" s="13">
        <f>SUMIFS('Fielding Data'!E:E, 'Fielding Data'!$A:$A, $A2555)</f>
        <v>18</v>
      </c>
      <c r="V2555" s="13">
        <f>SUMIFS('Fielding Data'!F:F, 'Fielding Data'!$A:$A, $A2555)</f>
        <v>27</v>
      </c>
      <c r="W2555" s="13">
        <f>SUMIFS('Fielding Data'!G:G, 'Fielding Data'!$A:$A, $A2555)</f>
        <v>1</v>
      </c>
      <c r="X2555" s="13">
        <f>SUMIFS('Fielding Data'!H:H, 'Fielding Data'!$A:$A, $A2555)</f>
        <v>3</v>
      </c>
    </row>
    <row r="2556" spans="1:24" x14ac:dyDescent="0.3">
      <c r="A2556" s="13" t="str">
        <f t="shared" si="7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 t="shared" si="78"/>
        <v>P</v>
      </c>
      <c r="Q2556" s="13">
        <f>IFERROR(VLOOKUP($A2556, 'Fielding Data'!$A$1:$H$12056, 5, 0), 0)</f>
        <v>0</v>
      </c>
      <c r="R2556" s="13">
        <f>IFERROR(VLOOKUP($A2556, 'Fielding Data'!$A$1:$H$12056, 6, 0), 0)</f>
        <v>0</v>
      </c>
      <c r="S2556" s="13">
        <f>IFERROR(VLOOKUP($A2556, 'Fielding Data'!$A$1:$H$12056, 7, 0), 0)</f>
        <v>0</v>
      </c>
      <c r="T2556" s="13">
        <f>IFERROR(VLOOKUP($A2556, 'Fielding Data'!$A$1:$H$12056, 8, 0), 0)</f>
        <v>0</v>
      </c>
      <c r="U2556" s="13">
        <f>SUMIFS('Fielding Data'!E:E, 'Fielding Data'!$A:$A, $A2556)</f>
        <v>0</v>
      </c>
      <c r="V2556" s="13">
        <f>SUMIFS('Fielding Data'!F:F, 'Fielding Data'!$A:$A, $A2556)</f>
        <v>0</v>
      </c>
      <c r="W2556" s="13">
        <f>SUMIFS('Fielding Data'!G:G, 'Fielding Data'!$A:$A, $A2556)</f>
        <v>0</v>
      </c>
      <c r="X2556" s="13">
        <f>SUMIFS('Fielding Data'!H:H, 'Fielding Data'!$A:$A, $A2556)</f>
        <v>0</v>
      </c>
    </row>
    <row r="2557" spans="1:24" x14ac:dyDescent="0.3">
      <c r="A2557" s="13" t="str">
        <f t="shared" si="7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 t="shared" si="78"/>
        <v>P</v>
      </c>
      <c r="Q2557" s="13">
        <f>IFERROR(VLOOKUP($A2557, 'Fielding Data'!$A$1:$H$12056, 5, 0), 0)</f>
        <v>0</v>
      </c>
      <c r="R2557" s="13">
        <f>IFERROR(VLOOKUP($A2557, 'Fielding Data'!$A$1:$H$12056, 6, 0), 0)</f>
        <v>6</v>
      </c>
      <c r="S2557" s="13">
        <f>IFERROR(VLOOKUP($A2557, 'Fielding Data'!$A$1:$H$12056, 7, 0), 0)</f>
        <v>0</v>
      </c>
      <c r="T2557" s="13">
        <f>IFERROR(VLOOKUP($A2557, 'Fielding Data'!$A$1:$H$12056, 8, 0), 0)</f>
        <v>0</v>
      </c>
      <c r="U2557" s="13">
        <f>SUMIFS('Fielding Data'!E:E, 'Fielding Data'!$A:$A, $A2557)</f>
        <v>0</v>
      </c>
      <c r="V2557" s="13">
        <f>SUMIFS('Fielding Data'!F:F, 'Fielding Data'!$A:$A, $A2557)</f>
        <v>6</v>
      </c>
      <c r="W2557" s="13">
        <f>SUMIFS('Fielding Data'!G:G, 'Fielding Data'!$A:$A, $A2557)</f>
        <v>0</v>
      </c>
      <c r="X2557" s="13">
        <f>SUMIFS('Fielding Data'!H:H, 'Fielding Data'!$A:$A, $A2557)</f>
        <v>0</v>
      </c>
    </row>
    <row r="2558" spans="1:24" x14ac:dyDescent="0.3">
      <c r="A2558" s="13" t="str">
        <f t="shared" si="7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 t="shared" si="78"/>
        <v>CF</v>
      </c>
      <c r="Q2558" s="13">
        <f>IFERROR(VLOOKUP($A2558, 'Fielding Data'!$A$1:$H$12056, 5, 0), 0)</f>
        <v>0</v>
      </c>
      <c r="R2558" s="13">
        <f>IFERROR(VLOOKUP($A2558, 'Fielding Data'!$A$1:$H$12056, 6, 0), 0)</f>
        <v>0</v>
      </c>
      <c r="S2558" s="13">
        <f>IFERROR(VLOOKUP($A2558, 'Fielding Data'!$A$1:$H$12056, 7, 0), 0)</f>
        <v>0</v>
      </c>
      <c r="T2558" s="13">
        <f>IFERROR(VLOOKUP($A2558, 'Fielding Data'!$A$1:$H$12056, 8, 0), 0)</f>
        <v>0</v>
      </c>
      <c r="U2558" s="13">
        <f>SUMIFS('Fielding Data'!E:E, 'Fielding Data'!$A:$A, $A2558)</f>
        <v>54</v>
      </c>
      <c r="V2558" s="13">
        <f>SUMIFS('Fielding Data'!F:F, 'Fielding Data'!$A:$A, $A2558)</f>
        <v>0</v>
      </c>
      <c r="W2558" s="13">
        <f>SUMIFS('Fielding Data'!G:G, 'Fielding Data'!$A:$A, $A2558)</f>
        <v>0</v>
      </c>
      <c r="X2558" s="13">
        <f>SUMIFS('Fielding Data'!H:H, 'Fielding Data'!$A:$A, $A2558)</f>
        <v>0</v>
      </c>
    </row>
    <row r="2559" spans="1:24" x14ac:dyDescent="0.3">
      <c r="A2559" s="13" t="str">
        <f t="shared" si="7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 t="shared" si="78"/>
        <v>P</v>
      </c>
      <c r="Q2559" s="13">
        <f>IFERROR(VLOOKUP($A2559, 'Fielding Data'!$A$1:$H$12056, 5, 0), 0)</f>
        <v>4</v>
      </c>
      <c r="R2559" s="13">
        <f>IFERROR(VLOOKUP($A2559, 'Fielding Data'!$A$1:$H$12056, 6, 0), 0)</f>
        <v>7</v>
      </c>
      <c r="S2559" s="13">
        <f>IFERROR(VLOOKUP($A2559, 'Fielding Data'!$A$1:$H$12056, 7, 0), 0)</f>
        <v>0</v>
      </c>
      <c r="T2559" s="13">
        <f>IFERROR(VLOOKUP($A2559, 'Fielding Data'!$A$1:$H$12056, 8, 0), 0)</f>
        <v>1</v>
      </c>
      <c r="U2559" s="13">
        <f>SUMIFS('Fielding Data'!E:E, 'Fielding Data'!$A:$A, $A2559)</f>
        <v>4</v>
      </c>
      <c r="V2559" s="13">
        <f>SUMIFS('Fielding Data'!F:F, 'Fielding Data'!$A:$A, $A2559)</f>
        <v>7</v>
      </c>
      <c r="W2559" s="13">
        <f>SUMIFS('Fielding Data'!G:G, 'Fielding Data'!$A:$A, $A2559)</f>
        <v>0</v>
      </c>
      <c r="X2559" s="13">
        <f>SUMIFS('Fielding Data'!H:H, 'Fielding Data'!$A:$A, $A2559)</f>
        <v>1</v>
      </c>
    </row>
    <row r="2560" spans="1:24" x14ac:dyDescent="0.3">
      <c r="A2560" s="13" t="str">
        <f t="shared" si="7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 t="shared" si="78"/>
        <v>P</v>
      </c>
      <c r="Q2560" s="13">
        <f>IFERROR(VLOOKUP($A2560, 'Fielding Data'!$A$1:$H$12056, 5, 0), 0)</f>
        <v>3</v>
      </c>
      <c r="R2560" s="13">
        <f>IFERROR(VLOOKUP($A2560, 'Fielding Data'!$A$1:$H$12056, 6, 0), 0)</f>
        <v>2</v>
      </c>
      <c r="S2560" s="13">
        <f>IFERROR(VLOOKUP($A2560, 'Fielding Data'!$A$1:$H$12056, 7, 0), 0)</f>
        <v>0</v>
      </c>
      <c r="T2560" s="13">
        <f>IFERROR(VLOOKUP($A2560, 'Fielding Data'!$A$1:$H$12056, 8, 0), 0)</f>
        <v>0</v>
      </c>
      <c r="U2560" s="13">
        <f>SUMIFS('Fielding Data'!E:E, 'Fielding Data'!$A:$A, $A2560)</f>
        <v>3</v>
      </c>
      <c r="V2560" s="13">
        <f>SUMIFS('Fielding Data'!F:F, 'Fielding Data'!$A:$A, $A2560)</f>
        <v>2</v>
      </c>
      <c r="W2560" s="13">
        <f>SUMIFS('Fielding Data'!G:G, 'Fielding Data'!$A:$A, $A2560)</f>
        <v>0</v>
      </c>
      <c r="X2560" s="13">
        <f>SUMIFS('Fielding Data'!H:H, 'Fielding Data'!$A:$A, $A2560)</f>
        <v>0</v>
      </c>
    </row>
    <row r="2561" spans="1:24" x14ac:dyDescent="0.3">
      <c r="A2561" s="13" t="str">
        <f t="shared" si="7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 t="shared" si="78"/>
        <v>P</v>
      </c>
      <c r="Q2561" s="13">
        <f>IFERROR(VLOOKUP($A2561, 'Fielding Data'!$A$1:$H$12056, 5, 0), 0)</f>
        <v>0</v>
      </c>
      <c r="R2561" s="13">
        <f>IFERROR(VLOOKUP($A2561, 'Fielding Data'!$A$1:$H$12056, 6, 0), 0)</f>
        <v>3</v>
      </c>
      <c r="S2561" s="13">
        <f>IFERROR(VLOOKUP($A2561, 'Fielding Data'!$A$1:$H$12056, 7, 0), 0)</f>
        <v>0</v>
      </c>
      <c r="T2561" s="13">
        <f>IFERROR(VLOOKUP($A2561, 'Fielding Data'!$A$1:$H$12056, 8, 0), 0)</f>
        <v>0</v>
      </c>
      <c r="U2561" s="13">
        <f>SUMIFS('Fielding Data'!E:E, 'Fielding Data'!$A:$A, $A2561)</f>
        <v>0</v>
      </c>
      <c r="V2561" s="13">
        <f>SUMIFS('Fielding Data'!F:F, 'Fielding Data'!$A:$A, $A2561)</f>
        <v>3</v>
      </c>
      <c r="W2561" s="13">
        <f>SUMIFS('Fielding Data'!G:G, 'Fielding Data'!$A:$A, $A2561)</f>
        <v>0</v>
      </c>
      <c r="X2561" s="13">
        <f>SUMIFS('Fielding Data'!H:H, 'Fielding Data'!$A:$A, $A2561)</f>
        <v>0</v>
      </c>
    </row>
    <row r="2562" spans="1:24" x14ac:dyDescent="0.3">
      <c r="A2562" s="13" t="str">
        <f t="shared" si="7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 t="shared" ref="P2562:P2625" si="80">IFERROR(VLOOKUP($A2562, Fielding, 4, 0), "Other")</f>
        <v>P</v>
      </c>
      <c r="Q2562" s="13">
        <f>IFERROR(VLOOKUP($A2562, 'Fielding Data'!$A$1:$H$12056, 5, 0), 0)</f>
        <v>3</v>
      </c>
      <c r="R2562" s="13">
        <f>IFERROR(VLOOKUP($A2562, 'Fielding Data'!$A$1:$H$12056, 6, 0), 0)</f>
        <v>9</v>
      </c>
      <c r="S2562" s="13">
        <f>IFERROR(VLOOKUP($A2562, 'Fielding Data'!$A$1:$H$12056, 7, 0), 0)</f>
        <v>0</v>
      </c>
      <c r="T2562" s="13">
        <f>IFERROR(VLOOKUP($A2562, 'Fielding Data'!$A$1:$H$12056, 8, 0), 0)</f>
        <v>0</v>
      </c>
      <c r="U2562" s="13">
        <f>SUMIFS('Fielding Data'!E:E, 'Fielding Data'!$A:$A, $A2562)</f>
        <v>3</v>
      </c>
      <c r="V2562" s="13">
        <f>SUMIFS('Fielding Data'!F:F, 'Fielding Data'!$A:$A, $A2562)</f>
        <v>9</v>
      </c>
      <c r="W2562" s="13">
        <f>SUMIFS('Fielding Data'!G:G, 'Fielding Data'!$A:$A, $A2562)</f>
        <v>0</v>
      </c>
      <c r="X2562" s="13">
        <f>SUMIFS('Fielding Data'!H:H, 'Fielding Data'!$A:$A, $A2562)</f>
        <v>0</v>
      </c>
    </row>
    <row r="2563" spans="1:24" x14ac:dyDescent="0.3">
      <c r="A2563" s="13" t="str">
        <f t="shared" ref="A2563:A2626" si="81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 t="shared" si="80"/>
        <v>P</v>
      </c>
      <c r="Q2563" s="13">
        <f>IFERROR(VLOOKUP($A2563, 'Fielding Data'!$A$1:$H$12056, 5, 0), 0)</f>
        <v>5</v>
      </c>
      <c r="R2563" s="13">
        <f>IFERROR(VLOOKUP($A2563, 'Fielding Data'!$A$1:$H$12056, 6, 0), 0)</f>
        <v>11</v>
      </c>
      <c r="S2563" s="13">
        <f>IFERROR(VLOOKUP($A2563, 'Fielding Data'!$A$1:$H$12056, 7, 0), 0)</f>
        <v>0</v>
      </c>
      <c r="T2563" s="13">
        <f>IFERROR(VLOOKUP($A2563, 'Fielding Data'!$A$1:$H$12056, 8, 0), 0)</f>
        <v>1</v>
      </c>
      <c r="U2563" s="13">
        <f>SUMIFS('Fielding Data'!E:E, 'Fielding Data'!$A:$A, $A2563)</f>
        <v>5</v>
      </c>
      <c r="V2563" s="13">
        <f>SUMIFS('Fielding Data'!F:F, 'Fielding Data'!$A:$A, $A2563)</f>
        <v>11</v>
      </c>
      <c r="W2563" s="13">
        <f>SUMIFS('Fielding Data'!G:G, 'Fielding Data'!$A:$A, $A2563)</f>
        <v>0</v>
      </c>
      <c r="X2563" s="13">
        <f>SUMIFS('Fielding Data'!H:H, 'Fielding Data'!$A:$A, $A2563)</f>
        <v>1</v>
      </c>
    </row>
    <row r="2564" spans="1:24" x14ac:dyDescent="0.3">
      <c r="A2564" s="13" t="str">
        <f t="shared" si="81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 t="shared" si="80"/>
        <v>P</v>
      </c>
      <c r="Q2564" s="13">
        <f>IFERROR(VLOOKUP($A2564, 'Fielding Data'!$A$1:$H$12056, 5, 0), 0)</f>
        <v>6</v>
      </c>
      <c r="R2564" s="13">
        <f>IFERROR(VLOOKUP($A2564, 'Fielding Data'!$A$1:$H$12056, 6, 0), 0)</f>
        <v>18</v>
      </c>
      <c r="S2564" s="13">
        <f>IFERROR(VLOOKUP($A2564, 'Fielding Data'!$A$1:$H$12056, 7, 0), 0)</f>
        <v>4</v>
      </c>
      <c r="T2564" s="13">
        <f>IFERROR(VLOOKUP($A2564, 'Fielding Data'!$A$1:$H$12056, 8, 0), 0)</f>
        <v>2</v>
      </c>
      <c r="U2564" s="13">
        <f>SUMIFS('Fielding Data'!E:E, 'Fielding Data'!$A:$A, $A2564)</f>
        <v>6</v>
      </c>
      <c r="V2564" s="13">
        <f>SUMIFS('Fielding Data'!F:F, 'Fielding Data'!$A:$A, $A2564)</f>
        <v>18</v>
      </c>
      <c r="W2564" s="13">
        <f>SUMIFS('Fielding Data'!G:G, 'Fielding Data'!$A:$A, $A2564)</f>
        <v>4</v>
      </c>
      <c r="X2564" s="13">
        <f>SUMIFS('Fielding Data'!H:H, 'Fielding Data'!$A:$A, $A2564)</f>
        <v>2</v>
      </c>
    </row>
    <row r="2565" spans="1:24" x14ac:dyDescent="0.3">
      <c r="A2565" s="13" t="str">
        <f t="shared" si="81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 t="shared" si="80"/>
        <v>P</v>
      </c>
      <c r="Q2565" s="13">
        <f>IFERROR(VLOOKUP($A2565, 'Fielding Data'!$A$1:$H$12056, 5, 0), 0)</f>
        <v>1</v>
      </c>
      <c r="R2565" s="13">
        <f>IFERROR(VLOOKUP($A2565, 'Fielding Data'!$A$1:$H$12056, 6, 0), 0)</f>
        <v>2</v>
      </c>
      <c r="S2565" s="13">
        <f>IFERROR(VLOOKUP($A2565, 'Fielding Data'!$A$1:$H$12056, 7, 0), 0)</f>
        <v>0</v>
      </c>
      <c r="T2565" s="13">
        <f>IFERROR(VLOOKUP($A2565, 'Fielding Data'!$A$1:$H$12056, 8, 0), 0)</f>
        <v>0</v>
      </c>
      <c r="U2565" s="13">
        <f>SUMIFS('Fielding Data'!E:E, 'Fielding Data'!$A:$A, $A2565)</f>
        <v>1</v>
      </c>
      <c r="V2565" s="13">
        <f>SUMIFS('Fielding Data'!F:F, 'Fielding Data'!$A:$A, $A2565)</f>
        <v>2</v>
      </c>
      <c r="W2565" s="13">
        <f>SUMIFS('Fielding Data'!G:G, 'Fielding Data'!$A:$A, $A2565)</f>
        <v>0</v>
      </c>
      <c r="X2565" s="13">
        <f>SUMIFS('Fielding Data'!H:H, 'Fielding Data'!$A:$A, $A2565)</f>
        <v>0</v>
      </c>
    </row>
    <row r="2566" spans="1:24" x14ac:dyDescent="0.3">
      <c r="A2566" s="13" t="str">
        <f t="shared" si="81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 t="shared" si="80"/>
        <v>1B</v>
      </c>
      <c r="Q2566" s="13">
        <f>IFERROR(VLOOKUP($A2566, 'Fielding Data'!$A$1:$H$12056, 5, 0), 0)</f>
        <v>167</v>
      </c>
      <c r="R2566" s="13">
        <f>IFERROR(VLOOKUP($A2566, 'Fielding Data'!$A$1:$H$12056, 6, 0), 0)</f>
        <v>7</v>
      </c>
      <c r="S2566" s="13">
        <f>IFERROR(VLOOKUP($A2566, 'Fielding Data'!$A$1:$H$12056, 7, 0), 0)</f>
        <v>2</v>
      </c>
      <c r="T2566" s="13">
        <f>IFERROR(VLOOKUP($A2566, 'Fielding Data'!$A$1:$H$12056, 8, 0), 0)</f>
        <v>11</v>
      </c>
      <c r="U2566" s="13">
        <f>SUMIFS('Fielding Data'!E:E, 'Fielding Data'!$A:$A, $A2566)</f>
        <v>346</v>
      </c>
      <c r="V2566" s="13">
        <f>SUMIFS('Fielding Data'!F:F, 'Fielding Data'!$A:$A, $A2566)</f>
        <v>15</v>
      </c>
      <c r="W2566" s="13">
        <f>SUMIFS('Fielding Data'!G:G, 'Fielding Data'!$A:$A, $A2566)</f>
        <v>5</v>
      </c>
      <c r="X2566" s="13">
        <f>SUMIFS('Fielding Data'!H:H, 'Fielding Data'!$A:$A, $A2566)</f>
        <v>12</v>
      </c>
    </row>
    <row r="2567" spans="1:24" x14ac:dyDescent="0.3">
      <c r="A2567" s="13" t="str">
        <f t="shared" si="81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 t="shared" si="80"/>
        <v>C</v>
      </c>
      <c r="Q2567" s="13">
        <f>IFERROR(VLOOKUP($A2567, 'Fielding Data'!$A$1:$H$12056, 5, 0), 0)</f>
        <v>48</v>
      </c>
      <c r="R2567" s="13">
        <f>IFERROR(VLOOKUP($A2567, 'Fielding Data'!$A$1:$H$12056, 6, 0), 0)</f>
        <v>4</v>
      </c>
      <c r="S2567" s="13">
        <f>IFERROR(VLOOKUP($A2567, 'Fielding Data'!$A$1:$H$12056, 7, 0), 0)</f>
        <v>1</v>
      </c>
      <c r="T2567" s="13">
        <f>IFERROR(VLOOKUP($A2567, 'Fielding Data'!$A$1:$H$12056, 8, 0), 0)</f>
        <v>0</v>
      </c>
      <c r="U2567" s="13">
        <f>SUMIFS('Fielding Data'!E:E, 'Fielding Data'!$A:$A, $A2567)</f>
        <v>48</v>
      </c>
      <c r="V2567" s="13">
        <f>SUMIFS('Fielding Data'!F:F, 'Fielding Data'!$A:$A, $A2567)</f>
        <v>4</v>
      </c>
      <c r="W2567" s="13">
        <f>SUMIFS('Fielding Data'!G:G, 'Fielding Data'!$A:$A, $A2567)</f>
        <v>1</v>
      </c>
      <c r="X2567" s="13">
        <f>SUMIFS('Fielding Data'!H:H, 'Fielding Data'!$A:$A, $A2567)</f>
        <v>0</v>
      </c>
    </row>
    <row r="2568" spans="1:24" x14ac:dyDescent="0.3">
      <c r="A2568" s="13" t="str">
        <f t="shared" si="81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 t="shared" si="80"/>
        <v>CF</v>
      </c>
      <c r="Q2568" s="13">
        <f>IFERROR(VLOOKUP($A2568, 'Fielding Data'!$A$1:$H$12056, 5, 0), 0)</f>
        <v>0</v>
      </c>
      <c r="R2568" s="13">
        <f>IFERROR(VLOOKUP($A2568, 'Fielding Data'!$A$1:$H$12056, 6, 0), 0)</f>
        <v>0</v>
      </c>
      <c r="S2568" s="13">
        <f>IFERROR(VLOOKUP($A2568, 'Fielding Data'!$A$1:$H$12056, 7, 0), 0)</f>
        <v>0</v>
      </c>
      <c r="T2568" s="13">
        <f>IFERROR(VLOOKUP($A2568, 'Fielding Data'!$A$1:$H$12056, 8, 0), 0)</f>
        <v>0</v>
      </c>
      <c r="U2568" s="13">
        <f>SUMIFS('Fielding Data'!E:E, 'Fielding Data'!$A:$A, $A2568)</f>
        <v>41</v>
      </c>
      <c r="V2568" s="13">
        <f>SUMIFS('Fielding Data'!F:F, 'Fielding Data'!$A:$A, $A2568)</f>
        <v>2</v>
      </c>
      <c r="W2568" s="13">
        <f>SUMIFS('Fielding Data'!G:G, 'Fielding Data'!$A:$A, $A2568)</f>
        <v>0</v>
      </c>
      <c r="X2568" s="13">
        <f>SUMIFS('Fielding Data'!H:H, 'Fielding Data'!$A:$A, $A2568)</f>
        <v>0</v>
      </c>
    </row>
    <row r="2569" spans="1:24" x14ac:dyDescent="0.3">
      <c r="A2569" s="13" t="str">
        <f t="shared" si="81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 t="shared" si="80"/>
        <v>P</v>
      </c>
      <c r="Q2569" s="13">
        <f>IFERROR(VLOOKUP($A2569, 'Fielding Data'!$A$1:$H$12056, 5, 0), 0)</f>
        <v>1</v>
      </c>
      <c r="R2569" s="13">
        <f>IFERROR(VLOOKUP($A2569, 'Fielding Data'!$A$1:$H$12056, 6, 0), 0)</f>
        <v>0</v>
      </c>
      <c r="S2569" s="13">
        <f>IFERROR(VLOOKUP($A2569, 'Fielding Data'!$A$1:$H$12056, 7, 0), 0)</f>
        <v>0</v>
      </c>
      <c r="T2569" s="13">
        <f>IFERROR(VLOOKUP($A2569, 'Fielding Data'!$A$1:$H$12056, 8, 0), 0)</f>
        <v>0</v>
      </c>
      <c r="U2569" s="13">
        <f>SUMIFS('Fielding Data'!E:E, 'Fielding Data'!$A:$A, $A2569)</f>
        <v>1</v>
      </c>
      <c r="V2569" s="13">
        <f>SUMIFS('Fielding Data'!F:F, 'Fielding Data'!$A:$A, $A2569)</f>
        <v>0</v>
      </c>
      <c r="W2569" s="13">
        <f>SUMIFS('Fielding Data'!G:G, 'Fielding Data'!$A:$A, $A2569)</f>
        <v>0</v>
      </c>
      <c r="X2569" s="13">
        <f>SUMIFS('Fielding Data'!H:H, 'Fielding Data'!$A:$A, $A2569)</f>
        <v>0</v>
      </c>
    </row>
    <row r="2570" spans="1:24" x14ac:dyDescent="0.3">
      <c r="A2570" s="13" t="str">
        <f t="shared" si="81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 t="shared" si="80"/>
        <v>P</v>
      </c>
      <c r="Q2570" s="13">
        <f>IFERROR(VLOOKUP($A2570, 'Fielding Data'!$A$1:$H$12056, 5, 0), 0)</f>
        <v>15</v>
      </c>
      <c r="R2570" s="13">
        <f>IFERROR(VLOOKUP($A2570, 'Fielding Data'!$A$1:$H$12056, 6, 0), 0)</f>
        <v>16</v>
      </c>
      <c r="S2570" s="13">
        <f>IFERROR(VLOOKUP($A2570, 'Fielding Data'!$A$1:$H$12056, 7, 0), 0)</f>
        <v>5</v>
      </c>
      <c r="T2570" s="13">
        <f>IFERROR(VLOOKUP($A2570, 'Fielding Data'!$A$1:$H$12056, 8, 0), 0)</f>
        <v>1</v>
      </c>
      <c r="U2570" s="13">
        <f>SUMIFS('Fielding Data'!E:E, 'Fielding Data'!$A:$A, $A2570)</f>
        <v>15</v>
      </c>
      <c r="V2570" s="13">
        <f>SUMIFS('Fielding Data'!F:F, 'Fielding Data'!$A:$A, $A2570)</f>
        <v>16</v>
      </c>
      <c r="W2570" s="13">
        <f>SUMIFS('Fielding Data'!G:G, 'Fielding Data'!$A:$A, $A2570)</f>
        <v>5</v>
      </c>
      <c r="X2570" s="13">
        <f>SUMIFS('Fielding Data'!H:H, 'Fielding Data'!$A:$A, $A2570)</f>
        <v>1</v>
      </c>
    </row>
    <row r="2571" spans="1:24" x14ac:dyDescent="0.3">
      <c r="A2571" s="13" t="str">
        <f t="shared" si="81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 t="shared" si="80"/>
        <v>P</v>
      </c>
      <c r="Q2571" s="13">
        <f>IFERROR(VLOOKUP($A2571, 'Fielding Data'!$A$1:$H$12056, 5, 0), 0)</f>
        <v>7</v>
      </c>
      <c r="R2571" s="13">
        <f>IFERROR(VLOOKUP($A2571, 'Fielding Data'!$A$1:$H$12056, 6, 0), 0)</f>
        <v>6</v>
      </c>
      <c r="S2571" s="13">
        <f>IFERROR(VLOOKUP($A2571, 'Fielding Data'!$A$1:$H$12056, 7, 0), 0)</f>
        <v>0</v>
      </c>
      <c r="T2571" s="13">
        <f>IFERROR(VLOOKUP($A2571, 'Fielding Data'!$A$1:$H$12056, 8, 0), 0)</f>
        <v>2</v>
      </c>
      <c r="U2571" s="13">
        <f>SUMIFS('Fielding Data'!E:E, 'Fielding Data'!$A:$A, $A2571)</f>
        <v>7</v>
      </c>
      <c r="V2571" s="13">
        <f>SUMIFS('Fielding Data'!F:F, 'Fielding Data'!$A:$A, $A2571)</f>
        <v>6</v>
      </c>
      <c r="W2571" s="13">
        <f>SUMIFS('Fielding Data'!G:G, 'Fielding Data'!$A:$A, $A2571)</f>
        <v>0</v>
      </c>
      <c r="X2571" s="13">
        <f>SUMIFS('Fielding Data'!H:H, 'Fielding Data'!$A:$A, $A2571)</f>
        <v>2</v>
      </c>
    </row>
    <row r="2572" spans="1:24" x14ac:dyDescent="0.3">
      <c r="A2572" s="13" t="str">
        <f t="shared" si="81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 t="shared" si="80"/>
        <v>1B</v>
      </c>
      <c r="Q2572" s="13">
        <f>IFERROR(VLOOKUP($A2572, 'Fielding Data'!$A$1:$H$12056, 5, 0), 0)</f>
        <v>217</v>
      </c>
      <c r="R2572" s="13">
        <f>IFERROR(VLOOKUP($A2572, 'Fielding Data'!$A$1:$H$12056, 6, 0), 0)</f>
        <v>25</v>
      </c>
      <c r="S2572" s="13">
        <f>IFERROR(VLOOKUP($A2572, 'Fielding Data'!$A$1:$H$12056, 7, 0), 0)</f>
        <v>1</v>
      </c>
      <c r="T2572" s="13">
        <f>IFERROR(VLOOKUP($A2572, 'Fielding Data'!$A$1:$H$12056, 8, 0), 0)</f>
        <v>22</v>
      </c>
      <c r="U2572" s="13">
        <f>SUMIFS('Fielding Data'!E:E, 'Fielding Data'!$A:$A, $A2572)</f>
        <v>217</v>
      </c>
      <c r="V2572" s="13">
        <f>SUMIFS('Fielding Data'!F:F, 'Fielding Data'!$A:$A, $A2572)</f>
        <v>25</v>
      </c>
      <c r="W2572" s="13">
        <f>SUMIFS('Fielding Data'!G:G, 'Fielding Data'!$A:$A, $A2572)</f>
        <v>1</v>
      </c>
      <c r="X2572" s="13">
        <f>SUMIFS('Fielding Data'!H:H, 'Fielding Data'!$A:$A, $A2572)</f>
        <v>22</v>
      </c>
    </row>
    <row r="2573" spans="1:24" x14ac:dyDescent="0.3">
      <c r="A2573" s="13" t="str">
        <f t="shared" si="81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 t="shared" si="80"/>
        <v>P</v>
      </c>
      <c r="Q2573" s="13">
        <f>IFERROR(VLOOKUP($A2573, 'Fielding Data'!$A$1:$H$12056, 5, 0), 0)</f>
        <v>3</v>
      </c>
      <c r="R2573" s="13">
        <f>IFERROR(VLOOKUP($A2573, 'Fielding Data'!$A$1:$H$12056, 6, 0), 0)</f>
        <v>17</v>
      </c>
      <c r="S2573" s="13">
        <f>IFERROR(VLOOKUP($A2573, 'Fielding Data'!$A$1:$H$12056, 7, 0), 0)</f>
        <v>0</v>
      </c>
      <c r="T2573" s="13">
        <f>IFERROR(VLOOKUP($A2573, 'Fielding Data'!$A$1:$H$12056, 8, 0), 0)</f>
        <v>2</v>
      </c>
      <c r="U2573" s="13">
        <f>SUMIFS('Fielding Data'!E:E, 'Fielding Data'!$A:$A, $A2573)</f>
        <v>3</v>
      </c>
      <c r="V2573" s="13">
        <f>SUMIFS('Fielding Data'!F:F, 'Fielding Data'!$A:$A, $A2573)</f>
        <v>17</v>
      </c>
      <c r="W2573" s="13">
        <f>SUMIFS('Fielding Data'!G:G, 'Fielding Data'!$A:$A, $A2573)</f>
        <v>0</v>
      </c>
      <c r="X2573" s="13">
        <f>SUMIFS('Fielding Data'!H:H, 'Fielding Data'!$A:$A, $A2573)</f>
        <v>2</v>
      </c>
    </row>
    <row r="2574" spans="1:24" x14ac:dyDescent="0.3">
      <c r="A2574" s="13" t="str">
        <f t="shared" si="81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 t="shared" si="80"/>
        <v>P</v>
      </c>
      <c r="Q2574" s="13">
        <f>IFERROR(VLOOKUP($A2574, 'Fielding Data'!$A$1:$H$12056, 5, 0), 0)</f>
        <v>4</v>
      </c>
      <c r="R2574" s="13">
        <f>IFERROR(VLOOKUP($A2574, 'Fielding Data'!$A$1:$H$12056, 6, 0), 0)</f>
        <v>3</v>
      </c>
      <c r="S2574" s="13">
        <f>IFERROR(VLOOKUP($A2574, 'Fielding Data'!$A$1:$H$12056, 7, 0), 0)</f>
        <v>0</v>
      </c>
      <c r="T2574" s="13">
        <f>IFERROR(VLOOKUP($A2574, 'Fielding Data'!$A$1:$H$12056, 8, 0), 0)</f>
        <v>1</v>
      </c>
      <c r="U2574" s="13">
        <f>SUMIFS('Fielding Data'!E:E, 'Fielding Data'!$A:$A, $A2574)</f>
        <v>4</v>
      </c>
      <c r="V2574" s="13">
        <f>SUMIFS('Fielding Data'!F:F, 'Fielding Data'!$A:$A, $A2574)</f>
        <v>3</v>
      </c>
      <c r="W2574" s="13">
        <f>SUMIFS('Fielding Data'!G:G, 'Fielding Data'!$A:$A, $A2574)</f>
        <v>0</v>
      </c>
      <c r="X2574" s="13">
        <f>SUMIFS('Fielding Data'!H:H, 'Fielding Data'!$A:$A, $A2574)</f>
        <v>1</v>
      </c>
    </row>
    <row r="2575" spans="1:24" x14ac:dyDescent="0.3">
      <c r="A2575" s="13" t="str">
        <f t="shared" si="81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 t="shared" si="80"/>
        <v>C</v>
      </c>
      <c r="Q2575" s="13">
        <f>IFERROR(VLOOKUP($A2575, 'Fielding Data'!$A$1:$H$12056, 5, 0), 0)</f>
        <v>164</v>
      </c>
      <c r="R2575" s="13">
        <f>IFERROR(VLOOKUP($A2575, 'Fielding Data'!$A$1:$H$12056, 6, 0), 0)</f>
        <v>23</v>
      </c>
      <c r="S2575" s="13">
        <f>IFERROR(VLOOKUP($A2575, 'Fielding Data'!$A$1:$H$12056, 7, 0), 0)</f>
        <v>2</v>
      </c>
      <c r="T2575" s="13">
        <f>IFERROR(VLOOKUP($A2575, 'Fielding Data'!$A$1:$H$12056, 8, 0), 0)</f>
        <v>3</v>
      </c>
      <c r="U2575" s="13">
        <f>SUMIFS('Fielding Data'!E:E, 'Fielding Data'!$A:$A, $A2575)</f>
        <v>164</v>
      </c>
      <c r="V2575" s="13">
        <f>SUMIFS('Fielding Data'!F:F, 'Fielding Data'!$A:$A, $A2575)</f>
        <v>23</v>
      </c>
      <c r="W2575" s="13">
        <f>SUMIFS('Fielding Data'!G:G, 'Fielding Data'!$A:$A, $A2575)</f>
        <v>2</v>
      </c>
      <c r="X2575" s="13">
        <f>SUMIFS('Fielding Data'!H:H, 'Fielding Data'!$A:$A, $A2575)</f>
        <v>3</v>
      </c>
    </row>
    <row r="2576" spans="1:24" x14ac:dyDescent="0.3">
      <c r="A2576" s="13" t="str">
        <f t="shared" si="81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 t="shared" si="80"/>
        <v>P</v>
      </c>
      <c r="Q2576" s="13">
        <f>IFERROR(VLOOKUP($A2576, 'Fielding Data'!$A$1:$H$12056, 5, 0), 0)</f>
        <v>23</v>
      </c>
      <c r="R2576" s="13">
        <f>IFERROR(VLOOKUP($A2576, 'Fielding Data'!$A$1:$H$12056, 6, 0), 0)</f>
        <v>23</v>
      </c>
      <c r="S2576" s="13">
        <f>IFERROR(VLOOKUP($A2576, 'Fielding Data'!$A$1:$H$12056, 7, 0), 0)</f>
        <v>1</v>
      </c>
      <c r="T2576" s="13">
        <f>IFERROR(VLOOKUP($A2576, 'Fielding Data'!$A$1:$H$12056, 8, 0), 0)</f>
        <v>1</v>
      </c>
      <c r="U2576" s="13">
        <f>SUMIFS('Fielding Data'!E:E, 'Fielding Data'!$A:$A, $A2576)</f>
        <v>23</v>
      </c>
      <c r="V2576" s="13">
        <f>SUMIFS('Fielding Data'!F:F, 'Fielding Data'!$A:$A, $A2576)</f>
        <v>23</v>
      </c>
      <c r="W2576" s="13">
        <f>SUMIFS('Fielding Data'!G:G, 'Fielding Data'!$A:$A, $A2576)</f>
        <v>1</v>
      </c>
      <c r="X2576" s="13">
        <f>SUMIFS('Fielding Data'!H:H, 'Fielding Data'!$A:$A, $A2576)</f>
        <v>1</v>
      </c>
    </row>
    <row r="2577" spans="1:24" x14ac:dyDescent="0.3">
      <c r="A2577" s="13" t="str">
        <f t="shared" si="81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 t="shared" si="80"/>
        <v>1B</v>
      </c>
      <c r="Q2577" s="13">
        <f>IFERROR(VLOOKUP($A2577, 'Fielding Data'!$A$1:$H$12056, 5, 0), 0)</f>
        <v>9</v>
      </c>
      <c r="R2577" s="13">
        <f>IFERROR(VLOOKUP($A2577, 'Fielding Data'!$A$1:$H$12056, 6, 0), 0)</f>
        <v>0</v>
      </c>
      <c r="S2577" s="13">
        <f>IFERROR(VLOOKUP($A2577, 'Fielding Data'!$A$1:$H$12056, 7, 0), 0)</f>
        <v>1</v>
      </c>
      <c r="T2577" s="13">
        <f>IFERROR(VLOOKUP($A2577, 'Fielding Data'!$A$1:$H$12056, 8, 0), 0)</f>
        <v>0</v>
      </c>
      <c r="U2577" s="13">
        <f>SUMIFS('Fielding Data'!E:E, 'Fielding Data'!$A:$A, $A2577)</f>
        <v>9</v>
      </c>
      <c r="V2577" s="13">
        <f>SUMIFS('Fielding Data'!F:F, 'Fielding Data'!$A:$A, $A2577)</f>
        <v>0</v>
      </c>
      <c r="W2577" s="13">
        <f>SUMIFS('Fielding Data'!G:G, 'Fielding Data'!$A:$A, $A2577)</f>
        <v>1</v>
      </c>
      <c r="X2577" s="13">
        <f>SUMIFS('Fielding Data'!H:H, 'Fielding Data'!$A:$A, $A2577)</f>
        <v>0</v>
      </c>
    </row>
    <row r="2578" spans="1:24" x14ac:dyDescent="0.3">
      <c r="A2578" s="13" t="str">
        <f t="shared" si="81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 t="shared" si="80"/>
        <v>CF</v>
      </c>
      <c r="Q2578" s="13">
        <f>IFERROR(VLOOKUP($A2578, 'Fielding Data'!$A$1:$H$12056, 5, 0), 0)</f>
        <v>0</v>
      </c>
      <c r="R2578" s="13">
        <f>IFERROR(VLOOKUP($A2578, 'Fielding Data'!$A$1:$H$12056, 6, 0), 0)</f>
        <v>0</v>
      </c>
      <c r="S2578" s="13">
        <f>IFERROR(VLOOKUP($A2578, 'Fielding Data'!$A$1:$H$12056, 7, 0), 0)</f>
        <v>0</v>
      </c>
      <c r="T2578" s="13">
        <f>IFERROR(VLOOKUP($A2578, 'Fielding Data'!$A$1:$H$12056, 8, 0), 0)</f>
        <v>0</v>
      </c>
      <c r="U2578" s="13">
        <f>SUMIFS('Fielding Data'!E:E, 'Fielding Data'!$A:$A, $A2578)</f>
        <v>44</v>
      </c>
      <c r="V2578" s="13">
        <f>SUMIFS('Fielding Data'!F:F, 'Fielding Data'!$A:$A, $A2578)</f>
        <v>0</v>
      </c>
      <c r="W2578" s="13">
        <f>SUMIFS('Fielding Data'!G:G, 'Fielding Data'!$A:$A, $A2578)</f>
        <v>0</v>
      </c>
      <c r="X2578" s="13">
        <f>SUMIFS('Fielding Data'!H:H, 'Fielding Data'!$A:$A, $A2578)</f>
        <v>0</v>
      </c>
    </row>
    <row r="2579" spans="1:24" x14ac:dyDescent="0.3">
      <c r="A2579" s="13" t="str">
        <f t="shared" si="81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 t="shared" si="80"/>
        <v>CF</v>
      </c>
      <c r="Q2579" s="13">
        <f>IFERROR(VLOOKUP($A2579, 'Fielding Data'!$A$1:$H$12056, 5, 0), 0)</f>
        <v>0</v>
      </c>
      <c r="R2579" s="13">
        <f>IFERROR(VLOOKUP($A2579, 'Fielding Data'!$A$1:$H$12056, 6, 0), 0)</f>
        <v>0</v>
      </c>
      <c r="S2579" s="13">
        <f>IFERROR(VLOOKUP($A2579, 'Fielding Data'!$A$1:$H$12056, 7, 0), 0)</f>
        <v>0</v>
      </c>
      <c r="T2579" s="13">
        <f>IFERROR(VLOOKUP($A2579, 'Fielding Data'!$A$1:$H$12056, 8, 0), 0)</f>
        <v>0</v>
      </c>
      <c r="U2579" s="13">
        <f>SUMIFS('Fielding Data'!E:E, 'Fielding Data'!$A:$A, $A2579)</f>
        <v>69</v>
      </c>
      <c r="V2579" s="13">
        <f>SUMIFS('Fielding Data'!F:F, 'Fielding Data'!$A:$A, $A2579)</f>
        <v>3</v>
      </c>
      <c r="W2579" s="13">
        <f>SUMIFS('Fielding Data'!G:G, 'Fielding Data'!$A:$A, $A2579)</f>
        <v>0</v>
      </c>
      <c r="X2579" s="13">
        <f>SUMIFS('Fielding Data'!H:H, 'Fielding Data'!$A:$A, $A2579)</f>
        <v>2</v>
      </c>
    </row>
    <row r="2580" spans="1:24" x14ac:dyDescent="0.3">
      <c r="A2580" s="13" t="str">
        <f t="shared" si="81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 t="shared" si="80"/>
        <v>SS</v>
      </c>
      <c r="Q2580" s="13">
        <f>IFERROR(VLOOKUP($A2580, 'Fielding Data'!$A$1:$H$12056, 5, 0), 0)</f>
        <v>204</v>
      </c>
      <c r="R2580" s="13">
        <f>IFERROR(VLOOKUP($A2580, 'Fielding Data'!$A$1:$H$12056, 6, 0), 0)</f>
        <v>349</v>
      </c>
      <c r="S2580" s="13">
        <f>IFERROR(VLOOKUP($A2580, 'Fielding Data'!$A$1:$H$12056, 7, 0), 0)</f>
        <v>14</v>
      </c>
      <c r="T2580" s="13">
        <f>IFERROR(VLOOKUP($A2580, 'Fielding Data'!$A$1:$H$12056, 8, 0), 0)</f>
        <v>68</v>
      </c>
      <c r="U2580" s="13">
        <f>SUMIFS('Fielding Data'!E:E, 'Fielding Data'!$A:$A, $A2580)</f>
        <v>204</v>
      </c>
      <c r="V2580" s="13">
        <f>SUMIFS('Fielding Data'!F:F, 'Fielding Data'!$A:$A, $A2580)</f>
        <v>349</v>
      </c>
      <c r="W2580" s="13">
        <f>SUMIFS('Fielding Data'!G:G, 'Fielding Data'!$A:$A, $A2580)</f>
        <v>14</v>
      </c>
      <c r="X2580" s="13">
        <f>SUMIFS('Fielding Data'!H:H, 'Fielding Data'!$A:$A, $A2580)</f>
        <v>68</v>
      </c>
    </row>
    <row r="2581" spans="1:24" x14ac:dyDescent="0.3">
      <c r="A2581" s="13" t="str">
        <f t="shared" si="81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 t="shared" si="80"/>
        <v>1B</v>
      </c>
      <c r="Q2581" s="13">
        <f>IFERROR(VLOOKUP($A2581, 'Fielding Data'!$A$1:$H$12056, 5, 0), 0)</f>
        <v>761</v>
      </c>
      <c r="R2581" s="13">
        <f>IFERROR(VLOOKUP($A2581, 'Fielding Data'!$A$1:$H$12056, 6, 0), 0)</f>
        <v>40</v>
      </c>
      <c r="S2581" s="13">
        <f>IFERROR(VLOOKUP($A2581, 'Fielding Data'!$A$1:$H$12056, 7, 0), 0)</f>
        <v>4</v>
      </c>
      <c r="T2581" s="13">
        <f>IFERROR(VLOOKUP($A2581, 'Fielding Data'!$A$1:$H$12056, 8, 0), 0)</f>
        <v>64</v>
      </c>
      <c r="U2581" s="13">
        <f>SUMIFS('Fielding Data'!E:E, 'Fielding Data'!$A:$A, $A2581)</f>
        <v>802</v>
      </c>
      <c r="V2581" s="13">
        <f>SUMIFS('Fielding Data'!F:F, 'Fielding Data'!$A:$A, $A2581)</f>
        <v>41</v>
      </c>
      <c r="W2581" s="13">
        <f>SUMIFS('Fielding Data'!G:G, 'Fielding Data'!$A:$A, $A2581)</f>
        <v>4</v>
      </c>
      <c r="X2581" s="13">
        <f>SUMIFS('Fielding Data'!H:H, 'Fielding Data'!$A:$A, $A2581)</f>
        <v>64</v>
      </c>
    </row>
    <row r="2582" spans="1:24" x14ac:dyDescent="0.3">
      <c r="A2582" s="13" t="str">
        <f t="shared" si="81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 t="shared" si="80"/>
        <v>P</v>
      </c>
      <c r="Q2582" s="13">
        <f>IFERROR(VLOOKUP($A2582, 'Fielding Data'!$A$1:$H$12056, 5, 0), 0)</f>
        <v>0</v>
      </c>
      <c r="R2582" s="13">
        <f>IFERROR(VLOOKUP($A2582, 'Fielding Data'!$A$1:$H$12056, 6, 0), 0)</f>
        <v>4</v>
      </c>
      <c r="S2582" s="13">
        <f>IFERROR(VLOOKUP($A2582, 'Fielding Data'!$A$1:$H$12056, 7, 0), 0)</f>
        <v>1</v>
      </c>
      <c r="T2582" s="13">
        <f>IFERROR(VLOOKUP($A2582, 'Fielding Data'!$A$1:$H$12056, 8, 0), 0)</f>
        <v>0</v>
      </c>
      <c r="U2582" s="13">
        <f>SUMIFS('Fielding Data'!E:E, 'Fielding Data'!$A:$A, $A2582)</f>
        <v>0</v>
      </c>
      <c r="V2582" s="13">
        <f>SUMIFS('Fielding Data'!F:F, 'Fielding Data'!$A:$A, $A2582)</f>
        <v>4</v>
      </c>
      <c r="W2582" s="13">
        <f>SUMIFS('Fielding Data'!G:G, 'Fielding Data'!$A:$A, $A2582)</f>
        <v>1</v>
      </c>
      <c r="X2582" s="13">
        <f>SUMIFS('Fielding Data'!H:H, 'Fielding Data'!$A:$A, $A2582)</f>
        <v>0</v>
      </c>
    </row>
    <row r="2583" spans="1:24" x14ac:dyDescent="0.3">
      <c r="A2583" s="13" t="str">
        <f t="shared" si="81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 t="shared" si="80"/>
        <v>SS</v>
      </c>
      <c r="Q2583" s="13">
        <f>IFERROR(VLOOKUP($A2583, 'Fielding Data'!$A$1:$H$12056, 5, 0), 0)</f>
        <v>195</v>
      </c>
      <c r="R2583" s="13">
        <f>IFERROR(VLOOKUP($A2583, 'Fielding Data'!$A$1:$H$12056, 6, 0), 0)</f>
        <v>394</v>
      </c>
      <c r="S2583" s="13">
        <f>IFERROR(VLOOKUP($A2583, 'Fielding Data'!$A$1:$H$12056, 7, 0), 0)</f>
        <v>18</v>
      </c>
      <c r="T2583" s="13">
        <f>IFERROR(VLOOKUP($A2583, 'Fielding Data'!$A$1:$H$12056, 8, 0), 0)</f>
        <v>74</v>
      </c>
      <c r="U2583" s="13">
        <f>SUMIFS('Fielding Data'!E:E, 'Fielding Data'!$A:$A, $A2583)</f>
        <v>195</v>
      </c>
      <c r="V2583" s="13">
        <f>SUMIFS('Fielding Data'!F:F, 'Fielding Data'!$A:$A, $A2583)</f>
        <v>394</v>
      </c>
      <c r="W2583" s="13">
        <f>SUMIFS('Fielding Data'!G:G, 'Fielding Data'!$A:$A, $A2583)</f>
        <v>18</v>
      </c>
      <c r="X2583" s="13">
        <f>SUMIFS('Fielding Data'!H:H, 'Fielding Data'!$A:$A, $A2583)</f>
        <v>74</v>
      </c>
    </row>
    <row r="2584" spans="1:24" x14ac:dyDescent="0.3">
      <c r="A2584" s="13" t="str">
        <f t="shared" si="81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 t="shared" si="80"/>
        <v>LF</v>
      </c>
      <c r="Q2584" s="13">
        <f>IFERROR(VLOOKUP($A2584, 'Fielding Data'!$A$1:$H$12056, 5, 0), 0)</f>
        <v>0</v>
      </c>
      <c r="R2584" s="13">
        <f>IFERROR(VLOOKUP($A2584, 'Fielding Data'!$A$1:$H$12056, 6, 0), 0)</f>
        <v>0</v>
      </c>
      <c r="S2584" s="13">
        <f>IFERROR(VLOOKUP($A2584, 'Fielding Data'!$A$1:$H$12056, 7, 0), 0)</f>
        <v>0</v>
      </c>
      <c r="T2584" s="13">
        <f>IFERROR(VLOOKUP($A2584, 'Fielding Data'!$A$1:$H$12056, 8, 0), 0)</f>
        <v>0</v>
      </c>
      <c r="U2584" s="13">
        <f>SUMIFS('Fielding Data'!E:E, 'Fielding Data'!$A:$A, $A2584)</f>
        <v>42</v>
      </c>
      <c r="V2584" s="13">
        <f>SUMIFS('Fielding Data'!F:F, 'Fielding Data'!$A:$A, $A2584)</f>
        <v>0</v>
      </c>
      <c r="W2584" s="13">
        <f>SUMIFS('Fielding Data'!G:G, 'Fielding Data'!$A:$A, $A2584)</f>
        <v>1</v>
      </c>
      <c r="X2584" s="13">
        <f>SUMIFS('Fielding Data'!H:H, 'Fielding Data'!$A:$A, $A2584)</f>
        <v>0</v>
      </c>
    </row>
    <row r="2585" spans="1:24" x14ac:dyDescent="0.3">
      <c r="A2585" s="13" t="str">
        <f t="shared" si="81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 t="shared" si="80"/>
        <v>P</v>
      </c>
      <c r="Q2585" s="13">
        <f>IFERROR(VLOOKUP($A2585, 'Fielding Data'!$A$1:$H$12056, 5, 0), 0)</f>
        <v>0</v>
      </c>
      <c r="R2585" s="13">
        <f>IFERROR(VLOOKUP($A2585, 'Fielding Data'!$A$1:$H$12056, 6, 0), 0)</f>
        <v>1</v>
      </c>
      <c r="S2585" s="13">
        <f>IFERROR(VLOOKUP($A2585, 'Fielding Data'!$A$1:$H$12056, 7, 0), 0)</f>
        <v>0</v>
      </c>
      <c r="T2585" s="13">
        <f>IFERROR(VLOOKUP($A2585, 'Fielding Data'!$A$1:$H$12056, 8, 0), 0)</f>
        <v>0</v>
      </c>
      <c r="U2585" s="13">
        <f>SUMIFS('Fielding Data'!E:E, 'Fielding Data'!$A:$A, $A2585)</f>
        <v>0</v>
      </c>
      <c r="V2585" s="13">
        <f>SUMIFS('Fielding Data'!F:F, 'Fielding Data'!$A:$A, $A2585)</f>
        <v>1</v>
      </c>
      <c r="W2585" s="13">
        <f>SUMIFS('Fielding Data'!G:G, 'Fielding Data'!$A:$A, $A2585)</f>
        <v>0</v>
      </c>
      <c r="X2585" s="13">
        <f>SUMIFS('Fielding Data'!H:H, 'Fielding Data'!$A:$A, $A2585)</f>
        <v>0</v>
      </c>
    </row>
    <row r="2586" spans="1:24" x14ac:dyDescent="0.3">
      <c r="A2586" s="13" t="str">
        <f t="shared" si="81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 t="shared" si="80"/>
        <v>CF</v>
      </c>
      <c r="Q2586" s="13">
        <f>IFERROR(VLOOKUP($A2586, 'Fielding Data'!$A$1:$H$12056, 5, 0), 0)</f>
        <v>0</v>
      </c>
      <c r="R2586" s="13">
        <f>IFERROR(VLOOKUP($A2586, 'Fielding Data'!$A$1:$H$12056, 6, 0), 0)</f>
        <v>0</v>
      </c>
      <c r="S2586" s="13">
        <f>IFERROR(VLOOKUP($A2586, 'Fielding Data'!$A$1:$H$12056, 7, 0), 0)</f>
        <v>0</v>
      </c>
      <c r="T2586" s="13">
        <f>IFERROR(VLOOKUP($A2586, 'Fielding Data'!$A$1:$H$12056, 8, 0), 0)</f>
        <v>0</v>
      </c>
      <c r="U2586" s="13">
        <f>SUMIFS('Fielding Data'!E:E, 'Fielding Data'!$A:$A, $A2586)</f>
        <v>272</v>
      </c>
      <c r="V2586" s="13">
        <f>SUMIFS('Fielding Data'!F:F, 'Fielding Data'!$A:$A, $A2586)</f>
        <v>4</v>
      </c>
      <c r="W2586" s="13">
        <f>SUMIFS('Fielding Data'!G:G, 'Fielding Data'!$A:$A, $A2586)</f>
        <v>3</v>
      </c>
      <c r="X2586" s="13">
        <f>SUMIFS('Fielding Data'!H:H, 'Fielding Data'!$A:$A, $A2586)</f>
        <v>2</v>
      </c>
    </row>
    <row r="2587" spans="1:24" x14ac:dyDescent="0.3">
      <c r="A2587" s="13" t="str">
        <f t="shared" si="81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 t="shared" si="80"/>
        <v>P</v>
      </c>
      <c r="Q2587" s="13">
        <f>IFERROR(VLOOKUP($A2587, 'Fielding Data'!$A$1:$H$12056, 5, 0), 0)</f>
        <v>1</v>
      </c>
      <c r="R2587" s="13">
        <f>IFERROR(VLOOKUP($A2587, 'Fielding Data'!$A$1:$H$12056, 6, 0), 0)</f>
        <v>1</v>
      </c>
      <c r="S2587" s="13">
        <f>IFERROR(VLOOKUP($A2587, 'Fielding Data'!$A$1:$H$12056, 7, 0), 0)</f>
        <v>0</v>
      </c>
      <c r="T2587" s="13">
        <f>IFERROR(VLOOKUP($A2587, 'Fielding Data'!$A$1:$H$12056, 8, 0), 0)</f>
        <v>1</v>
      </c>
      <c r="U2587" s="13">
        <f>SUMIFS('Fielding Data'!E:E, 'Fielding Data'!$A:$A, $A2587)</f>
        <v>1</v>
      </c>
      <c r="V2587" s="13">
        <f>SUMIFS('Fielding Data'!F:F, 'Fielding Data'!$A:$A, $A2587)</f>
        <v>1</v>
      </c>
      <c r="W2587" s="13">
        <f>SUMIFS('Fielding Data'!G:G, 'Fielding Data'!$A:$A, $A2587)</f>
        <v>0</v>
      </c>
      <c r="X2587" s="13">
        <f>SUMIFS('Fielding Data'!H:H, 'Fielding Data'!$A:$A, $A2587)</f>
        <v>1</v>
      </c>
    </row>
    <row r="2588" spans="1:24" x14ac:dyDescent="0.3">
      <c r="A2588" s="13" t="str">
        <f t="shared" si="81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 t="shared" si="80"/>
        <v>P</v>
      </c>
      <c r="Q2588" s="13">
        <f>IFERROR(VLOOKUP($A2588, 'Fielding Data'!$A$1:$H$12056, 5, 0), 0)</f>
        <v>4</v>
      </c>
      <c r="R2588" s="13">
        <f>IFERROR(VLOOKUP($A2588, 'Fielding Data'!$A$1:$H$12056, 6, 0), 0)</f>
        <v>5</v>
      </c>
      <c r="S2588" s="13">
        <f>IFERROR(VLOOKUP($A2588, 'Fielding Data'!$A$1:$H$12056, 7, 0), 0)</f>
        <v>0</v>
      </c>
      <c r="T2588" s="13">
        <f>IFERROR(VLOOKUP($A2588, 'Fielding Data'!$A$1:$H$12056, 8, 0), 0)</f>
        <v>0</v>
      </c>
      <c r="U2588" s="13">
        <f>SUMIFS('Fielding Data'!E:E, 'Fielding Data'!$A:$A, $A2588)</f>
        <v>4</v>
      </c>
      <c r="V2588" s="13">
        <f>SUMIFS('Fielding Data'!F:F, 'Fielding Data'!$A:$A, $A2588)</f>
        <v>5</v>
      </c>
      <c r="W2588" s="13">
        <f>SUMIFS('Fielding Data'!G:G, 'Fielding Data'!$A:$A, $A2588)</f>
        <v>0</v>
      </c>
      <c r="X2588" s="13">
        <f>SUMIFS('Fielding Data'!H:H, 'Fielding Data'!$A:$A, $A2588)</f>
        <v>0</v>
      </c>
    </row>
    <row r="2589" spans="1:24" x14ac:dyDescent="0.3">
      <c r="A2589" s="13" t="str">
        <f t="shared" si="81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 t="shared" si="80"/>
        <v>P</v>
      </c>
      <c r="Q2589" s="13">
        <f>IFERROR(VLOOKUP($A2589, 'Fielding Data'!$A$1:$H$12056, 5, 0), 0)</f>
        <v>1</v>
      </c>
      <c r="R2589" s="13">
        <f>IFERROR(VLOOKUP($A2589, 'Fielding Data'!$A$1:$H$12056, 6, 0), 0)</f>
        <v>4</v>
      </c>
      <c r="S2589" s="13">
        <f>IFERROR(VLOOKUP($A2589, 'Fielding Data'!$A$1:$H$12056, 7, 0), 0)</f>
        <v>0</v>
      </c>
      <c r="T2589" s="13">
        <f>IFERROR(VLOOKUP($A2589, 'Fielding Data'!$A$1:$H$12056, 8, 0), 0)</f>
        <v>0</v>
      </c>
      <c r="U2589" s="13">
        <f>SUMIFS('Fielding Data'!E:E, 'Fielding Data'!$A:$A, $A2589)</f>
        <v>1</v>
      </c>
      <c r="V2589" s="13">
        <f>SUMIFS('Fielding Data'!F:F, 'Fielding Data'!$A:$A, $A2589)</f>
        <v>4</v>
      </c>
      <c r="W2589" s="13">
        <f>SUMIFS('Fielding Data'!G:G, 'Fielding Data'!$A:$A, $A2589)</f>
        <v>0</v>
      </c>
      <c r="X2589" s="13">
        <f>SUMIFS('Fielding Data'!H:H, 'Fielding Data'!$A:$A, $A2589)</f>
        <v>0</v>
      </c>
    </row>
    <row r="2590" spans="1:24" x14ac:dyDescent="0.3">
      <c r="A2590" s="13" t="str">
        <f t="shared" si="81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 t="shared" si="80"/>
        <v>2B</v>
      </c>
      <c r="Q2590" s="13">
        <f>IFERROR(VLOOKUP($A2590, 'Fielding Data'!$A$1:$H$12056, 5, 0), 0)</f>
        <v>5</v>
      </c>
      <c r="R2590" s="13">
        <f>IFERROR(VLOOKUP($A2590, 'Fielding Data'!$A$1:$H$12056, 6, 0), 0)</f>
        <v>9</v>
      </c>
      <c r="S2590" s="13">
        <f>IFERROR(VLOOKUP($A2590, 'Fielding Data'!$A$1:$H$12056, 7, 0), 0)</f>
        <v>0</v>
      </c>
      <c r="T2590" s="13">
        <f>IFERROR(VLOOKUP($A2590, 'Fielding Data'!$A$1:$H$12056, 8, 0), 0)</f>
        <v>2</v>
      </c>
      <c r="U2590" s="13">
        <f>SUMIFS('Fielding Data'!E:E, 'Fielding Data'!$A:$A, $A2590)</f>
        <v>78</v>
      </c>
      <c r="V2590" s="13">
        <f>SUMIFS('Fielding Data'!F:F, 'Fielding Data'!$A:$A, $A2590)</f>
        <v>159</v>
      </c>
      <c r="W2590" s="13">
        <f>SUMIFS('Fielding Data'!G:G, 'Fielding Data'!$A:$A, $A2590)</f>
        <v>4</v>
      </c>
      <c r="X2590" s="13">
        <f>SUMIFS('Fielding Data'!H:H, 'Fielding Data'!$A:$A, $A2590)</f>
        <v>23</v>
      </c>
    </row>
    <row r="2591" spans="1:24" x14ac:dyDescent="0.3">
      <c r="A2591" s="13" t="str">
        <f t="shared" si="81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 t="shared" si="80"/>
        <v>LF</v>
      </c>
      <c r="Q2591" s="13">
        <f>IFERROR(VLOOKUP($A2591, 'Fielding Data'!$A$1:$H$12056, 5, 0), 0)</f>
        <v>0</v>
      </c>
      <c r="R2591" s="13">
        <f>IFERROR(VLOOKUP($A2591, 'Fielding Data'!$A$1:$H$12056, 6, 0), 0)</f>
        <v>0</v>
      </c>
      <c r="S2591" s="13">
        <f>IFERROR(VLOOKUP($A2591, 'Fielding Data'!$A$1:$H$12056, 7, 0), 0)</f>
        <v>0</v>
      </c>
      <c r="T2591" s="13">
        <f>IFERROR(VLOOKUP($A2591, 'Fielding Data'!$A$1:$H$12056, 8, 0), 0)</f>
        <v>0</v>
      </c>
      <c r="U2591" s="13">
        <f>SUMIFS('Fielding Data'!E:E, 'Fielding Data'!$A:$A, $A2591)</f>
        <v>288</v>
      </c>
      <c r="V2591" s="13">
        <f>SUMIFS('Fielding Data'!F:F, 'Fielding Data'!$A:$A, $A2591)</f>
        <v>9</v>
      </c>
      <c r="W2591" s="13">
        <f>SUMIFS('Fielding Data'!G:G, 'Fielding Data'!$A:$A, $A2591)</f>
        <v>4</v>
      </c>
      <c r="X2591" s="13">
        <f>SUMIFS('Fielding Data'!H:H, 'Fielding Data'!$A:$A, $A2591)</f>
        <v>2</v>
      </c>
    </row>
    <row r="2592" spans="1:24" x14ac:dyDescent="0.3">
      <c r="A2592" s="13" t="str">
        <f t="shared" si="81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 t="shared" si="80"/>
        <v>P</v>
      </c>
      <c r="Q2592" s="13">
        <f>IFERROR(VLOOKUP($A2592, 'Fielding Data'!$A$1:$H$12056, 5, 0), 0)</f>
        <v>6</v>
      </c>
      <c r="R2592" s="13">
        <f>IFERROR(VLOOKUP($A2592, 'Fielding Data'!$A$1:$H$12056, 6, 0), 0)</f>
        <v>6</v>
      </c>
      <c r="S2592" s="13">
        <f>IFERROR(VLOOKUP($A2592, 'Fielding Data'!$A$1:$H$12056, 7, 0), 0)</f>
        <v>1</v>
      </c>
      <c r="T2592" s="13">
        <f>IFERROR(VLOOKUP($A2592, 'Fielding Data'!$A$1:$H$12056, 8, 0), 0)</f>
        <v>0</v>
      </c>
      <c r="U2592" s="13">
        <f>SUMIFS('Fielding Data'!E:E, 'Fielding Data'!$A:$A, $A2592)</f>
        <v>6</v>
      </c>
      <c r="V2592" s="13">
        <f>SUMIFS('Fielding Data'!F:F, 'Fielding Data'!$A:$A, $A2592)</f>
        <v>6</v>
      </c>
      <c r="W2592" s="13">
        <f>SUMIFS('Fielding Data'!G:G, 'Fielding Data'!$A:$A, $A2592)</f>
        <v>1</v>
      </c>
      <c r="X2592" s="13">
        <f>SUMIFS('Fielding Data'!H:H, 'Fielding Data'!$A:$A, $A2592)</f>
        <v>0</v>
      </c>
    </row>
    <row r="2593" spans="1:24" x14ac:dyDescent="0.3">
      <c r="A2593" s="13" t="str">
        <f t="shared" si="81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 t="shared" si="80"/>
        <v>1B</v>
      </c>
      <c r="Q2593" s="13">
        <f>IFERROR(VLOOKUP($A2593, 'Fielding Data'!$A$1:$H$12056, 5, 0), 0)</f>
        <v>1</v>
      </c>
      <c r="R2593" s="13">
        <f>IFERROR(VLOOKUP($A2593, 'Fielding Data'!$A$1:$H$12056, 6, 0), 0)</f>
        <v>1</v>
      </c>
      <c r="S2593" s="13">
        <f>IFERROR(VLOOKUP($A2593, 'Fielding Data'!$A$1:$H$12056, 7, 0), 0)</f>
        <v>0</v>
      </c>
      <c r="T2593" s="13">
        <f>IFERROR(VLOOKUP($A2593, 'Fielding Data'!$A$1:$H$12056, 8, 0), 0)</f>
        <v>2</v>
      </c>
      <c r="U2593" s="13">
        <f>SUMIFS('Fielding Data'!E:E, 'Fielding Data'!$A:$A, $A2593)</f>
        <v>256</v>
      </c>
      <c r="V2593" s="13">
        <f>SUMIFS('Fielding Data'!F:F, 'Fielding Data'!$A:$A, $A2593)</f>
        <v>24</v>
      </c>
      <c r="W2593" s="13">
        <f>SUMIFS('Fielding Data'!G:G, 'Fielding Data'!$A:$A, $A2593)</f>
        <v>2</v>
      </c>
      <c r="X2593" s="13">
        <f>SUMIFS('Fielding Data'!H:H, 'Fielding Data'!$A:$A, $A2593)</f>
        <v>5</v>
      </c>
    </row>
    <row r="2594" spans="1:24" x14ac:dyDescent="0.3">
      <c r="A2594" s="13" t="str">
        <f t="shared" si="81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 t="shared" si="80"/>
        <v>1B</v>
      </c>
      <c r="Q2594" s="13">
        <f>IFERROR(VLOOKUP($A2594, 'Fielding Data'!$A$1:$H$12056, 5, 0), 0)</f>
        <v>217</v>
      </c>
      <c r="R2594" s="13">
        <f>IFERROR(VLOOKUP($A2594, 'Fielding Data'!$A$1:$H$12056, 6, 0), 0)</f>
        <v>15</v>
      </c>
      <c r="S2594" s="13">
        <f>IFERROR(VLOOKUP($A2594, 'Fielding Data'!$A$1:$H$12056, 7, 0), 0)</f>
        <v>2</v>
      </c>
      <c r="T2594" s="13">
        <f>IFERROR(VLOOKUP($A2594, 'Fielding Data'!$A$1:$H$12056, 8, 0), 0)</f>
        <v>22</v>
      </c>
      <c r="U2594" s="13">
        <f>SUMIFS('Fielding Data'!E:E, 'Fielding Data'!$A:$A, $A2594)</f>
        <v>339</v>
      </c>
      <c r="V2594" s="13">
        <f>SUMIFS('Fielding Data'!F:F, 'Fielding Data'!$A:$A, $A2594)</f>
        <v>21</v>
      </c>
      <c r="W2594" s="13">
        <f>SUMIFS('Fielding Data'!G:G, 'Fielding Data'!$A:$A, $A2594)</f>
        <v>5</v>
      </c>
      <c r="X2594" s="13">
        <f>SUMIFS('Fielding Data'!H:H, 'Fielding Data'!$A:$A, $A2594)</f>
        <v>25</v>
      </c>
    </row>
    <row r="2595" spans="1:24" x14ac:dyDescent="0.3">
      <c r="A2595" s="13" t="str">
        <f t="shared" si="81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 t="shared" si="80"/>
        <v>P</v>
      </c>
      <c r="Q2595" s="13">
        <f>IFERROR(VLOOKUP($A2595, 'Fielding Data'!$A$1:$H$12056, 5, 0), 0)</f>
        <v>19</v>
      </c>
      <c r="R2595" s="13">
        <f>IFERROR(VLOOKUP($A2595, 'Fielding Data'!$A$1:$H$12056, 6, 0), 0)</f>
        <v>44</v>
      </c>
      <c r="S2595" s="13">
        <f>IFERROR(VLOOKUP($A2595, 'Fielding Data'!$A$1:$H$12056, 7, 0), 0)</f>
        <v>5</v>
      </c>
      <c r="T2595" s="13">
        <f>IFERROR(VLOOKUP($A2595, 'Fielding Data'!$A$1:$H$12056, 8, 0), 0)</f>
        <v>0</v>
      </c>
      <c r="U2595" s="13">
        <f>SUMIFS('Fielding Data'!E:E, 'Fielding Data'!$A:$A, $A2595)</f>
        <v>19</v>
      </c>
      <c r="V2595" s="13">
        <f>SUMIFS('Fielding Data'!F:F, 'Fielding Data'!$A:$A, $A2595)</f>
        <v>44</v>
      </c>
      <c r="W2595" s="13">
        <f>SUMIFS('Fielding Data'!G:G, 'Fielding Data'!$A:$A, $A2595)</f>
        <v>5</v>
      </c>
      <c r="X2595" s="13">
        <f>SUMIFS('Fielding Data'!H:H, 'Fielding Data'!$A:$A, $A2595)</f>
        <v>0</v>
      </c>
    </row>
    <row r="2596" spans="1:24" x14ac:dyDescent="0.3">
      <c r="A2596" s="13" t="str">
        <f t="shared" si="81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 t="shared" si="80"/>
        <v>2B</v>
      </c>
      <c r="Q2596" s="13">
        <f>IFERROR(VLOOKUP($A2596, 'Fielding Data'!$A$1:$H$12056, 5, 0), 0)</f>
        <v>9</v>
      </c>
      <c r="R2596" s="13">
        <f>IFERROR(VLOOKUP($A2596, 'Fielding Data'!$A$1:$H$12056, 6, 0), 0)</f>
        <v>11</v>
      </c>
      <c r="S2596" s="13">
        <f>IFERROR(VLOOKUP($A2596, 'Fielding Data'!$A$1:$H$12056, 7, 0), 0)</f>
        <v>0</v>
      </c>
      <c r="T2596" s="13">
        <f>IFERROR(VLOOKUP($A2596, 'Fielding Data'!$A$1:$H$12056, 8, 0), 0)</f>
        <v>1</v>
      </c>
      <c r="U2596" s="13">
        <f>SUMIFS('Fielding Data'!E:E, 'Fielding Data'!$A:$A, $A2596)</f>
        <v>9</v>
      </c>
      <c r="V2596" s="13">
        <f>SUMIFS('Fielding Data'!F:F, 'Fielding Data'!$A:$A, $A2596)</f>
        <v>11</v>
      </c>
      <c r="W2596" s="13">
        <f>SUMIFS('Fielding Data'!G:G, 'Fielding Data'!$A:$A, $A2596)</f>
        <v>0</v>
      </c>
      <c r="X2596" s="13">
        <f>SUMIFS('Fielding Data'!H:H, 'Fielding Data'!$A:$A, $A2596)</f>
        <v>1</v>
      </c>
    </row>
    <row r="2597" spans="1:24" x14ac:dyDescent="0.3">
      <c r="A2597" s="13" t="str">
        <f t="shared" si="81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 t="shared" si="80"/>
        <v>CF</v>
      </c>
      <c r="Q2597" s="13">
        <f>IFERROR(VLOOKUP($A2597, 'Fielding Data'!$A$1:$H$12056, 5, 0), 0)</f>
        <v>0</v>
      </c>
      <c r="R2597" s="13">
        <f>IFERROR(VLOOKUP($A2597, 'Fielding Data'!$A$1:$H$12056, 6, 0), 0)</f>
        <v>0</v>
      </c>
      <c r="S2597" s="13">
        <f>IFERROR(VLOOKUP($A2597, 'Fielding Data'!$A$1:$H$12056, 7, 0), 0)</f>
        <v>0</v>
      </c>
      <c r="T2597" s="13">
        <f>IFERROR(VLOOKUP($A2597, 'Fielding Data'!$A$1:$H$12056, 8, 0), 0)</f>
        <v>0</v>
      </c>
      <c r="U2597" s="13">
        <f>SUMIFS('Fielding Data'!E:E, 'Fielding Data'!$A:$A, $A2597)</f>
        <v>65</v>
      </c>
      <c r="V2597" s="13">
        <f>SUMIFS('Fielding Data'!F:F, 'Fielding Data'!$A:$A, $A2597)</f>
        <v>4</v>
      </c>
      <c r="W2597" s="13">
        <f>SUMIFS('Fielding Data'!G:G, 'Fielding Data'!$A:$A, $A2597)</f>
        <v>0</v>
      </c>
      <c r="X2597" s="13">
        <f>SUMIFS('Fielding Data'!H:H, 'Fielding Data'!$A:$A, $A2597)</f>
        <v>1</v>
      </c>
    </row>
    <row r="2598" spans="1:24" x14ac:dyDescent="0.3">
      <c r="A2598" s="13" t="str">
        <f t="shared" si="81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 t="shared" si="80"/>
        <v>LF</v>
      </c>
      <c r="Q2598" s="13">
        <f>IFERROR(VLOOKUP($A2598, 'Fielding Data'!$A$1:$H$12056, 5, 0), 0)</f>
        <v>0</v>
      </c>
      <c r="R2598" s="13">
        <f>IFERROR(VLOOKUP($A2598, 'Fielding Data'!$A$1:$H$12056, 6, 0), 0)</f>
        <v>0</v>
      </c>
      <c r="S2598" s="13">
        <f>IFERROR(VLOOKUP($A2598, 'Fielding Data'!$A$1:$H$12056, 7, 0), 0)</f>
        <v>0</v>
      </c>
      <c r="T2598" s="13">
        <f>IFERROR(VLOOKUP($A2598, 'Fielding Data'!$A$1:$H$12056, 8, 0), 0)</f>
        <v>0</v>
      </c>
      <c r="U2598" s="13">
        <f>SUMIFS('Fielding Data'!E:E, 'Fielding Data'!$A:$A, $A2598)</f>
        <v>99</v>
      </c>
      <c r="V2598" s="13">
        <f>SUMIFS('Fielding Data'!F:F, 'Fielding Data'!$A:$A, $A2598)</f>
        <v>1</v>
      </c>
      <c r="W2598" s="13">
        <f>SUMIFS('Fielding Data'!G:G, 'Fielding Data'!$A:$A, $A2598)</f>
        <v>2</v>
      </c>
      <c r="X2598" s="13">
        <f>SUMIFS('Fielding Data'!H:H, 'Fielding Data'!$A:$A, $A2598)</f>
        <v>0</v>
      </c>
    </row>
    <row r="2599" spans="1:24" x14ac:dyDescent="0.3">
      <c r="A2599" s="13" t="str">
        <f t="shared" si="81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 t="shared" si="80"/>
        <v>P</v>
      </c>
      <c r="Q2599" s="13">
        <f>IFERROR(VLOOKUP($A2599, 'Fielding Data'!$A$1:$H$12056, 5, 0), 0)</f>
        <v>3</v>
      </c>
      <c r="R2599" s="13">
        <f>IFERROR(VLOOKUP($A2599, 'Fielding Data'!$A$1:$H$12056, 6, 0), 0)</f>
        <v>13</v>
      </c>
      <c r="S2599" s="13">
        <f>IFERROR(VLOOKUP($A2599, 'Fielding Data'!$A$1:$H$12056, 7, 0), 0)</f>
        <v>3</v>
      </c>
      <c r="T2599" s="13">
        <f>IFERROR(VLOOKUP($A2599, 'Fielding Data'!$A$1:$H$12056, 8, 0), 0)</f>
        <v>0</v>
      </c>
      <c r="U2599" s="13">
        <f>SUMIFS('Fielding Data'!E:E, 'Fielding Data'!$A:$A, $A2599)</f>
        <v>3</v>
      </c>
      <c r="V2599" s="13">
        <f>SUMIFS('Fielding Data'!F:F, 'Fielding Data'!$A:$A, $A2599)</f>
        <v>13</v>
      </c>
      <c r="W2599" s="13">
        <f>SUMIFS('Fielding Data'!G:G, 'Fielding Data'!$A:$A, $A2599)</f>
        <v>3</v>
      </c>
      <c r="X2599" s="13">
        <f>SUMIFS('Fielding Data'!H:H, 'Fielding Data'!$A:$A, $A2599)</f>
        <v>0</v>
      </c>
    </row>
    <row r="2600" spans="1:24" x14ac:dyDescent="0.3">
      <c r="A2600" s="13" t="str">
        <f t="shared" si="81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 t="shared" si="80"/>
        <v>CF</v>
      </c>
      <c r="Q2600" s="13">
        <f>IFERROR(VLOOKUP($A2600, 'Fielding Data'!$A$1:$H$12056, 5, 0), 0)</f>
        <v>0</v>
      </c>
      <c r="R2600" s="13">
        <f>IFERROR(VLOOKUP($A2600, 'Fielding Data'!$A$1:$H$12056, 6, 0), 0)</f>
        <v>0</v>
      </c>
      <c r="S2600" s="13">
        <f>IFERROR(VLOOKUP($A2600, 'Fielding Data'!$A$1:$H$12056, 7, 0), 0)</f>
        <v>0</v>
      </c>
      <c r="T2600" s="13">
        <f>IFERROR(VLOOKUP($A2600, 'Fielding Data'!$A$1:$H$12056, 8, 0), 0)</f>
        <v>0</v>
      </c>
      <c r="U2600" s="13">
        <f>SUMIFS('Fielding Data'!E:E, 'Fielding Data'!$A:$A, $A2600)</f>
        <v>44</v>
      </c>
      <c r="V2600" s="13">
        <f>SUMIFS('Fielding Data'!F:F, 'Fielding Data'!$A:$A, $A2600)</f>
        <v>0</v>
      </c>
      <c r="W2600" s="13">
        <f>SUMIFS('Fielding Data'!G:G, 'Fielding Data'!$A:$A, $A2600)</f>
        <v>0</v>
      </c>
      <c r="X2600" s="13">
        <f>SUMIFS('Fielding Data'!H:H, 'Fielding Data'!$A:$A, $A2600)</f>
        <v>0</v>
      </c>
    </row>
    <row r="2601" spans="1:24" x14ac:dyDescent="0.3">
      <c r="A2601" s="13" t="str">
        <f t="shared" si="81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 t="shared" si="80"/>
        <v>2B</v>
      </c>
      <c r="Q2601" s="13">
        <f>IFERROR(VLOOKUP($A2601, 'Fielding Data'!$A$1:$H$12056, 5, 0), 0)</f>
        <v>1</v>
      </c>
      <c r="R2601" s="13">
        <f>IFERROR(VLOOKUP($A2601, 'Fielding Data'!$A$1:$H$12056, 6, 0), 0)</f>
        <v>1</v>
      </c>
      <c r="S2601" s="13">
        <f>IFERROR(VLOOKUP($A2601, 'Fielding Data'!$A$1:$H$12056, 7, 0), 0)</f>
        <v>0</v>
      </c>
      <c r="T2601" s="13">
        <f>IFERROR(VLOOKUP($A2601, 'Fielding Data'!$A$1:$H$12056, 8, 0), 0)</f>
        <v>0</v>
      </c>
      <c r="U2601" s="13">
        <f>SUMIFS('Fielding Data'!E:E, 'Fielding Data'!$A:$A, $A2601)</f>
        <v>1</v>
      </c>
      <c r="V2601" s="13">
        <f>SUMIFS('Fielding Data'!F:F, 'Fielding Data'!$A:$A, $A2601)</f>
        <v>2</v>
      </c>
      <c r="W2601" s="13">
        <f>SUMIFS('Fielding Data'!G:G, 'Fielding Data'!$A:$A, $A2601)</f>
        <v>0</v>
      </c>
      <c r="X2601" s="13">
        <f>SUMIFS('Fielding Data'!H:H, 'Fielding Data'!$A:$A, $A2601)</f>
        <v>0</v>
      </c>
    </row>
    <row r="2602" spans="1:24" x14ac:dyDescent="0.3">
      <c r="A2602" s="13" t="str">
        <f t="shared" si="81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 t="shared" si="80"/>
        <v>3B</v>
      </c>
      <c r="Q2602" s="13">
        <f>IFERROR(VLOOKUP($A2602, 'Fielding Data'!$A$1:$H$12056, 5, 0), 0)</f>
        <v>1</v>
      </c>
      <c r="R2602" s="13">
        <f>IFERROR(VLOOKUP($A2602, 'Fielding Data'!$A$1:$H$12056, 6, 0), 0)</f>
        <v>1</v>
      </c>
      <c r="S2602" s="13">
        <f>IFERROR(VLOOKUP($A2602, 'Fielding Data'!$A$1:$H$12056, 7, 0), 0)</f>
        <v>1</v>
      </c>
      <c r="T2602" s="13">
        <f>IFERROR(VLOOKUP($A2602, 'Fielding Data'!$A$1:$H$12056, 8, 0), 0)</f>
        <v>0</v>
      </c>
      <c r="U2602" s="13">
        <f>SUMIFS('Fielding Data'!E:E, 'Fielding Data'!$A:$A, $A2602)</f>
        <v>3</v>
      </c>
      <c r="V2602" s="13">
        <f>SUMIFS('Fielding Data'!F:F, 'Fielding Data'!$A:$A, $A2602)</f>
        <v>1</v>
      </c>
      <c r="W2602" s="13">
        <f>SUMIFS('Fielding Data'!G:G, 'Fielding Data'!$A:$A, $A2602)</f>
        <v>1</v>
      </c>
      <c r="X2602" s="13">
        <f>SUMIFS('Fielding Data'!H:H, 'Fielding Data'!$A:$A, $A2602)</f>
        <v>0</v>
      </c>
    </row>
    <row r="2603" spans="1:24" x14ac:dyDescent="0.3">
      <c r="A2603" s="13" t="str">
        <f t="shared" si="81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 t="shared" si="80"/>
        <v>P</v>
      </c>
      <c r="Q2603" s="13">
        <f>IFERROR(VLOOKUP($A2603, 'Fielding Data'!$A$1:$H$12056, 5, 0), 0)</f>
        <v>19</v>
      </c>
      <c r="R2603" s="13">
        <f>IFERROR(VLOOKUP($A2603, 'Fielding Data'!$A$1:$H$12056, 6, 0), 0)</f>
        <v>14</v>
      </c>
      <c r="S2603" s="13">
        <f>IFERROR(VLOOKUP($A2603, 'Fielding Data'!$A$1:$H$12056, 7, 0), 0)</f>
        <v>0</v>
      </c>
      <c r="T2603" s="13">
        <f>IFERROR(VLOOKUP($A2603, 'Fielding Data'!$A$1:$H$12056, 8, 0), 0)</f>
        <v>1</v>
      </c>
      <c r="U2603" s="13">
        <f>SUMIFS('Fielding Data'!E:E, 'Fielding Data'!$A:$A, $A2603)</f>
        <v>19</v>
      </c>
      <c r="V2603" s="13">
        <f>SUMIFS('Fielding Data'!F:F, 'Fielding Data'!$A:$A, $A2603)</f>
        <v>14</v>
      </c>
      <c r="W2603" s="13">
        <f>SUMIFS('Fielding Data'!G:G, 'Fielding Data'!$A:$A, $A2603)</f>
        <v>0</v>
      </c>
      <c r="X2603" s="13">
        <f>SUMIFS('Fielding Data'!H:H, 'Fielding Data'!$A:$A, $A2603)</f>
        <v>1</v>
      </c>
    </row>
    <row r="2604" spans="1:24" x14ac:dyDescent="0.3">
      <c r="A2604" s="13" t="str">
        <f t="shared" si="81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 t="shared" si="80"/>
        <v>1B</v>
      </c>
      <c r="Q2604" s="13">
        <f>IFERROR(VLOOKUP($A2604, 'Fielding Data'!$A$1:$H$12056, 5, 0), 0)</f>
        <v>342</v>
      </c>
      <c r="R2604" s="13">
        <f>IFERROR(VLOOKUP($A2604, 'Fielding Data'!$A$1:$H$12056, 6, 0), 0)</f>
        <v>28</v>
      </c>
      <c r="S2604" s="13">
        <f>IFERROR(VLOOKUP($A2604, 'Fielding Data'!$A$1:$H$12056, 7, 0), 0)</f>
        <v>4</v>
      </c>
      <c r="T2604" s="13">
        <f>IFERROR(VLOOKUP($A2604, 'Fielding Data'!$A$1:$H$12056, 8, 0), 0)</f>
        <v>37</v>
      </c>
      <c r="U2604" s="13">
        <f>SUMIFS('Fielding Data'!E:E, 'Fielding Data'!$A:$A, $A2604)</f>
        <v>424</v>
      </c>
      <c r="V2604" s="13">
        <f>SUMIFS('Fielding Data'!F:F, 'Fielding Data'!$A:$A, $A2604)</f>
        <v>31</v>
      </c>
      <c r="W2604" s="13">
        <f>SUMIFS('Fielding Data'!G:G, 'Fielding Data'!$A:$A, $A2604)</f>
        <v>6</v>
      </c>
      <c r="X2604" s="13">
        <f>SUMIFS('Fielding Data'!H:H, 'Fielding Data'!$A:$A, $A2604)</f>
        <v>37</v>
      </c>
    </row>
    <row r="2605" spans="1:24" x14ac:dyDescent="0.3">
      <c r="A2605" s="13" t="str">
        <f t="shared" si="81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 t="shared" si="80"/>
        <v>1B</v>
      </c>
      <c r="Q2605" s="13">
        <f>IFERROR(VLOOKUP($A2605, 'Fielding Data'!$A$1:$H$12056, 5, 0), 0)</f>
        <v>1156</v>
      </c>
      <c r="R2605" s="13">
        <f>IFERROR(VLOOKUP($A2605, 'Fielding Data'!$A$1:$H$12056, 6, 0), 0)</f>
        <v>71</v>
      </c>
      <c r="S2605" s="13">
        <f>IFERROR(VLOOKUP($A2605, 'Fielding Data'!$A$1:$H$12056, 7, 0), 0)</f>
        <v>8</v>
      </c>
      <c r="T2605" s="13">
        <f>IFERROR(VLOOKUP($A2605, 'Fielding Data'!$A$1:$H$12056, 8, 0), 0)</f>
        <v>106</v>
      </c>
      <c r="U2605" s="13">
        <f>SUMIFS('Fielding Data'!E:E, 'Fielding Data'!$A:$A, $A2605)</f>
        <v>1156</v>
      </c>
      <c r="V2605" s="13">
        <f>SUMIFS('Fielding Data'!F:F, 'Fielding Data'!$A:$A, $A2605)</f>
        <v>71</v>
      </c>
      <c r="W2605" s="13">
        <f>SUMIFS('Fielding Data'!G:G, 'Fielding Data'!$A:$A, $A2605)</f>
        <v>8</v>
      </c>
      <c r="X2605" s="13">
        <f>SUMIFS('Fielding Data'!H:H, 'Fielding Data'!$A:$A, $A2605)</f>
        <v>106</v>
      </c>
    </row>
    <row r="2606" spans="1:24" x14ac:dyDescent="0.3">
      <c r="A2606" s="13" t="str">
        <f t="shared" si="81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 t="shared" si="80"/>
        <v>CF</v>
      </c>
      <c r="Q2606" s="13">
        <f>IFERROR(VLOOKUP($A2606, 'Fielding Data'!$A$1:$H$12056, 5, 0), 0)</f>
        <v>0</v>
      </c>
      <c r="R2606" s="13">
        <f>IFERROR(VLOOKUP($A2606, 'Fielding Data'!$A$1:$H$12056, 6, 0), 0)</f>
        <v>0</v>
      </c>
      <c r="S2606" s="13">
        <f>IFERROR(VLOOKUP($A2606, 'Fielding Data'!$A$1:$H$12056, 7, 0), 0)</f>
        <v>0</v>
      </c>
      <c r="T2606" s="13">
        <f>IFERROR(VLOOKUP($A2606, 'Fielding Data'!$A$1:$H$12056, 8, 0), 0)</f>
        <v>0</v>
      </c>
      <c r="U2606" s="13">
        <f>SUMIFS('Fielding Data'!E:E, 'Fielding Data'!$A:$A, $A2606)</f>
        <v>211</v>
      </c>
      <c r="V2606" s="13">
        <f>SUMIFS('Fielding Data'!F:F, 'Fielding Data'!$A:$A, $A2606)</f>
        <v>8</v>
      </c>
      <c r="W2606" s="13">
        <f>SUMIFS('Fielding Data'!G:G, 'Fielding Data'!$A:$A, $A2606)</f>
        <v>8</v>
      </c>
      <c r="X2606" s="13">
        <f>SUMIFS('Fielding Data'!H:H, 'Fielding Data'!$A:$A, $A2606)</f>
        <v>1</v>
      </c>
    </row>
    <row r="2607" spans="1:24" x14ac:dyDescent="0.3">
      <c r="A2607" s="13" t="str">
        <f t="shared" si="81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 t="shared" si="80"/>
        <v>P</v>
      </c>
      <c r="Q2607" s="13">
        <f>IFERROR(VLOOKUP($A2607, 'Fielding Data'!$A$1:$H$12056, 5, 0), 0)</f>
        <v>6</v>
      </c>
      <c r="R2607" s="13">
        <f>IFERROR(VLOOKUP($A2607, 'Fielding Data'!$A$1:$H$12056, 6, 0), 0)</f>
        <v>4</v>
      </c>
      <c r="S2607" s="13">
        <f>IFERROR(VLOOKUP($A2607, 'Fielding Data'!$A$1:$H$12056, 7, 0), 0)</f>
        <v>1</v>
      </c>
      <c r="T2607" s="13">
        <f>IFERROR(VLOOKUP($A2607, 'Fielding Data'!$A$1:$H$12056, 8, 0), 0)</f>
        <v>0</v>
      </c>
      <c r="U2607" s="13">
        <f>SUMIFS('Fielding Data'!E:E, 'Fielding Data'!$A:$A, $A2607)</f>
        <v>6</v>
      </c>
      <c r="V2607" s="13">
        <f>SUMIFS('Fielding Data'!F:F, 'Fielding Data'!$A:$A, $A2607)</f>
        <v>4</v>
      </c>
      <c r="W2607" s="13">
        <f>SUMIFS('Fielding Data'!G:G, 'Fielding Data'!$A:$A, $A2607)</f>
        <v>1</v>
      </c>
      <c r="X2607" s="13">
        <f>SUMIFS('Fielding Data'!H:H, 'Fielding Data'!$A:$A, $A2607)</f>
        <v>0</v>
      </c>
    </row>
    <row r="2608" spans="1:24" x14ac:dyDescent="0.3">
      <c r="A2608" s="13" t="str">
        <f t="shared" si="81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 t="shared" si="80"/>
        <v>CF</v>
      </c>
      <c r="Q2608" s="13">
        <f>IFERROR(VLOOKUP($A2608, 'Fielding Data'!$A$1:$H$12056, 5, 0), 0)</f>
        <v>0</v>
      </c>
      <c r="R2608" s="13">
        <f>IFERROR(VLOOKUP($A2608, 'Fielding Data'!$A$1:$H$12056, 6, 0), 0)</f>
        <v>0</v>
      </c>
      <c r="S2608" s="13">
        <f>IFERROR(VLOOKUP($A2608, 'Fielding Data'!$A$1:$H$12056, 7, 0), 0)</f>
        <v>0</v>
      </c>
      <c r="T2608" s="13">
        <f>IFERROR(VLOOKUP($A2608, 'Fielding Data'!$A$1:$H$12056, 8, 0), 0)</f>
        <v>0</v>
      </c>
      <c r="U2608" s="13">
        <f>SUMIFS('Fielding Data'!E:E, 'Fielding Data'!$A:$A, $A2608)</f>
        <v>326</v>
      </c>
      <c r="V2608" s="13">
        <f>SUMIFS('Fielding Data'!F:F, 'Fielding Data'!$A:$A, $A2608)</f>
        <v>4</v>
      </c>
      <c r="W2608" s="13">
        <f>SUMIFS('Fielding Data'!G:G, 'Fielding Data'!$A:$A, $A2608)</f>
        <v>3</v>
      </c>
      <c r="X2608" s="13">
        <f>SUMIFS('Fielding Data'!H:H, 'Fielding Data'!$A:$A, $A2608)</f>
        <v>1</v>
      </c>
    </row>
    <row r="2609" spans="1:24" x14ac:dyDescent="0.3">
      <c r="A2609" s="13" t="str">
        <f t="shared" si="81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 t="shared" si="80"/>
        <v>P</v>
      </c>
      <c r="Q2609" s="13">
        <f>IFERROR(VLOOKUP($A2609, 'Fielding Data'!$A$1:$H$12056, 5, 0), 0)</f>
        <v>11</v>
      </c>
      <c r="R2609" s="13">
        <f>IFERROR(VLOOKUP($A2609, 'Fielding Data'!$A$1:$H$12056, 6, 0), 0)</f>
        <v>13</v>
      </c>
      <c r="S2609" s="13">
        <f>IFERROR(VLOOKUP($A2609, 'Fielding Data'!$A$1:$H$12056, 7, 0), 0)</f>
        <v>2</v>
      </c>
      <c r="T2609" s="13">
        <f>IFERROR(VLOOKUP($A2609, 'Fielding Data'!$A$1:$H$12056, 8, 0), 0)</f>
        <v>5</v>
      </c>
      <c r="U2609" s="13">
        <f>SUMIFS('Fielding Data'!E:E, 'Fielding Data'!$A:$A, $A2609)</f>
        <v>11</v>
      </c>
      <c r="V2609" s="13">
        <f>SUMIFS('Fielding Data'!F:F, 'Fielding Data'!$A:$A, $A2609)</f>
        <v>13</v>
      </c>
      <c r="W2609" s="13">
        <f>SUMIFS('Fielding Data'!G:G, 'Fielding Data'!$A:$A, $A2609)</f>
        <v>2</v>
      </c>
      <c r="X2609" s="13">
        <f>SUMIFS('Fielding Data'!H:H, 'Fielding Data'!$A:$A, $A2609)</f>
        <v>5</v>
      </c>
    </row>
    <row r="2610" spans="1:24" x14ac:dyDescent="0.3">
      <c r="A2610" s="13" t="str">
        <f t="shared" si="81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 t="shared" si="80"/>
        <v>P</v>
      </c>
      <c r="Q2610" s="13">
        <f>IFERROR(VLOOKUP($A2610, 'Fielding Data'!$A$1:$H$12056, 5, 0), 0)</f>
        <v>0</v>
      </c>
      <c r="R2610" s="13">
        <f>IFERROR(VLOOKUP($A2610, 'Fielding Data'!$A$1:$H$12056, 6, 0), 0)</f>
        <v>2</v>
      </c>
      <c r="S2610" s="13">
        <f>IFERROR(VLOOKUP($A2610, 'Fielding Data'!$A$1:$H$12056, 7, 0), 0)</f>
        <v>1</v>
      </c>
      <c r="T2610" s="13">
        <f>IFERROR(VLOOKUP($A2610, 'Fielding Data'!$A$1:$H$12056, 8, 0), 0)</f>
        <v>0</v>
      </c>
      <c r="U2610" s="13">
        <f>SUMIFS('Fielding Data'!E:E, 'Fielding Data'!$A:$A, $A2610)</f>
        <v>0</v>
      </c>
      <c r="V2610" s="13">
        <f>SUMIFS('Fielding Data'!F:F, 'Fielding Data'!$A:$A, $A2610)</f>
        <v>2</v>
      </c>
      <c r="W2610" s="13">
        <f>SUMIFS('Fielding Data'!G:G, 'Fielding Data'!$A:$A, $A2610)</f>
        <v>1</v>
      </c>
      <c r="X2610" s="13">
        <f>SUMIFS('Fielding Data'!H:H, 'Fielding Data'!$A:$A, $A2610)</f>
        <v>0</v>
      </c>
    </row>
    <row r="2611" spans="1:24" x14ac:dyDescent="0.3">
      <c r="A2611" s="13" t="str">
        <f t="shared" si="81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 t="shared" si="80"/>
        <v>CF</v>
      </c>
      <c r="Q2611" s="13">
        <f>IFERROR(VLOOKUP($A2611, 'Fielding Data'!$A$1:$H$12056, 5, 0), 0)</f>
        <v>0</v>
      </c>
      <c r="R2611" s="13">
        <f>IFERROR(VLOOKUP($A2611, 'Fielding Data'!$A$1:$H$12056, 6, 0), 0)</f>
        <v>0</v>
      </c>
      <c r="S2611" s="13">
        <f>IFERROR(VLOOKUP($A2611, 'Fielding Data'!$A$1:$H$12056, 7, 0), 0)</f>
        <v>0</v>
      </c>
      <c r="T2611" s="13">
        <f>IFERROR(VLOOKUP($A2611, 'Fielding Data'!$A$1:$H$12056, 8, 0), 0)</f>
        <v>0</v>
      </c>
      <c r="U2611" s="13">
        <f>SUMIFS('Fielding Data'!E:E, 'Fielding Data'!$A:$A, $A2611)</f>
        <v>262</v>
      </c>
      <c r="V2611" s="13">
        <f>SUMIFS('Fielding Data'!F:F, 'Fielding Data'!$A:$A, $A2611)</f>
        <v>8</v>
      </c>
      <c r="W2611" s="13">
        <f>SUMIFS('Fielding Data'!G:G, 'Fielding Data'!$A:$A, $A2611)</f>
        <v>2</v>
      </c>
      <c r="X2611" s="13">
        <f>SUMIFS('Fielding Data'!H:H, 'Fielding Data'!$A:$A, $A2611)</f>
        <v>1</v>
      </c>
    </row>
    <row r="2612" spans="1:24" x14ac:dyDescent="0.3">
      <c r="A2612" s="13" t="str">
        <f t="shared" si="81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 t="shared" si="80"/>
        <v>P</v>
      </c>
      <c r="Q2612" s="13">
        <f>IFERROR(VLOOKUP($A2612, 'Fielding Data'!$A$1:$H$12056, 5, 0), 0)</f>
        <v>0</v>
      </c>
      <c r="R2612" s="13">
        <f>IFERROR(VLOOKUP($A2612, 'Fielding Data'!$A$1:$H$12056, 6, 0), 0)</f>
        <v>0</v>
      </c>
      <c r="S2612" s="13">
        <f>IFERROR(VLOOKUP($A2612, 'Fielding Data'!$A$1:$H$12056, 7, 0), 0)</f>
        <v>0</v>
      </c>
      <c r="T2612" s="13">
        <f>IFERROR(VLOOKUP($A2612, 'Fielding Data'!$A$1:$H$12056, 8, 0), 0)</f>
        <v>0</v>
      </c>
      <c r="U2612" s="13">
        <f>SUMIFS('Fielding Data'!E:E, 'Fielding Data'!$A:$A, $A2612)</f>
        <v>0</v>
      </c>
      <c r="V2612" s="13">
        <f>SUMIFS('Fielding Data'!F:F, 'Fielding Data'!$A:$A, $A2612)</f>
        <v>0</v>
      </c>
      <c r="W2612" s="13">
        <f>SUMIFS('Fielding Data'!G:G, 'Fielding Data'!$A:$A, $A2612)</f>
        <v>0</v>
      </c>
      <c r="X2612" s="13">
        <f>SUMIFS('Fielding Data'!H:H, 'Fielding Data'!$A:$A, $A2612)</f>
        <v>0</v>
      </c>
    </row>
    <row r="2613" spans="1:24" x14ac:dyDescent="0.3">
      <c r="A2613" s="13" t="str">
        <f t="shared" si="81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 t="shared" si="80"/>
        <v>P</v>
      </c>
      <c r="Q2613" s="13">
        <f>IFERROR(VLOOKUP($A2613, 'Fielding Data'!$A$1:$H$12056, 5, 0), 0)</f>
        <v>0</v>
      </c>
      <c r="R2613" s="13">
        <f>IFERROR(VLOOKUP($A2613, 'Fielding Data'!$A$1:$H$12056, 6, 0), 0)</f>
        <v>0</v>
      </c>
      <c r="S2613" s="13">
        <f>IFERROR(VLOOKUP($A2613, 'Fielding Data'!$A$1:$H$12056, 7, 0), 0)</f>
        <v>0</v>
      </c>
      <c r="T2613" s="13">
        <f>IFERROR(VLOOKUP($A2613, 'Fielding Data'!$A$1:$H$12056, 8, 0), 0)</f>
        <v>0</v>
      </c>
      <c r="U2613" s="13">
        <f>SUMIFS('Fielding Data'!E:E, 'Fielding Data'!$A:$A, $A2613)</f>
        <v>0</v>
      </c>
      <c r="V2613" s="13">
        <f>SUMIFS('Fielding Data'!F:F, 'Fielding Data'!$A:$A, $A2613)</f>
        <v>0</v>
      </c>
      <c r="W2613" s="13">
        <f>SUMIFS('Fielding Data'!G:G, 'Fielding Data'!$A:$A, $A2613)</f>
        <v>0</v>
      </c>
      <c r="X2613" s="13">
        <f>SUMIFS('Fielding Data'!H:H, 'Fielding Data'!$A:$A, $A2613)</f>
        <v>0</v>
      </c>
    </row>
    <row r="2614" spans="1:24" x14ac:dyDescent="0.3">
      <c r="A2614" s="13" t="str">
        <f t="shared" si="81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 t="shared" si="80"/>
        <v>P</v>
      </c>
      <c r="Q2614" s="13">
        <f>IFERROR(VLOOKUP($A2614, 'Fielding Data'!$A$1:$H$12056, 5, 0), 0)</f>
        <v>0</v>
      </c>
      <c r="R2614" s="13">
        <f>IFERROR(VLOOKUP($A2614, 'Fielding Data'!$A$1:$H$12056, 6, 0), 0)</f>
        <v>0</v>
      </c>
      <c r="S2614" s="13">
        <f>IFERROR(VLOOKUP($A2614, 'Fielding Data'!$A$1:$H$12056, 7, 0), 0)</f>
        <v>0</v>
      </c>
      <c r="T2614" s="13">
        <f>IFERROR(VLOOKUP($A2614, 'Fielding Data'!$A$1:$H$12056, 8, 0), 0)</f>
        <v>0</v>
      </c>
      <c r="U2614" s="13">
        <f>SUMIFS('Fielding Data'!E:E, 'Fielding Data'!$A:$A, $A2614)</f>
        <v>0</v>
      </c>
      <c r="V2614" s="13">
        <f>SUMIFS('Fielding Data'!F:F, 'Fielding Data'!$A:$A, $A2614)</f>
        <v>0</v>
      </c>
      <c r="W2614" s="13">
        <f>SUMIFS('Fielding Data'!G:G, 'Fielding Data'!$A:$A, $A2614)</f>
        <v>0</v>
      </c>
      <c r="X2614" s="13">
        <f>SUMIFS('Fielding Data'!H:H, 'Fielding Data'!$A:$A, $A2614)</f>
        <v>0</v>
      </c>
    </row>
    <row r="2615" spans="1:24" x14ac:dyDescent="0.3">
      <c r="A2615" s="13" t="str">
        <f t="shared" si="81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 t="shared" si="80"/>
        <v>P</v>
      </c>
      <c r="Q2615" s="13">
        <f>IFERROR(VLOOKUP($A2615, 'Fielding Data'!$A$1:$H$12056, 5, 0), 0)</f>
        <v>6</v>
      </c>
      <c r="R2615" s="13">
        <f>IFERROR(VLOOKUP($A2615, 'Fielding Data'!$A$1:$H$12056, 6, 0), 0)</f>
        <v>16</v>
      </c>
      <c r="S2615" s="13">
        <f>IFERROR(VLOOKUP($A2615, 'Fielding Data'!$A$1:$H$12056, 7, 0), 0)</f>
        <v>0</v>
      </c>
      <c r="T2615" s="13">
        <f>IFERROR(VLOOKUP($A2615, 'Fielding Data'!$A$1:$H$12056, 8, 0), 0)</f>
        <v>0</v>
      </c>
      <c r="U2615" s="13">
        <f>SUMIFS('Fielding Data'!E:E, 'Fielding Data'!$A:$A, $A2615)</f>
        <v>6</v>
      </c>
      <c r="V2615" s="13">
        <f>SUMIFS('Fielding Data'!F:F, 'Fielding Data'!$A:$A, $A2615)</f>
        <v>16</v>
      </c>
      <c r="W2615" s="13">
        <f>SUMIFS('Fielding Data'!G:G, 'Fielding Data'!$A:$A, $A2615)</f>
        <v>0</v>
      </c>
      <c r="X2615" s="13">
        <f>SUMIFS('Fielding Data'!H:H, 'Fielding Data'!$A:$A, $A2615)</f>
        <v>0</v>
      </c>
    </row>
    <row r="2616" spans="1:24" x14ac:dyDescent="0.3">
      <c r="A2616" s="13" t="str">
        <f t="shared" si="81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 t="shared" si="80"/>
        <v>P</v>
      </c>
      <c r="Q2616" s="13">
        <f>IFERROR(VLOOKUP($A2616, 'Fielding Data'!$A$1:$H$12056, 5, 0), 0)</f>
        <v>0</v>
      </c>
      <c r="R2616" s="13">
        <f>IFERROR(VLOOKUP($A2616, 'Fielding Data'!$A$1:$H$12056, 6, 0), 0)</f>
        <v>0</v>
      </c>
      <c r="S2616" s="13">
        <f>IFERROR(VLOOKUP($A2616, 'Fielding Data'!$A$1:$H$12056, 7, 0), 0)</f>
        <v>0</v>
      </c>
      <c r="T2616" s="13">
        <f>IFERROR(VLOOKUP($A2616, 'Fielding Data'!$A$1:$H$12056, 8, 0), 0)</f>
        <v>0</v>
      </c>
      <c r="U2616" s="13">
        <f>SUMIFS('Fielding Data'!E:E, 'Fielding Data'!$A:$A, $A2616)</f>
        <v>0</v>
      </c>
      <c r="V2616" s="13">
        <f>SUMIFS('Fielding Data'!F:F, 'Fielding Data'!$A:$A, $A2616)</f>
        <v>0</v>
      </c>
      <c r="W2616" s="13">
        <f>SUMIFS('Fielding Data'!G:G, 'Fielding Data'!$A:$A, $A2616)</f>
        <v>0</v>
      </c>
      <c r="X2616" s="13">
        <f>SUMIFS('Fielding Data'!H:H, 'Fielding Data'!$A:$A, $A2616)</f>
        <v>0</v>
      </c>
    </row>
    <row r="2617" spans="1:24" x14ac:dyDescent="0.3">
      <c r="A2617" s="13" t="str">
        <f t="shared" si="81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 t="shared" si="80"/>
        <v>P</v>
      </c>
      <c r="Q2617" s="13">
        <f>IFERROR(VLOOKUP($A2617, 'Fielding Data'!$A$1:$H$12056, 5, 0), 0)</f>
        <v>3</v>
      </c>
      <c r="R2617" s="13">
        <f>IFERROR(VLOOKUP($A2617, 'Fielding Data'!$A$1:$H$12056, 6, 0), 0)</f>
        <v>2</v>
      </c>
      <c r="S2617" s="13">
        <f>IFERROR(VLOOKUP($A2617, 'Fielding Data'!$A$1:$H$12056, 7, 0), 0)</f>
        <v>2</v>
      </c>
      <c r="T2617" s="13">
        <f>IFERROR(VLOOKUP($A2617, 'Fielding Data'!$A$1:$H$12056, 8, 0), 0)</f>
        <v>0</v>
      </c>
      <c r="U2617" s="13">
        <f>SUMIFS('Fielding Data'!E:E, 'Fielding Data'!$A:$A, $A2617)</f>
        <v>3</v>
      </c>
      <c r="V2617" s="13">
        <f>SUMIFS('Fielding Data'!F:F, 'Fielding Data'!$A:$A, $A2617)</f>
        <v>2</v>
      </c>
      <c r="W2617" s="13">
        <f>SUMIFS('Fielding Data'!G:G, 'Fielding Data'!$A:$A, $A2617)</f>
        <v>2</v>
      </c>
      <c r="X2617" s="13">
        <f>SUMIFS('Fielding Data'!H:H, 'Fielding Data'!$A:$A, $A2617)</f>
        <v>0</v>
      </c>
    </row>
    <row r="2618" spans="1:24" x14ac:dyDescent="0.3">
      <c r="A2618" s="13" t="str">
        <f t="shared" si="81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 t="shared" si="80"/>
        <v>P</v>
      </c>
      <c r="Q2618" s="13">
        <f>IFERROR(VLOOKUP($A2618, 'Fielding Data'!$A$1:$H$12056, 5, 0), 0)</f>
        <v>1</v>
      </c>
      <c r="R2618" s="13">
        <f>IFERROR(VLOOKUP($A2618, 'Fielding Data'!$A$1:$H$12056, 6, 0), 0)</f>
        <v>0</v>
      </c>
      <c r="S2618" s="13">
        <f>IFERROR(VLOOKUP($A2618, 'Fielding Data'!$A$1:$H$12056, 7, 0), 0)</f>
        <v>0</v>
      </c>
      <c r="T2618" s="13">
        <f>IFERROR(VLOOKUP($A2618, 'Fielding Data'!$A$1:$H$12056, 8, 0), 0)</f>
        <v>0</v>
      </c>
      <c r="U2618" s="13">
        <f>SUMIFS('Fielding Data'!E:E, 'Fielding Data'!$A:$A, $A2618)</f>
        <v>1</v>
      </c>
      <c r="V2618" s="13">
        <f>SUMIFS('Fielding Data'!F:F, 'Fielding Data'!$A:$A, $A2618)</f>
        <v>0</v>
      </c>
      <c r="W2618" s="13">
        <f>SUMIFS('Fielding Data'!G:G, 'Fielding Data'!$A:$A, $A2618)</f>
        <v>0</v>
      </c>
      <c r="X2618" s="13">
        <f>SUMIFS('Fielding Data'!H:H, 'Fielding Data'!$A:$A, $A2618)</f>
        <v>0</v>
      </c>
    </row>
    <row r="2619" spans="1:24" x14ac:dyDescent="0.3">
      <c r="A2619" s="13" t="str">
        <f t="shared" si="81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 t="shared" si="80"/>
        <v>CF</v>
      </c>
      <c r="Q2619" s="13">
        <f>IFERROR(VLOOKUP($A2619, 'Fielding Data'!$A$1:$H$12056, 5, 0), 0)</f>
        <v>0</v>
      </c>
      <c r="R2619" s="13">
        <f>IFERROR(VLOOKUP($A2619, 'Fielding Data'!$A$1:$H$12056, 6, 0), 0)</f>
        <v>0</v>
      </c>
      <c r="S2619" s="13">
        <f>IFERROR(VLOOKUP($A2619, 'Fielding Data'!$A$1:$H$12056, 7, 0), 0)</f>
        <v>0</v>
      </c>
      <c r="T2619" s="13">
        <f>IFERROR(VLOOKUP($A2619, 'Fielding Data'!$A$1:$H$12056, 8, 0), 0)</f>
        <v>0</v>
      </c>
      <c r="U2619" s="13">
        <f>SUMIFS('Fielding Data'!E:E, 'Fielding Data'!$A:$A, $A2619)</f>
        <v>140</v>
      </c>
      <c r="V2619" s="13">
        <f>SUMIFS('Fielding Data'!F:F, 'Fielding Data'!$A:$A, $A2619)</f>
        <v>4</v>
      </c>
      <c r="W2619" s="13">
        <f>SUMIFS('Fielding Data'!G:G, 'Fielding Data'!$A:$A, $A2619)</f>
        <v>1</v>
      </c>
      <c r="X2619" s="13">
        <f>SUMIFS('Fielding Data'!H:H, 'Fielding Data'!$A:$A, $A2619)</f>
        <v>0</v>
      </c>
    </row>
    <row r="2620" spans="1:24" x14ac:dyDescent="0.3">
      <c r="A2620" s="13" t="str">
        <f t="shared" si="81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 t="shared" si="80"/>
        <v>1B</v>
      </c>
      <c r="Q2620" s="13">
        <f>IFERROR(VLOOKUP($A2620, 'Fielding Data'!$A$1:$H$12056, 5, 0), 0)</f>
        <v>4</v>
      </c>
      <c r="R2620" s="13">
        <f>IFERROR(VLOOKUP($A2620, 'Fielding Data'!$A$1:$H$12056, 6, 0), 0)</f>
        <v>0</v>
      </c>
      <c r="S2620" s="13">
        <f>IFERROR(VLOOKUP($A2620, 'Fielding Data'!$A$1:$H$12056, 7, 0), 0)</f>
        <v>0</v>
      </c>
      <c r="T2620" s="13">
        <f>IFERROR(VLOOKUP($A2620, 'Fielding Data'!$A$1:$H$12056, 8, 0), 0)</f>
        <v>1</v>
      </c>
      <c r="U2620" s="13">
        <f>SUMIFS('Fielding Data'!E:E, 'Fielding Data'!$A:$A, $A2620)</f>
        <v>27</v>
      </c>
      <c r="V2620" s="13">
        <f>SUMIFS('Fielding Data'!F:F, 'Fielding Data'!$A:$A, $A2620)</f>
        <v>11</v>
      </c>
      <c r="W2620" s="13">
        <f>SUMIFS('Fielding Data'!G:G, 'Fielding Data'!$A:$A, $A2620)</f>
        <v>1</v>
      </c>
      <c r="X2620" s="13">
        <f>SUMIFS('Fielding Data'!H:H, 'Fielding Data'!$A:$A, $A2620)</f>
        <v>2</v>
      </c>
    </row>
    <row r="2621" spans="1:24" x14ac:dyDescent="0.3">
      <c r="A2621" s="13" t="str">
        <f t="shared" si="81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 t="shared" si="80"/>
        <v>1B</v>
      </c>
      <c r="Q2621" s="13">
        <f>IFERROR(VLOOKUP($A2621, 'Fielding Data'!$A$1:$H$12056, 5, 0), 0)</f>
        <v>20</v>
      </c>
      <c r="R2621" s="13">
        <f>IFERROR(VLOOKUP($A2621, 'Fielding Data'!$A$1:$H$12056, 6, 0), 0)</f>
        <v>3</v>
      </c>
      <c r="S2621" s="13">
        <f>IFERROR(VLOOKUP($A2621, 'Fielding Data'!$A$1:$H$12056, 7, 0), 0)</f>
        <v>0</v>
      </c>
      <c r="T2621" s="13">
        <f>IFERROR(VLOOKUP($A2621, 'Fielding Data'!$A$1:$H$12056, 8, 0), 0)</f>
        <v>1</v>
      </c>
      <c r="U2621" s="13">
        <f>SUMIFS('Fielding Data'!E:E, 'Fielding Data'!$A:$A, $A2621)</f>
        <v>189</v>
      </c>
      <c r="V2621" s="13">
        <f>SUMIFS('Fielding Data'!F:F, 'Fielding Data'!$A:$A, $A2621)</f>
        <v>314</v>
      </c>
      <c r="W2621" s="13">
        <f>SUMIFS('Fielding Data'!G:G, 'Fielding Data'!$A:$A, $A2621)</f>
        <v>15</v>
      </c>
      <c r="X2621" s="13">
        <f>SUMIFS('Fielding Data'!H:H, 'Fielding Data'!$A:$A, $A2621)</f>
        <v>65</v>
      </c>
    </row>
    <row r="2622" spans="1:24" x14ac:dyDescent="0.3">
      <c r="A2622" s="13" t="str">
        <f t="shared" si="81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 t="shared" si="80"/>
        <v>SS</v>
      </c>
      <c r="Q2622" s="13">
        <f>IFERROR(VLOOKUP($A2622, 'Fielding Data'!$A$1:$H$12056, 5, 0), 0)</f>
        <v>171</v>
      </c>
      <c r="R2622" s="13">
        <f>IFERROR(VLOOKUP($A2622, 'Fielding Data'!$A$1:$H$12056, 6, 0), 0)</f>
        <v>306</v>
      </c>
      <c r="S2622" s="13">
        <f>IFERROR(VLOOKUP($A2622, 'Fielding Data'!$A$1:$H$12056, 7, 0), 0)</f>
        <v>15</v>
      </c>
      <c r="T2622" s="13">
        <f>IFERROR(VLOOKUP($A2622, 'Fielding Data'!$A$1:$H$12056, 8, 0), 0)</f>
        <v>65</v>
      </c>
      <c r="U2622" s="13">
        <f>SUMIFS('Fielding Data'!E:E, 'Fielding Data'!$A:$A, $A2622)</f>
        <v>171</v>
      </c>
      <c r="V2622" s="13">
        <f>SUMIFS('Fielding Data'!F:F, 'Fielding Data'!$A:$A, $A2622)</f>
        <v>306</v>
      </c>
      <c r="W2622" s="13">
        <f>SUMIFS('Fielding Data'!G:G, 'Fielding Data'!$A:$A, $A2622)</f>
        <v>15</v>
      </c>
      <c r="X2622" s="13">
        <f>SUMIFS('Fielding Data'!H:H, 'Fielding Data'!$A:$A, $A2622)</f>
        <v>65</v>
      </c>
    </row>
    <row r="2623" spans="1:24" x14ac:dyDescent="0.3">
      <c r="A2623" s="13" t="str">
        <f t="shared" si="81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 t="shared" si="80"/>
        <v>P</v>
      </c>
      <c r="Q2623" s="13">
        <f>IFERROR(VLOOKUP($A2623, 'Fielding Data'!$A$1:$H$12056, 5, 0), 0)</f>
        <v>12</v>
      </c>
      <c r="R2623" s="13">
        <f>IFERROR(VLOOKUP($A2623, 'Fielding Data'!$A$1:$H$12056, 6, 0), 0)</f>
        <v>18</v>
      </c>
      <c r="S2623" s="13">
        <f>IFERROR(VLOOKUP($A2623, 'Fielding Data'!$A$1:$H$12056, 7, 0), 0)</f>
        <v>1</v>
      </c>
      <c r="T2623" s="13">
        <f>IFERROR(VLOOKUP($A2623, 'Fielding Data'!$A$1:$H$12056, 8, 0), 0)</f>
        <v>2</v>
      </c>
      <c r="U2623" s="13">
        <f>SUMIFS('Fielding Data'!E:E, 'Fielding Data'!$A:$A, $A2623)</f>
        <v>12</v>
      </c>
      <c r="V2623" s="13">
        <f>SUMIFS('Fielding Data'!F:F, 'Fielding Data'!$A:$A, $A2623)</f>
        <v>18</v>
      </c>
      <c r="W2623" s="13">
        <f>SUMIFS('Fielding Data'!G:G, 'Fielding Data'!$A:$A, $A2623)</f>
        <v>1</v>
      </c>
      <c r="X2623" s="13">
        <f>SUMIFS('Fielding Data'!H:H, 'Fielding Data'!$A:$A, $A2623)</f>
        <v>2</v>
      </c>
    </row>
    <row r="2624" spans="1:24" x14ac:dyDescent="0.3">
      <c r="A2624" s="13" t="str">
        <f t="shared" si="81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 t="shared" si="80"/>
        <v>P</v>
      </c>
      <c r="Q2624" s="13">
        <f>IFERROR(VLOOKUP($A2624, 'Fielding Data'!$A$1:$H$12056, 5, 0), 0)</f>
        <v>5</v>
      </c>
      <c r="R2624" s="13">
        <f>IFERROR(VLOOKUP($A2624, 'Fielding Data'!$A$1:$H$12056, 6, 0), 0)</f>
        <v>7</v>
      </c>
      <c r="S2624" s="13">
        <f>IFERROR(VLOOKUP($A2624, 'Fielding Data'!$A$1:$H$12056, 7, 0), 0)</f>
        <v>1</v>
      </c>
      <c r="T2624" s="13">
        <f>IFERROR(VLOOKUP($A2624, 'Fielding Data'!$A$1:$H$12056, 8, 0), 0)</f>
        <v>1</v>
      </c>
      <c r="U2624" s="13">
        <f>SUMIFS('Fielding Data'!E:E, 'Fielding Data'!$A:$A, $A2624)</f>
        <v>5</v>
      </c>
      <c r="V2624" s="13">
        <f>SUMIFS('Fielding Data'!F:F, 'Fielding Data'!$A:$A, $A2624)</f>
        <v>7</v>
      </c>
      <c r="W2624" s="13">
        <f>SUMIFS('Fielding Data'!G:G, 'Fielding Data'!$A:$A, $A2624)</f>
        <v>1</v>
      </c>
      <c r="X2624" s="13">
        <f>SUMIFS('Fielding Data'!H:H, 'Fielding Data'!$A:$A, $A2624)</f>
        <v>1</v>
      </c>
    </row>
    <row r="2625" spans="1:24" x14ac:dyDescent="0.3">
      <c r="A2625" s="13" t="str">
        <f t="shared" si="81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 t="shared" si="80"/>
        <v>2B</v>
      </c>
      <c r="Q2625" s="13">
        <f>IFERROR(VLOOKUP($A2625, 'Fielding Data'!$A$1:$H$12056, 5, 0), 0)</f>
        <v>12</v>
      </c>
      <c r="R2625" s="13">
        <f>IFERROR(VLOOKUP($A2625, 'Fielding Data'!$A$1:$H$12056, 6, 0), 0)</f>
        <v>8</v>
      </c>
      <c r="S2625" s="13">
        <f>IFERROR(VLOOKUP($A2625, 'Fielding Data'!$A$1:$H$12056, 7, 0), 0)</f>
        <v>0</v>
      </c>
      <c r="T2625" s="13">
        <f>IFERROR(VLOOKUP($A2625, 'Fielding Data'!$A$1:$H$12056, 8, 0), 0)</f>
        <v>2</v>
      </c>
      <c r="U2625" s="13">
        <f>SUMIFS('Fielding Data'!E:E, 'Fielding Data'!$A:$A, $A2625)</f>
        <v>13</v>
      </c>
      <c r="V2625" s="13">
        <f>SUMIFS('Fielding Data'!F:F, 'Fielding Data'!$A:$A, $A2625)</f>
        <v>8</v>
      </c>
      <c r="W2625" s="13">
        <f>SUMIFS('Fielding Data'!G:G, 'Fielding Data'!$A:$A, $A2625)</f>
        <v>0</v>
      </c>
      <c r="X2625" s="13">
        <f>SUMIFS('Fielding Data'!H:H, 'Fielding Data'!$A:$A, $A2625)</f>
        <v>2</v>
      </c>
    </row>
    <row r="2626" spans="1:24" x14ac:dyDescent="0.3">
      <c r="A2626" s="13" t="str">
        <f t="shared" si="81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 t="shared" ref="P2626:P2689" si="82">IFERROR(VLOOKUP($A2626, Fielding, 4, 0), "Other")</f>
        <v>P</v>
      </c>
      <c r="Q2626" s="13">
        <f>IFERROR(VLOOKUP($A2626, 'Fielding Data'!$A$1:$H$12056, 5, 0), 0)</f>
        <v>10</v>
      </c>
      <c r="R2626" s="13">
        <f>IFERROR(VLOOKUP($A2626, 'Fielding Data'!$A$1:$H$12056, 6, 0), 0)</f>
        <v>21</v>
      </c>
      <c r="S2626" s="13">
        <f>IFERROR(VLOOKUP($A2626, 'Fielding Data'!$A$1:$H$12056, 7, 0), 0)</f>
        <v>0</v>
      </c>
      <c r="T2626" s="13">
        <f>IFERROR(VLOOKUP($A2626, 'Fielding Data'!$A$1:$H$12056, 8, 0), 0)</f>
        <v>1</v>
      </c>
      <c r="U2626" s="13">
        <f>SUMIFS('Fielding Data'!E:E, 'Fielding Data'!$A:$A, $A2626)</f>
        <v>10</v>
      </c>
      <c r="V2626" s="13">
        <f>SUMIFS('Fielding Data'!F:F, 'Fielding Data'!$A:$A, $A2626)</f>
        <v>21</v>
      </c>
      <c r="W2626" s="13">
        <f>SUMIFS('Fielding Data'!G:G, 'Fielding Data'!$A:$A, $A2626)</f>
        <v>0</v>
      </c>
      <c r="X2626" s="13">
        <f>SUMIFS('Fielding Data'!H:H, 'Fielding Data'!$A:$A, $A2626)</f>
        <v>1</v>
      </c>
    </row>
    <row r="2627" spans="1:24" x14ac:dyDescent="0.3">
      <c r="A2627" s="13" t="str">
        <f t="shared" ref="A2627:A2690" si="83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 t="shared" si="82"/>
        <v>SS</v>
      </c>
      <c r="Q2627" s="13">
        <f>IFERROR(VLOOKUP($A2627, 'Fielding Data'!$A$1:$H$12056, 5, 0), 0)</f>
        <v>8</v>
      </c>
      <c r="R2627" s="13">
        <f>IFERROR(VLOOKUP($A2627, 'Fielding Data'!$A$1:$H$12056, 6, 0), 0)</f>
        <v>9</v>
      </c>
      <c r="S2627" s="13">
        <f>IFERROR(VLOOKUP($A2627, 'Fielding Data'!$A$1:$H$12056, 7, 0), 0)</f>
        <v>1</v>
      </c>
      <c r="T2627" s="13">
        <f>IFERROR(VLOOKUP($A2627, 'Fielding Data'!$A$1:$H$12056, 8, 0), 0)</f>
        <v>4</v>
      </c>
      <c r="U2627" s="13">
        <f>SUMIFS('Fielding Data'!E:E, 'Fielding Data'!$A:$A, $A2627)</f>
        <v>8</v>
      </c>
      <c r="V2627" s="13">
        <f>SUMIFS('Fielding Data'!F:F, 'Fielding Data'!$A:$A, $A2627)</f>
        <v>9</v>
      </c>
      <c r="W2627" s="13">
        <f>SUMIFS('Fielding Data'!G:G, 'Fielding Data'!$A:$A, $A2627)</f>
        <v>1</v>
      </c>
      <c r="X2627" s="13">
        <f>SUMIFS('Fielding Data'!H:H, 'Fielding Data'!$A:$A, $A2627)</f>
        <v>4</v>
      </c>
    </row>
    <row r="2628" spans="1:24" x14ac:dyDescent="0.3">
      <c r="A2628" s="13" t="str">
        <f t="shared" si="83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 t="shared" si="82"/>
        <v>LF</v>
      </c>
      <c r="Q2628" s="13">
        <f>IFERROR(VLOOKUP($A2628, 'Fielding Data'!$A$1:$H$12056, 5, 0), 0)</f>
        <v>0</v>
      </c>
      <c r="R2628" s="13">
        <f>IFERROR(VLOOKUP($A2628, 'Fielding Data'!$A$1:$H$12056, 6, 0), 0)</f>
        <v>0</v>
      </c>
      <c r="S2628" s="13">
        <f>IFERROR(VLOOKUP($A2628, 'Fielding Data'!$A$1:$H$12056, 7, 0), 0)</f>
        <v>0</v>
      </c>
      <c r="T2628" s="13">
        <f>IFERROR(VLOOKUP($A2628, 'Fielding Data'!$A$1:$H$12056, 8, 0), 0)</f>
        <v>0</v>
      </c>
      <c r="U2628" s="13">
        <f>SUMIFS('Fielding Data'!E:E, 'Fielding Data'!$A:$A, $A2628)</f>
        <v>50</v>
      </c>
      <c r="V2628" s="13">
        <f>SUMIFS('Fielding Data'!F:F, 'Fielding Data'!$A:$A, $A2628)</f>
        <v>2</v>
      </c>
      <c r="W2628" s="13">
        <f>SUMIFS('Fielding Data'!G:G, 'Fielding Data'!$A:$A, $A2628)</f>
        <v>0</v>
      </c>
      <c r="X2628" s="13">
        <f>SUMIFS('Fielding Data'!H:H, 'Fielding Data'!$A:$A, $A2628)</f>
        <v>2</v>
      </c>
    </row>
    <row r="2629" spans="1:24" x14ac:dyDescent="0.3">
      <c r="A2629" s="13" t="str">
        <f t="shared" si="83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 t="shared" si="82"/>
        <v>CF</v>
      </c>
      <c r="Q2629" s="13">
        <f>IFERROR(VLOOKUP($A2629, 'Fielding Data'!$A$1:$H$12056, 5, 0), 0)</f>
        <v>0</v>
      </c>
      <c r="R2629" s="13">
        <f>IFERROR(VLOOKUP($A2629, 'Fielding Data'!$A$1:$H$12056, 6, 0), 0)</f>
        <v>0</v>
      </c>
      <c r="S2629" s="13">
        <f>IFERROR(VLOOKUP($A2629, 'Fielding Data'!$A$1:$H$12056, 7, 0), 0)</f>
        <v>0</v>
      </c>
      <c r="T2629" s="13">
        <f>IFERROR(VLOOKUP($A2629, 'Fielding Data'!$A$1:$H$12056, 8, 0), 0)</f>
        <v>0</v>
      </c>
      <c r="U2629" s="13">
        <f>SUMIFS('Fielding Data'!E:E, 'Fielding Data'!$A:$A, $A2629)</f>
        <v>11</v>
      </c>
      <c r="V2629" s="13">
        <f>SUMIFS('Fielding Data'!F:F, 'Fielding Data'!$A:$A, $A2629)</f>
        <v>0</v>
      </c>
      <c r="W2629" s="13">
        <f>SUMIFS('Fielding Data'!G:G, 'Fielding Data'!$A:$A, $A2629)</f>
        <v>0</v>
      </c>
      <c r="X2629" s="13">
        <f>SUMIFS('Fielding Data'!H:H, 'Fielding Data'!$A:$A, $A2629)</f>
        <v>0</v>
      </c>
    </row>
    <row r="2630" spans="1:24" x14ac:dyDescent="0.3">
      <c r="A2630" s="13" t="str">
        <f t="shared" si="83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 t="shared" si="82"/>
        <v>P</v>
      </c>
      <c r="Q2630" s="13">
        <f>IFERROR(VLOOKUP($A2630, 'Fielding Data'!$A$1:$H$12056, 5, 0), 0)</f>
        <v>12</v>
      </c>
      <c r="R2630" s="13">
        <f>IFERROR(VLOOKUP($A2630, 'Fielding Data'!$A$1:$H$12056, 6, 0), 0)</f>
        <v>44</v>
      </c>
      <c r="S2630" s="13">
        <f>IFERROR(VLOOKUP($A2630, 'Fielding Data'!$A$1:$H$12056, 7, 0), 0)</f>
        <v>4</v>
      </c>
      <c r="T2630" s="13">
        <f>IFERROR(VLOOKUP($A2630, 'Fielding Data'!$A$1:$H$12056, 8, 0), 0)</f>
        <v>6</v>
      </c>
      <c r="U2630" s="13">
        <f>SUMIFS('Fielding Data'!E:E, 'Fielding Data'!$A:$A, $A2630)</f>
        <v>12</v>
      </c>
      <c r="V2630" s="13">
        <f>SUMIFS('Fielding Data'!F:F, 'Fielding Data'!$A:$A, $A2630)</f>
        <v>44</v>
      </c>
      <c r="W2630" s="13">
        <f>SUMIFS('Fielding Data'!G:G, 'Fielding Data'!$A:$A, $A2630)</f>
        <v>4</v>
      </c>
      <c r="X2630" s="13">
        <f>SUMIFS('Fielding Data'!H:H, 'Fielding Data'!$A:$A, $A2630)</f>
        <v>6</v>
      </c>
    </row>
    <row r="2631" spans="1:24" x14ac:dyDescent="0.3">
      <c r="A2631" s="13" t="str">
        <f t="shared" si="83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 t="shared" si="82"/>
        <v>P</v>
      </c>
      <c r="Q2631" s="13">
        <f>IFERROR(VLOOKUP($A2631, 'Fielding Data'!$A$1:$H$12056, 5, 0), 0)</f>
        <v>0</v>
      </c>
      <c r="R2631" s="13">
        <f>IFERROR(VLOOKUP($A2631, 'Fielding Data'!$A$1:$H$12056, 6, 0), 0)</f>
        <v>1</v>
      </c>
      <c r="S2631" s="13">
        <f>IFERROR(VLOOKUP($A2631, 'Fielding Data'!$A$1:$H$12056, 7, 0), 0)</f>
        <v>0</v>
      </c>
      <c r="T2631" s="13">
        <f>IFERROR(VLOOKUP($A2631, 'Fielding Data'!$A$1:$H$12056, 8, 0), 0)</f>
        <v>0</v>
      </c>
      <c r="U2631" s="13">
        <f>SUMIFS('Fielding Data'!E:E, 'Fielding Data'!$A:$A, $A2631)</f>
        <v>0</v>
      </c>
      <c r="V2631" s="13">
        <f>SUMIFS('Fielding Data'!F:F, 'Fielding Data'!$A:$A, $A2631)</f>
        <v>1</v>
      </c>
      <c r="W2631" s="13">
        <f>SUMIFS('Fielding Data'!G:G, 'Fielding Data'!$A:$A, $A2631)</f>
        <v>0</v>
      </c>
      <c r="X2631" s="13">
        <f>SUMIFS('Fielding Data'!H:H, 'Fielding Data'!$A:$A, $A2631)</f>
        <v>0</v>
      </c>
    </row>
    <row r="2632" spans="1:24" x14ac:dyDescent="0.3">
      <c r="A2632" s="13" t="str">
        <f t="shared" si="83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 t="shared" si="82"/>
        <v>P</v>
      </c>
      <c r="Q2632" s="13">
        <f>IFERROR(VLOOKUP($A2632, 'Fielding Data'!$A$1:$H$12056, 5, 0), 0)</f>
        <v>1</v>
      </c>
      <c r="R2632" s="13">
        <f>IFERROR(VLOOKUP($A2632, 'Fielding Data'!$A$1:$H$12056, 6, 0), 0)</f>
        <v>3</v>
      </c>
      <c r="S2632" s="13">
        <f>IFERROR(VLOOKUP($A2632, 'Fielding Data'!$A$1:$H$12056, 7, 0), 0)</f>
        <v>2</v>
      </c>
      <c r="T2632" s="13">
        <f>IFERROR(VLOOKUP($A2632, 'Fielding Data'!$A$1:$H$12056, 8, 0), 0)</f>
        <v>0</v>
      </c>
      <c r="U2632" s="13">
        <f>SUMIFS('Fielding Data'!E:E, 'Fielding Data'!$A:$A, $A2632)</f>
        <v>1</v>
      </c>
      <c r="V2632" s="13">
        <f>SUMIFS('Fielding Data'!F:F, 'Fielding Data'!$A:$A, $A2632)</f>
        <v>3</v>
      </c>
      <c r="W2632" s="13">
        <f>SUMIFS('Fielding Data'!G:G, 'Fielding Data'!$A:$A, $A2632)</f>
        <v>2</v>
      </c>
      <c r="X2632" s="13">
        <f>SUMIFS('Fielding Data'!H:H, 'Fielding Data'!$A:$A, $A2632)</f>
        <v>0</v>
      </c>
    </row>
    <row r="2633" spans="1:24" x14ac:dyDescent="0.3">
      <c r="A2633" s="13" t="str">
        <f t="shared" si="83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 t="shared" si="82"/>
        <v>P</v>
      </c>
      <c r="Q2633" s="13">
        <f>IFERROR(VLOOKUP($A2633, 'Fielding Data'!$A$1:$H$12056, 5, 0), 0)</f>
        <v>3</v>
      </c>
      <c r="R2633" s="13">
        <f>IFERROR(VLOOKUP($A2633, 'Fielding Data'!$A$1:$H$12056, 6, 0), 0)</f>
        <v>4</v>
      </c>
      <c r="S2633" s="13">
        <f>IFERROR(VLOOKUP($A2633, 'Fielding Data'!$A$1:$H$12056, 7, 0), 0)</f>
        <v>0</v>
      </c>
      <c r="T2633" s="13">
        <f>IFERROR(VLOOKUP($A2633, 'Fielding Data'!$A$1:$H$12056, 8, 0), 0)</f>
        <v>0</v>
      </c>
      <c r="U2633" s="13">
        <f>SUMIFS('Fielding Data'!E:E, 'Fielding Data'!$A:$A, $A2633)</f>
        <v>3</v>
      </c>
      <c r="V2633" s="13">
        <f>SUMIFS('Fielding Data'!F:F, 'Fielding Data'!$A:$A, $A2633)</f>
        <v>4</v>
      </c>
      <c r="W2633" s="13">
        <f>SUMIFS('Fielding Data'!G:G, 'Fielding Data'!$A:$A, $A2633)</f>
        <v>0</v>
      </c>
      <c r="X2633" s="13">
        <f>SUMIFS('Fielding Data'!H:H, 'Fielding Data'!$A:$A, $A2633)</f>
        <v>0</v>
      </c>
    </row>
    <row r="2634" spans="1:24" x14ac:dyDescent="0.3">
      <c r="A2634" s="13" t="str">
        <f t="shared" si="83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 t="shared" si="82"/>
        <v>CF</v>
      </c>
      <c r="Q2634" s="13">
        <f>IFERROR(VLOOKUP($A2634, 'Fielding Data'!$A$1:$H$12056, 5, 0), 0)</f>
        <v>0</v>
      </c>
      <c r="R2634" s="13">
        <f>IFERROR(VLOOKUP($A2634, 'Fielding Data'!$A$1:$H$12056, 6, 0), 0)</f>
        <v>0</v>
      </c>
      <c r="S2634" s="13">
        <f>IFERROR(VLOOKUP($A2634, 'Fielding Data'!$A$1:$H$12056, 7, 0), 0)</f>
        <v>0</v>
      </c>
      <c r="T2634" s="13">
        <f>IFERROR(VLOOKUP($A2634, 'Fielding Data'!$A$1:$H$12056, 8, 0), 0)</f>
        <v>0</v>
      </c>
      <c r="U2634" s="13">
        <f>SUMIFS('Fielding Data'!E:E, 'Fielding Data'!$A:$A, $A2634)</f>
        <v>107</v>
      </c>
      <c r="V2634" s="13">
        <f>SUMIFS('Fielding Data'!F:F, 'Fielding Data'!$A:$A, $A2634)</f>
        <v>1</v>
      </c>
      <c r="W2634" s="13">
        <f>SUMIFS('Fielding Data'!G:G, 'Fielding Data'!$A:$A, $A2634)</f>
        <v>3</v>
      </c>
      <c r="X2634" s="13">
        <f>SUMIFS('Fielding Data'!H:H, 'Fielding Data'!$A:$A, $A2634)</f>
        <v>0</v>
      </c>
    </row>
    <row r="2635" spans="1:24" x14ac:dyDescent="0.3">
      <c r="A2635" s="13" t="str">
        <f t="shared" si="83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 t="shared" si="82"/>
        <v>1B</v>
      </c>
      <c r="Q2635" s="13">
        <f>IFERROR(VLOOKUP($A2635, 'Fielding Data'!$A$1:$H$12056, 5, 0), 0)</f>
        <v>127</v>
      </c>
      <c r="R2635" s="13">
        <f>IFERROR(VLOOKUP($A2635, 'Fielding Data'!$A$1:$H$12056, 6, 0), 0)</f>
        <v>7</v>
      </c>
      <c r="S2635" s="13">
        <f>IFERROR(VLOOKUP($A2635, 'Fielding Data'!$A$1:$H$12056, 7, 0), 0)</f>
        <v>1</v>
      </c>
      <c r="T2635" s="13">
        <f>IFERROR(VLOOKUP($A2635, 'Fielding Data'!$A$1:$H$12056, 8, 0), 0)</f>
        <v>10</v>
      </c>
      <c r="U2635" s="13">
        <f>SUMIFS('Fielding Data'!E:E, 'Fielding Data'!$A:$A, $A2635)</f>
        <v>183</v>
      </c>
      <c r="V2635" s="13">
        <f>SUMIFS('Fielding Data'!F:F, 'Fielding Data'!$A:$A, $A2635)</f>
        <v>42</v>
      </c>
      <c r="W2635" s="13">
        <f>SUMIFS('Fielding Data'!G:G, 'Fielding Data'!$A:$A, $A2635)</f>
        <v>11</v>
      </c>
      <c r="X2635" s="13">
        <f>SUMIFS('Fielding Data'!H:H, 'Fielding Data'!$A:$A, $A2635)</f>
        <v>11</v>
      </c>
    </row>
    <row r="2636" spans="1:24" x14ac:dyDescent="0.3">
      <c r="A2636" s="13" t="str">
        <f t="shared" si="83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 t="shared" si="82"/>
        <v>P</v>
      </c>
      <c r="Q2636" s="13">
        <f>IFERROR(VLOOKUP($A2636, 'Fielding Data'!$A$1:$H$12056, 5, 0), 0)</f>
        <v>0</v>
      </c>
      <c r="R2636" s="13">
        <f>IFERROR(VLOOKUP($A2636, 'Fielding Data'!$A$1:$H$12056, 6, 0), 0)</f>
        <v>4</v>
      </c>
      <c r="S2636" s="13">
        <f>IFERROR(VLOOKUP($A2636, 'Fielding Data'!$A$1:$H$12056, 7, 0), 0)</f>
        <v>1</v>
      </c>
      <c r="T2636" s="13">
        <f>IFERROR(VLOOKUP($A2636, 'Fielding Data'!$A$1:$H$12056, 8, 0), 0)</f>
        <v>1</v>
      </c>
      <c r="U2636" s="13">
        <f>SUMIFS('Fielding Data'!E:E, 'Fielding Data'!$A:$A, $A2636)</f>
        <v>0</v>
      </c>
      <c r="V2636" s="13">
        <f>SUMIFS('Fielding Data'!F:F, 'Fielding Data'!$A:$A, $A2636)</f>
        <v>4</v>
      </c>
      <c r="W2636" s="13">
        <f>SUMIFS('Fielding Data'!G:G, 'Fielding Data'!$A:$A, $A2636)</f>
        <v>1</v>
      </c>
      <c r="X2636" s="13">
        <f>SUMIFS('Fielding Data'!H:H, 'Fielding Data'!$A:$A, $A2636)</f>
        <v>1</v>
      </c>
    </row>
    <row r="2637" spans="1:24" x14ac:dyDescent="0.3">
      <c r="A2637" s="13" t="str">
        <f t="shared" si="83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 t="shared" si="82"/>
        <v>3B</v>
      </c>
      <c r="Q2637" s="13">
        <f>IFERROR(VLOOKUP($A2637, 'Fielding Data'!$A$1:$H$12056, 5, 0), 0)</f>
        <v>18</v>
      </c>
      <c r="R2637" s="13">
        <f>IFERROR(VLOOKUP($A2637, 'Fielding Data'!$A$1:$H$12056, 6, 0), 0)</f>
        <v>59</v>
      </c>
      <c r="S2637" s="13">
        <f>IFERROR(VLOOKUP($A2637, 'Fielding Data'!$A$1:$H$12056, 7, 0), 0)</f>
        <v>1</v>
      </c>
      <c r="T2637" s="13">
        <f>IFERROR(VLOOKUP($A2637, 'Fielding Data'!$A$1:$H$12056, 8, 0), 0)</f>
        <v>9</v>
      </c>
      <c r="U2637" s="13">
        <f>SUMIFS('Fielding Data'!E:E, 'Fielding Data'!$A:$A, $A2637)</f>
        <v>18</v>
      </c>
      <c r="V2637" s="13">
        <f>SUMIFS('Fielding Data'!F:F, 'Fielding Data'!$A:$A, $A2637)</f>
        <v>59</v>
      </c>
      <c r="W2637" s="13">
        <f>SUMIFS('Fielding Data'!G:G, 'Fielding Data'!$A:$A, $A2637)</f>
        <v>1</v>
      </c>
      <c r="X2637" s="13">
        <f>SUMIFS('Fielding Data'!H:H, 'Fielding Data'!$A:$A, $A2637)</f>
        <v>9</v>
      </c>
    </row>
    <row r="2638" spans="1:24" x14ac:dyDescent="0.3">
      <c r="A2638" s="13" t="str">
        <f t="shared" si="83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 t="shared" si="82"/>
        <v>2B</v>
      </c>
      <c r="Q2638" s="13">
        <f>IFERROR(VLOOKUP($A2638, 'Fielding Data'!$A$1:$H$12056, 5, 0), 0)</f>
        <v>7</v>
      </c>
      <c r="R2638" s="13">
        <f>IFERROR(VLOOKUP($A2638, 'Fielding Data'!$A$1:$H$12056, 6, 0), 0)</f>
        <v>16</v>
      </c>
      <c r="S2638" s="13">
        <f>IFERROR(VLOOKUP($A2638, 'Fielding Data'!$A$1:$H$12056, 7, 0), 0)</f>
        <v>2</v>
      </c>
      <c r="T2638" s="13">
        <f>IFERROR(VLOOKUP($A2638, 'Fielding Data'!$A$1:$H$12056, 8, 0), 0)</f>
        <v>5</v>
      </c>
      <c r="U2638" s="13">
        <f>SUMIFS('Fielding Data'!E:E, 'Fielding Data'!$A:$A, $A2638)</f>
        <v>37</v>
      </c>
      <c r="V2638" s="13">
        <f>SUMIFS('Fielding Data'!F:F, 'Fielding Data'!$A:$A, $A2638)</f>
        <v>50</v>
      </c>
      <c r="W2638" s="13">
        <f>SUMIFS('Fielding Data'!G:G, 'Fielding Data'!$A:$A, $A2638)</f>
        <v>7</v>
      </c>
      <c r="X2638" s="13">
        <f>SUMIFS('Fielding Data'!H:H, 'Fielding Data'!$A:$A, $A2638)</f>
        <v>10</v>
      </c>
    </row>
    <row r="2639" spans="1:24" x14ac:dyDescent="0.3">
      <c r="A2639" s="13" t="str">
        <f t="shared" si="83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 t="shared" si="82"/>
        <v>1B</v>
      </c>
      <c r="Q2639" s="13">
        <f>IFERROR(VLOOKUP($A2639, 'Fielding Data'!$A$1:$H$12056, 5, 0), 0)</f>
        <v>3</v>
      </c>
      <c r="R2639" s="13">
        <f>IFERROR(VLOOKUP($A2639, 'Fielding Data'!$A$1:$H$12056, 6, 0), 0)</f>
        <v>1</v>
      </c>
      <c r="S2639" s="13">
        <f>IFERROR(VLOOKUP($A2639, 'Fielding Data'!$A$1:$H$12056, 7, 0), 0)</f>
        <v>0</v>
      </c>
      <c r="T2639" s="13">
        <f>IFERROR(VLOOKUP($A2639, 'Fielding Data'!$A$1:$H$12056, 8, 0), 0)</f>
        <v>0</v>
      </c>
      <c r="U2639" s="13">
        <f>SUMIFS('Fielding Data'!E:E, 'Fielding Data'!$A:$A, $A2639)</f>
        <v>76</v>
      </c>
      <c r="V2639" s="13">
        <f>SUMIFS('Fielding Data'!F:F, 'Fielding Data'!$A:$A, $A2639)</f>
        <v>155</v>
      </c>
      <c r="W2639" s="13">
        <f>SUMIFS('Fielding Data'!G:G, 'Fielding Data'!$A:$A, $A2639)</f>
        <v>13</v>
      </c>
      <c r="X2639" s="13">
        <f>SUMIFS('Fielding Data'!H:H, 'Fielding Data'!$A:$A, $A2639)</f>
        <v>14</v>
      </c>
    </row>
    <row r="2640" spans="1:24" x14ac:dyDescent="0.3">
      <c r="A2640" s="13" t="str">
        <f t="shared" si="83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 t="shared" si="82"/>
        <v>P</v>
      </c>
      <c r="Q2640" s="13">
        <f>IFERROR(VLOOKUP($A2640, 'Fielding Data'!$A$1:$H$12056, 5, 0), 0)</f>
        <v>0</v>
      </c>
      <c r="R2640" s="13">
        <f>IFERROR(VLOOKUP($A2640, 'Fielding Data'!$A$1:$H$12056, 6, 0), 0)</f>
        <v>4</v>
      </c>
      <c r="S2640" s="13">
        <f>IFERROR(VLOOKUP($A2640, 'Fielding Data'!$A$1:$H$12056, 7, 0), 0)</f>
        <v>2</v>
      </c>
      <c r="T2640" s="13">
        <f>IFERROR(VLOOKUP($A2640, 'Fielding Data'!$A$1:$H$12056, 8, 0), 0)</f>
        <v>0</v>
      </c>
      <c r="U2640" s="13">
        <f>SUMIFS('Fielding Data'!E:E, 'Fielding Data'!$A:$A, $A2640)</f>
        <v>0</v>
      </c>
      <c r="V2640" s="13">
        <f>SUMIFS('Fielding Data'!F:F, 'Fielding Data'!$A:$A, $A2640)</f>
        <v>4</v>
      </c>
      <c r="W2640" s="13">
        <f>SUMIFS('Fielding Data'!G:G, 'Fielding Data'!$A:$A, $A2640)</f>
        <v>2</v>
      </c>
      <c r="X2640" s="13">
        <f>SUMIFS('Fielding Data'!H:H, 'Fielding Data'!$A:$A, $A2640)</f>
        <v>0</v>
      </c>
    </row>
    <row r="2641" spans="1:24" x14ac:dyDescent="0.3">
      <c r="A2641" s="13" t="str">
        <f t="shared" si="83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 t="shared" si="82"/>
        <v>P</v>
      </c>
      <c r="Q2641" s="13">
        <f>IFERROR(VLOOKUP($A2641, 'Fielding Data'!$A$1:$H$12056, 5, 0), 0)</f>
        <v>1</v>
      </c>
      <c r="R2641" s="13">
        <f>IFERROR(VLOOKUP($A2641, 'Fielding Data'!$A$1:$H$12056, 6, 0), 0)</f>
        <v>4</v>
      </c>
      <c r="S2641" s="13">
        <f>IFERROR(VLOOKUP($A2641, 'Fielding Data'!$A$1:$H$12056, 7, 0), 0)</f>
        <v>1</v>
      </c>
      <c r="T2641" s="13">
        <f>IFERROR(VLOOKUP($A2641, 'Fielding Data'!$A$1:$H$12056, 8, 0), 0)</f>
        <v>0</v>
      </c>
      <c r="U2641" s="13">
        <f>SUMIFS('Fielding Data'!E:E, 'Fielding Data'!$A:$A, $A2641)</f>
        <v>1</v>
      </c>
      <c r="V2641" s="13">
        <f>SUMIFS('Fielding Data'!F:F, 'Fielding Data'!$A:$A, $A2641)</f>
        <v>4</v>
      </c>
      <c r="W2641" s="13">
        <f>SUMIFS('Fielding Data'!G:G, 'Fielding Data'!$A:$A, $A2641)</f>
        <v>1</v>
      </c>
      <c r="X2641" s="13">
        <f>SUMIFS('Fielding Data'!H:H, 'Fielding Data'!$A:$A, $A2641)</f>
        <v>0</v>
      </c>
    </row>
    <row r="2642" spans="1:24" x14ac:dyDescent="0.3">
      <c r="A2642" s="13" t="str">
        <f t="shared" si="83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 t="shared" si="82"/>
        <v>P</v>
      </c>
      <c r="Q2642" s="13">
        <f>IFERROR(VLOOKUP($A2642, 'Fielding Data'!$A$1:$H$12056, 5, 0), 0)</f>
        <v>7</v>
      </c>
      <c r="R2642" s="13">
        <f>IFERROR(VLOOKUP($A2642, 'Fielding Data'!$A$1:$H$12056, 6, 0), 0)</f>
        <v>17</v>
      </c>
      <c r="S2642" s="13">
        <f>IFERROR(VLOOKUP($A2642, 'Fielding Data'!$A$1:$H$12056, 7, 0), 0)</f>
        <v>1</v>
      </c>
      <c r="T2642" s="13">
        <f>IFERROR(VLOOKUP($A2642, 'Fielding Data'!$A$1:$H$12056, 8, 0), 0)</f>
        <v>2</v>
      </c>
      <c r="U2642" s="13">
        <f>SUMIFS('Fielding Data'!E:E, 'Fielding Data'!$A:$A, $A2642)</f>
        <v>7</v>
      </c>
      <c r="V2642" s="13">
        <f>SUMIFS('Fielding Data'!F:F, 'Fielding Data'!$A:$A, $A2642)</f>
        <v>17</v>
      </c>
      <c r="W2642" s="13">
        <f>SUMIFS('Fielding Data'!G:G, 'Fielding Data'!$A:$A, $A2642)</f>
        <v>1</v>
      </c>
      <c r="X2642" s="13">
        <f>SUMIFS('Fielding Data'!H:H, 'Fielding Data'!$A:$A, $A2642)</f>
        <v>2</v>
      </c>
    </row>
    <row r="2643" spans="1:24" x14ac:dyDescent="0.3">
      <c r="A2643" s="13" t="str">
        <f t="shared" si="83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 t="shared" si="82"/>
        <v>1B</v>
      </c>
      <c r="Q2643" s="13">
        <f>IFERROR(VLOOKUP($A2643, 'Fielding Data'!$A$1:$H$12056, 5, 0), 0)</f>
        <v>3</v>
      </c>
      <c r="R2643" s="13">
        <f>IFERROR(VLOOKUP($A2643, 'Fielding Data'!$A$1:$H$12056, 6, 0), 0)</f>
        <v>0</v>
      </c>
      <c r="S2643" s="13">
        <f>IFERROR(VLOOKUP($A2643, 'Fielding Data'!$A$1:$H$12056, 7, 0), 0)</f>
        <v>0</v>
      </c>
      <c r="T2643" s="13">
        <f>IFERROR(VLOOKUP($A2643, 'Fielding Data'!$A$1:$H$12056, 8, 0), 0)</f>
        <v>0</v>
      </c>
      <c r="U2643" s="13">
        <f>SUMIFS('Fielding Data'!E:E, 'Fielding Data'!$A:$A, $A2643)</f>
        <v>335</v>
      </c>
      <c r="V2643" s="13">
        <f>SUMIFS('Fielding Data'!F:F, 'Fielding Data'!$A:$A, $A2643)</f>
        <v>22</v>
      </c>
      <c r="W2643" s="13">
        <f>SUMIFS('Fielding Data'!G:G, 'Fielding Data'!$A:$A, $A2643)</f>
        <v>5</v>
      </c>
      <c r="X2643" s="13">
        <f>SUMIFS('Fielding Data'!H:H, 'Fielding Data'!$A:$A, $A2643)</f>
        <v>3</v>
      </c>
    </row>
    <row r="2644" spans="1:24" x14ac:dyDescent="0.3">
      <c r="A2644" s="13" t="str">
        <f t="shared" si="83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 t="shared" si="82"/>
        <v>P</v>
      </c>
      <c r="Q2644" s="13">
        <f>IFERROR(VLOOKUP($A2644, 'Fielding Data'!$A$1:$H$12056, 5, 0), 0)</f>
        <v>1</v>
      </c>
      <c r="R2644" s="13">
        <f>IFERROR(VLOOKUP($A2644, 'Fielding Data'!$A$1:$H$12056, 6, 0), 0)</f>
        <v>3</v>
      </c>
      <c r="S2644" s="13">
        <f>IFERROR(VLOOKUP($A2644, 'Fielding Data'!$A$1:$H$12056, 7, 0), 0)</f>
        <v>0</v>
      </c>
      <c r="T2644" s="13">
        <f>IFERROR(VLOOKUP($A2644, 'Fielding Data'!$A$1:$H$12056, 8, 0), 0)</f>
        <v>1</v>
      </c>
      <c r="U2644" s="13">
        <f>SUMIFS('Fielding Data'!E:E, 'Fielding Data'!$A:$A, $A2644)</f>
        <v>1</v>
      </c>
      <c r="V2644" s="13">
        <f>SUMIFS('Fielding Data'!F:F, 'Fielding Data'!$A:$A, $A2644)</f>
        <v>3</v>
      </c>
      <c r="W2644" s="13">
        <f>SUMIFS('Fielding Data'!G:G, 'Fielding Data'!$A:$A, $A2644)</f>
        <v>0</v>
      </c>
      <c r="X2644" s="13">
        <f>SUMIFS('Fielding Data'!H:H, 'Fielding Data'!$A:$A, $A2644)</f>
        <v>1</v>
      </c>
    </row>
    <row r="2645" spans="1:24" x14ac:dyDescent="0.3">
      <c r="A2645" s="13" t="str">
        <f t="shared" si="83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 t="shared" si="82"/>
        <v>1B</v>
      </c>
      <c r="Q2645" s="13">
        <f>IFERROR(VLOOKUP($A2645, 'Fielding Data'!$A$1:$H$12056, 5, 0), 0)</f>
        <v>135</v>
      </c>
      <c r="R2645" s="13">
        <f>IFERROR(VLOOKUP($A2645, 'Fielding Data'!$A$1:$H$12056, 6, 0), 0)</f>
        <v>16</v>
      </c>
      <c r="S2645" s="13">
        <f>IFERROR(VLOOKUP($A2645, 'Fielding Data'!$A$1:$H$12056, 7, 0), 0)</f>
        <v>3</v>
      </c>
      <c r="T2645" s="13">
        <f>IFERROR(VLOOKUP($A2645, 'Fielding Data'!$A$1:$H$12056, 8, 0), 0)</f>
        <v>10</v>
      </c>
      <c r="U2645" s="13">
        <f>SUMIFS('Fielding Data'!E:E, 'Fielding Data'!$A:$A, $A2645)</f>
        <v>153</v>
      </c>
      <c r="V2645" s="13">
        <f>SUMIFS('Fielding Data'!F:F, 'Fielding Data'!$A:$A, $A2645)</f>
        <v>52</v>
      </c>
      <c r="W2645" s="13">
        <f>SUMIFS('Fielding Data'!G:G, 'Fielding Data'!$A:$A, $A2645)</f>
        <v>6</v>
      </c>
      <c r="X2645" s="13">
        <f>SUMIFS('Fielding Data'!H:H, 'Fielding Data'!$A:$A, $A2645)</f>
        <v>13</v>
      </c>
    </row>
    <row r="2646" spans="1:24" x14ac:dyDescent="0.3">
      <c r="A2646" s="13" t="str">
        <f t="shared" si="83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 t="shared" si="82"/>
        <v>P</v>
      </c>
      <c r="Q2646" s="13">
        <f>IFERROR(VLOOKUP($A2646, 'Fielding Data'!$A$1:$H$12056, 5, 0), 0)</f>
        <v>6</v>
      </c>
      <c r="R2646" s="13">
        <f>IFERROR(VLOOKUP($A2646, 'Fielding Data'!$A$1:$H$12056, 6, 0), 0)</f>
        <v>9</v>
      </c>
      <c r="S2646" s="13">
        <f>IFERROR(VLOOKUP($A2646, 'Fielding Data'!$A$1:$H$12056, 7, 0), 0)</f>
        <v>1</v>
      </c>
      <c r="T2646" s="13">
        <f>IFERROR(VLOOKUP($A2646, 'Fielding Data'!$A$1:$H$12056, 8, 0), 0)</f>
        <v>1</v>
      </c>
      <c r="U2646" s="13">
        <f>SUMIFS('Fielding Data'!E:E, 'Fielding Data'!$A:$A, $A2646)</f>
        <v>6</v>
      </c>
      <c r="V2646" s="13">
        <f>SUMIFS('Fielding Data'!F:F, 'Fielding Data'!$A:$A, $A2646)</f>
        <v>9</v>
      </c>
      <c r="W2646" s="13">
        <f>SUMIFS('Fielding Data'!G:G, 'Fielding Data'!$A:$A, $A2646)</f>
        <v>1</v>
      </c>
      <c r="X2646" s="13">
        <f>SUMIFS('Fielding Data'!H:H, 'Fielding Data'!$A:$A, $A2646)</f>
        <v>1</v>
      </c>
    </row>
    <row r="2647" spans="1:24" x14ac:dyDescent="0.3">
      <c r="A2647" s="13" t="str">
        <f t="shared" si="83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 t="shared" si="82"/>
        <v>SS</v>
      </c>
      <c r="Q2647" s="13">
        <f>IFERROR(VLOOKUP($A2647, 'Fielding Data'!$A$1:$H$12056, 5, 0), 0)</f>
        <v>111</v>
      </c>
      <c r="R2647" s="13">
        <f>IFERROR(VLOOKUP($A2647, 'Fielding Data'!$A$1:$H$12056, 6, 0), 0)</f>
        <v>287</v>
      </c>
      <c r="S2647" s="13">
        <f>IFERROR(VLOOKUP($A2647, 'Fielding Data'!$A$1:$H$12056, 7, 0), 0)</f>
        <v>15</v>
      </c>
      <c r="T2647" s="13">
        <f>IFERROR(VLOOKUP($A2647, 'Fielding Data'!$A$1:$H$12056, 8, 0), 0)</f>
        <v>70</v>
      </c>
      <c r="U2647" s="13">
        <f>SUMIFS('Fielding Data'!E:E, 'Fielding Data'!$A:$A, $A2647)</f>
        <v>111</v>
      </c>
      <c r="V2647" s="13">
        <f>SUMIFS('Fielding Data'!F:F, 'Fielding Data'!$A:$A, $A2647)</f>
        <v>287</v>
      </c>
      <c r="W2647" s="13">
        <f>SUMIFS('Fielding Data'!G:G, 'Fielding Data'!$A:$A, $A2647)</f>
        <v>15</v>
      </c>
      <c r="X2647" s="13">
        <f>SUMIFS('Fielding Data'!H:H, 'Fielding Data'!$A:$A, $A2647)</f>
        <v>70</v>
      </c>
    </row>
    <row r="2648" spans="1:24" x14ac:dyDescent="0.3">
      <c r="A2648" s="13" t="str">
        <f t="shared" si="83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 t="shared" si="82"/>
        <v>P</v>
      </c>
      <c r="Q2648" s="13">
        <f>IFERROR(VLOOKUP($A2648, 'Fielding Data'!$A$1:$H$12056, 5, 0), 0)</f>
        <v>3</v>
      </c>
      <c r="R2648" s="13">
        <f>IFERROR(VLOOKUP($A2648, 'Fielding Data'!$A$1:$H$12056, 6, 0), 0)</f>
        <v>8</v>
      </c>
      <c r="S2648" s="13">
        <f>IFERROR(VLOOKUP($A2648, 'Fielding Data'!$A$1:$H$12056, 7, 0), 0)</f>
        <v>3</v>
      </c>
      <c r="T2648" s="13">
        <f>IFERROR(VLOOKUP($A2648, 'Fielding Data'!$A$1:$H$12056, 8, 0), 0)</f>
        <v>1</v>
      </c>
      <c r="U2648" s="13">
        <f>SUMIFS('Fielding Data'!E:E, 'Fielding Data'!$A:$A, $A2648)</f>
        <v>3</v>
      </c>
      <c r="V2648" s="13">
        <f>SUMIFS('Fielding Data'!F:F, 'Fielding Data'!$A:$A, $A2648)</f>
        <v>8</v>
      </c>
      <c r="W2648" s="13">
        <f>SUMIFS('Fielding Data'!G:G, 'Fielding Data'!$A:$A, $A2648)</f>
        <v>3</v>
      </c>
      <c r="X2648" s="13">
        <f>SUMIFS('Fielding Data'!H:H, 'Fielding Data'!$A:$A, $A2648)</f>
        <v>1</v>
      </c>
    </row>
    <row r="2649" spans="1:24" x14ac:dyDescent="0.3">
      <c r="A2649" s="13" t="str">
        <f t="shared" si="83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 t="shared" si="82"/>
        <v>1B</v>
      </c>
      <c r="Q2649" s="13">
        <f>IFERROR(VLOOKUP($A2649, 'Fielding Data'!$A$1:$H$12056, 5, 0), 0)</f>
        <v>20</v>
      </c>
      <c r="R2649" s="13">
        <f>IFERROR(VLOOKUP($A2649, 'Fielding Data'!$A$1:$H$12056, 6, 0), 0)</f>
        <v>4</v>
      </c>
      <c r="S2649" s="13">
        <f>IFERROR(VLOOKUP($A2649, 'Fielding Data'!$A$1:$H$12056, 7, 0), 0)</f>
        <v>1</v>
      </c>
      <c r="T2649" s="13">
        <f>IFERROR(VLOOKUP($A2649, 'Fielding Data'!$A$1:$H$12056, 8, 0), 0)</f>
        <v>1</v>
      </c>
      <c r="U2649" s="13">
        <f>SUMIFS('Fielding Data'!E:E, 'Fielding Data'!$A:$A, $A2649)</f>
        <v>184</v>
      </c>
      <c r="V2649" s="13">
        <f>SUMIFS('Fielding Data'!F:F, 'Fielding Data'!$A:$A, $A2649)</f>
        <v>9</v>
      </c>
      <c r="W2649" s="13">
        <f>SUMIFS('Fielding Data'!G:G, 'Fielding Data'!$A:$A, $A2649)</f>
        <v>5</v>
      </c>
      <c r="X2649" s="13">
        <f>SUMIFS('Fielding Data'!H:H, 'Fielding Data'!$A:$A, $A2649)</f>
        <v>1</v>
      </c>
    </row>
    <row r="2650" spans="1:24" x14ac:dyDescent="0.3">
      <c r="A2650" s="13" t="str">
        <f t="shared" si="83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 t="shared" si="82"/>
        <v>P</v>
      </c>
      <c r="Q2650" s="13">
        <f>IFERROR(VLOOKUP($A2650, 'Fielding Data'!$A$1:$H$12056, 5, 0), 0)</f>
        <v>5</v>
      </c>
      <c r="R2650" s="13">
        <f>IFERROR(VLOOKUP($A2650, 'Fielding Data'!$A$1:$H$12056, 6, 0), 0)</f>
        <v>13</v>
      </c>
      <c r="S2650" s="13">
        <f>IFERROR(VLOOKUP($A2650, 'Fielding Data'!$A$1:$H$12056, 7, 0), 0)</f>
        <v>0</v>
      </c>
      <c r="T2650" s="13">
        <f>IFERROR(VLOOKUP($A2650, 'Fielding Data'!$A$1:$H$12056, 8, 0), 0)</f>
        <v>1</v>
      </c>
      <c r="U2650" s="13">
        <f>SUMIFS('Fielding Data'!E:E, 'Fielding Data'!$A:$A, $A2650)</f>
        <v>5</v>
      </c>
      <c r="V2650" s="13">
        <f>SUMIFS('Fielding Data'!F:F, 'Fielding Data'!$A:$A, $A2650)</f>
        <v>13</v>
      </c>
      <c r="W2650" s="13">
        <f>SUMIFS('Fielding Data'!G:G, 'Fielding Data'!$A:$A, $A2650)</f>
        <v>0</v>
      </c>
      <c r="X2650" s="13">
        <f>SUMIFS('Fielding Data'!H:H, 'Fielding Data'!$A:$A, $A2650)</f>
        <v>1</v>
      </c>
    </row>
    <row r="2651" spans="1:24" x14ac:dyDescent="0.3">
      <c r="A2651" s="13" t="str">
        <f t="shared" si="83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 t="shared" si="82"/>
        <v>P</v>
      </c>
      <c r="Q2651" s="13">
        <f>IFERROR(VLOOKUP($A2651, 'Fielding Data'!$A$1:$H$12056, 5, 0), 0)</f>
        <v>0</v>
      </c>
      <c r="R2651" s="13">
        <f>IFERROR(VLOOKUP($A2651, 'Fielding Data'!$A$1:$H$12056, 6, 0), 0)</f>
        <v>2</v>
      </c>
      <c r="S2651" s="13">
        <f>IFERROR(VLOOKUP($A2651, 'Fielding Data'!$A$1:$H$12056, 7, 0), 0)</f>
        <v>0</v>
      </c>
      <c r="T2651" s="13">
        <f>IFERROR(VLOOKUP($A2651, 'Fielding Data'!$A$1:$H$12056, 8, 0), 0)</f>
        <v>0</v>
      </c>
      <c r="U2651" s="13">
        <f>SUMIFS('Fielding Data'!E:E, 'Fielding Data'!$A:$A, $A2651)</f>
        <v>0</v>
      </c>
      <c r="V2651" s="13">
        <f>SUMIFS('Fielding Data'!F:F, 'Fielding Data'!$A:$A, $A2651)</f>
        <v>2</v>
      </c>
      <c r="W2651" s="13">
        <f>SUMIFS('Fielding Data'!G:G, 'Fielding Data'!$A:$A, $A2651)</f>
        <v>0</v>
      </c>
      <c r="X2651" s="13">
        <f>SUMIFS('Fielding Data'!H:H, 'Fielding Data'!$A:$A, $A2651)</f>
        <v>0</v>
      </c>
    </row>
    <row r="2652" spans="1:24" x14ac:dyDescent="0.3">
      <c r="A2652" s="13" t="str">
        <f t="shared" si="83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 t="shared" si="82"/>
        <v>P</v>
      </c>
      <c r="Q2652" s="13">
        <f>IFERROR(VLOOKUP($A2652, 'Fielding Data'!$A$1:$H$12056, 5, 0), 0)</f>
        <v>0</v>
      </c>
      <c r="R2652" s="13">
        <f>IFERROR(VLOOKUP($A2652, 'Fielding Data'!$A$1:$H$12056, 6, 0), 0)</f>
        <v>4</v>
      </c>
      <c r="S2652" s="13">
        <f>IFERROR(VLOOKUP($A2652, 'Fielding Data'!$A$1:$H$12056, 7, 0), 0)</f>
        <v>0</v>
      </c>
      <c r="T2652" s="13">
        <f>IFERROR(VLOOKUP($A2652, 'Fielding Data'!$A$1:$H$12056, 8, 0), 0)</f>
        <v>0</v>
      </c>
      <c r="U2652" s="13">
        <f>SUMIFS('Fielding Data'!E:E, 'Fielding Data'!$A:$A, $A2652)</f>
        <v>0</v>
      </c>
      <c r="V2652" s="13">
        <f>SUMIFS('Fielding Data'!F:F, 'Fielding Data'!$A:$A, $A2652)</f>
        <v>4</v>
      </c>
      <c r="W2652" s="13">
        <f>SUMIFS('Fielding Data'!G:G, 'Fielding Data'!$A:$A, $A2652)</f>
        <v>0</v>
      </c>
      <c r="X2652" s="13">
        <f>SUMIFS('Fielding Data'!H:H, 'Fielding Data'!$A:$A, $A2652)</f>
        <v>0</v>
      </c>
    </row>
    <row r="2653" spans="1:24" x14ac:dyDescent="0.3">
      <c r="A2653" s="13" t="str">
        <f t="shared" si="83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 t="shared" si="82"/>
        <v>1B</v>
      </c>
      <c r="Q2653" s="13">
        <f>IFERROR(VLOOKUP($A2653, 'Fielding Data'!$A$1:$H$12056, 5, 0), 0)</f>
        <v>1</v>
      </c>
      <c r="R2653" s="13">
        <f>IFERROR(VLOOKUP($A2653, 'Fielding Data'!$A$1:$H$12056, 6, 0), 0)</f>
        <v>0</v>
      </c>
      <c r="S2653" s="13">
        <f>IFERROR(VLOOKUP($A2653, 'Fielding Data'!$A$1:$H$12056, 7, 0), 0)</f>
        <v>0</v>
      </c>
      <c r="T2653" s="13">
        <f>IFERROR(VLOOKUP($A2653, 'Fielding Data'!$A$1:$H$12056, 8, 0), 0)</f>
        <v>0</v>
      </c>
      <c r="U2653" s="13">
        <f>SUMIFS('Fielding Data'!E:E, 'Fielding Data'!$A:$A, $A2653)</f>
        <v>79</v>
      </c>
      <c r="V2653" s="13">
        <f>SUMIFS('Fielding Data'!F:F, 'Fielding Data'!$A:$A, $A2653)</f>
        <v>4</v>
      </c>
      <c r="W2653" s="13">
        <f>SUMIFS('Fielding Data'!G:G, 'Fielding Data'!$A:$A, $A2653)</f>
        <v>2</v>
      </c>
      <c r="X2653" s="13">
        <f>SUMIFS('Fielding Data'!H:H, 'Fielding Data'!$A:$A, $A2653)</f>
        <v>0</v>
      </c>
    </row>
    <row r="2654" spans="1:24" x14ac:dyDescent="0.3">
      <c r="A2654" s="13" t="str">
        <f t="shared" si="83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 t="shared" si="82"/>
        <v>1B</v>
      </c>
      <c r="Q2654" s="13">
        <f>IFERROR(VLOOKUP($A2654, 'Fielding Data'!$A$1:$H$12056, 5, 0), 0)</f>
        <v>387</v>
      </c>
      <c r="R2654" s="13">
        <f>IFERROR(VLOOKUP($A2654, 'Fielding Data'!$A$1:$H$12056, 6, 0), 0)</f>
        <v>34</v>
      </c>
      <c r="S2654" s="13">
        <f>IFERROR(VLOOKUP($A2654, 'Fielding Data'!$A$1:$H$12056, 7, 0), 0)</f>
        <v>2</v>
      </c>
      <c r="T2654" s="13">
        <f>IFERROR(VLOOKUP($A2654, 'Fielding Data'!$A$1:$H$12056, 8, 0), 0)</f>
        <v>31</v>
      </c>
      <c r="U2654" s="13">
        <f>SUMIFS('Fielding Data'!E:E, 'Fielding Data'!$A:$A, $A2654)</f>
        <v>395</v>
      </c>
      <c r="V2654" s="13">
        <f>SUMIFS('Fielding Data'!F:F, 'Fielding Data'!$A:$A, $A2654)</f>
        <v>34</v>
      </c>
      <c r="W2654" s="13">
        <f>SUMIFS('Fielding Data'!G:G, 'Fielding Data'!$A:$A, $A2654)</f>
        <v>2</v>
      </c>
      <c r="X2654" s="13">
        <f>SUMIFS('Fielding Data'!H:H, 'Fielding Data'!$A:$A, $A2654)</f>
        <v>31</v>
      </c>
    </row>
    <row r="2655" spans="1:24" x14ac:dyDescent="0.3">
      <c r="A2655" s="13" t="str">
        <f t="shared" si="83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 t="shared" si="82"/>
        <v>P</v>
      </c>
      <c r="Q2655" s="13">
        <f>IFERROR(VLOOKUP($A2655, 'Fielding Data'!$A$1:$H$12056, 5, 0), 0)</f>
        <v>3</v>
      </c>
      <c r="R2655" s="13">
        <f>IFERROR(VLOOKUP($A2655, 'Fielding Data'!$A$1:$H$12056, 6, 0), 0)</f>
        <v>4</v>
      </c>
      <c r="S2655" s="13">
        <f>IFERROR(VLOOKUP($A2655, 'Fielding Data'!$A$1:$H$12056, 7, 0), 0)</f>
        <v>1</v>
      </c>
      <c r="T2655" s="13">
        <f>IFERROR(VLOOKUP($A2655, 'Fielding Data'!$A$1:$H$12056, 8, 0), 0)</f>
        <v>1</v>
      </c>
      <c r="U2655" s="13">
        <f>SUMIFS('Fielding Data'!E:E, 'Fielding Data'!$A:$A, $A2655)</f>
        <v>3</v>
      </c>
      <c r="V2655" s="13">
        <f>SUMIFS('Fielding Data'!F:F, 'Fielding Data'!$A:$A, $A2655)</f>
        <v>4</v>
      </c>
      <c r="W2655" s="13">
        <f>SUMIFS('Fielding Data'!G:G, 'Fielding Data'!$A:$A, $A2655)</f>
        <v>1</v>
      </c>
      <c r="X2655" s="13">
        <f>SUMIFS('Fielding Data'!H:H, 'Fielding Data'!$A:$A, $A2655)</f>
        <v>1</v>
      </c>
    </row>
    <row r="2656" spans="1:24" x14ac:dyDescent="0.3">
      <c r="A2656" s="13" t="str">
        <f t="shared" si="83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 t="shared" si="82"/>
        <v>P</v>
      </c>
      <c r="Q2656" s="13">
        <f>IFERROR(VLOOKUP($A2656, 'Fielding Data'!$A$1:$H$12056, 5, 0), 0)</f>
        <v>1</v>
      </c>
      <c r="R2656" s="13">
        <f>IFERROR(VLOOKUP($A2656, 'Fielding Data'!$A$1:$H$12056, 6, 0), 0)</f>
        <v>8</v>
      </c>
      <c r="S2656" s="13">
        <f>IFERROR(VLOOKUP($A2656, 'Fielding Data'!$A$1:$H$12056, 7, 0), 0)</f>
        <v>1</v>
      </c>
      <c r="T2656" s="13">
        <f>IFERROR(VLOOKUP($A2656, 'Fielding Data'!$A$1:$H$12056, 8, 0), 0)</f>
        <v>0</v>
      </c>
      <c r="U2656" s="13">
        <f>SUMIFS('Fielding Data'!E:E, 'Fielding Data'!$A:$A, $A2656)</f>
        <v>1</v>
      </c>
      <c r="V2656" s="13">
        <f>SUMIFS('Fielding Data'!F:F, 'Fielding Data'!$A:$A, $A2656)</f>
        <v>8</v>
      </c>
      <c r="W2656" s="13">
        <f>SUMIFS('Fielding Data'!G:G, 'Fielding Data'!$A:$A, $A2656)</f>
        <v>1</v>
      </c>
      <c r="X2656" s="13">
        <f>SUMIFS('Fielding Data'!H:H, 'Fielding Data'!$A:$A, $A2656)</f>
        <v>0</v>
      </c>
    </row>
    <row r="2657" spans="1:24" x14ac:dyDescent="0.3">
      <c r="A2657" s="13" t="str">
        <f t="shared" si="83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 t="shared" si="82"/>
        <v>CF</v>
      </c>
      <c r="Q2657" s="13">
        <f>IFERROR(VLOOKUP($A2657, 'Fielding Data'!$A$1:$H$12056, 5, 0), 0)</f>
        <v>0</v>
      </c>
      <c r="R2657" s="13">
        <f>IFERROR(VLOOKUP($A2657, 'Fielding Data'!$A$1:$H$12056, 6, 0), 0)</f>
        <v>0</v>
      </c>
      <c r="S2657" s="13">
        <f>IFERROR(VLOOKUP($A2657, 'Fielding Data'!$A$1:$H$12056, 7, 0), 0)</f>
        <v>0</v>
      </c>
      <c r="T2657" s="13">
        <f>IFERROR(VLOOKUP($A2657, 'Fielding Data'!$A$1:$H$12056, 8, 0), 0)</f>
        <v>0</v>
      </c>
      <c r="U2657" s="13">
        <f>SUMIFS('Fielding Data'!E:E, 'Fielding Data'!$A:$A, $A2657)</f>
        <v>231</v>
      </c>
      <c r="V2657" s="13">
        <f>SUMIFS('Fielding Data'!F:F, 'Fielding Data'!$A:$A, $A2657)</f>
        <v>8</v>
      </c>
      <c r="W2657" s="13">
        <f>SUMIFS('Fielding Data'!G:G, 'Fielding Data'!$A:$A, $A2657)</f>
        <v>6</v>
      </c>
      <c r="X2657" s="13">
        <f>SUMIFS('Fielding Data'!H:H, 'Fielding Data'!$A:$A, $A2657)</f>
        <v>4</v>
      </c>
    </row>
    <row r="2658" spans="1:24" x14ac:dyDescent="0.3">
      <c r="A2658" s="13" t="str">
        <f t="shared" si="83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 t="shared" si="82"/>
        <v>P</v>
      </c>
      <c r="Q2658" s="13">
        <f>IFERROR(VLOOKUP($A2658, 'Fielding Data'!$A$1:$H$12056, 5, 0), 0)</f>
        <v>0</v>
      </c>
      <c r="R2658" s="13">
        <f>IFERROR(VLOOKUP($A2658, 'Fielding Data'!$A$1:$H$12056, 6, 0), 0)</f>
        <v>0</v>
      </c>
      <c r="S2658" s="13">
        <f>IFERROR(VLOOKUP($A2658, 'Fielding Data'!$A$1:$H$12056, 7, 0), 0)</f>
        <v>0</v>
      </c>
      <c r="T2658" s="13">
        <f>IFERROR(VLOOKUP($A2658, 'Fielding Data'!$A$1:$H$12056, 8, 0), 0)</f>
        <v>0</v>
      </c>
      <c r="U2658" s="13">
        <f>SUMIFS('Fielding Data'!E:E, 'Fielding Data'!$A:$A, $A2658)</f>
        <v>0</v>
      </c>
      <c r="V2658" s="13">
        <f>SUMIFS('Fielding Data'!F:F, 'Fielding Data'!$A:$A, $A2658)</f>
        <v>0</v>
      </c>
      <c r="W2658" s="13">
        <f>SUMIFS('Fielding Data'!G:G, 'Fielding Data'!$A:$A, $A2658)</f>
        <v>0</v>
      </c>
      <c r="X2658" s="13">
        <f>SUMIFS('Fielding Data'!H:H, 'Fielding Data'!$A:$A, $A2658)</f>
        <v>0</v>
      </c>
    </row>
    <row r="2659" spans="1:24" x14ac:dyDescent="0.3">
      <c r="A2659" s="13" t="str">
        <f t="shared" si="83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 t="shared" si="82"/>
        <v>CF</v>
      </c>
      <c r="Q2659" s="13">
        <f>IFERROR(VLOOKUP($A2659, 'Fielding Data'!$A$1:$H$12056, 5, 0), 0)</f>
        <v>0</v>
      </c>
      <c r="R2659" s="13">
        <f>IFERROR(VLOOKUP($A2659, 'Fielding Data'!$A$1:$H$12056, 6, 0), 0)</f>
        <v>0</v>
      </c>
      <c r="S2659" s="13">
        <f>IFERROR(VLOOKUP($A2659, 'Fielding Data'!$A$1:$H$12056, 7, 0), 0)</f>
        <v>0</v>
      </c>
      <c r="T2659" s="13">
        <f>IFERROR(VLOOKUP($A2659, 'Fielding Data'!$A$1:$H$12056, 8, 0), 0)</f>
        <v>0</v>
      </c>
      <c r="U2659" s="13">
        <f>SUMIFS('Fielding Data'!E:E, 'Fielding Data'!$A:$A, $A2659)</f>
        <v>37</v>
      </c>
      <c r="V2659" s="13">
        <f>SUMIFS('Fielding Data'!F:F, 'Fielding Data'!$A:$A, $A2659)</f>
        <v>2</v>
      </c>
      <c r="W2659" s="13">
        <f>SUMIFS('Fielding Data'!G:G, 'Fielding Data'!$A:$A, $A2659)</f>
        <v>1</v>
      </c>
      <c r="X2659" s="13">
        <f>SUMIFS('Fielding Data'!H:H, 'Fielding Data'!$A:$A, $A2659)</f>
        <v>1</v>
      </c>
    </row>
    <row r="2660" spans="1:24" x14ac:dyDescent="0.3">
      <c r="A2660" s="13" t="str">
        <f t="shared" si="83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 t="shared" si="82"/>
        <v>P</v>
      </c>
      <c r="Q2660" s="13">
        <f>IFERROR(VLOOKUP($A2660, 'Fielding Data'!$A$1:$H$12056, 5, 0), 0)</f>
        <v>0</v>
      </c>
      <c r="R2660" s="13">
        <f>IFERROR(VLOOKUP($A2660, 'Fielding Data'!$A$1:$H$12056, 6, 0), 0)</f>
        <v>2</v>
      </c>
      <c r="S2660" s="13">
        <f>IFERROR(VLOOKUP($A2660, 'Fielding Data'!$A$1:$H$12056, 7, 0), 0)</f>
        <v>1</v>
      </c>
      <c r="T2660" s="13">
        <f>IFERROR(VLOOKUP($A2660, 'Fielding Data'!$A$1:$H$12056, 8, 0), 0)</f>
        <v>0</v>
      </c>
      <c r="U2660" s="13">
        <f>SUMIFS('Fielding Data'!E:E, 'Fielding Data'!$A:$A, $A2660)</f>
        <v>0</v>
      </c>
      <c r="V2660" s="13">
        <f>SUMIFS('Fielding Data'!F:F, 'Fielding Data'!$A:$A, $A2660)</f>
        <v>2</v>
      </c>
      <c r="W2660" s="13">
        <f>SUMIFS('Fielding Data'!G:G, 'Fielding Data'!$A:$A, $A2660)</f>
        <v>1</v>
      </c>
      <c r="X2660" s="13">
        <f>SUMIFS('Fielding Data'!H:H, 'Fielding Data'!$A:$A, $A2660)</f>
        <v>0</v>
      </c>
    </row>
    <row r="2661" spans="1:24" x14ac:dyDescent="0.3">
      <c r="A2661" s="13" t="str">
        <f t="shared" si="83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 t="shared" si="82"/>
        <v>P</v>
      </c>
      <c r="Q2661" s="13">
        <f>IFERROR(VLOOKUP($A2661, 'Fielding Data'!$A$1:$H$12056, 5, 0), 0)</f>
        <v>1</v>
      </c>
      <c r="R2661" s="13">
        <f>IFERROR(VLOOKUP($A2661, 'Fielding Data'!$A$1:$H$12056, 6, 0), 0)</f>
        <v>1</v>
      </c>
      <c r="S2661" s="13">
        <f>IFERROR(VLOOKUP($A2661, 'Fielding Data'!$A$1:$H$12056, 7, 0), 0)</f>
        <v>1</v>
      </c>
      <c r="T2661" s="13">
        <f>IFERROR(VLOOKUP($A2661, 'Fielding Data'!$A$1:$H$12056, 8, 0), 0)</f>
        <v>0</v>
      </c>
      <c r="U2661" s="13">
        <f>SUMIFS('Fielding Data'!E:E, 'Fielding Data'!$A:$A, $A2661)</f>
        <v>1</v>
      </c>
      <c r="V2661" s="13">
        <f>SUMIFS('Fielding Data'!F:F, 'Fielding Data'!$A:$A, $A2661)</f>
        <v>1</v>
      </c>
      <c r="W2661" s="13">
        <f>SUMIFS('Fielding Data'!G:G, 'Fielding Data'!$A:$A, $A2661)</f>
        <v>1</v>
      </c>
      <c r="X2661" s="13">
        <f>SUMIFS('Fielding Data'!H:H, 'Fielding Data'!$A:$A, $A2661)</f>
        <v>0</v>
      </c>
    </row>
    <row r="2662" spans="1:24" x14ac:dyDescent="0.3">
      <c r="A2662" s="13" t="str">
        <f t="shared" si="83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 t="shared" si="82"/>
        <v>P</v>
      </c>
      <c r="Q2662" s="13">
        <f>IFERROR(VLOOKUP($A2662, 'Fielding Data'!$A$1:$H$12056, 5, 0), 0)</f>
        <v>0</v>
      </c>
      <c r="R2662" s="13">
        <f>IFERROR(VLOOKUP($A2662, 'Fielding Data'!$A$1:$H$12056, 6, 0), 0)</f>
        <v>0</v>
      </c>
      <c r="S2662" s="13">
        <f>IFERROR(VLOOKUP($A2662, 'Fielding Data'!$A$1:$H$12056, 7, 0), 0)</f>
        <v>0</v>
      </c>
      <c r="T2662" s="13">
        <f>IFERROR(VLOOKUP($A2662, 'Fielding Data'!$A$1:$H$12056, 8, 0), 0)</f>
        <v>0</v>
      </c>
      <c r="U2662" s="13">
        <f>SUMIFS('Fielding Data'!E:E, 'Fielding Data'!$A:$A, $A2662)</f>
        <v>0</v>
      </c>
      <c r="V2662" s="13">
        <f>SUMIFS('Fielding Data'!F:F, 'Fielding Data'!$A:$A, $A2662)</f>
        <v>0</v>
      </c>
      <c r="W2662" s="13">
        <f>SUMIFS('Fielding Data'!G:G, 'Fielding Data'!$A:$A, $A2662)</f>
        <v>0</v>
      </c>
      <c r="X2662" s="13">
        <f>SUMIFS('Fielding Data'!H:H, 'Fielding Data'!$A:$A, $A2662)</f>
        <v>0</v>
      </c>
    </row>
    <row r="2663" spans="1:24" x14ac:dyDescent="0.3">
      <c r="A2663" s="13" t="str">
        <f t="shared" si="83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 t="shared" si="82"/>
        <v>P</v>
      </c>
      <c r="Q2663" s="13">
        <f>IFERROR(VLOOKUP($A2663, 'Fielding Data'!$A$1:$H$12056, 5, 0), 0)</f>
        <v>2</v>
      </c>
      <c r="R2663" s="13">
        <f>IFERROR(VLOOKUP($A2663, 'Fielding Data'!$A$1:$H$12056, 6, 0), 0)</f>
        <v>3</v>
      </c>
      <c r="S2663" s="13">
        <f>IFERROR(VLOOKUP($A2663, 'Fielding Data'!$A$1:$H$12056, 7, 0), 0)</f>
        <v>0</v>
      </c>
      <c r="T2663" s="13">
        <f>IFERROR(VLOOKUP($A2663, 'Fielding Data'!$A$1:$H$12056, 8, 0), 0)</f>
        <v>1</v>
      </c>
      <c r="U2663" s="13">
        <f>SUMIFS('Fielding Data'!E:E, 'Fielding Data'!$A:$A, $A2663)</f>
        <v>2</v>
      </c>
      <c r="V2663" s="13">
        <f>SUMIFS('Fielding Data'!F:F, 'Fielding Data'!$A:$A, $A2663)</f>
        <v>3</v>
      </c>
      <c r="W2663" s="13">
        <f>SUMIFS('Fielding Data'!G:G, 'Fielding Data'!$A:$A, $A2663)</f>
        <v>0</v>
      </c>
      <c r="X2663" s="13">
        <f>SUMIFS('Fielding Data'!H:H, 'Fielding Data'!$A:$A, $A2663)</f>
        <v>1</v>
      </c>
    </row>
    <row r="2664" spans="1:24" x14ac:dyDescent="0.3">
      <c r="A2664" s="13" t="str">
        <f t="shared" si="83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 t="shared" si="82"/>
        <v>P</v>
      </c>
      <c r="Q2664" s="13">
        <f>IFERROR(VLOOKUP($A2664, 'Fielding Data'!$A$1:$H$12056, 5, 0), 0)</f>
        <v>1</v>
      </c>
      <c r="R2664" s="13">
        <f>IFERROR(VLOOKUP($A2664, 'Fielding Data'!$A$1:$H$12056, 6, 0), 0)</f>
        <v>3</v>
      </c>
      <c r="S2664" s="13">
        <f>IFERROR(VLOOKUP($A2664, 'Fielding Data'!$A$1:$H$12056, 7, 0), 0)</f>
        <v>0</v>
      </c>
      <c r="T2664" s="13">
        <f>IFERROR(VLOOKUP($A2664, 'Fielding Data'!$A$1:$H$12056, 8, 0), 0)</f>
        <v>1</v>
      </c>
      <c r="U2664" s="13">
        <f>SUMIFS('Fielding Data'!E:E, 'Fielding Data'!$A:$A, $A2664)</f>
        <v>1</v>
      </c>
      <c r="V2664" s="13">
        <f>SUMIFS('Fielding Data'!F:F, 'Fielding Data'!$A:$A, $A2664)</f>
        <v>3</v>
      </c>
      <c r="W2664" s="13">
        <f>SUMIFS('Fielding Data'!G:G, 'Fielding Data'!$A:$A, $A2664)</f>
        <v>0</v>
      </c>
      <c r="X2664" s="13">
        <f>SUMIFS('Fielding Data'!H:H, 'Fielding Data'!$A:$A, $A2664)</f>
        <v>1</v>
      </c>
    </row>
    <row r="2665" spans="1:24" x14ac:dyDescent="0.3">
      <c r="A2665" s="13" t="str">
        <f t="shared" si="83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 t="shared" si="82"/>
        <v>Other</v>
      </c>
      <c r="Q2665" s="13">
        <f>IFERROR(VLOOKUP($A2665, 'Fielding Data'!$A$1:$H$12056, 5, 0), 0)</f>
        <v>0</v>
      </c>
      <c r="R2665" s="13">
        <f>IFERROR(VLOOKUP($A2665, 'Fielding Data'!$A$1:$H$12056, 6, 0), 0)</f>
        <v>0</v>
      </c>
      <c r="S2665" s="13">
        <f>IFERROR(VLOOKUP($A2665, 'Fielding Data'!$A$1:$H$12056, 7, 0), 0)</f>
        <v>0</v>
      </c>
      <c r="T2665" s="13">
        <f>IFERROR(VLOOKUP($A2665, 'Fielding Data'!$A$1:$H$12056, 8, 0), 0)</f>
        <v>0</v>
      </c>
      <c r="U2665" s="13">
        <f>SUMIFS('Fielding Data'!E:E, 'Fielding Data'!$A:$A, $A2665)</f>
        <v>0</v>
      </c>
      <c r="V2665" s="13">
        <f>SUMIFS('Fielding Data'!F:F, 'Fielding Data'!$A:$A, $A2665)</f>
        <v>0</v>
      </c>
      <c r="W2665" s="13">
        <f>SUMIFS('Fielding Data'!G:G, 'Fielding Data'!$A:$A, $A2665)</f>
        <v>0</v>
      </c>
      <c r="X2665" s="13">
        <f>SUMIFS('Fielding Data'!H:H, 'Fielding Data'!$A:$A, $A2665)</f>
        <v>0</v>
      </c>
    </row>
    <row r="2666" spans="1:24" x14ac:dyDescent="0.3">
      <c r="A2666" s="13" t="str">
        <f t="shared" si="83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 t="shared" si="82"/>
        <v>C</v>
      </c>
      <c r="Q2666" s="13">
        <f>IFERROR(VLOOKUP($A2666, 'Fielding Data'!$A$1:$H$12056, 5, 0), 0)</f>
        <v>1007</v>
      </c>
      <c r="R2666" s="13">
        <f>IFERROR(VLOOKUP($A2666, 'Fielding Data'!$A$1:$H$12056, 6, 0), 0)</f>
        <v>87</v>
      </c>
      <c r="S2666" s="13">
        <f>IFERROR(VLOOKUP($A2666, 'Fielding Data'!$A$1:$H$12056, 7, 0), 0)</f>
        <v>6</v>
      </c>
      <c r="T2666" s="13">
        <f>IFERROR(VLOOKUP($A2666, 'Fielding Data'!$A$1:$H$12056, 8, 0), 0)</f>
        <v>12</v>
      </c>
      <c r="U2666" s="13">
        <f>SUMIFS('Fielding Data'!E:E, 'Fielding Data'!$A:$A, $A2666)</f>
        <v>1007</v>
      </c>
      <c r="V2666" s="13">
        <f>SUMIFS('Fielding Data'!F:F, 'Fielding Data'!$A:$A, $A2666)</f>
        <v>87</v>
      </c>
      <c r="W2666" s="13">
        <f>SUMIFS('Fielding Data'!G:G, 'Fielding Data'!$A:$A, $A2666)</f>
        <v>6</v>
      </c>
      <c r="X2666" s="13">
        <f>SUMIFS('Fielding Data'!H:H, 'Fielding Data'!$A:$A, $A2666)</f>
        <v>12</v>
      </c>
    </row>
    <row r="2667" spans="1:24" x14ac:dyDescent="0.3">
      <c r="A2667" s="13" t="str">
        <f t="shared" si="83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 t="shared" si="82"/>
        <v>2B</v>
      </c>
      <c r="Q2667" s="13">
        <f>IFERROR(VLOOKUP($A2667, 'Fielding Data'!$A$1:$H$12056, 5, 0), 0)</f>
        <v>211</v>
      </c>
      <c r="R2667" s="13">
        <f>IFERROR(VLOOKUP($A2667, 'Fielding Data'!$A$1:$H$12056, 6, 0), 0)</f>
        <v>274</v>
      </c>
      <c r="S2667" s="13">
        <f>IFERROR(VLOOKUP($A2667, 'Fielding Data'!$A$1:$H$12056, 7, 0), 0)</f>
        <v>3</v>
      </c>
      <c r="T2667" s="13">
        <f>IFERROR(VLOOKUP($A2667, 'Fielding Data'!$A$1:$H$12056, 8, 0), 0)</f>
        <v>59</v>
      </c>
      <c r="U2667" s="13">
        <f>SUMIFS('Fielding Data'!E:E, 'Fielding Data'!$A:$A, $A2667)</f>
        <v>211</v>
      </c>
      <c r="V2667" s="13">
        <f>SUMIFS('Fielding Data'!F:F, 'Fielding Data'!$A:$A, $A2667)</f>
        <v>274</v>
      </c>
      <c r="W2667" s="13">
        <f>SUMIFS('Fielding Data'!G:G, 'Fielding Data'!$A:$A, $A2667)</f>
        <v>3</v>
      </c>
      <c r="X2667" s="13">
        <f>SUMIFS('Fielding Data'!H:H, 'Fielding Data'!$A:$A, $A2667)</f>
        <v>59</v>
      </c>
    </row>
    <row r="2668" spans="1:24" x14ac:dyDescent="0.3">
      <c r="A2668" s="13" t="str">
        <f t="shared" si="83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 t="shared" si="82"/>
        <v>CF</v>
      </c>
      <c r="Q2668" s="13">
        <f>IFERROR(VLOOKUP($A2668, 'Fielding Data'!$A$1:$H$12056, 5, 0), 0)</f>
        <v>0</v>
      </c>
      <c r="R2668" s="13">
        <f>IFERROR(VLOOKUP($A2668, 'Fielding Data'!$A$1:$H$12056, 6, 0), 0)</f>
        <v>0</v>
      </c>
      <c r="S2668" s="13">
        <f>IFERROR(VLOOKUP($A2668, 'Fielding Data'!$A$1:$H$12056, 7, 0), 0)</f>
        <v>0</v>
      </c>
      <c r="T2668" s="13">
        <f>IFERROR(VLOOKUP($A2668, 'Fielding Data'!$A$1:$H$12056, 8, 0), 0)</f>
        <v>0</v>
      </c>
      <c r="U2668" s="13">
        <f>SUMIFS('Fielding Data'!E:E, 'Fielding Data'!$A:$A, $A2668)</f>
        <v>164</v>
      </c>
      <c r="V2668" s="13">
        <f>SUMIFS('Fielding Data'!F:F, 'Fielding Data'!$A:$A, $A2668)</f>
        <v>2</v>
      </c>
      <c r="W2668" s="13">
        <f>SUMIFS('Fielding Data'!G:G, 'Fielding Data'!$A:$A, $A2668)</f>
        <v>3</v>
      </c>
      <c r="X2668" s="13">
        <f>SUMIFS('Fielding Data'!H:H, 'Fielding Data'!$A:$A, $A2668)</f>
        <v>1</v>
      </c>
    </row>
    <row r="2669" spans="1:24" x14ac:dyDescent="0.3">
      <c r="A2669" s="13" t="str">
        <f t="shared" si="83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 t="shared" si="82"/>
        <v>2B</v>
      </c>
      <c r="Q2669" s="13">
        <f>IFERROR(VLOOKUP($A2669, 'Fielding Data'!$A$1:$H$12056, 5, 0), 0)</f>
        <v>3</v>
      </c>
      <c r="R2669" s="13">
        <f>IFERROR(VLOOKUP($A2669, 'Fielding Data'!$A$1:$H$12056, 6, 0), 0)</f>
        <v>6</v>
      </c>
      <c r="S2669" s="13">
        <f>IFERROR(VLOOKUP($A2669, 'Fielding Data'!$A$1:$H$12056, 7, 0), 0)</f>
        <v>0</v>
      </c>
      <c r="T2669" s="13">
        <f>IFERROR(VLOOKUP($A2669, 'Fielding Data'!$A$1:$H$12056, 8, 0), 0)</f>
        <v>3</v>
      </c>
      <c r="U2669" s="13">
        <f>SUMIFS('Fielding Data'!E:E, 'Fielding Data'!$A:$A, $A2669)</f>
        <v>25</v>
      </c>
      <c r="V2669" s="13">
        <f>SUMIFS('Fielding Data'!F:F, 'Fielding Data'!$A:$A, $A2669)</f>
        <v>56</v>
      </c>
      <c r="W2669" s="13">
        <f>SUMIFS('Fielding Data'!G:G, 'Fielding Data'!$A:$A, $A2669)</f>
        <v>2</v>
      </c>
      <c r="X2669" s="13">
        <f>SUMIFS('Fielding Data'!H:H, 'Fielding Data'!$A:$A, $A2669)</f>
        <v>12</v>
      </c>
    </row>
    <row r="2670" spans="1:24" x14ac:dyDescent="0.3">
      <c r="A2670" s="13" t="str">
        <f t="shared" si="83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 t="shared" si="82"/>
        <v>P</v>
      </c>
      <c r="Q2670" s="13">
        <f>IFERROR(VLOOKUP($A2670, 'Fielding Data'!$A$1:$H$12056, 5, 0), 0)</f>
        <v>0</v>
      </c>
      <c r="R2670" s="13">
        <f>IFERROR(VLOOKUP($A2670, 'Fielding Data'!$A$1:$H$12056, 6, 0), 0)</f>
        <v>0</v>
      </c>
      <c r="S2670" s="13">
        <f>IFERROR(VLOOKUP($A2670, 'Fielding Data'!$A$1:$H$12056, 7, 0), 0)</f>
        <v>0</v>
      </c>
      <c r="T2670" s="13">
        <f>IFERROR(VLOOKUP($A2670, 'Fielding Data'!$A$1:$H$12056, 8, 0), 0)</f>
        <v>0</v>
      </c>
      <c r="U2670" s="13">
        <f>SUMIFS('Fielding Data'!E:E, 'Fielding Data'!$A:$A, $A2670)</f>
        <v>0</v>
      </c>
      <c r="V2670" s="13">
        <f>SUMIFS('Fielding Data'!F:F, 'Fielding Data'!$A:$A, $A2670)</f>
        <v>0</v>
      </c>
      <c r="W2670" s="13">
        <f>SUMIFS('Fielding Data'!G:G, 'Fielding Data'!$A:$A, $A2670)</f>
        <v>0</v>
      </c>
      <c r="X2670" s="13">
        <f>SUMIFS('Fielding Data'!H:H, 'Fielding Data'!$A:$A, $A2670)</f>
        <v>0</v>
      </c>
    </row>
    <row r="2671" spans="1:24" x14ac:dyDescent="0.3">
      <c r="A2671" s="13" t="str">
        <f t="shared" si="83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 t="shared" si="82"/>
        <v>1B</v>
      </c>
      <c r="Q2671" s="13">
        <f>IFERROR(VLOOKUP($A2671, 'Fielding Data'!$A$1:$H$12056, 5, 0), 0)</f>
        <v>602</v>
      </c>
      <c r="R2671" s="13">
        <f>IFERROR(VLOOKUP($A2671, 'Fielding Data'!$A$1:$H$12056, 6, 0), 0)</f>
        <v>32</v>
      </c>
      <c r="S2671" s="13">
        <f>IFERROR(VLOOKUP($A2671, 'Fielding Data'!$A$1:$H$12056, 7, 0), 0)</f>
        <v>3</v>
      </c>
      <c r="T2671" s="13">
        <f>IFERROR(VLOOKUP($A2671, 'Fielding Data'!$A$1:$H$12056, 8, 0), 0)</f>
        <v>61</v>
      </c>
      <c r="U2671" s="13">
        <f>SUMIFS('Fielding Data'!E:E, 'Fielding Data'!$A:$A, $A2671)</f>
        <v>607</v>
      </c>
      <c r="V2671" s="13">
        <f>SUMIFS('Fielding Data'!F:F, 'Fielding Data'!$A:$A, $A2671)</f>
        <v>32</v>
      </c>
      <c r="W2671" s="13">
        <f>SUMIFS('Fielding Data'!G:G, 'Fielding Data'!$A:$A, $A2671)</f>
        <v>4</v>
      </c>
      <c r="X2671" s="13">
        <f>SUMIFS('Fielding Data'!H:H, 'Fielding Data'!$A:$A, $A2671)</f>
        <v>61</v>
      </c>
    </row>
    <row r="2672" spans="1:24" x14ac:dyDescent="0.3">
      <c r="A2672" s="13" t="str">
        <f t="shared" si="83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 t="shared" si="82"/>
        <v>P</v>
      </c>
      <c r="Q2672" s="13">
        <f>IFERROR(VLOOKUP($A2672, 'Fielding Data'!$A$1:$H$12056, 5, 0), 0)</f>
        <v>0</v>
      </c>
      <c r="R2672" s="13">
        <f>IFERROR(VLOOKUP($A2672, 'Fielding Data'!$A$1:$H$12056, 6, 0), 0)</f>
        <v>0</v>
      </c>
      <c r="S2672" s="13">
        <f>IFERROR(VLOOKUP($A2672, 'Fielding Data'!$A$1:$H$12056, 7, 0), 0)</f>
        <v>0</v>
      </c>
      <c r="T2672" s="13">
        <f>IFERROR(VLOOKUP($A2672, 'Fielding Data'!$A$1:$H$12056, 8, 0), 0)</f>
        <v>0</v>
      </c>
      <c r="U2672" s="13">
        <f>SUMIFS('Fielding Data'!E:E, 'Fielding Data'!$A:$A, $A2672)</f>
        <v>0</v>
      </c>
      <c r="V2672" s="13">
        <f>SUMIFS('Fielding Data'!F:F, 'Fielding Data'!$A:$A, $A2672)</f>
        <v>0</v>
      </c>
      <c r="W2672" s="13">
        <f>SUMIFS('Fielding Data'!G:G, 'Fielding Data'!$A:$A, $A2672)</f>
        <v>0</v>
      </c>
      <c r="X2672" s="13">
        <f>SUMIFS('Fielding Data'!H:H, 'Fielding Data'!$A:$A, $A2672)</f>
        <v>0</v>
      </c>
    </row>
    <row r="2673" spans="1:24" x14ac:dyDescent="0.3">
      <c r="A2673" s="13" t="str">
        <f t="shared" si="83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 t="shared" si="82"/>
        <v>P</v>
      </c>
      <c r="Q2673" s="13">
        <f>IFERROR(VLOOKUP($A2673, 'Fielding Data'!$A$1:$H$12056, 5, 0), 0)</f>
        <v>1</v>
      </c>
      <c r="R2673" s="13">
        <f>IFERROR(VLOOKUP($A2673, 'Fielding Data'!$A$1:$H$12056, 6, 0), 0)</f>
        <v>11</v>
      </c>
      <c r="S2673" s="13">
        <f>IFERROR(VLOOKUP($A2673, 'Fielding Data'!$A$1:$H$12056, 7, 0), 0)</f>
        <v>0</v>
      </c>
      <c r="T2673" s="13">
        <f>IFERROR(VLOOKUP($A2673, 'Fielding Data'!$A$1:$H$12056, 8, 0), 0)</f>
        <v>1</v>
      </c>
      <c r="U2673" s="13">
        <f>SUMIFS('Fielding Data'!E:E, 'Fielding Data'!$A:$A, $A2673)</f>
        <v>1</v>
      </c>
      <c r="V2673" s="13">
        <f>SUMIFS('Fielding Data'!F:F, 'Fielding Data'!$A:$A, $A2673)</f>
        <v>11</v>
      </c>
      <c r="W2673" s="13">
        <f>SUMIFS('Fielding Data'!G:G, 'Fielding Data'!$A:$A, $A2673)</f>
        <v>0</v>
      </c>
      <c r="X2673" s="13">
        <f>SUMIFS('Fielding Data'!H:H, 'Fielding Data'!$A:$A, $A2673)</f>
        <v>1</v>
      </c>
    </row>
    <row r="2674" spans="1:24" x14ac:dyDescent="0.3">
      <c r="A2674" s="13" t="str">
        <f t="shared" si="83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 t="shared" si="82"/>
        <v>P</v>
      </c>
      <c r="Q2674" s="13">
        <f>IFERROR(VLOOKUP($A2674, 'Fielding Data'!$A$1:$H$12056, 5, 0), 0)</f>
        <v>0</v>
      </c>
      <c r="R2674" s="13">
        <f>IFERROR(VLOOKUP($A2674, 'Fielding Data'!$A$1:$H$12056, 6, 0), 0)</f>
        <v>2</v>
      </c>
      <c r="S2674" s="13">
        <f>IFERROR(VLOOKUP($A2674, 'Fielding Data'!$A$1:$H$12056, 7, 0), 0)</f>
        <v>0</v>
      </c>
      <c r="T2674" s="13">
        <f>IFERROR(VLOOKUP($A2674, 'Fielding Data'!$A$1:$H$12056, 8, 0), 0)</f>
        <v>0</v>
      </c>
      <c r="U2674" s="13">
        <f>SUMIFS('Fielding Data'!E:E, 'Fielding Data'!$A:$A, $A2674)</f>
        <v>0</v>
      </c>
      <c r="V2674" s="13">
        <f>SUMIFS('Fielding Data'!F:F, 'Fielding Data'!$A:$A, $A2674)</f>
        <v>2</v>
      </c>
      <c r="W2674" s="13">
        <f>SUMIFS('Fielding Data'!G:G, 'Fielding Data'!$A:$A, $A2674)</f>
        <v>0</v>
      </c>
      <c r="X2674" s="13">
        <f>SUMIFS('Fielding Data'!H:H, 'Fielding Data'!$A:$A, $A2674)</f>
        <v>0</v>
      </c>
    </row>
    <row r="2675" spans="1:24" x14ac:dyDescent="0.3">
      <c r="A2675" s="13" t="str">
        <f t="shared" si="83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 t="shared" si="82"/>
        <v>SS</v>
      </c>
      <c r="Q2675" s="13">
        <f>IFERROR(VLOOKUP($A2675, 'Fielding Data'!$A$1:$H$12056, 5, 0), 0)</f>
        <v>242</v>
      </c>
      <c r="R2675" s="13">
        <f>IFERROR(VLOOKUP($A2675, 'Fielding Data'!$A$1:$H$12056, 6, 0), 0)</f>
        <v>408</v>
      </c>
      <c r="S2675" s="13">
        <f>IFERROR(VLOOKUP($A2675, 'Fielding Data'!$A$1:$H$12056, 7, 0), 0)</f>
        <v>19</v>
      </c>
      <c r="T2675" s="13">
        <f>IFERROR(VLOOKUP($A2675, 'Fielding Data'!$A$1:$H$12056, 8, 0), 0)</f>
        <v>97</v>
      </c>
      <c r="U2675" s="13">
        <f>SUMIFS('Fielding Data'!E:E, 'Fielding Data'!$A:$A, $A2675)</f>
        <v>242</v>
      </c>
      <c r="V2675" s="13">
        <f>SUMIFS('Fielding Data'!F:F, 'Fielding Data'!$A:$A, $A2675)</f>
        <v>408</v>
      </c>
      <c r="W2675" s="13">
        <f>SUMIFS('Fielding Data'!G:G, 'Fielding Data'!$A:$A, $A2675)</f>
        <v>19</v>
      </c>
      <c r="X2675" s="13">
        <f>SUMIFS('Fielding Data'!H:H, 'Fielding Data'!$A:$A, $A2675)</f>
        <v>97</v>
      </c>
    </row>
    <row r="2676" spans="1:24" x14ac:dyDescent="0.3">
      <c r="A2676" s="13" t="str">
        <f t="shared" si="83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 t="shared" si="82"/>
        <v>SS</v>
      </c>
      <c r="Q2676" s="13">
        <f>IFERROR(VLOOKUP($A2676, 'Fielding Data'!$A$1:$H$12056, 5, 0), 0)</f>
        <v>240</v>
      </c>
      <c r="R2676" s="13">
        <f>IFERROR(VLOOKUP($A2676, 'Fielding Data'!$A$1:$H$12056, 6, 0), 0)</f>
        <v>431</v>
      </c>
      <c r="S2676" s="13">
        <f>IFERROR(VLOOKUP($A2676, 'Fielding Data'!$A$1:$H$12056, 7, 0), 0)</f>
        <v>12</v>
      </c>
      <c r="T2676" s="13">
        <f>IFERROR(VLOOKUP($A2676, 'Fielding Data'!$A$1:$H$12056, 8, 0), 0)</f>
        <v>100</v>
      </c>
      <c r="U2676" s="13">
        <f>SUMIFS('Fielding Data'!E:E, 'Fielding Data'!$A:$A, $A2676)</f>
        <v>240</v>
      </c>
      <c r="V2676" s="13">
        <f>SUMIFS('Fielding Data'!F:F, 'Fielding Data'!$A:$A, $A2676)</f>
        <v>431</v>
      </c>
      <c r="W2676" s="13">
        <f>SUMIFS('Fielding Data'!G:G, 'Fielding Data'!$A:$A, $A2676)</f>
        <v>12</v>
      </c>
      <c r="X2676" s="13">
        <f>SUMIFS('Fielding Data'!H:H, 'Fielding Data'!$A:$A, $A2676)</f>
        <v>100</v>
      </c>
    </row>
    <row r="2677" spans="1:24" x14ac:dyDescent="0.3">
      <c r="A2677" s="13" t="str">
        <f t="shared" si="83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 t="shared" si="82"/>
        <v>2B</v>
      </c>
      <c r="Q2677" s="13">
        <f>IFERROR(VLOOKUP($A2677, 'Fielding Data'!$A$1:$H$12056, 5, 0), 0)</f>
        <v>192</v>
      </c>
      <c r="R2677" s="13">
        <f>IFERROR(VLOOKUP($A2677, 'Fielding Data'!$A$1:$H$12056, 6, 0), 0)</f>
        <v>329</v>
      </c>
      <c r="S2677" s="13">
        <f>IFERROR(VLOOKUP($A2677, 'Fielding Data'!$A$1:$H$12056, 7, 0), 0)</f>
        <v>6</v>
      </c>
      <c r="T2677" s="13">
        <f>IFERROR(VLOOKUP($A2677, 'Fielding Data'!$A$1:$H$12056, 8, 0), 0)</f>
        <v>67</v>
      </c>
      <c r="U2677" s="13">
        <f>SUMIFS('Fielding Data'!E:E, 'Fielding Data'!$A:$A, $A2677)</f>
        <v>235</v>
      </c>
      <c r="V2677" s="13">
        <f>SUMIFS('Fielding Data'!F:F, 'Fielding Data'!$A:$A, $A2677)</f>
        <v>439</v>
      </c>
      <c r="W2677" s="13">
        <f>SUMIFS('Fielding Data'!G:G, 'Fielding Data'!$A:$A, $A2677)</f>
        <v>13</v>
      </c>
      <c r="X2677" s="13">
        <f>SUMIFS('Fielding Data'!H:H, 'Fielding Data'!$A:$A, $A2677)</f>
        <v>90</v>
      </c>
    </row>
    <row r="2678" spans="1:24" x14ac:dyDescent="0.3">
      <c r="A2678" s="13" t="str">
        <f t="shared" si="83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 t="shared" si="82"/>
        <v>P</v>
      </c>
      <c r="Q2678" s="13">
        <f>IFERROR(VLOOKUP($A2678, 'Fielding Data'!$A$1:$H$12056, 5, 0), 0)</f>
        <v>4</v>
      </c>
      <c r="R2678" s="13">
        <f>IFERROR(VLOOKUP($A2678, 'Fielding Data'!$A$1:$H$12056, 6, 0), 0)</f>
        <v>16</v>
      </c>
      <c r="S2678" s="13">
        <f>IFERROR(VLOOKUP($A2678, 'Fielding Data'!$A$1:$H$12056, 7, 0), 0)</f>
        <v>0</v>
      </c>
      <c r="T2678" s="13">
        <f>IFERROR(VLOOKUP($A2678, 'Fielding Data'!$A$1:$H$12056, 8, 0), 0)</f>
        <v>1</v>
      </c>
      <c r="U2678" s="13">
        <f>SUMIFS('Fielding Data'!E:E, 'Fielding Data'!$A:$A, $A2678)</f>
        <v>4</v>
      </c>
      <c r="V2678" s="13">
        <f>SUMIFS('Fielding Data'!F:F, 'Fielding Data'!$A:$A, $A2678)</f>
        <v>16</v>
      </c>
      <c r="W2678" s="13">
        <f>SUMIFS('Fielding Data'!G:G, 'Fielding Data'!$A:$A, $A2678)</f>
        <v>0</v>
      </c>
      <c r="X2678" s="13">
        <f>SUMIFS('Fielding Data'!H:H, 'Fielding Data'!$A:$A, $A2678)</f>
        <v>1</v>
      </c>
    </row>
    <row r="2679" spans="1:24" x14ac:dyDescent="0.3">
      <c r="A2679" s="13" t="str">
        <f t="shared" si="83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 t="shared" si="82"/>
        <v>CF</v>
      </c>
      <c r="Q2679" s="13">
        <f>IFERROR(VLOOKUP($A2679, 'Fielding Data'!$A$1:$H$12056, 5, 0), 0)</f>
        <v>0</v>
      </c>
      <c r="R2679" s="13">
        <f>IFERROR(VLOOKUP($A2679, 'Fielding Data'!$A$1:$H$12056, 6, 0), 0)</f>
        <v>0</v>
      </c>
      <c r="S2679" s="13">
        <f>IFERROR(VLOOKUP($A2679, 'Fielding Data'!$A$1:$H$12056, 7, 0), 0)</f>
        <v>0</v>
      </c>
      <c r="T2679" s="13">
        <f>IFERROR(VLOOKUP($A2679, 'Fielding Data'!$A$1:$H$12056, 8, 0), 0)</f>
        <v>0</v>
      </c>
      <c r="U2679" s="13">
        <f>SUMIFS('Fielding Data'!E:E, 'Fielding Data'!$A:$A, $A2679)</f>
        <v>238</v>
      </c>
      <c r="V2679" s="13">
        <f>SUMIFS('Fielding Data'!F:F, 'Fielding Data'!$A:$A, $A2679)</f>
        <v>3</v>
      </c>
      <c r="W2679" s="13">
        <f>SUMIFS('Fielding Data'!G:G, 'Fielding Data'!$A:$A, $A2679)</f>
        <v>3</v>
      </c>
      <c r="X2679" s="13">
        <f>SUMIFS('Fielding Data'!H:H, 'Fielding Data'!$A:$A, $A2679)</f>
        <v>1</v>
      </c>
    </row>
    <row r="2680" spans="1:24" x14ac:dyDescent="0.3">
      <c r="A2680" s="13" t="str">
        <f t="shared" si="83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 t="shared" si="82"/>
        <v>P</v>
      </c>
      <c r="Q2680" s="13">
        <f>IFERROR(VLOOKUP($A2680, 'Fielding Data'!$A$1:$H$12056, 5, 0), 0)</f>
        <v>6</v>
      </c>
      <c r="R2680" s="13">
        <f>IFERROR(VLOOKUP($A2680, 'Fielding Data'!$A$1:$H$12056, 6, 0), 0)</f>
        <v>2</v>
      </c>
      <c r="S2680" s="13">
        <f>IFERROR(VLOOKUP($A2680, 'Fielding Data'!$A$1:$H$12056, 7, 0), 0)</f>
        <v>0</v>
      </c>
      <c r="T2680" s="13">
        <f>IFERROR(VLOOKUP($A2680, 'Fielding Data'!$A$1:$H$12056, 8, 0), 0)</f>
        <v>0</v>
      </c>
      <c r="U2680" s="13">
        <f>SUMIFS('Fielding Data'!E:E, 'Fielding Data'!$A:$A, $A2680)</f>
        <v>6</v>
      </c>
      <c r="V2680" s="13">
        <f>SUMIFS('Fielding Data'!F:F, 'Fielding Data'!$A:$A, $A2680)</f>
        <v>2</v>
      </c>
      <c r="W2680" s="13">
        <f>SUMIFS('Fielding Data'!G:G, 'Fielding Data'!$A:$A, $A2680)</f>
        <v>0</v>
      </c>
      <c r="X2680" s="13">
        <f>SUMIFS('Fielding Data'!H:H, 'Fielding Data'!$A:$A, $A2680)</f>
        <v>0</v>
      </c>
    </row>
    <row r="2681" spans="1:24" x14ac:dyDescent="0.3">
      <c r="A2681" s="13" t="str">
        <f t="shared" si="83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 t="shared" si="82"/>
        <v>C</v>
      </c>
      <c r="Q2681" s="13">
        <f>IFERROR(VLOOKUP($A2681, 'Fielding Data'!$A$1:$H$12056, 5, 0), 0)</f>
        <v>43</v>
      </c>
      <c r="R2681" s="13">
        <f>IFERROR(VLOOKUP($A2681, 'Fielding Data'!$A$1:$H$12056, 6, 0), 0)</f>
        <v>3</v>
      </c>
      <c r="S2681" s="13">
        <f>IFERROR(VLOOKUP($A2681, 'Fielding Data'!$A$1:$H$12056, 7, 0), 0)</f>
        <v>0</v>
      </c>
      <c r="T2681" s="13">
        <f>IFERROR(VLOOKUP($A2681, 'Fielding Data'!$A$1:$H$12056, 8, 0), 0)</f>
        <v>0</v>
      </c>
      <c r="U2681" s="13">
        <f>SUMIFS('Fielding Data'!E:E, 'Fielding Data'!$A:$A, $A2681)</f>
        <v>43</v>
      </c>
      <c r="V2681" s="13">
        <f>SUMIFS('Fielding Data'!F:F, 'Fielding Data'!$A:$A, $A2681)</f>
        <v>3</v>
      </c>
      <c r="W2681" s="13">
        <f>SUMIFS('Fielding Data'!G:G, 'Fielding Data'!$A:$A, $A2681)</f>
        <v>0</v>
      </c>
      <c r="X2681" s="13">
        <f>SUMIFS('Fielding Data'!H:H, 'Fielding Data'!$A:$A, $A2681)</f>
        <v>0</v>
      </c>
    </row>
    <row r="2682" spans="1:24" x14ac:dyDescent="0.3">
      <c r="A2682" s="13" t="str">
        <f t="shared" si="83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 t="shared" si="82"/>
        <v>2B</v>
      </c>
      <c r="Q2682" s="13">
        <f>IFERROR(VLOOKUP($A2682, 'Fielding Data'!$A$1:$H$12056, 5, 0), 0)</f>
        <v>19</v>
      </c>
      <c r="R2682" s="13">
        <f>IFERROR(VLOOKUP($A2682, 'Fielding Data'!$A$1:$H$12056, 6, 0), 0)</f>
        <v>37</v>
      </c>
      <c r="S2682" s="13">
        <f>IFERROR(VLOOKUP($A2682, 'Fielding Data'!$A$1:$H$12056, 7, 0), 0)</f>
        <v>1</v>
      </c>
      <c r="T2682" s="13">
        <f>IFERROR(VLOOKUP($A2682, 'Fielding Data'!$A$1:$H$12056, 8, 0), 0)</f>
        <v>9</v>
      </c>
      <c r="U2682" s="13">
        <f>SUMIFS('Fielding Data'!E:E, 'Fielding Data'!$A:$A, $A2682)</f>
        <v>29</v>
      </c>
      <c r="V2682" s="13">
        <f>SUMIFS('Fielding Data'!F:F, 'Fielding Data'!$A:$A, $A2682)</f>
        <v>59</v>
      </c>
      <c r="W2682" s="13">
        <f>SUMIFS('Fielding Data'!G:G, 'Fielding Data'!$A:$A, $A2682)</f>
        <v>3</v>
      </c>
      <c r="X2682" s="13">
        <f>SUMIFS('Fielding Data'!H:H, 'Fielding Data'!$A:$A, $A2682)</f>
        <v>13</v>
      </c>
    </row>
    <row r="2683" spans="1:24" x14ac:dyDescent="0.3">
      <c r="A2683" s="13" t="str">
        <f t="shared" si="83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 t="shared" si="82"/>
        <v>P</v>
      </c>
      <c r="Q2683" s="13">
        <f>IFERROR(VLOOKUP($A2683, 'Fielding Data'!$A$1:$H$12056, 5, 0), 0)</f>
        <v>0</v>
      </c>
      <c r="R2683" s="13">
        <f>IFERROR(VLOOKUP($A2683, 'Fielding Data'!$A$1:$H$12056, 6, 0), 0)</f>
        <v>3</v>
      </c>
      <c r="S2683" s="13">
        <f>IFERROR(VLOOKUP($A2683, 'Fielding Data'!$A$1:$H$12056, 7, 0), 0)</f>
        <v>0</v>
      </c>
      <c r="T2683" s="13">
        <f>IFERROR(VLOOKUP($A2683, 'Fielding Data'!$A$1:$H$12056, 8, 0), 0)</f>
        <v>0</v>
      </c>
      <c r="U2683" s="13">
        <f>SUMIFS('Fielding Data'!E:E, 'Fielding Data'!$A:$A, $A2683)</f>
        <v>0</v>
      </c>
      <c r="V2683" s="13">
        <f>SUMIFS('Fielding Data'!F:F, 'Fielding Data'!$A:$A, $A2683)</f>
        <v>3</v>
      </c>
      <c r="W2683" s="13">
        <f>SUMIFS('Fielding Data'!G:G, 'Fielding Data'!$A:$A, $A2683)</f>
        <v>0</v>
      </c>
      <c r="X2683" s="13">
        <f>SUMIFS('Fielding Data'!H:H, 'Fielding Data'!$A:$A, $A2683)</f>
        <v>0</v>
      </c>
    </row>
    <row r="2684" spans="1:24" x14ac:dyDescent="0.3">
      <c r="A2684" s="13" t="str">
        <f t="shared" si="83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 t="shared" si="82"/>
        <v>P</v>
      </c>
      <c r="Q2684" s="13">
        <f>IFERROR(VLOOKUP($A2684, 'Fielding Data'!$A$1:$H$12056, 5, 0), 0)</f>
        <v>1</v>
      </c>
      <c r="R2684" s="13">
        <f>IFERROR(VLOOKUP($A2684, 'Fielding Data'!$A$1:$H$12056, 6, 0), 0)</f>
        <v>4</v>
      </c>
      <c r="S2684" s="13">
        <f>IFERROR(VLOOKUP($A2684, 'Fielding Data'!$A$1:$H$12056, 7, 0), 0)</f>
        <v>0</v>
      </c>
      <c r="T2684" s="13">
        <f>IFERROR(VLOOKUP($A2684, 'Fielding Data'!$A$1:$H$12056, 8, 0), 0)</f>
        <v>0</v>
      </c>
      <c r="U2684" s="13">
        <f>SUMIFS('Fielding Data'!E:E, 'Fielding Data'!$A:$A, $A2684)</f>
        <v>1</v>
      </c>
      <c r="V2684" s="13">
        <f>SUMIFS('Fielding Data'!F:F, 'Fielding Data'!$A:$A, $A2684)</f>
        <v>4</v>
      </c>
      <c r="W2684" s="13">
        <f>SUMIFS('Fielding Data'!G:G, 'Fielding Data'!$A:$A, $A2684)</f>
        <v>0</v>
      </c>
      <c r="X2684" s="13">
        <f>SUMIFS('Fielding Data'!H:H, 'Fielding Data'!$A:$A, $A2684)</f>
        <v>0</v>
      </c>
    </row>
    <row r="2685" spans="1:24" x14ac:dyDescent="0.3">
      <c r="A2685" s="13" t="str">
        <f t="shared" si="83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 t="shared" si="82"/>
        <v>2B</v>
      </c>
      <c r="Q2685" s="13">
        <f>IFERROR(VLOOKUP($A2685, 'Fielding Data'!$A$1:$H$12056, 5, 0), 0)</f>
        <v>1</v>
      </c>
      <c r="R2685" s="13">
        <f>IFERROR(VLOOKUP($A2685, 'Fielding Data'!$A$1:$H$12056, 6, 0), 0)</f>
        <v>0</v>
      </c>
      <c r="S2685" s="13">
        <f>IFERROR(VLOOKUP($A2685, 'Fielding Data'!$A$1:$H$12056, 7, 0), 0)</f>
        <v>0</v>
      </c>
      <c r="T2685" s="13">
        <f>IFERROR(VLOOKUP($A2685, 'Fielding Data'!$A$1:$H$12056, 8, 0), 0)</f>
        <v>0</v>
      </c>
      <c r="U2685" s="13">
        <f>SUMIFS('Fielding Data'!E:E, 'Fielding Data'!$A:$A, $A2685)</f>
        <v>1</v>
      </c>
      <c r="V2685" s="13">
        <f>SUMIFS('Fielding Data'!F:F, 'Fielding Data'!$A:$A, $A2685)</f>
        <v>0</v>
      </c>
      <c r="W2685" s="13">
        <f>SUMIFS('Fielding Data'!G:G, 'Fielding Data'!$A:$A, $A2685)</f>
        <v>0</v>
      </c>
      <c r="X2685" s="13">
        <f>SUMIFS('Fielding Data'!H:H, 'Fielding Data'!$A:$A, $A2685)</f>
        <v>0</v>
      </c>
    </row>
    <row r="2686" spans="1:24" x14ac:dyDescent="0.3">
      <c r="A2686" s="13" t="str">
        <f t="shared" si="83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 t="shared" si="82"/>
        <v>C</v>
      </c>
      <c r="Q2686" s="13">
        <f>IFERROR(VLOOKUP($A2686, 'Fielding Data'!$A$1:$H$12056, 5, 0), 0)</f>
        <v>13</v>
      </c>
      <c r="R2686" s="13">
        <f>IFERROR(VLOOKUP($A2686, 'Fielding Data'!$A$1:$H$12056, 6, 0), 0)</f>
        <v>0</v>
      </c>
      <c r="S2686" s="13">
        <f>IFERROR(VLOOKUP($A2686, 'Fielding Data'!$A$1:$H$12056, 7, 0), 0)</f>
        <v>0</v>
      </c>
      <c r="T2686" s="13">
        <f>IFERROR(VLOOKUP($A2686, 'Fielding Data'!$A$1:$H$12056, 8, 0), 0)</f>
        <v>0</v>
      </c>
      <c r="U2686" s="13">
        <f>SUMIFS('Fielding Data'!E:E, 'Fielding Data'!$A:$A, $A2686)</f>
        <v>13</v>
      </c>
      <c r="V2686" s="13">
        <f>SUMIFS('Fielding Data'!F:F, 'Fielding Data'!$A:$A, $A2686)</f>
        <v>0</v>
      </c>
      <c r="W2686" s="13">
        <f>SUMIFS('Fielding Data'!G:G, 'Fielding Data'!$A:$A, $A2686)</f>
        <v>0</v>
      </c>
      <c r="X2686" s="13">
        <f>SUMIFS('Fielding Data'!H:H, 'Fielding Data'!$A:$A, $A2686)</f>
        <v>0</v>
      </c>
    </row>
    <row r="2687" spans="1:24" x14ac:dyDescent="0.3">
      <c r="A2687" s="13" t="str">
        <f t="shared" si="83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 t="shared" si="82"/>
        <v>P</v>
      </c>
      <c r="Q2687" s="13">
        <f>IFERROR(VLOOKUP($A2687, 'Fielding Data'!$A$1:$H$12056, 5, 0), 0)</f>
        <v>6</v>
      </c>
      <c r="R2687" s="13">
        <f>IFERROR(VLOOKUP($A2687, 'Fielding Data'!$A$1:$H$12056, 6, 0), 0)</f>
        <v>14</v>
      </c>
      <c r="S2687" s="13">
        <f>IFERROR(VLOOKUP($A2687, 'Fielding Data'!$A$1:$H$12056, 7, 0), 0)</f>
        <v>0</v>
      </c>
      <c r="T2687" s="13">
        <f>IFERROR(VLOOKUP($A2687, 'Fielding Data'!$A$1:$H$12056, 8, 0), 0)</f>
        <v>0</v>
      </c>
      <c r="U2687" s="13">
        <f>SUMIFS('Fielding Data'!E:E, 'Fielding Data'!$A:$A, $A2687)</f>
        <v>6</v>
      </c>
      <c r="V2687" s="13">
        <f>SUMIFS('Fielding Data'!F:F, 'Fielding Data'!$A:$A, $A2687)</f>
        <v>14</v>
      </c>
      <c r="W2687" s="13">
        <f>SUMIFS('Fielding Data'!G:G, 'Fielding Data'!$A:$A, $A2687)</f>
        <v>0</v>
      </c>
      <c r="X2687" s="13">
        <f>SUMIFS('Fielding Data'!H:H, 'Fielding Data'!$A:$A, $A2687)</f>
        <v>0</v>
      </c>
    </row>
    <row r="2688" spans="1:24" x14ac:dyDescent="0.3">
      <c r="A2688" s="13" t="str">
        <f t="shared" si="83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 t="shared" si="82"/>
        <v>P</v>
      </c>
      <c r="Q2688" s="13">
        <f>IFERROR(VLOOKUP($A2688, 'Fielding Data'!$A$1:$H$12056, 5, 0), 0)</f>
        <v>0</v>
      </c>
      <c r="R2688" s="13">
        <f>IFERROR(VLOOKUP($A2688, 'Fielding Data'!$A$1:$H$12056, 6, 0), 0)</f>
        <v>4</v>
      </c>
      <c r="S2688" s="13">
        <f>IFERROR(VLOOKUP($A2688, 'Fielding Data'!$A$1:$H$12056, 7, 0), 0)</f>
        <v>0</v>
      </c>
      <c r="T2688" s="13">
        <f>IFERROR(VLOOKUP($A2688, 'Fielding Data'!$A$1:$H$12056, 8, 0), 0)</f>
        <v>0</v>
      </c>
      <c r="U2688" s="13">
        <f>SUMIFS('Fielding Data'!E:E, 'Fielding Data'!$A:$A, $A2688)</f>
        <v>0</v>
      </c>
      <c r="V2688" s="13">
        <f>SUMIFS('Fielding Data'!F:F, 'Fielding Data'!$A:$A, $A2688)</f>
        <v>4</v>
      </c>
      <c r="W2688" s="13">
        <f>SUMIFS('Fielding Data'!G:G, 'Fielding Data'!$A:$A, $A2688)</f>
        <v>0</v>
      </c>
      <c r="X2688" s="13">
        <f>SUMIFS('Fielding Data'!H:H, 'Fielding Data'!$A:$A, $A2688)</f>
        <v>0</v>
      </c>
    </row>
    <row r="2689" spans="1:24" x14ac:dyDescent="0.3">
      <c r="A2689" s="13" t="str">
        <f t="shared" si="83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 t="shared" si="82"/>
        <v>1B</v>
      </c>
      <c r="Q2689" s="13">
        <f>IFERROR(VLOOKUP($A2689, 'Fielding Data'!$A$1:$H$12056, 5, 0), 0)</f>
        <v>1256</v>
      </c>
      <c r="R2689" s="13">
        <f>IFERROR(VLOOKUP($A2689, 'Fielding Data'!$A$1:$H$12056, 6, 0), 0)</f>
        <v>105</v>
      </c>
      <c r="S2689" s="13">
        <f>IFERROR(VLOOKUP($A2689, 'Fielding Data'!$A$1:$H$12056, 7, 0), 0)</f>
        <v>11</v>
      </c>
      <c r="T2689" s="13">
        <f>IFERROR(VLOOKUP($A2689, 'Fielding Data'!$A$1:$H$12056, 8, 0), 0)</f>
        <v>113</v>
      </c>
      <c r="U2689" s="13">
        <f>SUMIFS('Fielding Data'!E:E, 'Fielding Data'!$A:$A, $A2689)</f>
        <v>1256</v>
      </c>
      <c r="V2689" s="13">
        <f>SUMIFS('Fielding Data'!F:F, 'Fielding Data'!$A:$A, $A2689)</f>
        <v>105</v>
      </c>
      <c r="W2689" s="13">
        <f>SUMIFS('Fielding Data'!G:G, 'Fielding Data'!$A:$A, $A2689)</f>
        <v>11</v>
      </c>
      <c r="X2689" s="13">
        <f>SUMIFS('Fielding Data'!H:H, 'Fielding Data'!$A:$A, $A2689)</f>
        <v>113</v>
      </c>
    </row>
    <row r="2690" spans="1:24" x14ac:dyDescent="0.3">
      <c r="A2690" s="13" t="str">
        <f t="shared" si="83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 t="shared" ref="P2690:P2753" si="84">IFERROR(VLOOKUP($A2690, Fielding, 4, 0), "Other")</f>
        <v>2B</v>
      </c>
      <c r="Q2690" s="13">
        <f>IFERROR(VLOOKUP($A2690, 'Fielding Data'!$A$1:$H$12056, 5, 0), 0)</f>
        <v>1</v>
      </c>
      <c r="R2690" s="13">
        <f>IFERROR(VLOOKUP($A2690, 'Fielding Data'!$A$1:$H$12056, 6, 0), 0)</f>
        <v>0</v>
      </c>
      <c r="S2690" s="13">
        <f>IFERROR(VLOOKUP($A2690, 'Fielding Data'!$A$1:$H$12056, 7, 0), 0)</f>
        <v>0</v>
      </c>
      <c r="T2690" s="13">
        <f>IFERROR(VLOOKUP($A2690, 'Fielding Data'!$A$1:$H$12056, 8, 0), 0)</f>
        <v>0</v>
      </c>
      <c r="U2690" s="13">
        <f>SUMIFS('Fielding Data'!E:E, 'Fielding Data'!$A:$A, $A2690)</f>
        <v>1</v>
      </c>
      <c r="V2690" s="13">
        <f>SUMIFS('Fielding Data'!F:F, 'Fielding Data'!$A:$A, $A2690)</f>
        <v>0</v>
      </c>
      <c r="W2690" s="13">
        <f>SUMIFS('Fielding Data'!G:G, 'Fielding Data'!$A:$A, $A2690)</f>
        <v>0</v>
      </c>
      <c r="X2690" s="13">
        <f>SUMIFS('Fielding Data'!H:H, 'Fielding Data'!$A:$A, $A2690)</f>
        <v>0</v>
      </c>
    </row>
    <row r="2691" spans="1:24" x14ac:dyDescent="0.3">
      <c r="A2691" s="13" t="str">
        <f t="shared" ref="A2691:A2754" si="85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 t="shared" si="84"/>
        <v>P</v>
      </c>
      <c r="Q2691" s="13">
        <f>IFERROR(VLOOKUP($A2691, 'Fielding Data'!$A$1:$H$12056, 5, 0), 0)</f>
        <v>1</v>
      </c>
      <c r="R2691" s="13">
        <f>IFERROR(VLOOKUP($A2691, 'Fielding Data'!$A$1:$H$12056, 6, 0), 0)</f>
        <v>2</v>
      </c>
      <c r="S2691" s="13">
        <f>IFERROR(VLOOKUP($A2691, 'Fielding Data'!$A$1:$H$12056, 7, 0), 0)</f>
        <v>0</v>
      </c>
      <c r="T2691" s="13">
        <f>IFERROR(VLOOKUP($A2691, 'Fielding Data'!$A$1:$H$12056, 8, 0), 0)</f>
        <v>0</v>
      </c>
      <c r="U2691" s="13">
        <f>SUMIFS('Fielding Data'!E:E, 'Fielding Data'!$A:$A, $A2691)</f>
        <v>1</v>
      </c>
      <c r="V2691" s="13">
        <f>SUMIFS('Fielding Data'!F:F, 'Fielding Data'!$A:$A, $A2691)</f>
        <v>2</v>
      </c>
      <c r="W2691" s="13">
        <f>SUMIFS('Fielding Data'!G:G, 'Fielding Data'!$A:$A, $A2691)</f>
        <v>0</v>
      </c>
      <c r="X2691" s="13">
        <f>SUMIFS('Fielding Data'!H:H, 'Fielding Data'!$A:$A, $A2691)</f>
        <v>0</v>
      </c>
    </row>
    <row r="2692" spans="1:24" x14ac:dyDescent="0.3">
      <c r="A2692" s="13" t="str">
        <f t="shared" si="85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 t="shared" si="84"/>
        <v>P</v>
      </c>
      <c r="Q2692" s="13">
        <f>IFERROR(VLOOKUP($A2692, 'Fielding Data'!$A$1:$H$12056, 5, 0), 0)</f>
        <v>8</v>
      </c>
      <c r="R2692" s="13">
        <f>IFERROR(VLOOKUP($A2692, 'Fielding Data'!$A$1:$H$12056, 6, 0), 0)</f>
        <v>14</v>
      </c>
      <c r="S2692" s="13">
        <f>IFERROR(VLOOKUP($A2692, 'Fielding Data'!$A$1:$H$12056, 7, 0), 0)</f>
        <v>5</v>
      </c>
      <c r="T2692" s="13">
        <f>IFERROR(VLOOKUP($A2692, 'Fielding Data'!$A$1:$H$12056, 8, 0), 0)</f>
        <v>1</v>
      </c>
      <c r="U2692" s="13">
        <f>SUMIFS('Fielding Data'!E:E, 'Fielding Data'!$A:$A, $A2692)</f>
        <v>8</v>
      </c>
      <c r="V2692" s="13">
        <f>SUMIFS('Fielding Data'!F:F, 'Fielding Data'!$A:$A, $A2692)</f>
        <v>14</v>
      </c>
      <c r="W2692" s="13">
        <f>SUMIFS('Fielding Data'!G:G, 'Fielding Data'!$A:$A, $A2692)</f>
        <v>5</v>
      </c>
      <c r="X2692" s="13">
        <f>SUMIFS('Fielding Data'!H:H, 'Fielding Data'!$A:$A, $A2692)</f>
        <v>1</v>
      </c>
    </row>
    <row r="2693" spans="1:24" x14ac:dyDescent="0.3">
      <c r="A2693" s="13" t="str">
        <f t="shared" si="85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 t="shared" si="84"/>
        <v>P</v>
      </c>
      <c r="Q2693" s="13">
        <f>IFERROR(VLOOKUP($A2693, 'Fielding Data'!$A$1:$H$12056, 5, 0), 0)</f>
        <v>3</v>
      </c>
      <c r="R2693" s="13">
        <f>IFERROR(VLOOKUP($A2693, 'Fielding Data'!$A$1:$H$12056, 6, 0), 0)</f>
        <v>4</v>
      </c>
      <c r="S2693" s="13">
        <f>IFERROR(VLOOKUP($A2693, 'Fielding Data'!$A$1:$H$12056, 7, 0), 0)</f>
        <v>0</v>
      </c>
      <c r="T2693" s="13">
        <f>IFERROR(VLOOKUP($A2693, 'Fielding Data'!$A$1:$H$12056, 8, 0), 0)</f>
        <v>0</v>
      </c>
      <c r="U2693" s="13">
        <f>SUMIFS('Fielding Data'!E:E, 'Fielding Data'!$A:$A, $A2693)</f>
        <v>3</v>
      </c>
      <c r="V2693" s="13">
        <f>SUMIFS('Fielding Data'!F:F, 'Fielding Data'!$A:$A, $A2693)</f>
        <v>4</v>
      </c>
      <c r="W2693" s="13">
        <f>SUMIFS('Fielding Data'!G:G, 'Fielding Data'!$A:$A, $A2693)</f>
        <v>0</v>
      </c>
      <c r="X2693" s="13">
        <f>SUMIFS('Fielding Data'!H:H, 'Fielding Data'!$A:$A, $A2693)</f>
        <v>0</v>
      </c>
    </row>
    <row r="2694" spans="1:24" x14ac:dyDescent="0.3">
      <c r="A2694" s="13" t="str">
        <f t="shared" si="85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 t="shared" si="84"/>
        <v>3B</v>
      </c>
      <c r="Q2694" s="13">
        <f>IFERROR(VLOOKUP($A2694, 'Fielding Data'!$A$1:$H$12056, 5, 0), 0)</f>
        <v>6</v>
      </c>
      <c r="R2694" s="13">
        <f>IFERROR(VLOOKUP($A2694, 'Fielding Data'!$A$1:$H$12056, 6, 0), 0)</f>
        <v>17</v>
      </c>
      <c r="S2694" s="13">
        <f>IFERROR(VLOOKUP($A2694, 'Fielding Data'!$A$1:$H$12056, 7, 0), 0)</f>
        <v>0</v>
      </c>
      <c r="T2694" s="13">
        <f>IFERROR(VLOOKUP($A2694, 'Fielding Data'!$A$1:$H$12056, 8, 0), 0)</f>
        <v>0</v>
      </c>
      <c r="U2694" s="13">
        <f>SUMIFS('Fielding Data'!E:E, 'Fielding Data'!$A:$A, $A2694)</f>
        <v>78</v>
      </c>
      <c r="V2694" s="13">
        <f>SUMIFS('Fielding Data'!F:F, 'Fielding Data'!$A:$A, $A2694)</f>
        <v>19</v>
      </c>
      <c r="W2694" s="13">
        <f>SUMIFS('Fielding Data'!G:G, 'Fielding Data'!$A:$A, $A2694)</f>
        <v>1</v>
      </c>
      <c r="X2694" s="13">
        <f>SUMIFS('Fielding Data'!H:H, 'Fielding Data'!$A:$A, $A2694)</f>
        <v>1</v>
      </c>
    </row>
    <row r="2695" spans="1:24" x14ac:dyDescent="0.3">
      <c r="A2695" s="13" t="str">
        <f t="shared" si="85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 t="shared" si="84"/>
        <v>P</v>
      </c>
      <c r="Q2695" s="13">
        <f>IFERROR(VLOOKUP($A2695, 'Fielding Data'!$A$1:$H$12056, 5, 0), 0)</f>
        <v>1</v>
      </c>
      <c r="R2695" s="13">
        <f>IFERROR(VLOOKUP($A2695, 'Fielding Data'!$A$1:$H$12056, 6, 0), 0)</f>
        <v>0</v>
      </c>
      <c r="S2695" s="13">
        <f>IFERROR(VLOOKUP($A2695, 'Fielding Data'!$A$1:$H$12056, 7, 0), 0)</f>
        <v>0</v>
      </c>
      <c r="T2695" s="13">
        <f>IFERROR(VLOOKUP($A2695, 'Fielding Data'!$A$1:$H$12056, 8, 0), 0)</f>
        <v>0</v>
      </c>
      <c r="U2695" s="13">
        <f>SUMIFS('Fielding Data'!E:E, 'Fielding Data'!$A:$A, $A2695)</f>
        <v>1</v>
      </c>
      <c r="V2695" s="13">
        <f>SUMIFS('Fielding Data'!F:F, 'Fielding Data'!$A:$A, $A2695)</f>
        <v>0</v>
      </c>
      <c r="W2695" s="13">
        <f>SUMIFS('Fielding Data'!G:G, 'Fielding Data'!$A:$A, $A2695)</f>
        <v>0</v>
      </c>
      <c r="X2695" s="13">
        <f>SUMIFS('Fielding Data'!H:H, 'Fielding Data'!$A:$A, $A2695)</f>
        <v>0</v>
      </c>
    </row>
    <row r="2696" spans="1:24" x14ac:dyDescent="0.3">
      <c r="A2696" s="13" t="str">
        <f t="shared" si="85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 t="shared" si="84"/>
        <v>P</v>
      </c>
      <c r="Q2696" s="13">
        <f>IFERROR(VLOOKUP($A2696, 'Fielding Data'!$A$1:$H$12056, 5, 0), 0)</f>
        <v>10</v>
      </c>
      <c r="R2696" s="13">
        <f>IFERROR(VLOOKUP($A2696, 'Fielding Data'!$A$1:$H$12056, 6, 0), 0)</f>
        <v>24</v>
      </c>
      <c r="S2696" s="13">
        <f>IFERROR(VLOOKUP($A2696, 'Fielding Data'!$A$1:$H$12056, 7, 0), 0)</f>
        <v>2</v>
      </c>
      <c r="T2696" s="13">
        <f>IFERROR(VLOOKUP($A2696, 'Fielding Data'!$A$1:$H$12056, 8, 0), 0)</f>
        <v>3</v>
      </c>
      <c r="U2696" s="13">
        <f>SUMIFS('Fielding Data'!E:E, 'Fielding Data'!$A:$A, $A2696)</f>
        <v>10</v>
      </c>
      <c r="V2696" s="13">
        <f>SUMIFS('Fielding Data'!F:F, 'Fielding Data'!$A:$A, $A2696)</f>
        <v>24</v>
      </c>
      <c r="W2696" s="13">
        <f>SUMIFS('Fielding Data'!G:G, 'Fielding Data'!$A:$A, $A2696)</f>
        <v>2</v>
      </c>
      <c r="X2696" s="13">
        <f>SUMIFS('Fielding Data'!H:H, 'Fielding Data'!$A:$A, $A2696)</f>
        <v>3</v>
      </c>
    </row>
    <row r="2697" spans="1:24" x14ac:dyDescent="0.3">
      <c r="A2697" s="13" t="str">
        <f t="shared" si="85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 t="shared" si="84"/>
        <v>1B</v>
      </c>
      <c r="Q2697" s="13">
        <f>IFERROR(VLOOKUP($A2697, 'Fielding Data'!$A$1:$H$12056, 5, 0), 0)</f>
        <v>3</v>
      </c>
      <c r="R2697" s="13">
        <f>IFERROR(VLOOKUP($A2697, 'Fielding Data'!$A$1:$H$12056, 6, 0), 0)</f>
        <v>0</v>
      </c>
      <c r="S2697" s="13">
        <f>IFERROR(VLOOKUP($A2697, 'Fielding Data'!$A$1:$H$12056, 7, 0), 0)</f>
        <v>0</v>
      </c>
      <c r="T2697" s="13">
        <f>IFERROR(VLOOKUP($A2697, 'Fielding Data'!$A$1:$H$12056, 8, 0), 0)</f>
        <v>1</v>
      </c>
      <c r="U2697" s="13">
        <f>SUMIFS('Fielding Data'!E:E, 'Fielding Data'!$A:$A, $A2697)</f>
        <v>68</v>
      </c>
      <c r="V2697" s="13">
        <f>SUMIFS('Fielding Data'!F:F, 'Fielding Data'!$A:$A, $A2697)</f>
        <v>70</v>
      </c>
      <c r="W2697" s="13">
        <f>SUMIFS('Fielding Data'!G:G, 'Fielding Data'!$A:$A, $A2697)</f>
        <v>3</v>
      </c>
      <c r="X2697" s="13">
        <f>SUMIFS('Fielding Data'!H:H, 'Fielding Data'!$A:$A, $A2697)</f>
        <v>15</v>
      </c>
    </row>
    <row r="2698" spans="1:24" x14ac:dyDescent="0.3">
      <c r="A2698" s="13" t="str">
        <f t="shared" si="85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 t="shared" si="84"/>
        <v>C</v>
      </c>
      <c r="Q2698" s="13">
        <f>IFERROR(VLOOKUP($A2698, 'Fielding Data'!$A$1:$H$12056, 5, 0), 0)</f>
        <v>648</v>
      </c>
      <c r="R2698" s="13">
        <f>IFERROR(VLOOKUP($A2698, 'Fielding Data'!$A$1:$H$12056, 6, 0), 0)</f>
        <v>52</v>
      </c>
      <c r="S2698" s="13">
        <f>IFERROR(VLOOKUP($A2698, 'Fielding Data'!$A$1:$H$12056, 7, 0), 0)</f>
        <v>4</v>
      </c>
      <c r="T2698" s="13">
        <f>IFERROR(VLOOKUP($A2698, 'Fielding Data'!$A$1:$H$12056, 8, 0), 0)</f>
        <v>5</v>
      </c>
      <c r="U2698" s="13">
        <f>SUMIFS('Fielding Data'!E:E, 'Fielding Data'!$A:$A, $A2698)</f>
        <v>648</v>
      </c>
      <c r="V2698" s="13">
        <f>SUMIFS('Fielding Data'!F:F, 'Fielding Data'!$A:$A, $A2698)</f>
        <v>52</v>
      </c>
      <c r="W2698" s="13">
        <f>SUMIFS('Fielding Data'!G:G, 'Fielding Data'!$A:$A, $A2698)</f>
        <v>4</v>
      </c>
      <c r="X2698" s="13">
        <f>SUMIFS('Fielding Data'!H:H, 'Fielding Data'!$A:$A, $A2698)</f>
        <v>5</v>
      </c>
    </row>
    <row r="2699" spans="1:24" x14ac:dyDescent="0.3">
      <c r="A2699" s="13" t="str">
        <f t="shared" si="85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 t="shared" si="84"/>
        <v>SS</v>
      </c>
      <c r="Q2699" s="13">
        <f>IFERROR(VLOOKUP($A2699, 'Fielding Data'!$A$1:$H$12056, 5, 0), 0)</f>
        <v>69</v>
      </c>
      <c r="R2699" s="13">
        <f>IFERROR(VLOOKUP($A2699, 'Fielding Data'!$A$1:$H$12056, 6, 0), 0)</f>
        <v>125</v>
      </c>
      <c r="S2699" s="13">
        <f>IFERROR(VLOOKUP($A2699, 'Fielding Data'!$A$1:$H$12056, 7, 0), 0)</f>
        <v>7</v>
      </c>
      <c r="T2699" s="13">
        <f>IFERROR(VLOOKUP($A2699, 'Fielding Data'!$A$1:$H$12056, 8, 0), 0)</f>
        <v>26</v>
      </c>
      <c r="U2699" s="13">
        <f>SUMIFS('Fielding Data'!E:E, 'Fielding Data'!$A:$A, $A2699)</f>
        <v>69</v>
      </c>
      <c r="V2699" s="13">
        <f>SUMIFS('Fielding Data'!F:F, 'Fielding Data'!$A:$A, $A2699)</f>
        <v>125</v>
      </c>
      <c r="W2699" s="13">
        <f>SUMIFS('Fielding Data'!G:G, 'Fielding Data'!$A:$A, $A2699)</f>
        <v>7</v>
      </c>
      <c r="X2699" s="13">
        <f>SUMIFS('Fielding Data'!H:H, 'Fielding Data'!$A:$A, $A2699)</f>
        <v>26</v>
      </c>
    </row>
    <row r="2700" spans="1:24" x14ac:dyDescent="0.3">
      <c r="A2700" s="13" t="str">
        <f t="shared" si="85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 t="shared" si="84"/>
        <v>1B</v>
      </c>
      <c r="Q2700" s="13">
        <f>IFERROR(VLOOKUP($A2700, 'Fielding Data'!$A$1:$H$12056, 5, 0), 0)</f>
        <v>10</v>
      </c>
      <c r="R2700" s="13">
        <f>IFERROR(VLOOKUP($A2700, 'Fielding Data'!$A$1:$H$12056, 6, 0), 0)</f>
        <v>1</v>
      </c>
      <c r="S2700" s="13">
        <f>IFERROR(VLOOKUP($A2700, 'Fielding Data'!$A$1:$H$12056, 7, 0), 0)</f>
        <v>0</v>
      </c>
      <c r="T2700" s="13">
        <f>IFERROR(VLOOKUP($A2700, 'Fielding Data'!$A$1:$H$12056, 8, 0), 0)</f>
        <v>2</v>
      </c>
      <c r="U2700" s="13">
        <f>SUMIFS('Fielding Data'!E:E, 'Fielding Data'!$A:$A, $A2700)</f>
        <v>334</v>
      </c>
      <c r="V2700" s="13">
        <f>SUMIFS('Fielding Data'!F:F, 'Fielding Data'!$A:$A, $A2700)</f>
        <v>30</v>
      </c>
      <c r="W2700" s="13">
        <f>SUMIFS('Fielding Data'!G:G, 'Fielding Data'!$A:$A, $A2700)</f>
        <v>2</v>
      </c>
      <c r="X2700" s="13">
        <f>SUMIFS('Fielding Data'!H:H, 'Fielding Data'!$A:$A, $A2700)</f>
        <v>7</v>
      </c>
    </row>
    <row r="2701" spans="1:24" x14ac:dyDescent="0.3">
      <c r="A2701" s="13" t="str">
        <f t="shared" si="85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 t="shared" si="84"/>
        <v>P</v>
      </c>
      <c r="Q2701" s="13">
        <f>IFERROR(VLOOKUP($A2701, 'Fielding Data'!$A$1:$H$12056, 5, 0), 0)</f>
        <v>10</v>
      </c>
      <c r="R2701" s="13">
        <f>IFERROR(VLOOKUP($A2701, 'Fielding Data'!$A$1:$H$12056, 6, 0), 0)</f>
        <v>26</v>
      </c>
      <c r="S2701" s="13">
        <f>IFERROR(VLOOKUP($A2701, 'Fielding Data'!$A$1:$H$12056, 7, 0), 0)</f>
        <v>1</v>
      </c>
      <c r="T2701" s="13">
        <f>IFERROR(VLOOKUP($A2701, 'Fielding Data'!$A$1:$H$12056, 8, 0), 0)</f>
        <v>2</v>
      </c>
      <c r="U2701" s="13">
        <f>SUMIFS('Fielding Data'!E:E, 'Fielding Data'!$A:$A, $A2701)</f>
        <v>10</v>
      </c>
      <c r="V2701" s="13">
        <f>SUMIFS('Fielding Data'!F:F, 'Fielding Data'!$A:$A, $A2701)</f>
        <v>26</v>
      </c>
      <c r="W2701" s="13">
        <f>SUMIFS('Fielding Data'!G:G, 'Fielding Data'!$A:$A, $A2701)</f>
        <v>1</v>
      </c>
      <c r="X2701" s="13">
        <f>SUMIFS('Fielding Data'!H:H, 'Fielding Data'!$A:$A, $A2701)</f>
        <v>2</v>
      </c>
    </row>
    <row r="2702" spans="1:24" x14ac:dyDescent="0.3">
      <c r="A2702" s="13" t="str">
        <f t="shared" si="85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 t="shared" si="84"/>
        <v>2B</v>
      </c>
      <c r="Q2702" s="13">
        <f>IFERROR(VLOOKUP($A2702, 'Fielding Data'!$A$1:$H$12056, 5, 0), 0)</f>
        <v>28</v>
      </c>
      <c r="R2702" s="13">
        <f>IFERROR(VLOOKUP($A2702, 'Fielding Data'!$A$1:$H$12056, 6, 0), 0)</f>
        <v>30</v>
      </c>
      <c r="S2702" s="13">
        <f>IFERROR(VLOOKUP($A2702, 'Fielding Data'!$A$1:$H$12056, 7, 0), 0)</f>
        <v>3</v>
      </c>
      <c r="T2702" s="13">
        <f>IFERROR(VLOOKUP($A2702, 'Fielding Data'!$A$1:$H$12056, 8, 0), 0)</f>
        <v>5</v>
      </c>
      <c r="U2702" s="13">
        <f>SUMIFS('Fielding Data'!E:E, 'Fielding Data'!$A:$A, $A2702)</f>
        <v>33</v>
      </c>
      <c r="V2702" s="13">
        <f>SUMIFS('Fielding Data'!F:F, 'Fielding Data'!$A:$A, $A2702)</f>
        <v>48</v>
      </c>
      <c r="W2702" s="13">
        <f>SUMIFS('Fielding Data'!G:G, 'Fielding Data'!$A:$A, $A2702)</f>
        <v>5</v>
      </c>
      <c r="X2702" s="13">
        <f>SUMIFS('Fielding Data'!H:H, 'Fielding Data'!$A:$A, $A2702)</f>
        <v>8</v>
      </c>
    </row>
    <row r="2703" spans="1:24" x14ac:dyDescent="0.3">
      <c r="A2703" s="13" t="str">
        <f t="shared" si="85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 t="shared" si="84"/>
        <v>P</v>
      </c>
      <c r="Q2703" s="13">
        <f>IFERROR(VLOOKUP($A2703, 'Fielding Data'!$A$1:$H$12056, 5, 0), 0)</f>
        <v>0</v>
      </c>
      <c r="R2703" s="13">
        <f>IFERROR(VLOOKUP($A2703, 'Fielding Data'!$A$1:$H$12056, 6, 0), 0)</f>
        <v>0</v>
      </c>
      <c r="S2703" s="13">
        <f>IFERROR(VLOOKUP($A2703, 'Fielding Data'!$A$1:$H$12056, 7, 0), 0)</f>
        <v>0</v>
      </c>
      <c r="T2703" s="13">
        <f>IFERROR(VLOOKUP($A2703, 'Fielding Data'!$A$1:$H$12056, 8, 0), 0)</f>
        <v>0</v>
      </c>
      <c r="U2703" s="13">
        <f>SUMIFS('Fielding Data'!E:E, 'Fielding Data'!$A:$A, $A2703)</f>
        <v>0</v>
      </c>
      <c r="V2703" s="13">
        <f>SUMIFS('Fielding Data'!F:F, 'Fielding Data'!$A:$A, $A2703)</f>
        <v>0</v>
      </c>
      <c r="W2703" s="13">
        <f>SUMIFS('Fielding Data'!G:G, 'Fielding Data'!$A:$A, $A2703)</f>
        <v>0</v>
      </c>
      <c r="X2703" s="13">
        <f>SUMIFS('Fielding Data'!H:H, 'Fielding Data'!$A:$A, $A2703)</f>
        <v>0</v>
      </c>
    </row>
    <row r="2704" spans="1:24" x14ac:dyDescent="0.3">
      <c r="A2704" s="13" t="str">
        <f t="shared" si="85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 t="shared" si="84"/>
        <v>LF</v>
      </c>
      <c r="Q2704" s="13">
        <f>IFERROR(VLOOKUP($A2704, 'Fielding Data'!$A$1:$H$12056, 5, 0), 0)</f>
        <v>0</v>
      </c>
      <c r="R2704" s="13">
        <f>IFERROR(VLOOKUP($A2704, 'Fielding Data'!$A$1:$H$12056, 6, 0), 0)</f>
        <v>0</v>
      </c>
      <c r="S2704" s="13">
        <f>IFERROR(VLOOKUP($A2704, 'Fielding Data'!$A$1:$H$12056, 7, 0), 0)</f>
        <v>0</v>
      </c>
      <c r="T2704" s="13">
        <f>IFERROR(VLOOKUP($A2704, 'Fielding Data'!$A$1:$H$12056, 8, 0), 0)</f>
        <v>0</v>
      </c>
      <c r="U2704" s="13">
        <f>SUMIFS('Fielding Data'!E:E, 'Fielding Data'!$A:$A, $A2704)</f>
        <v>27</v>
      </c>
      <c r="V2704" s="13">
        <f>SUMIFS('Fielding Data'!F:F, 'Fielding Data'!$A:$A, $A2704)</f>
        <v>2</v>
      </c>
      <c r="W2704" s="13">
        <f>SUMIFS('Fielding Data'!G:G, 'Fielding Data'!$A:$A, $A2704)</f>
        <v>0</v>
      </c>
      <c r="X2704" s="13">
        <f>SUMIFS('Fielding Data'!H:H, 'Fielding Data'!$A:$A, $A2704)</f>
        <v>0</v>
      </c>
    </row>
    <row r="2705" spans="1:24" x14ac:dyDescent="0.3">
      <c r="A2705" s="13" t="str">
        <f t="shared" si="85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 t="shared" si="84"/>
        <v>2B</v>
      </c>
      <c r="Q2705" s="13">
        <f>IFERROR(VLOOKUP($A2705, 'Fielding Data'!$A$1:$H$12056, 5, 0), 0)</f>
        <v>166</v>
      </c>
      <c r="R2705" s="13">
        <f>IFERROR(VLOOKUP($A2705, 'Fielding Data'!$A$1:$H$12056, 6, 0), 0)</f>
        <v>187</v>
      </c>
      <c r="S2705" s="13">
        <f>IFERROR(VLOOKUP($A2705, 'Fielding Data'!$A$1:$H$12056, 7, 0), 0)</f>
        <v>12</v>
      </c>
      <c r="T2705" s="13">
        <f>IFERROR(VLOOKUP($A2705, 'Fielding Data'!$A$1:$H$12056, 8, 0), 0)</f>
        <v>35</v>
      </c>
      <c r="U2705" s="13">
        <f>SUMIFS('Fielding Data'!E:E, 'Fielding Data'!$A:$A, $A2705)</f>
        <v>170</v>
      </c>
      <c r="V2705" s="13">
        <f>SUMIFS('Fielding Data'!F:F, 'Fielding Data'!$A:$A, $A2705)</f>
        <v>196</v>
      </c>
      <c r="W2705" s="13">
        <f>SUMIFS('Fielding Data'!G:G, 'Fielding Data'!$A:$A, $A2705)</f>
        <v>12</v>
      </c>
      <c r="X2705" s="13">
        <f>SUMIFS('Fielding Data'!H:H, 'Fielding Data'!$A:$A, $A2705)</f>
        <v>36</v>
      </c>
    </row>
    <row r="2706" spans="1:24" x14ac:dyDescent="0.3">
      <c r="A2706" s="13" t="str">
        <f t="shared" si="85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 t="shared" si="84"/>
        <v>CF</v>
      </c>
      <c r="Q2706" s="13">
        <f>IFERROR(VLOOKUP($A2706, 'Fielding Data'!$A$1:$H$12056, 5, 0), 0)</f>
        <v>0</v>
      </c>
      <c r="R2706" s="13">
        <f>IFERROR(VLOOKUP($A2706, 'Fielding Data'!$A$1:$H$12056, 6, 0), 0)</f>
        <v>0</v>
      </c>
      <c r="S2706" s="13">
        <f>IFERROR(VLOOKUP($A2706, 'Fielding Data'!$A$1:$H$12056, 7, 0), 0)</f>
        <v>0</v>
      </c>
      <c r="T2706" s="13">
        <f>IFERROR(VLOOKUP($A2706, 'Fielding Data'!$A$1:$H$12056, 8, 0), 0)</f>
        <v>0</v>
      </c>
      <c r="U2706" s="13">
        <f>SUMIFS('Fielding Data'!E:E, 'Fielding Data'!$A:$A, $A2706)</f>
        <v>257</v>
      </c>
      <c r="V2706" s="13">
        <f>SUMIFS('Fielding Data'!F:F, 'Fielding Data'!$A:$A, $A2706)</f>
        <v>4</v>
      </c>
      <c r="W2706" s="13">
        <f>SUMIFS('Fielding Data'!G:G, 'Fielding Data'!$A:$A, $A2706)</f>
        <v>6</v>
      </c>
      <c r="X2706" s="13">
        <f>SUMIFS('Fielding Data'!H:H, 'Fielding Data'!$A:$A, $A2706)</f>
        <v>2</v>
      </c>
    </row>
    <row r="2707" spans="1:24" x14ac:dyDescent="0.3">
      <c r="A2707" s="13" t="str">
        <f t="shared" si="85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 t="shared" si="84"/>
        <v>P</v>
      </c>
      <c r="Q2707" s="13">
        <f>IFERROR(VLOOKUP($A2707, 'Fielding Data'!$A$1:$H$12056, 5, 0), 0)</f>
        <v>0</v>
      </c>
      <c r="R2707" s="13">
        <f>IFERROR(VLOOKUP($A2707, 'Fielding Data'!$A$1:$H$12056, 6, 0), 0)</f>
        <v>4</v>
      </c>
      <c r="S2707" s="13">
        <f>IFERROR(VLOOKUP($A2707, 'Fielding Data'!$A$1:$H$12056, 7, 0), 0)</f>
        <v>0</v>
      </c>
      <c r="T2707" s="13">
        <f>IFERROR(VLOOKUP($A2707, 'Fielding Data'!$A$1:$H$12056, 8, 0), 0)</f>
        <v>0</v>
      </c>
      <c r="U2707" s="13">
        <f>SUMIFS('Fielding Data'!E:E, 'Fielding Data'!$A:$A, $A2707)</f>
        <v>0</v>
      </c>
      <c r="V2707" s="13">
        <f>SUMIFS('Fielding Data'!F:F, 'Fielding Data'!$A:$A, $A2707)</f>
        <v>4</v>
      </c>
      <c r="W2707" s="13">
        <f>SUMIFS('Fielding Data'!G:G, 'Fielding Data'!$A:$A, $A2707)</f>
        <v>0</v>
      </c>
      <c r="X2707" s="13">
        <f>SUMIFS('Fielding Data'!H:H, 'Fielding Data'!$A:$A, $A2707)</f>
        <v>0</v>
      </c>
    </row>
    <row r="2708" spans="1:24" x14ac:dyDescent="0.3">
      <c r="A2708" s="13" t="str">
        <f t="shared" si="85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 t="shared" si="84"/>
        <v>P</v>
      </c>
      <c r="Q2708" s="13">
        <f>IFERROR(VLOOKUP($A2708, 'Fielding Data'!$A$1:$H$12056, 5, 0), 0)</f>
        <v>5</v>
      </c>
      <c r="R2708" s="13">
        <f>IFERROR(VLOOKUP($A2708, 'Fielding Data'!$A$1:$H$12056, 6, 0), 0)</f>
        <v>23</v>
      </c>
      <c r="S2708" s="13">
        <f>IFERROR(VLOOKUP($A2708, 'Fielding Data'!$A$1:$H$12056, 7, 0), 0)</f>
        <v>0</v>
      </c>
      <c r="T2708" s="13">
        <f>IFERROR(VLOOKUP($A2708, 'Fielding Data'!$A$1:$H$12056, 8, 0), 0)</f>
        <v>1</v>
      </c>
      <c r="U2708" s="13">
        <f>SUMIFS('Fielding Data'!E:E, 'Fielding Data'!$A:$A, $A2708)</f>
        <v>5</v>
      </c>
      <c r="V2708" s="13">
        <f>SUMIFS('Fielding Data'!F:F, 'Fielding Data'!$A:$A, $A2708)</f>
        <v>23</v>
      </c>
      <c r="W2708" s="13">
        <f>SUMIFS('Fielding Data'!G:G, 'Fielding Data'!$A:$A, $A2708)</f>
        <v>0</v>
      </c>
      <c r="X2708" s="13">
        <f>SUMIFS('Fielding Data'!H:H, 'Fielding Data'!$A:$A, $A2708)</f>
        <v>1</v>
      </c>
    </row>
    <row r="2709" spans="1:24" x14ac:dyDescent="0.3">
      <c r="A2709" s="13" t="str">
        <f t="shared" si="85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 t="shared" si="84"/>
        <v>CF</v>
      </c>
      <c r="Q2709" s="13">
        <f>IFERROR(VLOOKUP($A2709, 'Fielding Data'!$A$1:$H$12056, 5, 0), 0)</f>
        <v>0</v>
      </c>
      <c r="R2709" s="13">
        <f>IFERROR(VLOOKUP($A2709, 'Fielding Data'!$A$1:$H$12056, 6, 0), 0)</f>
        <v>0</v>
      </c>
      <c r="S2709" s="13">
        <f>IFERROR(VLOOKUP($A2709, 'Fielding Data'!$A$1:$H$12056, 7, 0), 0)</f>
        <v>0</v>
      </c>
      <c r="T2709" s="13">
        <f>IFERROR(VLOOKUP($A2709, 'Fielding Data'!$A$1:$H$12056, 8, 0), 0)</f>
        <v>0</v>
      </c>
      <c r="U2709" s="13">
        <f>SUMIFS('Fielding Data'!E:E, 'Fielding Data'!$A:$A, $A2709)</f>
        <v>242</v>
      </c>
      <c r="V2709" s="13">
        <f>SUMIFS('Fielding Data'!F:F, 'Fielding Data'!$A:$A, $A2709)</f>
        <v>19</v>
      </c>
      <c r="W2709" s="13">
        <f>SUMIFS('Fielding Data'!G:G, 'Fielding Data'!$A:$A, $A2709)</f>
        <v>4</v>
      </c>
      <c r="X2709" s="13">
        <f>SUMIFS('Fielding Data'!H:H, 'Fielding Data'!$A:$A, $A2709)</f>
        <v>3</v>
      </c>
    </row>
    <row r="2710" spans="1:24" x14ac:dyDescent="0.3">
      <c r="A2710" s="13" t="str">
        <f t="shared" si="85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 t="shared" si="84"/>
        <v>3B</v>
      </c>
      <c r="Q2710" s="13">
        <f>IFERROR(VLOOKUP($A2710, 'Fielding Data'!$A$1:$H$12056, 5, 0), 0)</f>
        <v>20</v>
      </c>
      <c r="R2710" s="13">
        <f>IFERROR(VLOOKUP($A2710, 'Fielding Data'!$A$1:$H$12056, 6, 0), 0)</f>
        <v>67</v>
      </c>
      <c r="S2710" s="13">
        <f>IFERROR(VLOOKUP($A2710, 'Fielding Data'!$A$1:$H$12056, 7, 0), 0)</f>
        <v>6</v>
      </c>
      <c r="T2710" s="13">
        <f>IFERROR(VLOOKUP($A2710, 'Fielding Data'!$A$1:$H$12056, 8, 0), 0)</f>
        <v>9</v>
      </c>
      <c r="U2710" s="13">
        <f>SUMIFS('Fielding Data'!E:E, 'Fielding Data'!$A:$A, $A2710)</f>
        <v>20</v>
      </c>
      <c r="V2710" s="13">
        <f>SUMIFS('Fielding Data'!F:F, 'Fielding Data'!$A:$A, $A2710)</f>
        <v>67</v>
      </c>
      <c r="W2710" s="13">
        <f>SUMIFS('Fielding Data'!G:G, 'Fielding Data'!$A:$A, $A2710)</f>
        <v>6</v>
      </c>
      <c r="X2710" s="13">
        <f>SUMIFS('Fielding Data'!H:H, 'Fielding Data'!$A:$A, $A2710)</f>
        <v>9</v>
      </c>
    </row>
    <row r="2711" spans="1:24" x14ac:dyDescent="0.3">
      <c r="A2711" s="13" t="str">
        <f t="shared" si="85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 t="shared" si="84"/>
        <v>3B</v>
      </c>
      <c r="Q2711" s="13">
        <f>IFERROR(VLOOKUP($A2711, 'Fielding Data'!$A$1:$H$12056, 5, 0), 0)</f>
        <v>35</v>
      </c>
      <c r="R2711" s="13">
        <f>IFERROR(VLOOKUP($A2711, 'Fielding Data'!$A$1:$H$12056, 6, 0), 0)</f>
        <v>76</v>
      </c>
      <c r="S2711" s="13">
        <f>IFERROR(VLOOKUP($A2711, 'Fielding Data'!$A$1:$H$12056, 7, 0), 0)</f>
        <v>7</v>
      </c>
      <c r="T2711" s="13">
        <f>IFERROR(VLOOKUP($A2711, 'Fielding Data'!$A$1:$H$12056, 8, 0), 0)</f>
        <v>4</v>
      </c>
      <c r="U2711" s="13">
        <f>SUMIFS('Fielding Data'!E:E, 'Fielding Data'!$A:$A, $A2711)</f>
        <v>35</v>
      </c>
      <c r="V2711" s="13">
        <f>SUMIFS('Fielding Data'!F:F, 'Fielding Data'!$A:$A, $A2711)</f>
        <v>76</v>
      </c>
      <c r="W2711" s="13">
        <f>SUMIFS('Fielding Data'!G:G, 'Fielding Data'!$A:$A, $A2711)</f>
        <v>7</v>
      </c>
      <c r="X2711" s="13">
        <f>SUMIFS('Fielding Data'!H:H, 'Fielding Data'!$A:$A, $A2711)</f>
        <v>4</v>
      </c>
    </row>
    <row r="2712" spans="1:24" x14ac:dyDescent="0.3">
      <c r="A2712" s="13" t="str">
        <f t="shared" si="85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 t="shared" si="84"/>
        <v>P</v>
      </c>
      <c r="Q2712" s="13">
        <f>IFERROR(VLOOKUP($A2712, 'Fielding Data'!$A$1:$H$12056, 5, 0), 0)</f>
        <v>5</v>
      </c>
      <c r="R2712" s="13">
        <f>IFERROR(VLOOKUP($A2712, 'Fielding Data'!$A$1:$H$12056, 6, 0), 0)</f>
        <v>2</v>
      </c>
      <c r="S2712" s="13">
        <f>IFERROR(VLOOKUP($A2712, 'Fielding Data'!$A$1:$H$12056, 7, 0), 0)</f>
        <v>1</v>
      </c>
      <c r="T2712" s="13">
        <f>IFERROR(VLOOKUP($A2712, 'Fielding Data'!$A$1:$H$12056, 8, 0), 0)</f>
        <v>0</v>
      </c>
      <c r="U2712" s="13">
        <f>SUMIFS('Fielding Data'!E:E, 'Fielding Data'!$A:$A, $A2712)</f>
        <v>5</v>
      </c>
      <c r="V2712" s="13">
        <f>SUMIFS('Fielding Data'!F:F, 'Fielding Data'!$A:$A, $A2712)</f>
        <v>2</v>
      </c>
      <c r="W2712" s="13">
        <f>SUMIFS('Fielding Data'!G:G, 'Fielding Data'!$A:$A, $A2712)</f>
        <v>1</v>
      </c>
      <c r="X2712" s="13">
        <f>SUMIFS('Fielding Data'!H:H, 'Fielding Data'!$A:$A, $A2712)</f>
        <v>0</v>
      </c>
    </row>
    <row r="2713" spans="1:24" x14ac:dyDescent="0.3">
      <c r="A2713" s="13" t="str">
        <f t="shared" si="85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 t="shared" si="84"/>
        <v>1B</v>
      </c>
      <c r="Q2713" s="13">
        <f>IFERROR(VLOOKUP($A2713, 'Fielding Data'!$A$1:$H$12056, 5, 0), 0)</f>
        <v>315</v>
      </c>
      <c r="R2713" s="13">
        <f>IFERROR(VLOOKUP($A2713, 'Fielding Data'!$A$1:$H$12056, 6, 0), 0)</f>
        <v>21</v>
      </c>
      <c r="S2713" s="13">
        <f>IFERROR(VLOOKUP($A2713, 'Fielding Data'!$A$1:$H$12056, 7, 0), 0)</f>
        <v>2</v>
      </c>
      <c r="T2713" s="13">
        <f>IFERROR(VLOOKUP($A2713, 'Fielding Data'!$A$1:$H$12056, 8, 0), 0)</f>
        <v>30</v>
      </c>
      <c r="U2713" s="13">
        <f>SUMIFS('Fielding Data'!E:E, 'Fielding Data'!$A:$A, $A2713)</f>
        <v>372</v>
      </c>
      <c r="V2713" s="13">
        <f>SUMIFS('Fielding Data'!F:F, 'Fielding Data'!$A:$A, $A2713)</f>
        <v>126</v>
      </c>
      <c r="W2713" s="13">
        <f>SUMIFS('Fielding Data'!G:G, 'Fielding Data'!$A:$A, $A2713)</f>
        <v>7</v>
      </c>
      <c r="X2713" s="13">
        <f>SUMIFS('Fielding Data'!H:H, 'Fielding Data'!$A:$A, $A2713)</f>
        <v>34</v>
      </c>
    </row>
    <row r="2714" spans="1:24" x14ac:dyDescent="0.3">
      <c r="A2714" s="13" t="str">
        <f t="shared" si="85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 t="shared" si="84"/>
        <v>1B</v>
      </c>
      <c r="Q2714" s="13">
        <f>IFERROR(VLOOKUP($A2714, 'Fielding Data'!$A$1:$H$12056, 5, 0), 0)</f>
        <v>1295</v>
      </c>
      <c r="R2714" s="13">
        <f>IFERROR(VLOOKUP($A2714, 'Fielding Data'!$A$1:$H$12056, 6, 0), 0)</f>
        <v>74</v>
      </c>
      <c r="S2714" s="13">
        <f>IFERROR(VLOOKUP($A2714, 'Fielding Data'!$A$1:$H$12056, 7, 0), 0)</f>
        <v>12</v>
      </c>
      <c r="T2714" s="13">
        <f>IFERROR(VLOOKUP($A2714, 'Fielding Data'!$A$1:$H$12056, 8, 0), 0)</f>
        <v>122</v>
      </c>
      <c r="U2714" s="13">
        <f>SUMIFS('Fielding Data'!E:E, 'Fielding Data'!$A:$A, $A2714)</f>
        <v>1295</v>
      </c>
      <c r="V2714" s="13">
        <f>SUMIFS('Fielding Data'!F:F, 'Fielding Data'!$A:$A, $A2714)</f>
        <v>74</v>
      </c>
      <c r="W2714" s="13">
        <f>SUMIFS('Fielding Data'!G:G, 'Fielding Data'!$A:$A, $A2714)</f>
        <v>12</v>
      </c>
      <c r="X2714" s="13">
        <f>SUMIFS('Fielding Data'!H:H, 'Fielding Data'!$A:$A, $A2714)</f>
        <v>122</v>
      </c>
    </row>
    <row r="2715" spans="1:24" x14ac:dyDescent="0.3">
      <c r="A2715" s="13" t="str">
        <f t="shared" si="85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 t="shared" si="84"/>
        <v>P</v>
      </c>
      <c r="Q2715" s="13">
        <f>IFERROR(VLOOKUP($A2715, 'Fielding Data'!$A$1:$H$12056, 5, 0), 0)</f>
        <v>0</v>
      </c>
      <c r="R2715" s="13">
        <f>IFERROR(VLOOKUP($A2715, 'Fielding Data'!$A$1:$H$12056, 6, 0), 0)</f>
        <v>3</v>
      </c>
      <c r="S2715" s="13">
        <f>IFERROR(VLOOKUP($A2715, 'Fielding Data'!$A$1:$H$12056, 7, 0), 0)</f>
        <v>1</v>
      </c>
      <c r="T2715" s="13">
        <f>IFERROR(VLOOKUP($A2715, 'Fielding Data'!$A$1:$H$12056, 8, 0), 0)</f>
        <v>0</v>
      </c>
      <c r="U2715" s="13">
        <f>SUMIFS('Fielding Data'!E:E, 'Fielding Data'!$A:$A, $A2715)</f>
        <v>0</v>
      </c>
      <c r="V2715" s="13">
        <f>SUMIFS('Fielding Data'!F:F, 'Fielding Data'!$A:$A, $A2715)</f>
        <v>3</v>
      </c>
      <c r="W2715" s="13">
        <f>SUMIFS('Fielding Data'!G:G, 'Fielding Data'!$A:$A, $A2715)</f>
        <v>1</v>
      </c>
      <c r="X2715" s="13">
        <f>SUMIFS('Fielding Data'!H:H, 'Fielding Data'!$A:$A, $A2715)</f>
        <v>0</v>
      </c>
    </row>
    <row r="2716" spans="1:24" x14ac:dyDescent="0.3">
      <c r="A2716" s="13" t="str">
        <f t="shared" si="85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 t="shared" si="84"/>
        <v>3B</v>
      </c>
      <c r="Q2716" s="13">
        <f>IFERROR(VLOOKUP($A2716, 'Fielding Data'!$A$1:$H$12056, 5, 0), 0)</f>
        <v>77</v>
      </c>
      <c r="R2716" s="13">
        <f>IFERROR(VLOOKUP($A2716, 'Fielding Data'!$A$1:$H$12056, 6, 0), 0)</f>
        <v>259</v>
      </c>
      <c r="S2716" s="13">
        <f>IFERROR(VLOOKUP($A2716, 'Fielding Data'!$A$1:$H$12056, 7, 0), 0)</f>
        <v>18</v>
      </c>
      <c r="T2716" s="13">
        <f>IFERROR(VLOOKUP($A2716, 'Fielding Data'!$A$1:$H$12056, 8, 0), 0)</f>
        <v>29</v>
      </c>
      <c r="U2716" s="13">
        <f>SUMIFS('Fielding Data'!E:E, 'Fielding Data'!$A:$A, $A2716)</f>
        <v>77</v>
      </c>
      <c r="V2716" s="13">
        <f>SUMIFS('Fielding Data'!F:F, 'Fielding Data'!$A:$A, $A2716)</f>
        <v>259</v>
      </c>
      <c r="W2716" s="13">
        <f>SUMIFS('Fielding Data'!G:G, 'Fielding Data'!$A:$A, $A2716)</f>
        <v>18</v>
      </c>
      <c r="X2716" s="13">
        <f>SUMIFS('Fielding Data'!H:H, 'Fielding Data'!$A:$A, $A2716)</f>
        <v>29</v>
      </c>
    </row>
    <row r="2717" spans="1:24" x14ac:dyDescent="0.3">
      <c r="A2717" s="13" t="str">
        <f t="shared" si="85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 t="shared" si="84"/>
        <v>P</v>
      </c>
      <c r="Q2717" s="13">
        <f>IFERROR(VLOOKUP($A2717, 'Fielding Data'!$A$1:$H$12056, 5, 0), 0)</f>
        <v>3</v>
      </c>
      <c r="R2717" s="13">
        <f>IFERROR(VLOOKUP($A2717, 'Fielding Data'!$A$1:$H$12056, 6, 0), 0)</f>
        <v>8</v>
      </c>
      <c r="S2717" s="13">
        <f>IFERROR(VLOOKUP($A2717, 'Fielding Data'!$A$1:$H$12056, 7, 0), 0)</f>
        <v>3</v>
      </c>
      <c r="T2717" s="13">
        <f>IFERROR(VLOOKUP($A2717, 'Fielding Data'!$A$1:$H$12056, 8, 0), 0)</f>
        <v>0</v>
      </c>
      <c r="U2717" s="13">
        <f>SUMIFS('Fielding Data'!E:E, 'Fielding Data'!$A:$A, $A2717)</f>
        <v>3</v>
      </c>
      <c r="V2717" s="13">
        <f>SUMIFS('Fielding Data'!F:F, 'Fielding Data'!$A:$A, $A2717)</f>
        <v>8</v>
      </c>
      <c r="W2717" s="13">
        <f>SUMIFS('Fielding Data'!G:G, 'Fielding Data'!$A:$A, $A2717)</f>
        <v>3</v>
      </c>
      <c r="X2717" s="13">
        <f>SUMIFS('Fielding Data'!H:H, 'Fielding Data'!$A:$A, $A2717)</f>
        <v>0</v>
      </c>
    </row>
    <row r="2718" spans="1:24" x14ac:dyDescent="0.3">
      <c r="A2718" s="13" t="str">
        <f t="shared" si="85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 t="shared" si="84"/>
        <v>LF</v>
      </c>
      <c r="Q2718" s="13">
        <f>IFERROR(VLOOKUP($A2718, 'Fielding Data'!$A$1:$H$12056, 5, 0), 0)</f>
        <v>0</v>
      </c>
      <c r="R2718" s="13">
        <f>IFERROR(VLOOKUP($A2718, 'Fielding Data'!$A$1:$H$12056, 6, 0), 0)</f>
        <v>0</v>
      </c>
      <c r="S2718" s="13">
        <f>IFERROR(VLOOKUP($A2718, 'Fielding Data'!$A$1:$H$12056, 7, 0), 0)</f>
        <v>0</v>
      </c>
      <c r="T2718" s="13">
        <f>IFERROR(VLOOKUP($A2718, 'Fielding Data'!$A$1:$H$12056, 8, 0), 0)</f>
        <v>0</v>
      </c>
      <c r="U2718" s="13">
        <f>SUMIFS('Fielding Data'!E:E, 'Fielding Data'!$A:$A, $A2718)</f>
        <v>0</v>
      </c>
      <c r="V2718" s="13">
        <f>SUMIFS('Fielding Data'!F:F, 'Fielding Data'!$A:$A, $A2718)</f>
        <v>0</v>
      </c>
      <c r="W2718" s="13">
        <f>SUMIFS('Fielding Data'!G:G, 'Fielding Data'!$A:$A, $A2718)</f>
        <v>0</v>
      </c>
      <c r="X2718" s="13">
        <f>SUMIFS('Fielding Data'!H:H, 'Fielding Data'!$A:$A, $A2718)</f>
        <v>0</v>
      </c>
    </row>
    <row r="2719" spans="1:24" x14ac:dyDescent="0.3">
      <c r="A2719" s="13" t="str">
        <f t="shared" si="85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 t="shared" si="84"/>
        <v>CF</v>
      </c>
      <c r="Q2719" s="13">
        <f>IFERROR(VLOOKUP($A2719, 'Fielding Data'!$A$1:$H$12056, 5, 0), 0)</f>
        <v>0</v>
      </c>
      <c r="R2719" s="13">
        <f>IFERROR(VLOOKUP($A2719, 'Fielding Data'!$A$1:$H$12056, 6, 0), 0)</f>
        <v>0</v>
      </c>
      <c r="S2719" s="13">
        <f>IFERROR(VLOOKUP($A2719, 'Fielding Data'!$A$1:$H$12056, 7, 0), 0)</f>
        <v>0</v>
      </c>
      <c r="T2719" s="13">
        <f>IFERROR(VLOOKUP($A2719, 'Fielding Data'!$A$1:$H$12056, 8, 0), 0)</f>
        <v>0</v>
      </c>
      <c r="U2719" s="13">
        <f>SUMIFS('Fielding Data'!E:E, 'Fielding Data'!$A:$A, $A2719)</f>
        <v>22</v>
      </c>
      <c r="V2719" s="13">
        <f>SUMIFS('Fielding Data'!F:F, 'Fielding Data'!$A:$A, $A2719)</f>
        <v>0</v>
      </c>
      <c r="W2719" s="13">
        <f>SUMIFS('Fielding Data'!G:G, 'Fielding Data'!$A:$A, $A2719)</f>
        <v>0</v>
      </c>
      <c r="X2719" s="13">
        <f>SUMIFS('Fielding Data'!H:H, 'Fielding Data'!$A:$A, $A2719)</f>
        <v>0</v>
      </c>
    </row>
    <row r="2720" spans="1:24" x14ac:dyDescent="0.3">
      <c r="A2720" s="13" t="str">
        <f t="shared" si="85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 t="shared" si="84"/>
        <v>CF</v>
      </c>
      <c r="Q2720" s="13">
        <f>IFERROR(VLOOKUP($A2720, 'Fielding Data'!$A$1:$H$12056, 5, 0), 0)</f>
        <v>0</v>
      </c>
      <c r="R2720" s="13">
        <f>IFERROR(VLOOKUP($A2720, 'Fielding Data'!$A$1:$H$12056, 6, 0), 0)</f>
        <v>0</v>
      </c>
      <c r="S2720" s="13">
        <f>IFERROR(VLOOKUP($A2720, 'Fielding Data'!$A$1:$H$12056, 7, 0), 0)</f>
        <v>0</v>
      </c>
      <c r="T2720" s="13">
        <f>IFERROR(VLOOKUP($A2720, 'Fielding Data'!$A$1:$H$12056, 8, 0), 0)</f>
        <v>0</v>
      </c>
      <c r="U2720" s="13">
        <f>SUMIFS('Fielding Data'!E:E, 'Fielding Data'!$A:$A, $A2720)</f>
        <v>51</v>
      </c>
      <c r="V2720" s="13">
        <f>SUMIFS('Fielding Data'!F:F, 'Fielding Data'!$A:$A, $A2720)</f>
        <v>2</v>
      </c>
      <c r="W2720" s="13">
        <f>SUMIFS('Fielding Data'!G:G, 'Fielding Data'!$A:$A, $A2720)</f>
        <v>1</v>
      </c>
      <c r="X2720" s="13">
        <f>SUMIFS('Fielding Data'!H:H, 'Fielding Data'!$A:$A, $A2720)</f>
        <v>0</v>
      </c>
    </row>
    <row r="2721" spans="1:24" x14ac:dyDescent="0.3">
      <c r="A2721" s="13" t="str">
        <f t="shared" si="85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 t="shared" si="84"/>
        <v>P</v>
      </c>
      <c r="Q2721" s="13">
        <f>IFERROR(VLOOKUP($A2721, 'Fielding Data'!$A$1:$H$12056, 5, 0), 0)</f>
        <v>1</v>
      </c>
      <c r="R2721" s="13">
        <f>IFERROR(VLOOKUP($A2721, 'Fielding Data'!$A$1:$H$12056, 6, 0), 0)</f>
        <v>6</v>
      </c>
      <c r="S2721" s="13">
        <f>IFERROR(VLOOKUP($A2721, 'Fielding Data'!$A$1:$H$12056, 7, 0), 0)</f>
        <v>1</v>
      </c>
      <c r="T2721" s="13">
        <f>IFERROR(VLOOKUP($A2721, 'Fielding Data'!$A$1:$H$12056, 8, 0), 0)</f>
        <v>0</v>
      </c>
      <c r="U2721" s="13">
        <f>SUMIFS('Fielding Data'!E:E, 'Fielding Data'!$A:$A, $A2721)</f>
        <v>1</v>
      </c>
      <c r="V2721" s="13">
        <f>SUMIFS('Fielding Data'!F:F, 'Fielding Data'!$A:$A, $A2721)</f>
        <v>6</v>
      </c>
      <c r="W2721" s="13">
        <f>SUMIFS('Fielding Data'!G:G, 'Fielding Data'!$A:$A, $A2721)</f>
        <v>1</v>
      </c>
      <c r="X2721" s="13">
        <f>SUMIFS('Fielding Data'!H:H, 'Fielding Data'!$A:$A, $A2721)</f>
        <v>0</v>
      </c>
    </row>
    <row r="2722" spans="1:24" x14ac:dyDescent="0.3">
      <c r="A2722" s="13" t="str">
        <f t="shared" si="85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 t="shared" si="84"/>
        <v>SS</v>
      </c>
      <c r="Q2722" s="13">
        <f>IFERROR(VLOOKUP($A2722, 'Fielding Data'!$A$1:$H$12056, 5, 0), 0)</f>
        <v>173</v>
      </c>
      <c r="R2722" s="13">
        <f>IFERROR(VLOOKUP($A2722, 'Fielding Data'!$A$1:$H$12056, 6, 0), 0)</f>
        <v>349</v>
      </c>
      <c r="S2722" s="13">
        <f>IFERROR(VLOOKUP($A2722, 'Fielding Data'!$A$1:$H$12056, 7, 0), 0)</f>
        <v>15</v>
      </c>
      <c r="T2722" s="13">
        <f>IFERROR(VLOOKUP($A2722, 'Fielding Data'!$A$1:$H$12056, 8, 0), 0)</f>
        <v>68</v>
      </c>
      <c r="U2722" s="13">
        <f>SUMIFS('Fielding Data'!E:E, 'Fielding Data'!$A:$A, $A2722)</f>
        <v>173</v>
      </c>
      <c r="V2722" s="13">
        <f>SUMIFS('Fielding Data'!F:F, 'Fielding Data'!$A:$A, $A2722)</f>
        <v>349</v>
      </c>
      <c r="W2722" s="13">
        <f>SUMIFS('Fielding Data'!G:G, 'Fielding Data'!$A:$A, $A2722)</f>
        <v>15</v>
      </c>
      <c r="X2722" s="13">
        <f>SUMIFS('Fielding Data'!H:H, 'Fielding Data'!$A:$A, $A2722)</f>
        <v>68</v>
      </c>
    </row>
    <row r="2723" spans="1:24" x14ac:dyDescent="0.3">
      <c r="A2723" s="13" t="str">
        <f t="shared" si="85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 t="shared" si="84"/>
        <v>P</v>
      </c>
      <c r="Q2723" s="13">
        <f>IFERROR(VLOOKUP($A2723, 'Fielding Data'!$A$1:$H$12056, 5, 0), 0)</f>
        <v>1</v>
      </c>
      <c r="R2723" s="13">
        <f>IFERROR(VLOOKUP($A2723, 'Fielding Data'!$A$1:$H$12056, 6, 0), 0)</f>
        <v>0</v>
      </c>
      <c r="S2723" s="13">
        <f>IFERROR(VLOOKUP($A2723, 'Fielding Data'!$A$1:$H$12056, 7, 0), 0)</f>
        <v>0</v>
      </c>
      <c r="T2723" s="13">
        <f>IFERROR(VLOOKUP($A2723, 'Fielding Data'!$A$1:$H$12056, 8, 0), 0)</f>
        <v>0</v>
      </c>
      <c r="U2723" s="13">
        <f>SUMIFS('Fielding Data'!E:E, 'Fielding Data'!$A:$A, $A2723)</f>
        <v>1</v>
      </c>
      <c r="V2723" s="13">
        <f>SUMIFS('Fielding Data'!F:F, 'Fielding Data'!$A:$A, $A2723)</f>
        <v>0</v>
      </c>
      <c r="W2723" s="13">
        <f>SUMIFS('Fielding Data'!G:G, 'Fielding Data'!$A:$A, $A2723)</f>
        <v>0</v>
      </c>
      <c r="X2723" s="13">
        <f>SUMIFS('Fielding Data'!H:H, 'Fielding Data'!$A:$A, $A2723)</f>
        <v>0</v>
      </c>
    </row>
    <row r="2724" spans="1:24" x14ac:dyDescent="0.3">
      <c r="A2724" s="13" t="str">
        <f t="shared" si="85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 t="shared" si="84"/>
        <v>P</v>
      </c>
      <c r="Q2724" s="13">
        <f>IFERROR(VLOOKUP($A2724, 'Fielding Data'!$A$1:$H$12056, 5, 0), 0)</f>
        <v>13</v>
      </c>
      <c r="R2724" s="13">
        <f>IFERROR(VLOOKUP($A2724, 'Fielding Data'!$A$1:$H$12056, 6, 0), 0)</f>
        <v>27</v>
      </c>
      <c r="S2724" s="13">
        <f>IFERROR(VLOOKUP($A2724, 'Fielding Data'!$A$1:$H$12056, 7, 0), 0)</f>
        <v>1</v>
      </c>
      <c r="T2724" s="13">
        <f>IFERROR(VLOOKUP($A2724, 'Fielding Data'!$A$1:$H$12056, 8, 0), 0)</f>
        <v>3</v>
      </c>
      <c r="U2724" s="13">
        <f>SUMIFS('Fielding Data'!E:E, 'Fielding Data'!$A:$A, $A2724)</f>
        <v>13</v>
      </c>
      <c r="V2724" s="13">
        <f>SUMIFS('Fielding Data'!F:F, 'Fielding Data'!$A:$A, $A2724)</f>
        <v>27</v>
      </c>
      <c r="W2724" s="13">
        <f>SUMIFS('Fielding Data'!G:G, 'Fielding Data'!$A:$A, $A2724)</f>
        <v>1</v>
      </c>
      <c r="X2724" s="13">
        <f>SUMIFS('Fielding Data'!H:H, 'Fielding Data'!$A:$A, $A2724)</f>
        <v>3</v>
      </c>
    </row>
    <row r="2725" spans="1:24" x14ac:dyDescent="0.3">
      <c r="A2725" s="13" t="str">
        <f t="shared" si="85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 t="shared" si="84"/>
        <v>2B</v>
      </c>
      <c r="Q2725" s="13">
        <f>IFERROR(VLOOKUP($A2725, 'Fielding Data'!$A$1:$H$12056, 5, 0), 0)</f>
        <v>92</v>
      </c>
      <c r="R2725" s="13">
        <f>IFERROR(VLOOKUP($A2725, 'Fielding Data'!$A$1:$H$12056, 6, 0), 0)</f>
        <v>151</v>
      </c>
      <c r="S2725" s="13">
        <f>IFERROR(VLOOKUP($A2725, 'Fielding Data'!$A$1:$H$12056, 7, 0), 0)</f>
        <v>1</v>
      </c>
      <c r="T2725" s="13">
        <f>IFERROR(VLOOKUP($A2725, 'Fielding Data'!$A$1:$H$12056, 8, 0), 0)</f>
        <v>31</v>
      </c>
      <c r="U2725" s="13">
        <f>SUMIFS('Fielding Data'!E:E, 'Fielding Data'!$A:$A, $A2725)</f>
        <v>96</v>
      </c>
      <c r="V2725" s="13">
        <f>SUMIFS('Fielding Data'!F:F, 'Fielding Data'!$A:$A, $A2725)</f>
        <v>169</v>
      </c>
      <c r="W2725" s="13">
        <f>SUMIFS('Fielding Data'!G:G, 'Fielding Data'!$A:$A, $A2725)</f>
        <v>1</v>
      </c>
      <c r="X2725" s="13">
        <f>SUMIFS('Fielding Data'!H:H, 'Fielding Data'!$A:$A, $A2725)</f>
        <v>34</v>
      </c>
    </row>
    <row r="2726" spans="1:24" x14ac:dyDescent="0.3">
      <c r="A2726" s="13" t="str">
        <f t="shared" si="85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 t="shared" si="84"/>
        <v>1B</v>
      </c>
      <c r="Q2726" s="13">
        <f>IFERROR(VLOOKUP($A2726, 'Fielding Data'!$A$1:$H$12056, 5, 0), 0)</f>
        <v>134</v>
      </c>
      <c r="R2726" s="13">
        <f>IFERROR(VLOOKUP($A2726, 'Fielding Data'!$A$1:$H$12056, 6, 0), 0)</f>
        <v>8</v>
      </c>
      <c r="S2726" s="13">
        <f>IFERROR(VLOOKUP($A2726, 'Fielding Data'!$A$1:$H$12056, 7, 0), 0)</f>
        <v>3</v>
      </c>
      <c r="T2726" s="13">
        <f>IFERROR(VLOOKUP($A2726, 'Fielding Data'!$A$1:$H$12056, 8, 0), 0)</f>
        <v>15</v>
      </c>
      <c r="U2726" s="13">
        <f>SUMIFS('Fielding Data'!E:E, 'Fielding Data'!$A:$A, $A2726)</f>
        <v>134</v>
      </c>
      <c r="V2726" s="13">
        <f>SUMIFS('Fielding Data'!F:F, 'Fielding Data'!$A:$A, $A2726)</f>
        <v>8</v>
      </c>
      <c r="W2726" s="13">
        <f>SUMIFS('Fielding Data'!G:G, 'Fielding Data'!$A:$A, $A2726)</f>
        <v>3</v>
      </c>
      <c r="X2726" s="13">
        <f>SUMIFS('Fielding Data'!H:H, 'Fielding Data'!$A:$A, $A2726)</f>
        <v>15</v>
      </c>
    </row>
    <row r="2727" spans="1:24" x14ac:dyDescent="0.3">
      <c r="A2727" s="13" t="str">
        <f t="shared" si="85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 t="shared" si="84"/>
        <v>CF</v>
      </c>
      <c r="Q2727" s="13">
        <f>IFERROR(VLOOKUP($A2727, 'Fielding Data'!$A$1:$H$12056, 5, 0), 0)</f>
        <v>0</v>
      </c>
      <c r="R2727" s="13">
        <f>IFERROR(VLOOKUP($A2727, 'Fielding Data'!$A$1:$H$12056, 6, 0), 0)</f>
        <v>0</v>
      </c>
      <c r="S2727" s="13">
        <f>IFERROR(VLOOKUP($A2727, 'Fielding Data'!$A$1:$H$12056, 7, 0), 0)</f>
        <v>0</v>
      </c>
      <c r="T2727" s="13">
        <f>IFERROR(VLOOKUP($A2727, 'Fielding Data'!$A$1:$H$12056, 8, 0), 0)</f>
        <v>0</v>
      </c>
      <c r="U2727" s="13">
        <f>SUMIFS('Fielding Data'!E:E, 'Fielding Data'!$A:$A, $A2727)</f>
        <v>23</v>
      </c>
      <c r="V2727" s="13">
        <f>SUMIFS('Fielding Data'!F:F, 'Fielding Data'!$A:$A, $A2727)</f>
        <v>1</v>
      </c>
      <c r="W2727" s="13">
        <f>SUMIFS('Fielding Data'!G:G, 'Fielding Data'!$A:$A, $A2727)</f>
        <v>0</v>
      </c>
      <c r="X2727" s="13">
        <f>SUMIFS('Fielding Data'!H:H, 'Fielding Data'!$A:$A, $A2727)</f>
        <v>1</v>
      </c>
    </row>
    <row r="2728" spans="1:24" x14ac:dyDescent="0.3">
      <c r="A2728" s="13" t="str">
        <f t="shared" si="85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 t="shared" si="84"/>
        <v>P</v>
      </c>
      <c r="Q2728" s="13">
        <f>IFERROR(VLOOKUP($A2728, 'Fielding Data'!$A$1:$H$12056, 5, 0), 0)</f>
        <v>0</v>
      </c>
      <c r="R2728" s="13">
        <f>IFERROR(VLOOKUP($A2728, 'Fielding Data'!$A$1:$H$12056, 6, 0), 0)</f>
        <v>1</v>
      </c>
      <c r="S2728" s="13">
        <f>IFERROR(VLOOKUP($A2728, 'Fielding Data'!$A$1:$H$12056, 7, 0), 0)</f>
        <v>0</v>
      </c>
      <c r="T2728" s="13">
        <f>IFERROR(VLOOKUP($A2728, 'Fielding Data'!$A$1:$H$12056, 8, 0), 0)</f>
        <v>0</v>
      </c>
      <c r="U2728" s="13">
        <f>SUMIFS('Fielding Data'!E:E, 'Fielding Data'!$A:$A, $A2728)</f>
        <v>0</v>
      </c>
      <c r="V2728" s="13">
        <f>SUMIFS('Fielding Data'!F:F, 'Fielding Data'!$A:$A, $A2728)</f>
        <v>1</v>
      </c>
      <c r="W2728" s="13">
        <f>SUMIFS('Fielding Data'!G:G, 'Fielding Data'!$A:$A, $A2728)</f>
        <v>0</v>
      </c>
      <c r="X2728" s="13">
        <f>SUMIFS('Fielding Data'!H:H, 'Fielding Data'!$A:$A, $A2728)</f>
        <v>0</v>
      </c>
    </row>
    <row r="2729" spans="1:24" x14ac:dyDescent="0.3">
      <c r="A2729" s="13" t="str">
        <f t="shared" si="85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 t="shared" si="84"/>
        <v>P</v>
      </c>
      <c r="Q2729" s="13">
        <f>IFERROR(VLOOKUP($A2729, 'Fielding Data'!$A$1:$H$12056, 5, 0), 0)</f>
        <v>8</v>
      </c>
      <c r="R2729" s="13">
        <f>IFERROR(VLOOKUP($A2729, 'Fielding Data'!$A$1:$H$12056, 6, 0), 0)</f>
        <v>7</v>
      </c>
      <c r="S2729" s="13">
        <f>IFERROR(VLOOKUP($A2729, 'Fielding Data'!$A$1:$H$12056, 7, 0), 0)</f>
        <v>0</v>
      </c>
      <c r="T2729" s="13">
        <f>IFERROR(VLOOKUP($A2729, 'Fielding Data'!$A$1:$H$12056, 8, 0), 0)</f>
        <v>0</v>
      </c>
      <c r="U2729" s="13">
        <f>SUMIFS('Fielding Data'!E:E, 'Fielding Data'!$A:$A, $A2729)</f>
        <v>8</v>
      </c>
      <c r="V2729" s="13">
        <f>SUMIFS('Fielding Data'!F:F, 'Fielding Data'!$A:$A, $A2729)</f>
        <v>7</v>
      </c>
      <c r="W2729" s="13">
        <f>SUMIFS('Fielding Data'!G:G, 'Fielding Data'!$A:$A, $A2729)</f>
        <v>0</v>
      </c>
      <c r="X2729" s="13">
        <f>SUMIFS('Fielding Data'!H:H, 'Fielding Data'!$A:$A, $A2729)</f>
        <v>0</v>
      </c>
    </row>
    <row r="2730" spans="1:24" x14ac:dyDescent="0.3">
      <c r="A2730" s="13" t="str">
        <f t="shared" si="85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 t="shared" si="84"/>
        <v>P</v>
      </c>
      <c r="Q2730" s="13">
        <f>IFERROR(VLOOKUP($A2730, 'Fielding Data'!$A$1:$H$12056, 5, 0), 0)</f>
        <v>1</v>
      </c>
      <c r="R2730" s="13">
        <f>IFERROR(VLOOKUP($A2730, 'Fielding Data'!$A$1:$H$12056, 6, 0), 0)</f>
        <v>7</v>
      </c>
      <c r="S2730" s="13">
        <f>IFERROR(VLOOKUP($A2730, 'Fielding Data'!$A$1:$H$12056, 7, 0), 0)</f>
        <v>2</v>
      </c>
      <c r="T2730" s="13">
        <f>IFERROR(VLOOKUP($A2730, 'Fielding Data'!$A$1:$H$12056, 8, 0), 0)</f>
        <v>1</v>
      </c>
      <c r="U2730" s="13">
        <f>SUMIFS('Fielding Data'!E:E, 'Fielding Data'!$A:$A, $A2730)</f>
        <v>1</v>
      </c>
      <c r="V2730" s="13">
        <f>SUMIFS('Fielding Data'!F:F, 'Fielding Data'!$A:$A, $A2730)</f>
        <v>7</v>
      </c>
      <c r="W2730" s="13">
        <f>SUMIFS('Fielding Data'!G:G, 'Fielding Data'!$A:$A, $A2730)</f>
        <v>2</v>
      </c>
      <c r="X2730" s="13">
        <f>SUMIFS('Fielding Data'!H:H, 'Fielding Data'!$A:$A, $A2730)</f>
        <v>1</v>
      </c>
    </row>
    <row r="2731" spans="1:24" x14ac:dyDescent="0.3">
      <c r="A2731" s="13" t="str">
        <f t="shared" si="85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 t="shared" si="84"/>
        <v>P</v>
      </c>
      <c r="Q2731" s="13">
        <f>IFERROR(VLOOKUP($A2731, 'Fielding Data'!$A$1:$H$12056, 5, 0), 0)</f>
        <v>3</v>
      </c>
      <c r="R2731" s="13">
        <f>IFERROR(VLOOKUP($A2731, 'Fielding Data'!$A$1:$H$12056, 6, 0), 0)</f>
        <v>22</v>
      </c>
      <c r="S2731" s="13">
        <f>IFERROR(VLOOKUP($A2731, 'Fielding Data'!$A$1:$H$12056, 7, 0), 0)</f>
        <v>1</v>
      </c>
      <c r="T2731" s="13">
        <f>IFERROR(VLOOKUP($A2731, 'Fielding Data'!$A$1:$H$12056, 8, 0), 0)</f>
        <v>0</v>
      </c>
      <c r="U2731" s="13">
        <f>SUMIFS('Fielding Data'!E:E, 'Fielding Data'!$A:$A, $A2731)</f>
        <v>3</v>
      </c>
      <c r="V2731" s="13">
        <f>SUMIFS('Fielding Data'!F:F, 'Fielding Data'!$A:$A, $A2731)</f>
        <v>22</v>
      </c>
      <c r="W2731" s="13">
        <f>SUMIFS('Fielding Data'!G:G, 'Fielding Data'!$A:$A, $A2731)</f>
        <v>1</v>
      </c>
      <c r="X2731" s="13">
        <f>SUMIFS('Fielding Data'!H:H, 'Fielding Data'!$A:$A, $A2731)</f>
        <v>0</v>
      </c>
    </row>
    <row r="2732" spans="1:24" x14ac:dyDescent="0.3">
      <c r="A2732" s="13" t="str">
        <f t="shared" si="85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 t="shared" si="84"/>
        <v>LF</v>
      </c>
      <c r="Q2732" s="13">
        <f>IFERROR(VLOOKUP($A2732, 'Fielding Data'!$A$1:$H$12056, 5, 0), 0)</f>
        <v>0</v>
      </c>
      <c r="R2732" s="13">
        <f>IFERROR(VLOOKUP($A2732, 'Fielding Data'!$A$1:$H$12056, 6, 0), 0)</f>
        <v>0</v>
      </c>
      <c r="S2732" s="13">
        <f>IFERROR(VLOOKUP($A2732, 'Fielding Data'!$A$1:$H$12056, 7, 0), 0)</f>
        <v>0</v>
      </c>
      <c r="T2732" s="13">
        <f>IFERROR(VLOOKUP($A2732, 'Fielding Data'!$A$1:$H$12056, 8, 0), 0)</f>
        <v>0</v>
      </c>
      <c r="U2732" s="13">
        <f>SUMIFS('Fielding Data'!E:E, 'Fielding Data'!$A:$A, $A2732)</f>
        <v>14</v>
      </c>
      <c r="V2732" s="13">
        <f>SUMIFS('Fielding Data'!F:F, 'Fielding Data'!$A:$A, $A2732)</f>
        <v>1</v>
      </c>
      <c r="W2732" s="13">
        <f>SUMIFS('Fielding Data'!G:G, 'Fielding Data'!$A:$A, $A2732)</f>
        <v>0</v>
      </c>
      <c r="X2732" s="13">
        <f>SUMIFS('Fielding Data'!H:H, 'Fielding Data'!$A:$A, $A2732)</f>
        <v>0</v>
      </c>
    </row>
    <row r="2733" spans="1:24" x14ac:dyDescent="0.3">
      <c r="A2733" s="13" t="str">
        <f t="shared" si="85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 t="shared" si="84"/>
        <v>P</v>
      </c>
      <c r="Q2733" s="13">
        <f>IFERROR(VLOOKUP($A2733, 'Fielding Data'!$A$1:$H$12056, 5, 0), 0)</f>
        <v>4</v>
      </c>
      <c r="R2733" s="13">
        <f>IFERROR(VLOOKUP($A2733, 'Fielding Data'!$A$1:$H$12056, 6, 0), 0)</f>
        <v>12</v>
      </c>
      <c r="S2733" s="13">
        <f>IFERROR(VLOOKUP($A2733, 'Fielding Data'!$A$1:$H$12056, 7, 0), 0)</f>
        <v>3</v>
      </c>
      <c r="T2733" s="13">
        <f>IFERROR(VLOOKUP($A2733, 'Fielding Data'!$A$1:$H$12056, 8, 0), 0)</f>
        <v>0</v>
      </c>
      <c r="U2733" s="13">
        <f>SUMIFS('Fielding Data'!E:E, 'Fielding Data'!$A:$A, $A2733)</f>
        <v>4</v>
      </c>
      <c r="V2733" s="13">
        <f>SUMIFS('Fielding Data'!F:F, 'Fielding Data'!$A:$A, $A2733)</f>
        <v>12</v>
      </c>
      <c r="W2733" s="13">
        <f>SUMIFS('Fielding Data'!G:G, 'Fielding Data'!$A:$A, $A2733)</f>
        <v>3</v>
      </c>
      <c r="X2733" s="13">
        <f>SUMIFS('Fielding Data'!H:H, 'Fielding Data'!$A:$A, $A2733)</f>
        <v>0</v>
      </c>
    </row>
    <row r="2734" spans="1:24" x14ac:dyDescent="0.3">
      <c r="A2734" s="13" t="str">
        <f t="shared" si="85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 t="shared" si="84"/>
        <v>P</v>
      </c>
      <c r="Q2734" s="13">
        <f>IFERROR(VLOOKUP($A2734, 'Fielding Data'!$A$1:$H$12056, 5, 0), 0)</f>
        <v>7</v>
      </c>
      <c r="R2734" s="13">
        <f>IFERROR(VLOOKUP($A2734, 'Fielding Data'!$A$1:$H$12056, 6, 0), 0)</f>
        <v>14</v>
      </c>
      <c r="S2734" s="13">
        <f>IFERROR(VLOOKUP($A2734, 'Fielding Data'!$A$1:$H$12056, 7, 0), 0)</f>
        <v>0</v>
      </c>
      <c r="T2734" s="13">
        <f>IFERROR(VLOOKUP($A2734, 'Fielding Data'!$A$1:$H$12056, 8, 0), 0)</f>
        <v>0</v>
      </c>
      <c r="U2734" s="13">
        <f>SUMIFS('Fielding Data'!E:E, 'Fielding Data'!$A:$A, $A2734)</f>
        <v>7</v>
      </c>
      <c r="V2734" s="13">
        <f>SUMIFS('Fielding Data'!F:F, 'Fielding Data'!$A:$A, $A2734)</f>
        <v>14</v>
      </c>
      <c r="W2734" s="13">
        <f>SUMIFS('Fielding Data'!G:G, 'Fielding Data'!$A:$A, $A2734)</f>
        <v>0</v>
      </c>
      <c r="X2734" s="13">
        <f>SUMIFS('Fielding Data'!H:H, 'Fielding Data'!$A:$A, $A2734)</f>
        <v>0</v>
      </c>
    </row>
    <row r="2735" spans="1:24" x14ac:dyDescent="0.3">
      <c r="A2735" s="13" t="str">
        <f t="shared" si="85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 t="shared" si="84"/>
        <v>P</v>
      </c>
      <c r="Q2735" s="13">
        <f>IFERROR(VLOOKUP($A2735, 'Fielding Data'!$A$1:$H$12056, 5, 0), 0)</f>
        <v>1</v>
      </c>
      <c r="R2735" s="13">
        <f>IFERROR(VLOOKUP($A2735, 'Fielding Data'!$A$1:$H$12056, 6, 0), 0)</f>
        <v>3</v>
      </c>
      <c r="S2735" s="13">
        <f>IFERROR(VLOOKUP($A2735, 'Fielding Data'!$A$1:$H$12056, 7, 0), 0)</f>
        <v>0</v>
      </c>
      <c r="T2735" s="13">
        <f>IFERROR(VLOOKUP($A2735, 'Fielding Data'!$A$1:$H$12056, 8, 0), 0)</f>
        <v>0</v>
      </c>
      <c r="U2735" s="13">
        <f>SUMIFS('Fielding Data'!E:E, 'Fielding Data'!$A:$A, $A2735)</f>
        <v>1</v>
      </c>
      <c r="V2735" s="13">
        <f>SUMIFS('Fielding Data'!F:F, 'Fielding Data'!$A:$A, $A2735)</f>
        <v>3</v>
      </c>
      <c r="W2735" s="13">
        <f>SUMIFS('Fielding Data'!G:G, 'Fielding Data'!$A:$A, $A2735)</f>
        <v>0</v>
      </c>
      <c r="X2735" s="13">
        <f>SUMIFS('Fielding Data'!H:H, 'Fielding Data'!$A:$A, $A2735)</f>
        <v>0</v>
      </c>
    </row>
    <row r="2736" spans="1:24" x14ac:dyDescent="0.3">
      <c r="A2736" s="13" t="str">
        <f t="shared" si="85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 t="shared" si="84"/>
        <v>P</v>
      </c>
      <c r="Q2736" s="13">
        <f>IFERROR(VLOOKUP($A2736, 'Fielding Data'!$A$1:$H$12056, 5, 0), 0)</f>
        <v>9</v>
      </c>
      <c r="R2736" s="13">
        <f>IFERROR(VLOOKUP($A2736, 'Fielding Data'!$A$1:$H$12056, 6, 0), 0)</f>
        <v>16</v>
      </c>
      <c r="S2736" s="13">
        <f>IFERROR(VLOOKUP($A2736, 'Fielding Data'!$A$1:$H$12056, 7, 0), 0)</f>
        <v>2</v>
      </c>
      <c r="T2736" s="13">
        <f>IFERROR(VLOOKUP($A2736, 'Fielding Data'!$A$1:$H$12056, 8, 0), 0)</f>
        <v>3</v>
      </c>
      <c r="U2736" s="13">
        <f>SUMIFS('Fielding Data'!E:E, 'Fielding Data'!$A:$A, $A2736)</f>
        <v>9</v>
      </c>
      <c r="V2736" s="13">
        <f>SUMIFS('Fielding Data'!F:F, 'Fielding Data'!$A:$A, $A2736)</f>
        <v>16</v>
      </c>
      <c r="W2736" s="13">
        <f>SUMIFS('Fielding Data'!G:G, 'Fielding Data'!$A:$A, $A2736)</f>
        <v>2</v>
      </c>
      <c r="X2736" s="13">
        <f>SUMIFS('Fielding Data'!H:H, 'Fielding Data'!$A:$A, $A2736)</f>
        <v>3</v>
      </c>
    </row>
    <row r="2737" spans="1:24" x14ac:dyDescent="0.3">
      <c r="A2737" s="13" t="str">
        <f t="shared" si="85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 t="shared" si="84"/>
        <v>P</v>
      </c>
      <c r="Q2737" s="13">
        <f>IFERROR(VLOOKUP($A2737, 'Fielding Data'!$A$1:$H$12056, 5, 0), 0)</f>
        <v>0</v>
      </c>
      <c r="R2737" s="13">
        <f>IFERROR(VLOOKUP($A2737, 'Fielding Data'!$A$1:$H$12056, 6, 0), 0)</f>
        <v>0</v>
      </c>
      <c r="S2737" s="13">
        <f>IFERROR(VLOOKUP($A2737, 'Fielding Data'!$A$1:$H$12056, 7, 0), 0)</f>
        <v>0</v>
      </c>
      <c r="T2737" s="13">
        <f>IFERROR(VLOOKUP($A2737, 'Fielding Data'!$A$1:$H$12056, 8, 0), 0)</f>
        <v>0</v>
      </c>
      <c r="U2737" s="13">
        <f>SUMIFS('Fielding Data'!E:E, 'Fielding Data'!$A:$A, $A2737)</f>
        <v>0</v>
      </c>
      <c r="V2737" s="13">
        <f>SUMIFS('Fielding Data'!F:F, 'Fielding Data'!$A:$A, $A2737)</f>
        <v>0</v>
      </c>
      <c r="W2737" s="13">
        <f>SUMIFS('Fielding Data'!G:G, 'Fielding Data'!$A:$A, $A2737)</f>
        <v>0</v>
      </c>
      <c r="X2737" s="13">
        <f>SUMIFS('Fielding Data'!H:H, 'Fielding Data'!$A:$A, $A2737)</f>
        <v>0</v>
      </c>
    </row>
    <row r="2738" spans="1:24" x14ac:dyDescent="0.3">
      <c r="A2738" s="13" t="str">
        <f t="shared" si="85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 t="shared" si="84"/>
        <v>CF</v>
      </c>
      <c r="Q2738" s="13">
        <f>IFERROR(VLOOKUP($A2738, 'Fielding Data'!$A$1:$H$12056, 5, 0), 0)</f>
        <v>0</v>
      </c>
      <c r="R2738" s="13">
        <f>IFERROR(VLOOKUP($A2738, 'Fielding Data'!$A$1:$H$12056, 6, 0), 0)</f>
        <v>0</v>
      </c>
      <c r="S2738" s="13">
        <f>IFERROR(VLOOKUP($A2738, 'Fielding Data'!$A$1:$H$12056, 7, 0), 0)</f>
        <v>0</v>
      </c>
      <c r="T2738" s="13">
        <f>IFERROR(VLOOKUP($A2738, 'Fielding Data'!$A$1:$H$12056, 8, 0), 0)</f>
        <v>0</v>
      </c>
      <c r="U2738" s="13">
        <f>SUMIFS('Fielding Data'!E:E, 'Fielding Data'!$A:$A, $A2738)</f>
        <v>190</v>
      </c>
      <c r="V2738" s="13">
        <f>SUMIFS('Fielding Data'!F:F, 'Fielding Data'!$A:$A, $A2738)</f>
        <v>7</v>
      </c>
      <c r="W2738" s="13">
        <f>SUMIFS('Fielding Data'!G:G, 'Fielding Data'!$A:$A, $A2738)</f>
        <v>0</v>
      </c>
      <c r="X2738" s="13">
        <f>SUMIFS('Fielding Data'!H:H, 'Fielding Data'!$A:$A, $A2738)</f>
        <v>2</v>
      </c>
    </row>
    <row r="2739" spans="1:24" x14ac:dyDescent="0.3">
      <c r="A2739" s="13" t="str">
        <f t="shared" si="85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 t="shared" si="84"/>
        <v>2B</v>
      </c>
      <c r="Q2739" s="13">
        <f>IFERROR(VLOOKUP($A2739, 'Fielding Data'!$A$1:$H$12056, 5, 0), 0)</f>
        <v>95</v>
      </c>
      <c r="R2739" s="13">
        <f>IFERROR(VLOOKUP($A2739, 'Fielding Data'!$A$1:$H$12056, 6, 0), 0)</f>
        <v>143</v>
      </c>
      <c r="S2739" s="13">
        <f>IFERROR(VLOOKUP($A2739, 'Fielding Data'!$A$1:$H$12056, 7, 0), 0)</f>
        <v>4</v>
      </c>
      <c r="T2739" s="13">
        <f>IFERROR(VLOOKUP($A2739, 'Fielding Data'!$A$1:$H$12056, 8, 0), 0)</f>
        <v>40</v>
      </c>
      <c r="U2739" s="13">
        <f>SUMIFS('Fielding Data'!E:E, 'Fielding Data'!$A:$A, $A2739)</f>
        <v>95</v>
      </c>
      <c r="V2739" s="13">
        <f>SUMIFS('Fielding Data'!F:F, 'Fielding Data'!$A:$A, $A2739)</f>
        <v>143</v>
      </c>
      <c r="W2739" s="13">
        <f>SUMIFS('Fielding Data'!G:G, 'Fielding Data'!$A:$A, $A2739)</f>
        <v>4</v>
      </c>
      <c r="X2739" s="13">
        <f>SUMIFS('Fielding Data'!H:H, 'Fielding Data'!$A:$A, $A2739)</f>
        <v>40</v>
      </c>
    </row>
    <row r="2740" spans="1:24" x14ac:dyDescent="0.3">
      <c r="A2740" s="13" t="str">
        <f t="shared" si="85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 t="shared" si="84"/>
        <v>1B</v>
      </c>
      <c r="Q2740" s="13">
        <f>IFERROR(VLOOKUP($A2740, 'Fielding Data'!$A$1:$H$12056, 5, 0), 0)</f>
        <v>86</v>
      </c>
      <c r="R2740" s="13">
        <f>IFERROR(VLOOKUP($A2740, 'Fielding Data'!$A$1:$H$12056, 6, 0), 0)</f>
        <v>3</v>
      </c>
      <c r="S2740" s="13">
        <f>IFERROR(VLOOKUP($A2740, 'Fielding Data'!$A$1:$H$12056, 7, 0), 0)</f>
        <v>0</v>
      </c>
      <c r="T2740" s="13">
        <f>IFERROR(VLOOKUP($A2740, 'Fielding Data'!$A$1:$H$12056, 8, 0), 0)</f>
        <v>7</v>
      </c>
      <c r="U2740" s="13">
        <f>SUMIFS('Fielding Data'!E:E, 'Fielding Data'!$A:$A, $A2740)</f>
        <v>86</v>
      </c>
      <c r="V2740" s="13">
        <f>SUMIFS('Fielding Data'!F:F, 'Fielding Data'!$A:$A, $A2740)</f>
        <v>3</v>
      </c>
      <c r="W2740" s="13">
        <f>SUMIFS('Fielding Data'!G:G, 'Fielding Data'!$A:$A, $A2740)</f>
        <v>0</v>
      </c>
      <c r="X2740" s="13">
        <f>SUMIFS('Fielding Data'!H:H, 'Fielding Data'!$A:$A, $A2740)</f>
        <v>7</v>
      </c>
    </row>
    <row r="2741" spans="1:24" x14ac:dyDescent="0.3">
      <c r="A2741" s="13" t="str">
        <f t="shared" si="85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 t="shared" si="84"/>
        <v>2B</v>
      </c>
      <c r="Q2741" s="13">
        <f>IFERROR(VLOOKUP($A2741, 'Fielding Data'!$A$1:$H$12056, 5, 0), 0)</f>
        <v>84</v>
      </c>
      <c r="R2741" s="13">
        <f>IFERROR(VLOOKUP($A2741, 'Fielding Data'!$A$1:$H$12056, 6, 0), 0)</f>
        <v>93</v>
      </c>
      <c r="S2741" s="13">
        <f>IFERROR(VLOOKUP($A2741, 'Fielding Data'!$A$1:$H$12056, 7, 0), 0)</f>
        <v>6</v>
      </c>
      <c r="T2741" s="13">
        <f>IFERROR(VLOOKUP($A2741, 'Fielding Data'!$A$1:$H$12056, 8, 0), 0)</f>
        <v>21</v>
      </c>
      <c r="U2741" s="13">
        <f>SUMIFS('Fielding Data'!E:E, 'Fielding Data'!$A:$A, $A2741)</f>
        <v>84</v>
      </c>
      <c r="V2741" s="13">
        <f>SUMIFS('Fielding Data'!F:F, 'Fielding Data'!$A:$A, $A2741)</f>
        <v>93</v>
      </c>
      <c r="W2741" s="13">
        <f>SUMIFS('Fielding Data'!G:G, 'Fielding Data'!$A:$A, $A2741)</f>
        <v>6</v>
      </c>
      <c r="X2741" s="13">
        <f>SUMIFS('Fielding Data'!H:H, 'Fielding Data'!$A:$A, $A2741)</f>
        <v>21</v>
      </c>
    </row>
    <row r="2742" spans="1:24" x14ac:dyDescent="0.3">
      <c r="A2742" s="13" t="str">
        <f t="shared" si="85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 t="shared" si="84"/>
        <v>3B</v>
      </c>
      <c r="Q2742" s="13">
        <f>IFERROR(VLOOKUP($A2742, 'Fielding Data'!$A$1:$H$12056, 5, 0), 0)</f>
        <v>3</v>
      </c>
      <c r="R2742" s="13">
        <f>IFERROR(VLOOKUP($A2742, 'Fielding Data'!$A$1:$H$12056, 6, 0), 0)</f>
        <v>9</v>
      </c>
      <c r="S2742" s="13">
        <f>IFERROR(VLOOKUP($A2742, 'Fielding Data'!$A$1:$H$12056, 7, 0), 0)</f>
        <v>2</v>
      </c>
      <c r="T2742" s="13">
        <f>IFERROR(VLOOKUP($A2742, 'Fielding Data'!$A$1:$H$12056, 8, 0), 0)</f>
        <v>0</v>
      </c>
      <c r="U2742" s="13">
        <f>SUMIFS('Fielding Data'!E:E, 'Fielding Data'!$A:$A, $A2742)</f>
        <v>3</v>
      </c>
      <c r="V2742" s="13">
        <f>SUMIFS('Fielding Data'!F:F, 'Fielding Data'!$A:$A, $A2742)</f>
        <v>9</v>
      </c>
      <c r="W2742" s="13">
        <f>SUMIFS('Fielding Data'!G:G, 'Fielding Data'!$A:$A, $A2742)</f>
        <v>2</v>
      </c>
      <c r="X2742" s="13">
        <f>SUMIFS('Fielding Data'!H:H, 'Fielding Data'!$A:$A, $A2742)</f>
        <v>0</v>
      </c>
    </row>
    <row r="2743" spans="1:24" x14ac:dyDescent="0.3">
      <c r="A2743" s="13" t="str">
        <f t="shared" si="85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 t="shared" si="84"/>
        <v>1B</v>
      </c>
      <c r="Q2743" s="13">
        <f>IFERROR(VLOOKUP($A2743, 'Fielding Data'!$A$1:$H$12056, 5, 0), 0)</f>
        <v>2</v>
      </c>
      <c r="R2743" s="13">
        <f>IFERROR(VLOOKUP($A2743, 'Fielding Data'!$A$1:$H$12056, 6, 0), 0)</f>
        <v>0</v>
      </c>
      <c r="S2743" s="13">
        <f>IFERROR(VLOOKUP($A2743, 'Fielding Data'!$A$1:$H$12056, 7, 0), 0)</f>
        <v>0</v>
      </c>
      <c r="T2743" s="13">
        <f>IFERROR(VLOOKUP($A2743, 'Fielding Data'!$A$1:$H$12056, 8, 0), 0)</f>
        <v>1</v>
      </c>
      <c r="U2743" s="13">
        <f>SUMIFS('Fielding Data'!E:E, 'Fielding Data'!$A:$A, $A2743)</f>
        <v>265</v>
      </c>
      <c r="V2743" s="13">
        <f>SUMIFS('Fielding Data'!F:F, 'Fielding Data'!$A:$A, $A2743)</f>
        <v>12</v>
      </c>
      <c r="W2743" s="13">
        <f>SUMIFS('Fielding Data'!G:G, 'Fielding Data'!$A:$A, $A2743)</f>
        <v>3</v>
      </c>
      <c r="X2743" s="13">
        <f>SUMIFS('Fielding Data'!H:H, 'Fielding Data'!$A:$A, $A2743)</f>
        <v>3</v>
      </c>
    </row>
    <row r="2744" spans="1:24" x14ac:dyDescent="0.3">
      <c r="A2744" s="13" t="str">
        <f t="shared" si="85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 t="shared" si="84"/>
        <v>C</v>
      </c>
      <c r="Q2744" s="13">
        <f>IFERROR(VLOOKUP($A2744, 'Fielding Data'!$A$1:$H$12056, 5, 0), 0)</f>
        <v>16</v>
      </c>
      <c r="R2744" s="13">
        <f>IFERROR(VLOOKUP($A2744, 'Fielding Data'!$A$1:$H$12056, 6, 0), 0)</f>
        <v>0</v>
      </c>
      <c r="S2744" s="13">
        <f>IFERROR(VLOOKUP($A2744, 'Fielding Data'!$A$1:$H$12056, 7, 0), 0)</f>
        <v>0</v>
      </c>
      <c r="T2744" s="13">
        <f>IFERROR(VLOOKUP($A2744, 'Fielding Data'!$A$1:$H$12056, 8, 0), 0)</f>
        <v>0</v>
      </c>
      <c r="U2744" s="13">
        <f>SUMIFS('Fielding Data'!E:E, 'Fielding Data'!$A:$A, $A2744)</f>
        <v>17</v>
      </c>
      <c r="V2744" s="13">
        <f>SUMIFS('Fielding Data'!F:F, 'Fielding Data'!$A:$A, $A2744)</f>
        <v>0</v>
      </c>
      <c r="W2744" s="13">
        <f>SUMIFS('Fielding Data'!G:G, 'Fielding Data'!$A:$A, $A2744)</f>
        <v>0</v>
      </c>
      <c r="X2744" s="13">
        <f>SUMIFS('Fielding Data'!H:H, 'Fielding Data'!$A:$A, $A2744)</f>
        <v>0</v>
      </c>
    </row>
    <row r="2745" spans="1:24" x14ac:dyDescent="0.3">
      <c r="A2745" s="13" t="str">
        <f t="shared" si="85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 t="shared" si="84"/>
        <v>P</v>
      </c>
      <c r="Q2745" s="13">
        <f>IFERROR(VLOOKUP($A2745, 'Fielding Data'!$A$1:$H$12056, 5, 0), 0)</f>
        <v>1</v>
      </c>
      <c r="R2745" s="13">
        <f>IFERROR(VLOOKUP($A2745, 'Fielding Data'!$A$1:$H$12056, 6, 0), 0)</f>
        <v>3</v>
      </c>
      <c r="S2745" s="13">
        <f>IFERROR(VLOOKUP($A2745, 'Fielding Data'!$A$1:$H$12056, 7, 0), 0)</f>
        <v>0</v>
      </c>
      <c r="T2745" s="13">
        <f>IFERROR(VLOOKUP($A2745, 'Fielding Data'!$A$1:$H$12056, 8, 0), 0)</f>
        <v>1</v>
      </c>
      <c r="U2745" s="13">
        <f>SUMIFS('Fielding Data'!E:E, 'Fielding Data'!$A:$A, $A2745)</f>
        <v>1</v>
      </c>
      <c r="V2745" s="13">
        <f>SUMIFS('Fielding Data'!F:F, 'Fielding Data'!$A:$A, $A2745)</f>
        <v>3</v>
      </c>
      <c r="W2745" s="13">
        <f>SUMIFS('Fielding Data'!G:G, 'Fielding Data'!$A:$A, $A2745)</f>
        <v>0</v>
      </c>
      <c r="X2745" s="13">
        <f>SUMIFS('Fielding Data'!H:H, 'Fielding Data'!$A:$A, $A2745)</f>
        <v>1</v>
      </c>
    </row>
    <row r="2746" spans="1:24" x14ac:dyDescent="0.3">
      <c r="A2746" s="13" t="str">
        <f t="shared" si="85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 t="shared" si="84"/>
        <v>1B</v>
      </c>
      <c r="Q2746" s="13">
        <f>IFERROR(VLOOKUP($A2746, 'Fielding Data'!$A$1:$H$12056, 5, 0), 0)</f>
        <v>1234</v>
      </c>
      <c r="R2746" s="13">
        <f>IFERROR(VLOOKUP($A2746, 'Fielding Data'!$A$1:$H$12056, 6, 0), 0)</f>
        <v>65</v>
      </c>
      <c r="S2746" s="13">
        <f>IFERROR(VLOOKUP($A2746, 'Fielding Data'!$A$1:$H$12056, 7, 0), 0)</f>
        <v>7</v>
      </c>
      <c r="T2746" s="13">
        <f>IFERROR(VLOOKUP($A2746, 'Fielding Data'!$A$1:$H$12056, 8, 0), 0)</f>
        <v>106</v>
      </c>
      <c r="U2746" s="13">
        <f>SUMIFS('Fielding Data'!E:E, 'Fielding Data'!$A:$A, $A2746)</f>
        <v>1234</v>
      </c>
      <c r="V2746" s="13">
        <f>SUMIFS('Fielding Data'!F:F, 'Fielding Data'!$A:$A, $A2746)</f>
        <v>65</v>
      </c>
      <c r="W2746" s="13">
        <f>SUMIFS('Fielding Data'!G:G, 'Fielding Data'!$A:$A, $A2746)</f>
        <v>7</v>
      </c>
      <c r="X2746" s="13">
        <f>SUMIFS('Fielding Data'!H:H, 'Fielding Data'!$A:$A, $A2746)</f>
        <v>106</v>
      </c>
    </row>
    <row r="2747" spans="1:24" x14ac:dyDescent="0.3">
      <c r="A2747" s="13" t="str">
        <f t="shared" si="85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 t="shared" si="84"/>
        <v>P</v>
      </c>
      <c r="Q2747" s="13">
        <f>IFERROR(VLOOKUP($A2747, 'Fielding Data'!$A$1:$H$12056, 5, 0), 0)</f>
        <v>2</v>
      </c>
      <c r="R2747" s="13">
        <f>IFERROR(VLOOKUP($A2747, 'Fielding Data'!$A$1:$H$12056, 6, 0), 0)</f>
        <v>1</v>
      </c>
      <c r="S2747" s="13">
        <f>IFERROR(VLOOKUP($A2747, 'Fielding Data'!$A$1:$H$12056, 7, 0), 0)</f>
        <v>1</v>
      </c>
      <c r="T2747" s="13">
        <f>IFERROR(VLOOKUP($A2747, 'Fielding Data'!$A$1:$H$12056, 8, 0), 0)</f>
        <v>0</v>
      </c>
      <c r="U2747" s="13">
        <f>SUMIFS('Fielding Data'!E:E, 'Fielding Data'!$A:$A, $A2747)</f>
        <v>2</v>
      </c>
      <c r="V2747" s="13">
        <f>SUMIFS('Fielding Data'!F:F, 'Fielding Data'!$A:$A, $A2747)</f>
        <v>1</v>
      </c>
      <c r="W2747" s="13">
        <f>SUMIFS('Fielding Data'!G:G, 'Fielding Data'!$A:$A, $A2747)</f>
        <v>1</v>
      </c>
      <c r="X2747" s="13">
        <f>SUMIFS('Fielding Data'!H:H, 'Fielding Data'!$A:$A, $A2747)</f>
        <v>0</v>
      </c>
    </row>
    <row r="2748" spans="1:24" x14ac:dyDescent="0.3">
      <c r="A2748" s="13" t="str">
        <f t="shared" si="85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 t="shared" si="84"/>
        <v>LF</v>
      </c>
      <c r="Q2748" s="13">
        <f>IFERROR(VLOOKUP($A2748, 'Fielding Data'!$A$1:$H$12056, 5, 0), 0)</f>
        <v>0</v>
      </c>
      <c r="R2748" s="13">
        <f>IFERROR(VLOOKUP($A2748, 'Fielding Data'!$A$1:$H$12056, 6, 0), 0)</f>
        <v>0</v>
      </c>
      <c r="S2748" s="13">
        <f>IFERROR(VLOOKUP($A2748, 'Fielding Data'!$A$1:$H$12056, 7, 0), 0)</f>
        <v>0</v>
      </c>
      <c r="T2748" s="13">
        <f>IFERROR(VLOOKUP($A2748, 'Fielding Data'!$A$1:$H$12056, 8, 0), 0)</f>
        <v>0</v>
      </c>
      <c r="U2748" s="13">
        <f>SUMIFS('Fielding Data'!E:E, 'Fielding Data'!$A:$A, $A2748)</f>
        <v>65</v>
      </c>
      <c r="V2748" s="13">
        <f>SUMIFS('Fielding Data'!F:F, 'Fielding Data'!$A:$A, $A2748)</f>
        <v>1</v>
      </c>
      <c r="W2748" s="13">
        <f>SUMIFS('Fielding Data'!G:G, 'Fielding Data'!$A:$A, $A2748)</f>
        <v>2</v>
      </c>
      <c r="X2748" s="13">
        <f>SUMIFS('Fielding Data'!H:H, 'Fielding Data'!$A:$A, $A2748)</f>
        <v>0</v>
      </c>
    </row>
    <row r="2749" spans="1:24" x14ac:dyDescent="0.3">
      <c r="A2749" s="13" t="str">
        <f t="shared" si="85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 t="shared" si="84"/>
        <v>1B</v>
      </c>
      <c r="Q2749" s="13">
        <f>IFERROR(VLOOKUP($A2749, 'Fielding Data'!$A$1:$H$12056, 5, 0), 0)</f>
        <v>106</v>
      </c>
      <c r="R2749" s="13">
        <f>IFERROR(VLOOKUP($A2749, 'Fielding Data'!$A$1:$H$12056, 6, 0), 0)</f>
        <v>7</v>
      </c>
      <c r="S2749" s="13">
        <f>IFERROR(VLOOKUP($A2749, 'Fielding Data'!$A$1:$H$12056, 7, 0), 0)</f>
        <v>1</v>
      </c>
      <c r="T2749" s="13">
        <f>IFERROR(VLOOKUP($A2749, 'Fielding Data'!$A$1:$H$12056, 8, 0), 0)</f>
        <v>7</v>
      </c>
      <c r="U2749" s="13">
        <f>SUMIFS('Fielding Data'!E:E, 'Fielding Data'!$A:$A, $A2749)</f>
        <v>148</v>
      </c>
      <c r="V2749" s="13">
        <f>SUMIFS('Fielding Data'!F:F, 'Fielding Data'!$A:$A, $A2749)</f>
        <v>19</v>
      </c>
      <c r="W2749" s="13">
        <f>SUMIFS('Fielding Data'!G:G, 'Fielding Data'!$A:$A, $A2749)</f>
        <v>1</v>
      </c>
      <c r="X2749" s="13">
        <f>SUMIFS('Fielding Data'!H:H, 'Fielding Data'!$A:$A, $A2749)</f>
        <v>9</v>
      </c>
    </row>
    <row r="2750" spans="1:24" x14ac:dyDescent="0.3">
      <c r="A2750" s="13" t="str">
        <f t="shared" si="85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 t="shared" si="84"/>
        <v>CF</v>
      </c>
      <c r="Q2750" s="13">
        <f>IFERROR(VLOOKUP($A2750, 'Fielding Data'!$A$1:$H$12056, 5, 0), 0)</f>
        <v>0</v>
      </c>
      <c r="R2750" s="13">
        <f>IFERROR(VLOOKUP($A2750, 'Fielding Data'!$A$1:$H$12056, 6, 0), 0)</f>
        <v>0</v>
      </c>
      <c r="S2750" s="13">
        <f>IFERROR(VLOOKUP($A2750, 'Fielding Data'!$A$1:$H$12056, 7, 0), 0)</f>
        <v>0</v>
      </c>
      <c r="T2750" s="13">
        <f>IFERROR(VLOOKUP($A2750, 'Fielding Data'!$A$1:$H$12056, 8, 0), 0)</f>
        <v>0</v>
      </c>
      <c r="U2750" s="13">
        <f>SUMIFS('Fielding Data'!E:E, 'Fielding Data'!$A:$A, $A2750)</f>
        <v>255</v>
      </c>
      <c r="V2750" s="13">
        <f>SUMIFS('Fielding Data'!F:F, 'Fielding Data'!$A:$A, $A2750)</f>
        <v>9</v>
      </c>
      <c r="W2750" s="13">
        <f>SUMIFS('Fielding Data'!G:G, 'Fielding Data'!$A:$A, $A2750)</f>
        <v>5</v>
      </c>
      <c r="X2750" s="13">
        <f>SUMIFS('Fielding Data'!H:H, 'Fielding Data'!$A:$A, $A2750)</f>
        <v>4</v>
      </c>
    </row>
    <row r="2751" spans="1:24" x14ac:dyDescent="0.3">
      <c r="A2751" s="13" t="str">
        <f t="shared" si="85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 t="shared" si="84"/>
        <v>P</v>
      </c>
      <c r="Q2751" s="13">
        <f>IFERROR(VLOOKUP($A2751, 'Fielding Data'!$A$1:$H$12056, 5, 0), 0)</f>
        <v>8</v>
      </c>
      <c r="R2751" s="13">
        <f>IFERROR(VLOOKUP($A2751, 'Fielding Data'!$A$1:$H$12056, 6, 0), 0)</f>
        <v>10</v>
      </c>
      <c r="S2751" s="13">
        <f>IFERROR(VLOOKUP($A2751, 'Fielding Data'!$A$1:$H$12056, 7, 0), 0)</f>
        <v>0</v>
      </c>
      <c r="T2751" s="13">
        <f>IFERROR(VLOOKUP($A2751, 'Fielding Data'!$A$1:$H$12056, 8, 0), 0)</f>
        <v>2</v>
      </c>
      <c r="U2751" s="13">
        <f>SUMIFS('Fielding Data'!E:E, 'Fielding Data'!$A:$A, $A2751)</f>
        <v>8</v>
      </c>
      <c r="V2751" s="13">
        <f>SUMIFS('Fielding Data'!F:F, 'Fielding Data'!$A:$A, $A2751)</f>
        <v>10</v>
      </c>
      <c r="W2751" s="13">
        <f>SUMIFS('Fielding Data'!G:G, 'Fielding Data'!$A:$A, $A2751)</f>
        <v>0</v>
      </c>
      <c r="X2751" s="13">
        <f>SUMIFS('Fielding Data'!H:H, 'Fielding Data'!$A:$A, $A2751)</f>
        <v>2</v>
      </c>
    </row>
    <row r="2752" spans="1:24" x14ac:dyDescent="0.3">
      <c r="A2752" s="13" t="str">
        <f t="shared" si="85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 t="shared" si="84"/>
        <v>1B</v>
      </c>
      <c r="Q2752" s="13">
        <f>IFERROR(VLOOKUP($A2752, 'Fielding Data'!$A$1:$H$12056, 5, 0), 0)</f>
        <v>112</v>
      </c>
      <c r="R2752" s="13">
        <f>IFERROR(VLOOKUP($A2752, 'Fielding Data'!$A$1:$H$12056, 6, 0), 0)</f>
        <v>14</v>
      </c>
      <c r="S2752" s="13">
        <f>IFERROR(VLOOKUP($A2752, 'Fielding Data'!$A$1:$H$12056, 7, 0), 0)</f>
        <v>1</v>
      </c>
      <c r="T2752" s="13">
        <f>IFERROR(VLOOKUP($A2752, 'Fielding Data'!$A$1:$H$12056, 8, 0), 0)</f>
        <v>13</v>
      </c>
      <c r="U2752" s="13">
        <f>SUMIFS('Fielding Data'!E:E, 'Fielding Data'!$A:$A, $A2752)</f>
        <v>119</v>
      </c>
      <c r="V2752" s="13">
        <f>SUMIFS('Fielding Data'!F:F, 'Fielding Data'!$A:$A, $A2752)</f>
        <v>21</v>
      </c>
      <c r="W2752" s="13">
        <f>SUMIFS('Fielding Data'!G:G, 'Fielding Data'!$A:$A, $A2752)</f>
        <v>5</v>
      </c>
      <c r="X2752" s="13">
        <f>SUMIFS('Fielding Data'!H:H, 'Fielding Data'!$A:$A, $A2752)</f>
        <v>13</v>
      </c>
    </row>
    <row r="2753" spans="1:24" x14ac:dyDescent="0.3">
      <c r="A2753" s="13" t="str">
        <f t="shared" si="85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 t="shared" si="84"/>
        <v>SS</v>
      </c>
      <c r="Q2753" s="13">
        <f>IFERROR(VLOOKUP($A2753, 'Fielding Data'!$A$1:$H$12056, 5, 0), 0)</f>
        <v>30</v>
      </c>
      <c r="R2753" s="13">
        <f>IFERROR(VLOOKUP($A2753, 'Fielding Data'!$A$1:$H$12056, 6, 0), 0)</f>
        <v>67</v>
      </c>
      <c r="S2753" s="13">
        <f>IFERROR(VLOOKUP($A2753, 'Fielding Data'!$A$1:$H$12056, 7, 0), 0)</f>
        <v>3</v>
      </c>
      <c r="T2753" s="13">
        <f>IFERROR(VLOOKUP($A2753, 'Fielding Data'!$A$1:$H$12056, 8, 0), 0)</f>
        <v>17</v>
      </c>
      <c r="U2753" s="13">
        <f>SUMIFS('Fielding Data'!E:E, 'Fielding Data'!$A:$A, $A2753)</f>
        <v>30</v>
      </c>
      <c r="V2753" s="13">
        <f>SUMIFS('Fielding Data'!F:F, 'Fielding Data'!$A:$A, $A2753)</f>
        <v>67</v>
      </c>
      <c r="W2753" s="13">
        <f>SUMIFS('Fielding Data'!G:G, 'Fielding Data'!$A:$A, $A2753)</f>
        <v>3</v>
      </c>
      <c r="X2753" s="13">
        <f>SUMIFS('Fielding Data'!H:H, 'Fielding Data'!$A:$A, $A2753)</f>
        <v>17</v>
      </c>
    </row>
    <row r="2754" spans="1:24" x14ac:dyDescent="0.3">
      <c r="A2754" s="13" t="str">
        <f t="shared" si="85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 t="shared" ref="P2754:P2817" si="86">IFERROR(VLOOKUP($A2754, Fielding, 4, 0), "Other")</f>
        <v>2B</v>
      </c>
      <c r="Q2754" s="13">
        <f>IFERROR(VLOOKUP($A2754, 'Fielding Data'!$A$1:$H$12056, 5, 0), 0)</f>
        <v>4</v>
      </c>
      <c r="R2754" s="13">
        <f>IFERROR(VLOOKUP($A2754, 'Fielding Data'!$A$1:$H$12056, 6, 0), 0)</f>
        <v>7</v>
      </c>
      <c r="S2754" s="13">
        <f>IFERROR(VLOOKUP($A2754, 'Fielding Data'!$A$1:$H$12056, 7, 0), 0)</f>
        <v>0</v>
      </c>
      <c r="T2754" s="13">
        <f>IFERROR(VLOOKUP($A2754, 'Fielding Data'!$A$1:$H$12056, 8, 0), 0)</f>
        <v>2</v>
      </c>
      <c r="U2754" s="13">
        <f>SUMIFS('Fielding Data'!E:E, 'Fielding Data'!$A:$A, $A2754)</f>
        <v>15</v>
      </c>
      <c r="V2754" s="13">
        <f>SUMIFS('Fielding Data'!F:F, 'Fielding Data'!$A:$A, $A2754)</f>
        <v>35</v>
      </c>
      <c r="W2754" s="13">
        <f>SUMIFS('Fielding Data'!G:G, 'Fielding Data'!$A:$A, $A2754)</f>
        <v>2</v>
      </c>
      <c r="X2754" s="13">
        <f>SUMIFS('Fielding Data'!H:H, 'Fielding Data'!$A:$A, $A2754)</f>
        <v>6</v>
      </c>
    </row>
    <row r="2755" spans="1:24" x14ac:dyDescent="0.3">
      <c r="A2755" s="13" t="str">
        <f t="shared" ref="A2755:A2818" si="87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 t="shared" si="86"/>
        <v>LF</v>
      </c>
      <c r="Q2755" s="13">
        <f>IFERROR(VLOOKUP($A2755, 'Fielding Data'!$A$1:$H$12056, 5, 0), 0)</f>
        <v>0</v>
      </c>
      <c r="R2755" s="13">
        <f>IFERROR(VLOOKUP($A2755, 'Fielding Data'!$A$1:$H$12056, 6, 0), 0)</f>
        <v>0</v>
      </c>
      <c r="S2755" s="13">
        <f>IFERROR(VLOOKUP($A2755, 'Fielding Data'!$A$1:$H$12056, 7, 0), 0)</f>
        <v>0</v>
      </c>
      <c r="T2755" s="13">
        <f>IFERROR(VLOOKUP($A2755, 'Fielding Data'!$A$1:$H$12056, 8, 0), 0)</f>
        <v>0</v>
      </c>
      <c r="U2755" s="13">
        <f>SUMIFS('Fielding Data'!E:E, 'Fielding Data'!$A:$A, $A2755)</f>
        <v>207</v>
      </c>
      <c r="V2755" s="13">
        <f>SUMIFS('Fielding Data'!F:F, 'Fielding Data'!$A:$A, $A2755)</f>
        <v>7</v>
      </c>
      <c r="W2755" s="13">
        <f>SUMIFS('Fielding Data'!G:G, 'Fielding Data'!$A:$A, $A2755)</f>
        <v>4</v>
      </c>
      <c r="X2755" s="13">
        <f>SUMIFS('Fielding Data'!H:H, 'Fielding Data'!$A:$A, $A2755)</f>
        <v>0</v>
      </c>
    </row>
    <row r="2756" spans="1:24" x14ac:dyDescent="0.3">
      <c r="A2756" s="13" t="str">
        <f t="shared" si="87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 t="shared" si="86"/>
        <v>P</v>
      </c>
      <c r="Q2756" s="13">
        <f>IFERROR(VLOOKUP($A2756, 'Fielding Data'!$A$1:$H$12056, 5, 0), 0)</f>
        <v>1</v>
      </c>
      <c r="R2756" s="13">
        <f>IFERROR(VLOOKUP($A2756, 'Fielding Data'!$A$1:$H$12056, 6, 0), 0)</f>
        <v>1</v>
      </c>
      <c r="S2756" s="13">
        <f>IFERROR(VLOOKUP($A2756, 'Fielding Data'!$A$1:$H$12056, 7, 0), 0)</f>
        <v>1</v>
      </c>
      <c r="T2756" s="13">
        <f>IFERROR(VLOOKUP($A2756, 'Fielding Data'!$A$1:$H$12056, 8, 0), 0)</f>
        <v>0</v>
      </c>
      <c r="U2756" s="13">
        <f>SUMIFS('Fielding Data'!E:E, 'Fielding Data'!$A:$A, $A2756)</f>
        <v>1</v>
      </c>
      <c r="V2756" s="13">
        <f>SUMIFS('Fielding Data'!F:F, 'Fielding Data'!$A:$A, $A2756)</f>
        <v>1</v>
      </c>
      <c r="W2756" s="13">
        <f>SUMIFS('Fielding Data'!G:G, 'Fielding Data'!$A:$A, $A2756)</f>
        <v>1</v>
      </c>
      <c r="X2756" s="13">
        <f>SUMIFS('Fielding Data'!H:H, 'Fielding Data'!$A:$A, $A2756)</f>
        <v>0</v>
      </c>
    </row>
    <row r="2757" spans="1:24" x14ac:dyDescent="0.3">
      <c r="A2757" s="13" t="str">
        <f t="shared" si="87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 t="shared" si="86"/>
        <v>P</v>
      </c>
      <c r="Q2757" s="13">
        <f>IFERROR(VLOOKUP($A2757, 'Fielding Data'!$A$1:$H$12056, 5, 0), 0)</f>
        <v>10</v>
      </c>
      <c r="R2757" s="13">
        <f>IFERROR(VLOOKUP($A2757, 'Fielding Data'!$A$1:$H$12056, 6, 0), 0)</f>
        <v>22</v>
      </c>
      <c r="S2757" s="13">
        <f>IFERROR(VLOOKUP($A2757, 'Fielding Data'!$A$1:$H$12056, 7, 0), 0)</f>
        <v>2</v>
      </c>
      <c r="T2757" s="13">
        <f>IFERROR(VLOOKUP($A2757, 'Fielding Data'!$A$1:$H$12056, 8, 0), 0)</f>
        <v>1</v>
      </c>
      <c r="U2757" s="13">
        <f>SUMIFS('Fielding Data'!E:E, 'Fielding Data'!$A:$A, $A2757)</f>
        <v>10</v>
      </c>
      <c r="V2757" s="13">
        <f>SUMIFS('Fielding Data'!F:F, 'Fielding Data'!$A:$A, $A2757)</f>
        <v>22</v>
      </c>
      <c r="W2757" s="13">
        <f>SUMIFS('Fielding Data'!G:G, 'Fielding Data'!$A:$A, $A2757)</f>
        <v>2</v>
      </c>
      <c r="X2757" s="13">
        <f>SUMIFS('Fielding Data'!H:H, 'Fielding Data'!$A:$A, $A2757)</f>
        <v>1</v>
      </c>
    </row>
    <row r="2758" spans="1:24" x14ac:dyDescent="0.3">
      <c r="A2758" s="13" t="str">
        <f t="shared" si="87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 t="shared" si="86"/>
        <v>2B</v>
      </c>
      <c r="Q2758" s="13">
        <f>IFERROR(VLOOKUP($A2758, 'Fielding Data'!$A$1:$H$12056, 5, 0), 0)</f>
        <v>5</v>
      </c>
      <c r="R2758" s="13">
        <f>IFERROR(VLOOKUP($A2758, 'Fielding Data'!$A$1:$H$12056, 6, 0), 0)</f>
        <v>15</v>
      </c>
      <c r="S2758" s="13">
        <f>IFERROR(VLOOKUP($A2758, 'Fielding Data'!$A$1:$H$12056, 7, 0), 0)</f>
        <v>0</v>
      </c>
      <c r="T2758" s="13">
        <f>IFERROR(VLOOKUP($A2758, 'Fielding Data'!$A$1:$H$12056, 8, 0), 0)</f>
        <v>1</v>
      </c>
      <c r="U2758" s="13">
        <f>SUMIFS('Fielding Data'!E:E, 'Fielding Data'!$A:$A, $A2758)</f>
        <v>62</v>
      </c>
      <c r="V2758" s="13">
        <f>SUMIFS('Fielding Data'!F:F, 'Fielding Data'!$A:$A, $A2758)</f>
        <v>143</v>
      </c>
      <c r="W2758" s="13">
        <f>SUMIFS('Fielding Data'!G:G, 'Fielding Data'!$A:$A, $A2758)</f>
        <v>5</v>
      </c>
      <c r="X2758" s="13">
        <f>SUMIFS('Fielding Data'!H:H, 'Fielding Data'!$A:$A, $A2758)</f>
        <v>20</v>
      </c>
    </row>
    <row r="2759" spans="1:24" x14ac:dyDescent="0.3">
      <c r="A2759" s="13" t="str">
        <f t="shared" si="87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 t="shared" si="86"/>
        <v>P</v>
      </c>
      <c r="Q2759" s="13">
        <f>IFERROR(VLOOKUP($A2759, 'Fielding Data'!$A$1:$H$12056, 5, 0), 0)</f>
        <v>1</v>
      </c>
      <c r="R2759" s="13">
        <f>IFERROR(VLOOKUP($A2759, 'Fielding Data'!$A$1:$H$12056, 6, 0), 0)</f>
        <v>2</v>
      </c>
      <c r="S2759" s="13">
        <f>IFERROR(VLOOKUP($A2759, 'Fielding Data'!$A$1:$H$12056, 7, 0), 0)</f>
        <v>0</v>
      </c>
      <c r="T2759" s="13">
        <f>IFERROR(VLOOKUP($A2759, 'Fielding Data'!$A$1:$H$12056, 8, 0), 0)</f>
        <v>1</v>
      </c>
      <c r="U2759" s="13">
        <f>SUMIFS('Fielding Data'!E:E, 'Fielding Data'!$A:$A, $A2759)</f>
        <v>1</v>
      </c>
      <c r="V2759" s="13">
        <f>SUMIFS('Fielding Data'!F:F, 'Fielding Data'!$A:$A, $A2759)</f>
        <v>2</v>
      </c>
      <c r="W2759" s="13">
        <f>SUMIFS('Fielding Data'!G:G, 'Fielding Data'!$A:$A, $A2759)</f>
        <v>0</v>
      </c>
      <c r="X2759" s="13">
        <f>SUMIFS('Fielding Data'!H:H, 'Fielding Data'!$A:$A, $A2759)</f>
        <v>1</v>
      </c>
    </row>
    <row r="2760" spans="1:24" x14ac:dyDescent="0.3">
      <c r="A2760" s="13" t="str">
        <f t="shared" si="87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 t="shared" si="86"/>
        <v>P</v>
      </c>
      <c r="Q2760" s="13">
        <f>IFERROR(VLOOKUP($A2760, 'Fielding Data'!$A$1:$H$12056, 5, 0), 0)</f>
        <v>3</v>
      </c>
      <c r="R2760" s="13">
        <f>IFERROR(VLOOKUP($A2760, 'Fielding Data'!$A$1:$H$12056, 6, 0), 0)</f>
        <v>7</v>
      </c>
      <c r="S2760" s="13">
        <f>IFERROR(VLOOKUP($A2760, 'Fielding Data'!$A$1:$H$12056, 7, 0), 0)</f>
        <v>0</v>
      </c>
      <c r="T2760" s="13">
        <f>IFERROR(VLOOKUP($A2760, 'Fielding Data'!$A$1:$H$12056, 8, 0), 0)</f>
        <v>1</v>
      </c>
      <c r="U2760" s="13">
        <f>SUMIFS('Fielding Data'!E:E, 'Fielding Data'!$A:$A, $A2760)</f>
        <v>3</v>
      </c>
      <c r="V2760" s="13">
        <f>SUMIFS('Fielding Data'!F:F, 'Fielding Data'!$A:$A, $A2760)</f>
        <v>7</v>
      </c>
      <c r="W2760" s="13">
        <f>SUMIFS('Fielding Data'!G:G, 'Fielding Data'!$A:$A, $A2760)</f>
        <v>0</v>
      </c>
      <c r="X2760" s="13">
        <f>SUMIFS('Fielding Data'!H:H, 'Fielding Data'!$A:$A, $A2760)</f>
        <v>1</v>
      </c>
    </row>
    <row r="2761" spans="1:24" x14ac:dyDescent="0.3">
      <c r="A2761" s="13" t="str">
        <f t="shared" si="87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 t="shared" si="86"/>
        <v>LF</v>
      </c>
      <c r="Q2761" s="13">
        <f>IFERROR(VLOOKUP($A2761, 'Fielding Data'!$A$1:$H$12056, 5, 0), 0)</f>
        <v>0</v>
      </c>
      <c r="R2761" s="13">
        <f>IFERROR(VLOOKUP($A2761, 'Fielding Data'!$A$1:$H$12056, 6, 0), 0)</f>
        <v>0</v>
      </c>
      <c r="S2761" s="13">
        <f>IFERROR(VLOOKUP($A2761, 'Fielding Data'!$A$1:$H$12056, 7, 0), 0)</f>
        <v>0</v>
      </c>
      <c r="T2761" s="13">
        <f>IFERROR(VLOOKUP($A2761, 'Fielding Data'!$A$1:$H$12056, 8, 0), 0)</f>
        <v>0</v>
      </c>
      <c r="U2761" s="13">
        <f>SUMIFS('Fielding Data'!E:E, 'Fielding Data'!$A:$A, $A2761)</f>
        <v>319</v>
      </c>
      <c r="V2761" s="13">
        <f>SUMIFS('Fielding Data'!F:F, 'Fielding Data'!$A:$A, $A2761)</f>
        <v>17</v>
      </c>
      <c r="W2761" s="13">
        <f>SUMIFS('Fielding Data'!G:G, 'Fielding Data'!$A:$A, $A2761)</f>
        <v>2</v>
      </c>
      <c r="X2761" s="13">
        <f>SUMIFS('Fielding Data'!H:H, 'Fielding Data'!$A:$A, $A2761)</f>
        <v>3</v>
      </c>
    </row>
    <row r="2762" spans="1:24" x14ac:dyDescent="0.3">
      <c r="A2762" s="13" t="str">
        <f t="shared" si="87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 t="shared" si="86"/>
        <v>SS</v>
      </c>
      <c r="Q2762" s="13">
        <f>IFERROR(VLOOKUP($A2762, 'Fielding Data'!$A$1:$H$12056, 5, 0), 0)</f>
        <v>127</v>
      </c>
      <c r="R2762" s="13">
        <f>IFERROR(VLOOKUP($A2762, 'Fielding Data'!$A$1:$H$12056, 6, 0), 0)</f>
        <v>186</v>
      </c>
      <c r="S2762" s="13">
        <f>IFERROR(VLOOKUP($A2762, 'Fielding Data'!$A$1:$H$12056, 7, 0), 0)</f>
        <v>18</v>
      </c>
      <c r="T2762" s="13">
        <f>IFERROR(VLOOKUP($A2762, 'Fielding Data'!$A$1:$H$12056, 8, 0), 0)</f>
        <v>38</v>
      </c>
      <c r="U2762" s="13">
        <f>SUMIFS('Fielding Data'!E:E, 'Fielding Data'!$A:$A, $A2762)</f>
        <v>127</v>
      </c>
      <c r="V2762" s="13">
        <f>SUMIFS('Fielding Data'!F:F, 'Fielding Data'!$A:$A, $A2762)</f>
        <v>186</v>
      </c>
      <c r="W2762" s="13">
        <f>SUMIFS('Fielding Data'!G:G, 'Fielding Data'!$A:$A, $A2762)</f>
        <v>18</v>
      </c>
      <c r="X2762" s="13">
        <f>SUMIFS('Fielding Data'!H:H, 'Fielding Data'!$A:$A, $A2762)</f>
        <v>38</v>
      </c>
    </row>
    <row r="2763" spans="1:24" x14ac:dyDescent="0.3">
      <c r="A2763" s="13" t="str">
        <f t="shared" si="87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 t="shared" si="86"/>
        <v>P</v>
      </c>
      <c r="Q2763" s="13">
        <f>IFERROR(VLOOKUP($A2763, 'Fielding Data'!$A$1:$H$12056, 5, 0), 0)</f>
        <v>8</v>
      </c>
      <c r="R2763" s="13">
        <f>IFERROR(VLOOKUP($A2763, 'Fielding Data'!$A$1:$H$12056, 6, 0), 0)</f>
        <v>12</v>
      </c>
      <c r="S2763" s="13">
        <f>IFERROR(VLOOKUP($A2763, 'Fielding Data'!$A$1:$H$12056, 7, 0), 0)</f>
        <v>1</v>
      </c>
      <c r="T2763" s="13">
        <f>IFERROR(VLOOKUP($A2763, 'Fielding Data'!$A$1:$H$12056, 8, 0), 0)</f>
        <v>2</v>
      </c>
      <c r="U2763" s="13">
        <f>SUMIFS('Fielding Data'!E:E, 'Fielding Data'!$A:$A, $A2763)</f>
        <v>8</v>
      </c>
      <c r="V2763" s="13">
        <f>SUMIFS('Fielding Data'!F:F, 'Fielding Data'!$A:$A, $A2763)</f>
        <v>12</v>
      </c>
      <c r="W2763" s="13">
        <f>SUMIFS('Fielding Data'!G:G, 'Fielding Data'!$A:$A, $A2763)</f>
        <v>1</v>
      </c>
      <c r="X2763" s="13">
        <f>SUMIFS('Fielding Data'!H:H, 'Fielding Data'!$A:$A, $A2763)</f>
        <v>2</v>
      </c>
    </row>
    <row r="2764" spans="1:24" x14ac:dyDescent="0.3">
      <c r="A2764" s="13" t="str">
        <f t="shared" si="87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 t="shared" si="86"/>
        <v>CF</v>
      </c>
      <c r="Q2764" s="13">
        <f>IFERROR(VLOOKUP($A2764, 'Fielding Data'!$A$1:$H$12056, 5, 0), 0)</f>
        <v>0</v>
      </c>
      <c r="R2764" s="13">
        <f>IFERROR(VLOOKUP($A2764, 'Fielding Data'!$A$1:$H$12056, 6, 0), 0)</f>
        <v>0</v>
      </c>
      <c r="S2764" s="13">
        <f>IFERROR(VLOOKUP($A2764, 'Fielding Data'!$A$1:$H$12056, 7, 0), 0)</f>
        <v>0</v>
      </c>
      <c r="T2764" s="13">
        <f>IFERROR(VLOOKUP($A2764, 'Fielding Data'!$A$1:$H$12056, 8, 0), 0)</f>
        <v>0</v>
      </c>
      <c r="U2764" s="13">
        <f>SUMIFS('Fielding Data'!E:E, 'Fielding Data'!$A:$A, $A2764)</f>
        <v>106</v>
      </c>
      <c r="V2764" s="13">
        <f>SUMIFS('Fielding Data'!F:F, 'Fielding Data'!$A:$A, $A2764)</f>
        <v>2</v>
      </c>
      <c r="W2764" s="13">
        <f>SUMIFS('Fielding Data'!G:G, 'Fielding Data'!$A:$A, $A2764)</f>
        <v>1</v>
      </c>
      <c r="X2764" s="13">
        <f>SUMIFS('Fielding Data'!H:H, 'Fielding Data'!$A:$A, $A2764)</f>
        <v>2</v>
      </c>
    </row>
    <row r="2765" spans="1:24" x14ac:dyDescent="0.3">
      <c r="A2765" s="13" t="str">
        <f t="shared" si="87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 t="shared" si="86"/>
        <v>CF</v>
      </c>
      <c r="Q2765" s="13">
        <f>IFERROR(VLOOKUP($A2765, 'Fielding Data'!$A$1:$H$12056, 5, 0), 0)</f>
        <v>0</v>
      </c>
      <c r="R2765" s="13">
        <f>IFERROR(VLOOKUP($A2765, 'Fielding Data'!$A$1:$H$12056, 6, 0), 0)</f>
        <v>0</v>
      </c>
      <c r="S2765" s="13">
        <f>IFERROR(VLOOKUP($A2765, 'Fielding Data'!$A$1:$H$12056, 7, 0), 0)</f>
        <v>0</v>
      </c>
      <c r="T2765" s="13">
        <f>IFERROR(VLOOKUP($A2765, 'Fielding Data'!$A$1:$H$12056, 8, 0), 0)</f>
        <v>0</v>
      </c>
      <c r="U2765" s="13">
        <f>SUMIFS('Fielding Data'!E:E, 'Fielding Data'!$A:$A, $A2765)</f>
        <v>0</v>
      </c>
      <c r="V2765" s="13">
        <f>SUMIFS('Fielding Data'!F:F, 'Fielding Data'!$A:$A, $A2765)</f>
        <v>0</v>
      </c>
      <c r="W2765" s="13">
        <f>SUMIFS('Fielding Data'!G:G, 'Fielding Data'!$A:$A, $A2765)</f>
        <v>0</v>
      </c>
      <c r="X2765" s="13">
        <f>SUMIFS('Fielding Data'!H:H, 'Fielding Data'!$A:$A, $A2765)</f>
        <v>0</v>
      </c>
    </row>
    <row r="2766" spans="1:24" x14ac:dyDescent="0.3">
      <c r="A2766" s="13" t="str">
        <f t="shared" si="87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 t="shared" si="86"/>
        <v>CF</v>
      </c>
      <c r="Q2766" s="13">
        <f>IFERROR(VLOOKUP($A2766, 'Fielding Data'!$A$1:$H$12056, 5, 0), 0)</f>
        <v>0</v>
      </c>
      <c r="R2766" s="13">
        <f>IFERROR(VLOOKUP($A2766, 'Fielding Data'!$A$1:$H$12056, 6, 0), 0)</f>
        <v>0</v>
      </c>
      <c r="S2766" s="13">
        <f>IFERROR(VLOOKUP($A2766, 'Fielding Data'!$A$1:$H$12056, 7, 0), 0)</f>
        <v>0</v>
      </c>
      <c r="T2766" s="13">
        <f>IFERROR(VLOOKUP($A2766, 'Fielding Data'!$A$1:$H$12056, 8, 0), 0)</f>
        <v>0</v>
      </c>
      <c r="U2766" s="13">
        <f>SUMIFS('Fielding Data'!E:E, 'Fielding Data'!$A:$A, $A2766)</f>
        <v>346</v>
      </c>
      <c r="V2766" s="13">
        <f>SUMIFS('Fielding Data'!F:F, 'Fielding Data'!$A:$A, $A2766)</f>
        <v>3</v>
      </c>
      <c r="W2766" s="13">
        <f>SUMIFS('Fielding Data'!G:G, 'Fielding Data'!$A:$A, $A2766)</f>
        <v>0</v>
      </c>
      <c r="X2766" s="13">
        <f>SUMIFS('Fielding Data'!H:H, 'Fielding Data'!$A:$A, $A2766)</f>
        <v>0</v>
      </c>
    </row>
    <row r="2767" spans="1:24" x14ac:dyDescent="0.3">
      <c r="A2767" s="13" t="str">
        <f t="shared" si="87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 t="shared" si="86"/>
        <v>C</v>
      </c>
      <c r="Q2767" s="13">
        <f>IFERROR(VLOOKUP($A2767, 'Fielding Data'!$A$1:$H$12056, 5, 0), 0)</f>
        <v>386</v>
      </c>
      <c r="R2767" s="13">
        <f>IFERROR(VLOOKUP($A2767, 'Fielding Data'!$A$1:$H$12056, 6, 0), 0)</f>
        <v>38</v>
      </c>
      <c r="S2767" s="13">
        <f>IFERROR(VLOOKUP($A2767, 'Fielding Data'!$A$1:$H$12056, 7, 0), 0)</f>
        <v>5</v>
      </c>
      <c r="T2767" s="13">
        <f>IFERROR(VLOOKUP($A2767, 'Fielding Data'!$A$1:$H$12056, 8, 0), 0)</f>
        <v>2</v>
      </c>
      <c r="U2767" s="13">
        <f>SUMIFS('Fielding Data'!E:E, 'Fielding Data'!$A:$A, $A2767)</f>
        <v>386</v>
      </c>
      <c r="V2767" s="13">
        <f>SUMIFS('Fielding Data'!F:F, 'Fielding Data'!$A:$A, $A2767)</f>
        <v>38</v>
      </c>
      <c r="W2767" s="13">
        <f>SUMIFS('Fielding Data'!G:G, 'Fielding Data'!$A:$A, $A2767)</f>
        <v>5</v>
      </c>
      <c r="X2767" s="13">
        <f>SUMIFS('Fielding Data'!H:H, 'Fielding Data'!$A:$A, $A2767)</f>
        <v>2</v>
      </c>
    </row>
    <row r="2768" spans="1:24" x14ac:dyDescent="0.3">
      <c r="A2768" s="13" t="str">
        <f t="shared" si="87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 t="shared" si="86"/>
        <v>P</v>
      </c>
      <c r="Q2768" s="13">
        <f>IFERROR(VLOOKUP($A2768, 'Fielding Data'!$A$1:$H$12056, 5, 0), 0)</f>
        <v>3</v>
      </c>
      <c r="R2768" s="13">
        <f>IFERROR(VLOOKUP($A2768, 'Fielding Data'!$A$1:$H$12056, 6, 0), 0)</f>
        <v>5</v>
      </c>
      <c r="S2768" s="13">
        <f>IFERROR(VLOOKUP($A2768, 'Fielding Data'!$A$1:$H$12056, 7, 0), 0)</f>
        <v>0</v>
      </c>
      <c r="T2768" s="13">
        <f>IFERROR(VLOOKUP($A2768, 'Fielding Data'!$A$1:$H$12056, 8, 0), 0)</f>
        <v>0</v>
      </c>
      <c r="U2768" s="13">
        <f>SUMIFS('Fielding Data'!E:E, 'Fielding Data'!$A:$A, $A2768)</f>
        <v>3</v>
      </c>
      <c r="V2768" s="13">
        <f>SUMIFS('Fielding Data'!F:F, 'Fielding Data'!$A:$A, $A2768)</f>
        <v>5</v>
      </c>
      <c r="W2768" s="13">
        <f>SUMIFS('Fielding Data'!G:G, 'Fielding Data'!$A:$A, $A2768)</f>
        <v>0</v>
      </c>
      <c r="X2768" s="13">
        <f>SUMIFS('Fielding Data'!H:H, 'Fielding Data'!$A:$A, $A2768)</f>
        <v>0</v>
      </c>
    </row>
    <row r="2769" spans="1:24" x14ac:dyDescent="0.3">
      <c r="A2769" s="13" t="str">
        <f t="shared" si="87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 t="shared" si="86"/>
        <v>Other</v>
      </c>
      <c r="Q2769" s="13">
        <f>IFERROR(VLOOKUP($A2769, 'Fielding Data'!$A$1:$H$12056, 5, 0), 0)</f>
        <v>0</v>
      </c>
      <c r="R2769" s="13">
        <f>IFERROR(VLOOKUP($A2769, 'Fielding Data'!$A$1:$H$12056, 6, 0), 0)</f>
        <v>0</v>
      </c>
      <c r="S2769" s="13">
        <f>IFERROR(VLOOKUP($A2769, 'Fielding Data'!$A$1:$H$12056, 7, 0), 0)</f>
        <v>0</v>
      </c>
      <c r="T2769" s="13">
        <f>IFERROR(VLOOKUP($A2769, 'Fielding Data'!$A$1:$H$12056, 8, 0), 0)</f>
        <v>0</v>
      </c>
      <c r="U2769" s="13">
        <f>SUMIFS('Fielding Data'!E:E, 'Fielding Data'!$A:$A, $A2769)</f>
        <v>0</v>
      </c>
      <c r="V2769" s="13">
        <f>SUMIFS('Fielding Data'!F:F, 'Fielding Data'!$A:$A, $A2769)</f>
        <v>0</v>
      </c>
      <c r="W2769" s="13">
        <f>SUMIFS('Fielding Data'!G:G, 'Fielding Data'!$A:$A, $A2769)</f>
        <v>0</v>
      </c>
      <c r="X2769" s="13">
        <f>SUMIFS('Fielding Data'!H:H, 'Fielding Data'!$A:$A, $A2769)</f>
        <v>0</v>
      </c>
    </row>
    <row r="2770" spans="1:24" x14ac:dyDescent="0.3">
      <c r="A2770" s="13" t="str">
        <f t="shared" si="87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 t="shared" si="86"/>
        <v>2B</v>
      </c>
      <c r="Q2770" s="13">
        <f>IFERROR(VLOOKUP($A2770, 'Fielding Data'!$A$1:$H$12056, 5, 0), 0)</f>
        <v>1</v>
      </c>
      <c r="R2770" s="13">
        <f>IFERROR(VLOOKUP($A2770, 'Fielding Data'!$A$1:$H$12056, 6, 0), 0)</f>
        <v>7</v>
      </c>
      <c r="S2770" s="13">
        <f>IFERROR(VLOOKUP($A2770, 'Fielding Data'!$A$1:$H$12056, 7, 0), 0)</f>
        <v>0</v>
      </c>
      <c r="T2770" s="13">
        <f>IFERROR(VLOOKUP($A2770, 'Fielding Data'!$A$1:$H$12056, 8, 0), 0)</f>
        <v>3</v>
      </c>
      <c r="U2770" s="13">
        <f>SUMIFS('Fielding Data'!E:E, 'Fielding Data'!$A:$A, $A2770)</f>
        <v>5</v>
      </c>
      <c r="V2770" s="13">
        <f>SUMIFS('Fielding Data'!F:F, 'Fielding Data'!$A:$A, $A2770)</f>
        <v>16</v>
      </c>
      <c r="W2770" s="13">
        <f>SUMIFS('Fielding Data'!G:G, 'Fielding Data'!$A:$A, $A2770)</f>
        <v>2</v>
      </c>
      <c r="X2770" s="13">
        <f>SUMIFS('Fielding Data'!H:H, 'Fielding Data'!$A:$A, $A2770)</f>
        <v>5</v>
      </c>
    </row>
    <row r="2771" spans="1:24" x14ac:dyDescent="0.3">
      <c r="A2771" s="13" t="str">
        <f t="shared" si="87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 t="shared" si="86"/>
        <v>1B</v>
      </c>
      <c r="Q2771" s="13">
        <f>IFERROR(VLOOKUP($A2771, 'Fielding Data'!$A$1:$H$12056, 5, 0), 0)</f>
        <v>110</v>
      </c>
      <c r="R2771" s="13">
        <f>IFERROR(VLOOKUP($A2771, 'Fielding Data'!$A$1:$H$12056, 6, 0), 0)</f>
        <v>10</v>
      </c>
      <c r="S2771" s="13">
        <f>IFERROR(VLOOKUP($A2771, 'Fielding Data'!$A$1:$H$12056, 7, 0), 0)</f>
        <v>0</v>
      </c>
      <c r="T2771" s="13">
        <f>IFERROR(VLOOKUP($A2771, 'Fielding Data'!$A$1:$H$12056, 8, 0), 0)</f>
        <v>10</v>
      </c>
      <c r="U2771" s="13">
        <f>SUMIFS('Fielding Data'!E:E, 'Fielding Data'!$A:$A, $A2771)</f>
        <v>116</v>
      </c>
      <c r="V2771" s="13">
        <f>SUMIFS('Fielding Data'!F:F, 'Fielding Data'!$A:$A, $A2771)</f>
        <v>28</v>
      </c>
      <c r="W2771" s="13">
        <f>SUMIFS('Fielding Data'!G:G, 'Fielding Data'!$A:$A, $A2771)</f>
        <v>2</v>
      </c>
      <c r="X2771" s="13">
        <f>SUMIFS('Fielding Data'!H:H, 'Fielding Data'!$A:$A, $A2771)</f>
        <v>12</v>
      </c>
    </row>
    <row r="2772" spans="1:24" x14ac:dyDescent="0.3">
      <c r="A2772" s="13" t="str">
        <f t="shared" si="87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 t="shared" si="86"/>
        <v>P</v>
      </c>
      <c r="Q2772" s="13">
        <f>IFERROR(VLOOKUP($A2772, 'Fielding Data'!$A$1:$H$12056, 5, 0), 0)</f>
        <v>3</v>
      </c>
      <c r="R2772" s="13">
        <f>IFERROR(VLOOKUP($A2772, 'Fielding Data'!$A$1:$H$12056, 6, 0), 0)</f>
        <v>20</v>
      </c>
      <c r="S2772" s="13">
        <f>IFERROR(VLOOKUP($A2772, 'Fielding Data'!$A$1:$H$12056, 7, 0), 0)</f>
        <v>1</v>
      </c>
      <c r="T2772" s="13">
        <f>IFERROR(VLOOKUP($A2772, 'Fielding Data'!$A$1:$H$12056, 8, 0), 0)</f>
        <v>1</v>
      </c>
      <c r="U2772" s="13">
        <f>SUMIFS('Fielding Data'!E:E, 'Fielding Data'!$A:$A, $A2772)</f>
        <v>3</v>
      </c>
      <c r="V2772" s="13">
        <f>SUMIFS('Fielding Data'!F:F, 'Fielding Data'!$A:$A, $A2772)</f>
        <v>20</v>
      </c>
      <c r="W2772" s="13">
        <f>SUMIFS('Fielding Data'!G:G, 'Fielding Data'!$A:$A, $A2772)</f>
        <v>1</v>
      </c>
      <c r="X2772" s="13">
        <f>SUMIFS('Fielding Data'!H:H, 'Fielding Data'!$A:$A, $A2772)</f>
        <v>1</v>
      </c>
    </row>
    <row r="2773" spans="1:24" x14ac:dyDescent="0.3">
      <c r="A2773" s="13" t="str">
        <f t="shared" si="87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 t="shared" si="86"/>
        <v>P</v>
      </c>
      <c r="Q2773" s="13">
        <f>IFERROR(VLOOKUP($A2773, 'Fielding Data'!$A$1:$H$12056, 5, 0), 0)</f>
        <v>4</v>
      </c>
      <c r="R2773" s="13">
        <f>IFERROR(VLOOKUP($A2773, 'Fielding Data'!$A$1:$H$12056, 6, 0), 0)</f>
        <v>5</v>
      </c>
      <c r="S2773" s="13">
        <f>IFERROR(VLOOKUP($A2773, 'Fielding Data'!$A$1:$H$12056, 7, 0), 0)</f>
        <v>0</v>
      </c>
      <c r="T2773" s="13">
        <f>IFERROR(VLOOKUP($A2773, 'Fielding Data'!$A$1:$H$12056, 8, 0), 0)</f>
        <v>1</v>
      </c>
      <c r="U2773" s="13">
        <f>SUMIFS('Fielding Data'!E:E, 'Fielding Data'!$A:$A, $A2773)</f>
        <v>4</v>
      </c>
      <c r="V2773" s="13">
        <f>SUMIFS('Fielding Data'!F:F, 'Fielding Data'!$A:$A, $A2773)</f>
        <v>5</v>
      </c>
      <c r="W2773" s="13">
        <f>SUMIFS('Fielding Data'!G:G, 'Fielding Data'!$A:$A, $A2773)</f>
        <v>0</v>
      </c>
      <c r="X2773" s="13">
        <f>SUMIFS('Fielding Data'!H:H, 'Fielding Data'!$A:$A, $A2773)</f>
        <v>1</v>
      </c>
    </row>
    <row r="2774" spans="1:24" x14ac:dyDescent="0.3">
      <c r="A2774" s="13" t="str">
        <f t="shared" si="87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 t="shared" si="86"/>
        <v>SS</v>
      </c>
      <c r="Q2774" s="13">
        <f>IFERROR(VLOOKUP($A2774, 'Fielding Data'!$A$1:$H$12056, 5, 0), 0)</f>
        <v>8</v>
      </c>
      <c r="R2774" s="13">
        <f>IFERROR(VLOOKUP($A2774, 'Fielding Data'!$A$1:$H$12056, 6, 0), 0)</f>
        <v>10</v>
      </c>
      <c r="S2774" s="13">
        <f>IFERROR(VLOOKUP($A2774, 'Fielding Data'!$A$1:$H$12056, 7, 0), 0)</f>
        <v>0</v>
      </c>
      <c r="T2774" s="13">
        <f>IFERROR(VLOOKUP($A2774, 'Fielding Data'!$A$1:$H$12056, 8, 0), 0)</f>
        <v>4</v>
      </c>
      <c r="U2774" s="13">
        <f>SUMIFS('Fielding Data'!E:E, 'Fielding Data'!$A:$A, $A2774)</f>
        <v>8</v>
      </c>
      <c r="V2774" s="13">
        <f>SUMIFS('Fielding Data'!F:F, 'Fielding Data'!$A:$A, $A2774)</f>
        <v>10</v>
      </c>
      <c r="W2774" s="13">
        <f>SUMIFS('Fielding Data'!G:G, 'Fielding Data'!$A:$A, $A2774)</f>
        <v>0</v>
      </c>
      <c r="X2774" s="13">
        <f>SUMIFS('Fielding Data'!H:H, 'Fielding Data'!$A:$A, $A2774)</f>
        <v>4</v>
      </c>
    </row>
    <row r="2775" spans="1:24" x14ac:dyDescent="0.3">
      <c r="A2775" s="13" t="str">
        <f t="shared" si="87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 t="shared" si="86"/>
        <v>P</v>
      </c>
      <c r="Q2775" s="13">
        <f>IFERROR(VLOOKUP($A2775, 'Fielding Data'!$A$1:$H$12056, 5, 0), 0)</f>
        <v>4</v>
      </c>
      <c r="R2775" s="13">
        <f>IFERROR(VLOOKUP($A2775, 'Fielding Data'!$A$1:$H$12056, 6, 0), 0)</f>
        <v>7</v>
      </c>
      <c r="S2775" s="13">
        <f>IFERROR(VLOOKUP($A2775, 'Fielding Data'!$A$1:$H$12056, 7, 0), 0)</f>
        <v>0</v>
      </c>
      <c r="T2775" s="13">
        <f>IFERROR(VLOOKUP($A2775, 'Fielding Data'!$A$1:$H$12056, 8, 0), 0)</f>
        <v>0</v>
      </c>
      <c r="U2775" s="13">
        <f>SUMIFS('Fielding Data'!E:E, 'Fielding Data'!$A:$A, $A2775)</f>
        <v>4</v>
      </c>
      <c r="V2775" s="13">
        <f>SUMIFS('Fielding Data'!F:F, 'Fielding Data'!$A:$A, $A2775)</f>
        <v>7</v>
      </c>
      <c r="W2775" s="13">
        <f>SUMIFS('Fielding Data'!G:G, 'Fielding Data'!$A:$A, $A2775)</f>
        <v>0</v>
      </c>
      <c r="X2775" s="13">
        <f>SUMIFS('Fielding Data'!H:H, 'Fielding Data'!$A:$A, $A2775)</f>
        <v>0</v>
      </c>
    </row>
    <row r="2776" spans="1:24" x14ac:dyDescent="0.3">
      <c r="A2776" s="13" t="str">
        <f t="shared" si="87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 t="shared" si="86"/>
        <v>P</v>
      </c>
      <c r="Q2776" s="13">
        <f>IFERROR(VLOOKUP($A2776, 'Fielding Data'!$A$1:$H$12056, 5, 0), 0)</f>
        <v>5</v>
      </c>
      <c r="R2776" s="13">
        <f>IFERROR(VLOOKUP($A2776, 'Fielding Data'!$A$1:$H$12056, 6, 0), 0)</f>
        <v>4</v>
      </c>
      <c r="S2776" s="13">
        <f>IFERROR(VLOOKUP($A2776, 'Fielding Data'!$A$1:$H$12056, 7, 0), 0)</f>
        <v>0</v>
      </c>
      <c r="T2776" s="13">
        <f>IFERROR(VLOOKUP($A2776, 'Fielding Data'!$A$1:$H$12056, 8, 0), 0)</f>
        <v>0</v>
      </c>
      <c r="U2776" s="13">
        <f>SUMIFS('Fielding Data'!E:E, 'Fielding Data'!$A:$A, $A2776)</f>
        <v>5</v>
      </c>
      <c r="V2776" s="13">
        <f>SUMIFS('Fielding Data'!F:F, 'Fielding Data'!$A:$A, $A2776)</f>
        <v>4</v>
      </c>
      <c r="W2776" s="13">
        <f>SUMIFS('Fielding Data'!G:G, 'Fielding Data'!$A:$A, $A2776)</f>
        <v>0</v>
      </c>
      <c r="X2776" s="13">
        <f>SUMIFS('Fielding Data'!H:H, 'Fielding Data'!$A:$A, $A2776)</f>
        <v>0</v>
      </c>
    </row>
    <row r="2777" spans="1:24" x14ac:dyDescent="0.3">
      <c r="A2777" s="13" t="str">
        <f t="shared" si="87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 t="shared" si="86"/>
        <v>P</v>
      </c>
      <c r="Q2777" s="13">
        <f>IFERROR(VLOOKUP($A2777, 'Fielding Data'!$A$1:$H$12056, 5, 0), 0)</f>
        <v>1</v>
      </c>
      <c r="R2777" s="13">
        <f>IFERROR(VLOOKUP($A2777, 'Fielding Data'!$A$1:$H$12056, 6, 0), 0)</f>
        <v>4</v>
      </c>
      <c r="S2777" s="13">
        <f>IFERROR(VLOOKUP($A2777, 'Fielding Data'!$A$1:$H$12056, 7, 0), 0)</f>
        <v>0</v>
      </c>
      <c r="T2777" s="13">
        <f>IFERROR(VLOOKUP($A2777, 'Fielding Data'!$A$1:$H$12056, 8, 0), 0)</f>
        <v>0</v>
      </c>
      <c r="U2777" s="13">
        <f>SUMIFS('Fielding Data'!E:E, 'Fielding Data'!$A:$A, $A2777)</f>
        <v>1</v>
      </c>
      <c r="V2777" s="13">
        <f>SUMIFS('Fielding Data'!F:F, 'Fielding Data'!$A:$A, $A2777)</f>
        <v>4</v>
      </c>
      <c r="W2777" s="13">
        <f>SUMIFS('Fielding Data'!G:G, 'Fielding Data'!$A:$A, $A2777)</f>
        <v>0</v>
      </c>
      <c r="X2777" s="13">
        <f>SUMIFS('Fielding Data'!H:H, 'Fielding Data'!$A:$A, $A2777)</f>
        <v>0</v>
      </c>
    </row>
    <row r="2778" spans="1:24" x14ac:dyDescent="0.3">
      <c r="A2778" s="13" t="str">
        <f t="shared" si="87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 t="shared" si="86"/>
        <v>P</v>
      </c>
      <c r="Q2778" s="13">
        <f>IFERROR(VLOOKUP($A2778, 'Fielding Data'!$A$1:$H$12056, 5, 0), 0)</f>
        <v>0</v>
      </c>
      <c r="R2778" s="13">
        <f>IFERROR(VLOOKUP($A2778, 'Fielding Data'!$A$1:$H$12056, 6, 0), 0)</f>
        <v>6</v>
      </c>
      <c r="S2778" s="13">
        <f>IFERROR(VLOOKUP($A2778, 'Fielding Data'!$A$1:$H$12056, 7, 0), 0)</f>
        <v>0</v>
      </c>
      <c r="T2778" s="13">
        <f>IFERROR(VLOOKUP($A2778, 'Fielding Data'!$A$1:$H$12056, 8, 0), 0)</f>
        <v>0</v>
      </c>
      <c r="U2778" s="13">
        <f>SUMIFS('Fielding Data'!E:E, 'Fielding Data'!$A:$A, $A2778)</f>
        <v>0</v>
      </c>
      <c r="V2778" s="13">
        <f>SUMIFS('Fielding Data'!F:F, 'Fielding Data'!$A:$A, $A2778)</f>
        <v>6</v>
      </c>
      <c r="W2778" s="13">
        <f>SUMIFS('Fielding Data'!G:G, 'Fielding Data'!$A:$A, $A2778)</f>
        <v>0</v>
      </c>
      <c r="X2778" s="13">
        <f>SUMIFS('Fielding Data'!H:H, 'Fielding Data'!$A:$A, $A2778)</f>
        <v>0</v>
      </c>
    </row>
    <row r="2779" spans="1:24" x14ac:dyDescent="0.3">
      <c r="A2779" s="13" t="str">
        <f t="shared" si="87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 t="shared" si="86"/>
        <v>P</v>
      </c>
      <c r="Q2779" s="13">
        <f>IFERROR(VLOOKUP($A2779, 'Fielding Data'!$A$1:$H$12056, 5, 0), 0)</f>
        <v>1</v>
      </c>
      <c r="R2779" s="13">
        <f>IFERROR(VLOOKUP($A2779, 'Fielding Data'!$A$1:$H$12056, 6, 0), 0)</f>
        <v>3</v>
      </c>
      <c r="S2779" s="13">
        <f>IFERROR(VLOOKUP($A2779, 'Fielding Data'!$A$1:$H$12056, 7, 0), 0)</f>
        <v>0</v>
      </c>
      <c r="T2779" s="13">
        <f>IFERROR(VLOOKUP($A2779, 'Fielding Data'!$A$1:$H$12056, 8, 0), 0)</f>
        <v>0</v>
      </c>
      <c r="U2779" s="13">
        <f>SUMIFS('Fielding Data'!E:E, 'Fielding Data'!$A:$A, $A2779)</f>
        <v>1</v>
      </c>
      <c r="V2779" s="13">
        <f>SUMIFS('Fielding Data'!F:F, 'Fielding Data'!$A:$A, $A2779)</f>
        <v>3</v>
      </c>
      <c r="W2779" s="13">
        <f>SUMIFS('Fielding Data'!G:G, 'Fielding Data'!$A:$A, $A2779)</f>
        <v>0</v>
      </c>
      <c r="X2779" s="13">
        <f>SUMIFS('Fielding Data'!H:H, 'Fielding Data'!$A:$A, $A2779)</f>
        <v>0</v>
      </c>
    </row>
    <row r="2780" spans="1:24" x14ac:dyDescent="0.3">
      <c r="A2780" s="13" t="str">
        <f t="shared" si="87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 t="shared" si="86"/>
        <v>CF</v>
      </c>
      <c r="Q2780" s="13">
        <f>IFERROR(VLOOKUP($A2780, 'Fielding Data'!$A$1:$H$12056, 5, 0), 0)</f>
        <v>0</v>
      </c>
      <c r="R2780" s="13">
        <f>IFERROR(VLOOKUP($A2780, 'Fielding Data'!$A$1:$H$12056, 6, 0), 0)</f>
        <v>0</v>
      </c>
      <c r="S2780" s="13">
        <f>IFERROR(VLOOKUP($A2780, 'Fielding Data'!$A$1:$H$12056, 7, 0), 0)</f>
        <v>0</v>
      </c>
      <c r="T2780" s="13">
        <f>IFERROR(VLOOKUP($A2780, 'Fielding Data'!$A$1:$H$12056, 8, 0), 0)</f>
        <v>0</v>
      </c>
      <c r="U2780" s="13">
        <f>SUMIFS('Fielding Data'!E:E, 'Fielding Data'!$A:$A, $A2780)</f>
        <v>98</v>
      </c>
      <c r="V2780" s="13">
        <f>SUMIFS('Fielding Data'!F:F, 'Fielding Data'!$A:$A, $A2780)</f>
        <v>1</v>
      </c>
      <c r="W2780" s="13">
        <f>SUMIFS('Fielding Data'!G:G, 'Fielding Data'!$A:$A, $A2780)</f>
        <v>1</v>
      </c>
      <c r="X2780" s="13">
        <f>SUMIFS('Fielding Data'!H:H, 'Fielding Data'!$A:$A, $A2780)</f>
        <v>0</v>
      </c>
    </row>
    <row r="2781" spans="1:24" x14ac:dyDescent="0.3">
      <c r="A2781" s="13" t="str">
        <f t="shared" si="87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 t="shared" si="86"/>
        <v>LF</v>
      </c>
      <c r="Q2781" s="13">
        <f>IFERROR(VLOOKUP($A2781, 'Fielding Data'!$A$1:$H$12056, 5, 0), 0)</f>
        <v>0</v>
      </c>
      <c r="R2781" s="13">
        <f>IFERROR(VLOOKUP($A2781, 'Fielding Data'!$A$1:$H$12056, 6, 0), 0)</f>
        <v>0</v>
      </c>
      <c r="S2781" s="13">
        <f>IFERROR(VLOOKUP($A2781, 'Fielding Data'!$A$1:$H$12056, 7, 0), 0)</f>
        <v>0</v>
      </c>
      <c r="T2781" s="13">
        <f>IFERROR(VLOOKUP($A2781, 'Fielding Data'!$A$1:$H$12056, 8, 0), 0)</f>
        <v>0</v>
      </c>
      <c r="U2781" s="13">
        <f>SUMIFS('Fielding Data'!E:E, 'Fielding Data'!$A:$A, $A2781)</f>
        <v>2</v>
      </c>
      <c r="V2781" s="13">
        <f>SUMIFS('Fielding Data'!F:F, 'Fielding Data'!$A:$A, $A2781)</f>
        <v>0</v>
      </c>
      <c r="W2781" s="13">
        <f>SUMIFS('Fielding Data'!G:G, 'Fielding Data'!$A:$A, $A2781)</f>
        <v>1</v>
      </c>
      <c r="X2781" s="13">
        <f>SUMIFS('Fielding Data'!H:H, 'Fielding Data'!$A:$A, $A2781)</f>
        <v>0</v>
      </c>
    </row>
    <row r="2782" spans="1:24" x14ac:dyDescent="0.3">
      <c r="A2782" s="13" t="str">
        <f t="shared" si="87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 t="shared" si="86"/>
        <v>1B</v>
      </c>
      <c r="Q2782" s="13">
        <f>IFERROR(VLOOKUP($A2782, 'Fielding Data'!$A$1:$H$12056, 5, 0), 0)</f>
        <v>116</v>
      </c>
      <c r="R2782" s="13">
        <f>IFERROR(VLOOKUP($A2782, 'Fielding Data'!$A$1:$H$12056, 6, 0), 0)</f>
        <v>12</v>
      </c>
      <c r="S2782" s="13">
        <f>IFERROR(VLOOKUP($A2782, 'Fielding Data'!$A$1:$H$12056, 7, 0), 0)</f>
        <v>0</v>
      </c>
      <c r="T2782" s="13">
        <f>IFERROR(VLOOKUP($A2782, 'Fielding Data'!$A$1:$H$12056, 8, 0), 0)</f>
        <v>8</v>
      </c>
      <c r="U2782" s="13">
        <f>SUMIFS('Fielding Data'!E:E, 'Fielding Data'!$A:$A, $A2782)</f>
        <v>201</v>
      </c>
      <c r="V2782" s="13">
        <f>SUMIFS('Fielding Data'!F:F, 'Fielding Data'!$A:$A, $A2782)</f>
        <v>17</v>
      </c>
      <c r="W2782" s="13">
        <f>SUMIFS('Fielding Data'!G:G, 'Fielding Data'!$A:$A, $A2782)</f>
        <v>2</v>
      </c>
      <c r="X2782" s="13">
        <f>SUMIFS('Fielding Data'!H:H, 'Fielding Data'!$A:$A, $A2782)</f>
        <v>9</v>
      </c>
    </row>
    <row r="2783" spans="1:24" x14ac:dyDescent="0.3">
      <c r="A2783" s="13" t="str">
        <f t="shared" si="87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 t="shared" si="86"/>
        <v>CF</v>
      </c>
      <c r="Q2783" s="13">
        <f>IFERROR(VLOOKUP($A2783, 'Fielding Data'!$A$1:$H$12056, 5, 0), 0)</f>
        <v>0</v>
      </c>
      <c r="R2783" s="13">
        <f>IFERROR(VLOOKUP($A2783, 'Fielding Data'!$A$1:$H$12056, 6, 0), 0)</f>
        <v>0</v>
      </c>
      <c r="S2783" s="13">
        <f>IFERROR(VLOOKUP($A2783, 'Fielding Data'!$A$1:$H$12056, 7, 0), 0)</f>
        <v>0</v>
      </c>
      <c r="T2783" s="13">
        <f>IFERROR(VLOOKUP($A2783, 'Fielding Data'!$A$1:$H$12056, 8, 0), 0)</f>
        <v>0</v>
      </c>
      <c r="U2783" s="13">
        <f>SUMIFS('Fielding Data'!E:E, 'Fielding Data'!$A:$A, $A2783)</f>
        <v>149</v>
      </c>
      <c r="V2783" s="13">
        <f>SUMIFS('Fielding Data'!F:F, 'Fielding Data'!$A:$A, $A2783)</f>
        <v>6</v>
      </c>
      <c r="W2783" s="13">
        <f>SUMIFS('Fielding Data'!G:G, 'Fielding Data'!$A:$A, $A2783)</f>
        <v>1</v>
      </c>
      <c r="X2783" s="13">
        <f>SUMIFS('Fielding Data'!H:H, 'Fielding Data'!$A:$A, $A2783)</f>
        <v>0</v>
      </c>
    </row>
    <row r="2784" spans="1:24" x14ac:dyDescent="0.3">
      <c r="A2784" s="13" t="str">
        <f t="shared" si="87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 t="shared" si="86"/>
        <v>P</v>
      </c>
      <c r="Q2784" s="13">
        <f>IFERROR(VLOOKUP($A2784, 'Fielding Data'!$A$1:$H$12056, 5, 0), 0)</f>
        <v>0</v>
      </c>
      <c r="R2784" s="13">
        <f>IFERROR(VLOOKUP($A2784, 'Fielding Data'!$A$1:$H$12056, 6, 0), 0)</f>
        <v>2</v>
      </c>
      <c r="S2784" s="13">
        <f>IFERROR(VLOOKUP($A2784, 'Fielding Data'!$A$1:$H$12056, 7, 0), 0)</f>
        <v>0</v>
      </c>
      <c r="T2784" s="13">
        <f>IFERROR(VLOOKUP($A2784, 'Fielding Data'!$A$1:$H$12056, 8, 0), 0)</f>
        <v>0</v>
      </c>
      <c r="U2784" s="13">
        <f>SUMIFS('Fielding Data'!E:E, 'Fielding Data'!$A:$A, $A2784)</f>
        <v>0</v>
      </c>
      <c r="V2784" s="13">
        <f>SUMIFS('Fielding Data'!F:F, 'Fielding Data'!$A:$A, $A2784)</f>
        <v>2</v>
      </c>
      <c r="W2784" s="13">
        <f>SUMIFS('Fielding Data'!G:G, 'Fielding Data'!$A:$A, $A2784)</f>
        <v>0</v>
      </c>
      <c r="X2784" s="13">
        <f>SUMIFS('Fielding Data'!H:H, 'Fielding Data'!$A:$A, $A2784)</f>
        <v>0</v>
      </c>
    </row>
    <row r="2785" spans="1:24" x14ac:dyDescent="0.3">
      <c r="A2785" s="13" t="str">
        <f t="shared" si="87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 t="shared" si="86"/>
        <v>Other</v>
      </c>
      <c r="Q2785" s="13">
        <f>IFERROR(VLOOKUP($A2785, 'Fielding Data'!$A$1:$H$12056, 5, 0), 0)</f>
        <v>0</v>
      </c>
      <c r="R2785" s="13">
        <f>IFERROR(VLOOKUP($A2785, 'Fielding Data'!$A$1:$H$12056, 6, 0), 0)</f>
        <v>0</v>
      </c>
      <c r="S2785" s="13">
        <f>IFERROR(VLOOKUP($A2785, 'Fielding Data'!$A$1:$H$12056, 7, 0), 0)</f>
        <v>0</v>
      </c>
      <c r="T2785" s="13">
        <f>IFERROR(VLOOKUP($A2785, 'Fielding Data'!$A$1:$H$12056, 8, 0), 0)</f>
        <v>0</v>
      </c>
      <c r="U2785" s="13">
        <f>SUMIFS('Fielding Data'!E:E, 'Fielding Data'!$A:$A, $A2785)</f>
        <v>0</v>
      </c>
      <c r="V2785" s="13">
        <f>SUMIFS('Fielding Data'!F:F, 'Fielding Data'!$A:$A, $A2785)</f>
        <v>0</v>
      </c>
      <c r="W2785" s="13">
        <f>SUMIFS('Fielding Data'!G:G, 'Fielding Data'!$A:$A, $A2785)</f>
        <v>0</v>
      </c>
      <c r="X2785" s="13">
        <f>SUMIFS('Fielding Data'!H:H, 'Fielding Data'!$A:$A, $A2785)</f>
        <v>0</v>
      </c>
    </row>
    <row r="2786" spans="1:24" x14ac:dyDescent="0.3">
      <c r="A2786" s="13" t="str">
        <f t="shared" si="87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 t="shared" si="86"/>
        <v>P</v>
      </c>
      <c r="Q2786" s="13">
        <f>IFERROR(VLOOKUP($A2786, 'Fielding Data'!$A$1:$H$12056, 5, 0), 0)</f>
        <v>0</v>
      </c>
      <c r="R2786" s="13">
        <f>IFERROR(VLOOKUP($A2786, 'Fielding Data'!$A$1:$H$12056, 6, 0), 0)</f>
        <v>1</v>
      </c>
      <c r="S2786" s="13">
        <f>IFERROR(VLOOKUP($A2786, 'Fielding Data'!$A$1:$H$12056, 7, 0), 0)</f>
        <v>0</v>
      </c>
      <c r="T2786" s="13">
        <f>IFERROR(VLOOKUP($A2786, 'Fielding Data'!$A$1:$H$12056, 8, 0), 0)</f>
        <v>0</v>
      </c>
      <c r="U2786" s="13">
        <f>SUMIFS('Fielding Data'!E:E, 'Fielding Data'!$A:$A, $A2786)</f>
        <v>0</v>
      </c>
      <c r="V2786" s="13">
        <f>SUMIFS('Fielding Data'!F:F, 'Fielding Data'!$A:$A, $A2786)</f>
        <v>1</v>
      </c>
      <c r="W2786" s="13">
        <f>SUMIFS('Fielding Data'!G:G, 'Fielding Data'!$A:$A, $A2786)</f>
        <v>0</v>
      </c>
      <c r="X2786" s="13">
        <f>SUMIFS('Fielding Data'!H:H, 'Fielding Data'!$A:$A, $A2786)</f>
        <v>0</v>
      </c>
    </row>
    <row r="2787" spans="1:24" x14ac:dyDescent="0.3">
      <c r="A2787" s="13" t="str">
        <f t="shared" si="87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 t="shared" si="86"/>
        <v>1B</v>
      </c>
      <c r="Q2787" s="13">
        <f>IFERROR(VLOOKUP($A2787, 'Fielding Data'!$A$1:$H$12056, 5, 0), 0)</f>
        <v>114</v>
      </c>
      <c r="R2787" s="13">
        <f>IFERROR(VLOOKUP($A2787, 'Fielding Data'!$A$1:$H$12056, 6, 0), 0)</f>
        <v>12</v>
      </c>
      <c r="S2787" s="13">
        <f>IFERROR(VLOOKUP($A2787, 'Fielding Data'!$A$1:$H$12056, 7, 0), 0)</f>
        <v>1</v>
      </c>
      <c r="T2787" s="13">
        <f>IFERROR(VLOOKUP($A2787, 'Fielding Data'!$A$1:$H$12056, 8, 0), 0)</f>
        <v>13</v>
      </c>
      <c r="U2787" s="13">
        <f>SUMIFS('Fielding Data'!E:E, 'Fielding Data'!$A:$A, $A2787)</f>
        <v>114</v>
      </c>
      <c r="V2787" s="13">
        <f>SUMIFS('Fielding Data'!F:F, 'Fielding Data'!$A:$A, $A2787)</f>
        <v>12</v>
      </c>
      <c r="W2787" s="13">
        <f>SUMIFS('Fielding Data'!G:G, 'Fielding Data'!$A:$A, $A2787)</f>
        <v>1</v>
      </c>
      <c r="X2787" s="13">
        <f>SUMIFS('Fielding Data'!H:H, 'Fielding Data'!$A:$A, $A2787)</f>
        <v>13</v>
      </c>
    </row>
    <row r="2788" spans="1:24" x14ac:dyDescent="0.3">
      <c r="A2788" s="13" t="str">
        <f t="shared" si="87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 t="shared" si="86"/>
        <v>1B</v>
      </c>
      <c r="Q2788" s="13">
        <f>IFERROR(VLOOKUP($A2788, 'Fielding Data'!$A$1:$H$12056, 5, 0), 0)</f>
        <v>0</v>
      </c>
      <c r="R2788" s="13">
        <f>IFERROR(VLOOKUP($A2788, 'Fielding Data'!$A$1:$H$12056, 6, 0), 0)</f>
        <v>0</v>
      </c>
      <c r="S2788" s="13">
        <f>IFERROR(VLOOKUP($A2788, 'Fielding Data'!$A$1:$H$12056, 7, 0), 0)</f>
        <v>0</v>
      </c>
      <c r="T2788" s="13">
        <f>IFERROR(VLOOKUP($A2788, 'Fielding Data'!$A$1:$H$12056, 8, 0), 0)</f>
        <v>0</v>
      </c>
      <c r="U2788" s="13">
        <f>SUMIFS('Fielding Data'!E:E, 'Fielding Data'!$A:$A, $A2788)</f>
        <v>95</v>
      </c>
      <c r="V2788" s="13">
        <f>SUMIFS('Fielding Data'!F:F, 'Fielding Data'!$A:$A, $A2788)</f>
        <v>124</v>
      </c>
      <c r="W2788" s="13">
        <f>SUMIFS('Fielding Data'!G:G, 'Fielding Data'!$A:$A, $A2788)</f>
        <v>9</v>
      </c>
      <c r="X2788" s="13">
        <f>SUMIFS('Fielding Data'!H:H, 'Fielding Data'!$A:$A, $A2788)</f>
        <v>18</v>
      </c>
    </row>
    <row r="2789" spans="1:24" x14ac:dyDescent="0.3">
      <c r="A2789" s="13" t="str">
        <f t="shared" si="87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 t="shared" si="86"/>
        <v>CF</v>
      </c>
      <c r="Q2789" s="13">
        <f>IFERROR(VLOOKUP($A2789, 'Fielding Data'!$A$1:$H$12056, 5, 0), 0)</f>
        <v>0</v>
      </c>
      <c r="R2789" s="13">
        <f>IFERROR(VLOOKUP($A2789, 'Fielding Data'!$A$1:$H$12056, 6, 0), 0)</f>
        <v>0</v>
      </c>
      <c r="S2789" s="13">
        <f>IFERROR(VLOOKUP($A2789, 'Fielding Data'!$A$1:$H$12056, 7, 0), 0)</f>
        <v>0</v>
      </c>
      <c r="T2789" s="13">
        <f>IFERROR(VLOOKUP($A2789, 'Fielding Data'!$A$1:$H$12056, 8, 0), 0)</f>
        <v>0</v>
      </c>
      <c r="U2789" s="13">
        <f>SUMIFS('Fielding Data'!E:E, 'Fielding Data'!$A:$A, $A2789)</f>
        <v>152</v>
      </c>
      <c r="V2789" s="13">
        <f>SUMIFS('Fielding Data'!F:F, 'Fielding Data'!$A:$A, $A2789)</f>
        <v>1</v>
      </c>
      <c r="W2789" s="13">
        <f>SUMIFS('Fielding Data'!G:G, 'Fielding Data'!$A:$A, $A2789)</f>
        <v>1</v>
      </c>
      <c r="X2789" s="13">
        <f>SUMIFS('Fielding Data'!H:H, 'Fielding Data'!$A:$A, $A2789)</f>
        <v>0</v>
      </c>
    </row>
    <row r="2790" spans="1:24" x14ac:dyDescent="0.3">
      <c r="A2790" s="13" t="str">
        <f t="shared" si="87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 t="shared" si="86"/>
        <v>P</v>
      </c>
      <c r="Q2790" s="13">
        <f>IFERROR(VLOOKUP($A2790, 'Fielding Data'!$A$1:$H$12056, 5, 0), 0)</f>
        <v>8</v>
      </c>
      <c r="R2790" s="13">
        <f>IFERROR(VLOOKUP($A2790, 'Fielding Data'!$A$1:$H$12056, 6, 0), 0)</f>
        <v>20</v>
      </c>
      <c r="S2790" s="13">
        <f>IFERROR(VLOOKUP($A2790, 'Fielding Data'!$A$1:$H$12056, 7, 0), 0)</f>
        <v>2</v>
      </c>
      <c r="T2790" s="13">
        <f>IFERROR(VLOOKUP($A2790, 'Fielding Data'!$A$1:$H$12056, 8, 0), 0)</f>
        <v>2</v>
      </c>
      <c r="U2790" s="13">
        <f>SUMIFS('Fielding Data'!E:E, 'Fielding Data'!$A:$A, $A2790)</f>
        <v>8</v>
      </c>
      <c r="V2790" s="13">
        <f>SUMIFS('Fielding Data'!F:F, 'Fielding Data'!$A:$A, $A2790)</f>
        <v>20</v>
      </c>
      <c r="W2790" s="13">
        <f>SUMIFS('Fielding Data'!G:G, 'Fielding Data'!$A:$A, $A2790)</f>
        <v>2</v>
      </c>
      <c r="X2790" s="13">
        <f>SUMIFS('Fielding Data'!H:H, 'Fielding Data'!$A:$A, $A2790)</f>
        <v>2</v>
      </c>
    </row>
    <row r="2791" spans="1:24" x14ac:dyDescent="0.3">
      <c r="A2791" s="13" t="str">
        <f t="shared" si="87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 t="shared" si="86"/>
        <v>LF</v>
      </c>
      <c r="Q2791" s="13">
        <f>IFERROR(VLOOKUP($A2791, 'Fielding Data'!$A$1:$H$12056, 5, 0), 0)</f>
        <v>0</v>
      </c>
      <c r="R2791" s="13">
        <f>IFERROR(VLOOKUP($A2791, 'Fielding Data'!$A$1:$H$12056, 6, 0), 0)</f>
        <v>0</v>
      </c>
      <c r="S2791" s="13">
        <f>IFERROR(VLOOKUP($A2791, 'Fielding Data'!$A$1:$H$12056, 7, 0), 0)</f>
        <v>0</v>
      </c>
      <c r="T2791" s="13">
        <f>IFERROR(VLOOKUP($A2791, 'Fielding Data'!$A$1:$H$12056, 8, 0), 0)</f>
        <v>0</v>
      </c>
      <c r="U2791" s="13">
        <f>SUMIFS('Fielding Data'!E:E, 'Fielding Data'!$A:$A, $A2791)</f>
        <v>1</v>
      </c>
      <c r="V2791" s="13">
        <f>SUMIFS('Fielding Data'!F:F, 'Fielding Data'!$A:$A, $A2791)</f>
        <v>0</v>
      </c>
      <c r="W2791" s="13">
        <f>SUMIFS('Fielding Data'!G:G, 'Fielding Data'!$A:$A, $A2791)</f>
        <v>0</v>
      </c>
      <c r="X2791" s="13">
        <f>SUMIFS('Fielding Data'!H:H, 'Fielding Data'!$A:$A, $A2791)</f>
        <v>0</v>
      </c>
    </row>
    <row r="2792" spans="1:24" x14ac:dyDescent="0.3">
      <c r="A2792" s="13" t="str">
        <f t="shared" si="87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 t="shared" si="86"/>
        <v>P</v>
      </c>
      <c r="Q2792" s="13">
        <f>IFERROR(VLOOKUP($A2792, 'Fielding Data'!$A$1:$H$12056, 5, 0), 0)</f>
        <v>10</v>
      </c>
      <c r="R2792" s="13">
        <f>IFERROR(VLOOKUP($A2792, 'Fielding Data'!$A$1:$H$12056, 6, 0), 0)</f>
        <v>25</v>
      </c>
      <c r="S2792" s="13">
        <f>IFERROR(VLOOKUP($A2792, 'Fielding Data'!$A$1:$H$12056, 7, 0), 0)</f>
        <v>4</v>
      </c>
      <c r="T2792" s="13">
        <f>IFERROR(VLOOKUP($A2792, 'Fielding Data'!$A$1:$H$12056, 8, 0), 0)</f>
        <v>0</v>
      </c>
      <c r="U2792" s="13">
        <f>SUMIFS('Fielding Data'!E:E, 'Fielding Data'!$A:$A, $A2792)</f>
        <v>10</v>
      </c>
      <c r="V2792" s="13">
        <f>SUMIFS('Fielding Data'!F:F, 'Fielding Data'!$A:$A, $A2792)</f>
        <v>25</v>
      </c>
      <c r="W2792" s="13">
        <f>SUMIFS('Fielding Data'!G:G, 'Fielding Data'!$A:$A, $A2792)</f>
        <v>4</v>
      </c>
      <c r="X2792" s="13">
        <f>SUMIFS('Fielding Data'!H:H, 'Fielding Data'!$A:$A, $A2792)</f>
        <v>0</v>
      </c>
    </row>
    <row r="2793" spans="1:24" x14ac:dyDescent="0.3">
      <c r="A2793" s="13" t="str">
        <f t="shared" si="87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 t="shared" si="86"/>
        <v>CF</v>
      </c>
      <c r="Q2793" s="13">
        <f>IFERROR(VLOOKUP($A2793, 'Fielding Data'!$A$1:$H$12056, 5, 0), 0)</f>
        <v>0</v>
      </c>
      <c r="R2793" s="13">
        <f>IFERROR(VLOOKUP($A2793, 'Fielding Data'!$A$1:$H$12056, 6, 0), 0)</f>
        <v>0</v>
      </c>
      <c r="S2793" s="13">
        <f>IFERROR(VLOOKUP($A2793, 'Fielding Data'!$A$1:$H$12056, 7, 0), 0)</f>
        <v>0</v>
      </c>
      <c r="T2793" s="13">
        <f>IFERROR(VLOOKUP($A2793, 'Fielding Data'!$A$1:$H$12056, 8, 0), 0)</f>
        <v>0</v>
      </c>
      <c r="U2793" s="13">
        <f>SUMIFS('Fielding Data'!E:E, 'Fielding Data'!$A:$A, $A2793)</f>
        <v>273</v>
      </c>
      <c r="V2793" s="13">
        <f>SUMIFS('Fielding Data'!F:F, 'Fielding Data'!$A:$A, $A2793)</f>
        <v>5</v>
      </c>
      <c r="W2793" s="13">
        <f>SUMIFS('Fielding Data'!G:G, 'Fielding Data'!$A:$A, $A2793)</f>
        <v>7</v>
      </c>
      <c r="X2793" s="13">
        <f>SUMIFS('Fielding Data'!H:H, 'Fielding Data'!$A:$A, $A2793)</f>
        <v>2</v>
      </c>
    </row>
    <row r="2794" spans="1:24" x14ac:dyDescent="0.3">
      <c r="A2794" s="13" t="str">
        <f t="shared" si="87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 t="shared" si="86"/>
        <v>P</v>
      </c>
      <c r="Q2794" s="13">
        <f>IFERROR(VLOOKUP($A2794, 'Fielding Data'!$A$1:$H$12056, 5, 0), 0)</f>
        <v>4</v>
      </c>
      <c r="R2794" s="13">
        <f>IFERROR(VLOOKUP($A2794, 'Fielding Data'!$A$1:$H$12056, 6, 0), 0)</f>
        <v>23</v>
      </c>
      <c r="S2794" s="13">
        <f>IFERROR(VLOOKUP($A2794, 'Fielding Data'!$A$1:$H$12056, 7, 0), 0)</f>
        <v>1</v>
      </c>
      <c r="T2794" s="13">
        <f>IFERROR(VLOOKUP($A2794, 'Fielding Data'!$A$1:$H$12056, 8, 0), 0)</f>
        <v>1</v>
      </c>
      <c r="U2794" s="13">
        <f>SUMIFS('Fielding Data'!E:E, 'Fielding Data'!$A:$A, $A2794)</f>
        <v>4</v>
      </c>
      <c r="V2794" s="13">
        <f>SUMIFS('Fielding Data'!F:F, 'Fielding Data'!$A:$A, $A2794)</f>
        <v>23</v>
      </c>
      <c r="W2794" s="13">
        <f>SUMIFS('Fielding Data'!G:G, 'Fielding Data'!$A:$A, $A2794)</f>
        <v>1</v>
      </c>
      <c r="X2794" s="13">
        <f>SUMIFS('Fielding Data'!H:H, 'Fielding Data'!$A:$A, $A2794)</f>
        <v>1</v>
      </c>
    </row>
    <row r="2795" spans="1:24" x14ac:dyDescent="0.3">
      <c r="A2795" s="13" t="str">
        <f t="shared" si="87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 t="shared" si="86"/>
        <v>P</v>
      </c>
      <c r="Q2795" s="13">
        <f>IFERROR(VLOOKUP($A2795, 'Fielding Data'!$A$1:$H$12056, 5, 0), 0)</f>
        <v>0</v>
      </c>
      <c r="R2795" s="13">
        <f>IFERROR(VLOOKUP($A2795, 'Fielding Data'!$A$1:$H$12056, 6, 0), 0)</f>
        <v>3</v>
      </c>
      <c r="S2795" s="13">
        <f>IFERROR(VLOOKUP($A2795, 'Fielding Data'!$A$1:$H$12056, 7, 0), 0)</f>
        <v>0</v>
      </c>
      <c r="T2795" s="13">
        <f>IFERROR(VLOOKUP($A2795, 'Fielding Data'!$A$1:$H$12056, 8, 0), 0)</f>
        <v>0</v>
      </c>
      <c r="U2795" s="13">
        <f>SUMIFS('Fielding Data'!E:E, 'Fielding Data'!$A:$A, $A2795)</f>
        <v>0</v>
      </c>
      <c r="V2795" s="13">
        <f>SUMIFS('Fielding Data'!F:F, 'Fielding Data'!$A:$A, $A2795)</f>
        <v>3</v>
      </c>
      <c r="W2795" s="13">
        <f>SUMIFS('Fielding Data'!G:G, 'Fielding Data'!$A:$A, $A2795)</f>
        <v>0</v>
      </c>
      <c r="X2795" s="13">
        <f>SUMIFS('Fielding Data'!H:H, 'Fielding Data'!$A:$A, $A2795)</f>
        <v>0</v>
      </c>
    </row>
    <row r="2796" spans="1:24" x14ac:dyDescent="0.3">
      <c r="A2796" s="13" t="str">
        <f t="shared" si="87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 t="shared" si="86"/>
        <v>P</v>
      </c>
      <c r="Q2796" s="13">
        <f>IFERROR(VLOOKUP($A2796, 'Fielding Data'!$A$1:$H$12056, 5, 0), 0)</f>
        <v>0</v>
      </c>
      <c r="R2796" s="13">
        <f>IFERROR(VLOOKUP($A2796, 'Fielding Data'!$A$1:$H$12056, 6, 0), 0)</f>
        <v>0</v>
      </c>
      <c r="S2796" s="13">
        <f>IFERROR(VLOOKUP($A2796, 'Fielding Data'!$A$1:$H$12056, 7, 0), 0)</f>
        <v>0</v>
      </c>
      <c r="T2796" s="13">
        <f>IFERROR(VLOOKUP($A2796, 'Fielding Data'!$A$1:$H$12056, 8, 0), 0)</f>
        <v>0</v>
      </c>
      <c r="U2796" s="13">
        <f>SUMIFS('Fielding Data'!E:E, 'Fielding Data'!$A:$A, $A2796)</f>
        <v>0</v>
      </c>
      <c r="V2796" s="13">
        <f>SUMIFS('Fielding Data'!F:F, 'Fielding Data'!$A:$A, $A2796)</f>
        <v>0</v>
      </c>
      <c r="W2796" s="13">
        <f>SUMIFS('Fielding Data'!G:G, 'Fielding Data'!$A:$A, $A2796)</f>
        <v>0</v>
      </c>
      <c r="X2796" s="13">
        <f>SUMIFS('Fielding Data'!H:H, 'Fielding Data'!$A:$A, $A2796)</f>
        <v>0</v>
      </c>
    </row>
    <row r="2797" spans="1:24" x14ac:dyDescent="0.3">
      <c r="A2797" s="13" t="str">
        <f t="shared" si="87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 t="shared" si="86"/>
        <v>C</v>
      </c>
      <c r="Q2797" s="13">
        <f>IFERROR(VLOOKUP($A2797, 'Fielding Data'!$A$1:$H$12056, 5, 0), 0)</f>
        <v>781</v>
      </c>
      <c r="R2797" s="13">
        <f>IFERROR(VLOOKUP($A2797, 'Fielding Data'!$A$1:$H$12056, 6, 0), 0)</f>
        <v>48</v>
      </c>
      <c r="S2797" s="13">
        <f>IFERROR(VLOOKUP($A2797, 'Fielding Data'!$A$1:$H$12056, 7, 0), 0)</f>
        <v>4</v>
      </c>
      <c r="T2797" s="13">
        <f>IFERROR(VLOOKUP($A2797, 'Fielding Data'!$A$1:$H$12056, 8, 0), 0)</f>
        <v>6</v>
      </c>
      <c r="U2797" s="13">
        <f>SUMIFS('Fielding Data'!E:E, 'Fielding Data'!$A:$A, $A2797)</f>
        <v>781</v>
      </c>
      <c r="V2797" s="13">
        <f>SUMIFS('Fielding Data'!F:F, 'Fielding Data'!$A:$A, $A2797)</f>
        <v>48</v>
      </c>
      <c r="W2797" s="13">
        <f>SUMIFS('Fielding Data'!G:G, 'Fielding Data'!$A:$A, $A2797)</f>
        <v>4</v>
      </c>
      <c r="X2797" s="13">
        <f>SUMIFS('Fielding Data'!H:H, 'Fielding Data'!$A:$A, $A2797)</f>
        <v>6</v>
      </c>
    </row>
    <row r="2798" spans="1:24" x14ac:dyDescent="0.3">
      <c r="A2798" s="13" t="str">
        <f t="shared" si="87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 t="shared" si="86"/>
        <v>1B</v>
      </c>
      <c r="Q2798" s="13">
        <f>IFERROR(VLOOKUP($A2798, 'Fielding Data'!$A$1:$H$12056, 5, 0), 0)</f>
        <v>9</v>
      </c>
      <c r="R2798" s="13">
        <f>IFERROR(VLOOKUP($A2798, 'Fielding Data'!$A$1:$H$12056, 6, 0), 0)</f>
        <v>1</v>
      </c>
      <c r="S2798" s="13">
        <f>IFERROR(VLOOKUP($A2798, 'Fielding Data'!$A$1:$H$12056, 7, 0), 0)</f>
        <v>1</v>
      </c>
      <c r="T2798" s="13">
        <f>IFERROR(VLOOKUP($A2798, 'Fielding Data'!$A$1:$H$12056, 8, 0), 0)</f>
        <v>3</v>
      </c>
      <c r="U2798" s="13">
        <f>SUMIFS('Fielding Data'!E:E, 'Fielding Data'!$A:$A, $A2798)</f>
        <v>76</v>
      </c>
      <c r="V2798" s="13">
        <f>SUMIFS('Fielding Data'!F:F, 'Fielding Data'!$A:$A, $A2798)</f>
        <v>187</v>
      </c>
      <c r="W2798" s="13">
        <f>SUMIFS('Fielding Data'!G:G, 'Fielding Data'!$A:$A, $A2798)</f>
        <v>14</v>
      </c>
      <c r="X2798" s="13">
        <f>SUMIFS('Fielding Data'!H:H, 'Fielding Data'!$A:$A, $A2798)</f>
        <v>22</v>
      </c>
    </row>
    <row r="2799" spans="1:24" x14ac:dyDescent="0.3">
      <c r="A2799" s="13" t="str">
        <f t="shared" si="87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 t="shared" si="86"/>
        <v>P</v>
      </c>
      <c r="Q2799" s="13">
        <f>IFERROR(VLOOKUP($A2799, 'Fielding Data'!$A$1:$H$12056, 5, 0), 0)</f>
        <v>2</v>
      </c>
      <c r="R2799" s="13">
        <f>IFERROR(VLOOKUP($A2799, 'Fielding Data'!$A$1:$H$12056, 6, 0), 0)</f>
        <v>6</v>
      </c>
      <c r="S2799" s="13">
        <f>IFERROR(VLOOKUP($A2799, 'Fielding Data'!$A$1:$H$12056, 7, 0), 0)</f>
        <v>0</v>
      </c>
      <c r="T2799" s="13">
        <f>IFERROR(VLOOKUP($A2799, 'Fielding Data'!$A$1:$H$12056, 8, 0), 0)</f>
        <v>0</v>
      </c>
      <c r="U2799" s="13">
        <f>SUMIFS('Fielding Data'!E:E, 'Fielding Data'!$A:$A, $A2799)</f>
        <v>2</v>
      </c>
      <c r="V2799" s="13">
        <f>SUMIFS('Fielding Data'!F:F, 'Fielding Data'!$A:$A, $A2799)</f>
        <v>6</v>
      </c>
      <c r="W2799" s="13">
        <f>SUMIFS('Fielding Data'!G:G, 'Fielding Data'!$A:$A, $A2799)</f>
        <v>0</v>
      </c>
      <c r="X2799" s="13">
        <f>SUMIFS('Fielding Data'!H:H, 'Fielding Data'!$A:$A, $A2799)</f>
        <v>0</v>
      </c>
    </row>
    <row r="2800" spans="1:24" x14ac:dyDescent="0.3">
      <c r="A2800" s="13" t="str">
        <f t="shared" si="87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 t="shared" si="86"/>
        <v>P</v>
      </c>
      <c r="Q2800" s="13">
        <f>IFERROR(VLOOKUP($A2800, 'Fielding Data'!$A$1:$H$12056, 5, 0), 0)</f>
        <v>2</v>
      </c>
      <c r="R2800" s="13">
        <f>IFERROR(VLOOKUP($A2800, 'Fielding Data'!$A$1:$H$12056, 6, 0), 0)</f>
        <v>15</v>
      </c>
      <c r="S2800" s="13">
        <f>IFERROR(VLOOKUP($A2800, 'Fielding Data'!$A$1:$H$12056, 7, 0), 0)</f>
        <v>5</v>
      </c>
      <c r="T2800" s="13">
        <f>IFERROR(VLOOKUP($A2800, 'Fielding Data'!$A$1:$H$12056, 8, 0), 0)</f>
        <v>1</v>
      </c>
      <c r="U2800" s="13">
        <f>SUMIFS('Fielding Data'!E:E, 'Fielding Data'!$A:$A, $A2800)</f>
        <v>2</v>
      </c>
      <c r="V2800" s="13">
        <f>SUMIFS('Fielding Data'!F:F, 'Fielding Data'!$A:$A, $A2800)</f>
        <v>15</v>
      </c>
      <c r="W2800" s="13">
        <f>SUMIFS('Fielding Data'!G:G, 'Fielding Data'!$A:$A, $A2800)</f>
        <v>5</v>
      </c>
      <c r="X2800" s="13">
        <f>SUMIFS('Fielding Data'!H:H, 'Fielding Data'!$A:$A, $A2800)</f>
        <v>1</v>
      </c>
    </row>
    <row r="2801" spans="1:24" x14ac:dyDescent="0.3">
      <c r="A2801" s="13" t="str">
        <f t="shared" si="87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 t="shared" si="86"/>
        <v>P</v>
      </c>
      <c r="Q2801" s="13">
        <f>IFERROR(VLOOKUP($A2801, 'Fielding Data'!$A$1:$H$12056, 5, 0), 0)</f>
        <v>10</v>
      </c>
      <c r="R2801" s="13">
        <f>IFERROR(VLOOKUP($A2801, 'Fielding Data'!$A$1:$H$12056, 6, 0), 0)</f>
        <v>31</v>
      </c>
      <c r="S2801" s="13">
        <f>IFERROR(VLOOKUP($A2801, 'Fielding Data'!$A$1:$H$12056, 7, 0), 0)</f>
        <v>2</v>
      </c>
      <c r="T2801" s="13">
        <f>IFERROR(VLOOKUP($A2801, 'Fielding Data'!$A$1:$H$12056, 8, 0), 0)</f>
        <v>1</v>
      </c>
      <c r="U2801" s="13">
        <f>SUMIFS('Fielding Data'!E:E, 'Fielding Data'!$A:$A, $A2801)</f>
        <v>10</v>
      </c>
      <c r="V2801" s="13">
        <f>SUMIFS('Fielding Data'!F:F, 'Fielding Data'!$A:$A, $A2801)</f>
        <v>31</v>
      </c>
      <c r="W2801" s="13">
        <f>SUMIFS('Fielding Data'!G:G, 'Fielding Data'!$A:$A, $A2801)</f>
        <v>2</v>
      </c>
      <c r="X2801" s="13">
        <f>SUMIFS('Fielding Data'!H:H, 'Fielding Data'!$A:$A, $A2801)</f>
        <v>1</v>
      </c>
    </row>
    <row r="2802" spans="1:24" x14ac:dyDescent="0.3">
      <c r="A2802" s="13" t="str">
        <f t="shared" si="87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 t="shared" si="86"/>
        <v>SS</v>
      </c>
      <c r="Q2802" s="13">
        <f>IFERROR(VLOOKUP($A2802, 'Fielding Data'!$A$1:$H$12056, 5, 0), 0)</f>
        <v>244</v>
      </c>
      <c r="R2802" s="13">
        <f>IFERROR(VLOOKUP($A2802, 'Fielding Data'!$A$1:$H$12056, 6, 0), 0)</f>
        <v>529</v>
      </c>
      <c r="S2802" s="13">
        <f>IFERROR(VLOOKUP($A2802, 'Fielding Data'!$A$1:$H$12056, 7, 0), 0)</f>
        <v>6</v>
      </c>
      <c r="T2802" s="13">
        <f>IFERROR(VLOOKUP($A2802, 'Fielding Data'!$A$1:$H$12056, 8, 0), 0)</f>
        <v>113</v>
      </c>
      <c r="U2802" s="13">
        <f>SUMIFS('Fielding Data'!E:E, 'Fielding Data'!$A:$A, $A2802)</f>
        <v>244</v>
      </c>
      <c r="V2802" s="13">
        <f>SUMIFS('Fielding Data'!F:F, 'Fielding Data'!$A:$A, $A2802)</f>
        <v>529</v>
      </c>
      <c r="W2802" s="13">
        <f>SUMIFS('Fielding Data'!G:G, 'Fielding Data'!$A:$A, $A2802)</f>
        <v>6</v>
      </c>
      <c r="X2802" s="13">
        <f>SUMIFS('Fielding Data'!H:H, 'Fielding Data'!$A:$A, $A2802)</f>
        <v>113</v>
      </c>
    </row>
    <row r="2803" spans="1:24" x14ac:dyDescent="0.3">
      <c r="A2803" s="13" t="str">
        <f t="shared" si="87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 t="shared" si="86"/>
        <v>P</v>
      </c>
      <c r="Q2803" s="13">
        <f>IFERROR(VLOOKUP($A2803, 'Fielding Data'!$A$1:$H$12056, 5, 0), 0)</f>
        <v>11</v>
      </c>
      <c r="R2803" s="13">
        <f>IFERROR(VLOOKUP($A2803, 'Fielding Data'!$A$1:$H$12056, 6, 0), 0)</f>
        <v>19</v>
      </c>
      <c r="S2803" s="13">
        <f>IFERROR(VLOOKUP($A2803, 'Fielding Data'!$A$1:$H$12056, 7, 0), 0)</f>
        <v>3</v>
      </c>
      <c r="T2803" s="13">
        <f>IFERROR(VLOOKUP($A2803, 'Fielding Data'!$A$1:$H$12056, 8, 0), 0)</f>
        <v>3</v>
      </c>
      <c r="U2803" s="13">
        <f>SUMIFS('Fielding Data'!E:E, 'Fielding Data'!$A:$A, $A2803)</f>
        <v>11</v>
      </c>
      <c r="V2803" s="13">
        <f>SUMIFS('Fielding Data'!F:F, 'Fielding Data'!$A:$A, $A2803)</f>
        <v>19</v>
      </c>
      <c r="W2803" s="13">
        <f>SUMIFS('Fielding Data'!G:G, 'Fielding Data'!$A:$A, $A2803)</f>
        <v>3</v>
      </c>
      <c r="X2803" s="13">
        <f>SUMIFS('Fielding Data'!H:H, 'Fielding Data'!$A:$A, $A2803)</f>
        <v>3</v>
      </c>
    </row>
    <row r="2804" spans="1:24" x14ac:dyDescent="0.3">
      <c r="A2804" s="13" t="str">
        <f t="shared" si="87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 t="shared" si="86"/>
        <v>CF</v>
      </c>
      <c r="Q2804" s="13">
        <f>IFERROR(VLOOKUP($A2804, 'Fielding Data'!$A$1:$H$12056, 5, 0), 0)</f>
        <v>0</v>
      </c>
      <c r="R2804" s="13">
        <f>IFERROR(VLOOKUP($A2804, 'Fielding Data'!$A$1:$H$12056, 6, 0), 0)</f>
        <v>0</v>
      </c>
      <c r="S2804" s="13">
        <f>IFERROR(VLOOKUP($A2804, 'Fielding Data'!$A$1:$H$12056, 7, 0), 0)</f>
        <v>0</v>
      </c>
      <c r="T2804" s="13">
        <f>IFERROR(VLOOKUP($A2804, 'Fielding Data'!$A$1:$H$12056, 8, 0), 0)</f>
        <v>0</v>
      </c>
      <c r="U2804" s="13">
        <f>SUMIFS('Fielding Data'!E:E, 'Fielding Data'!$A:$A, $A2804)</f>
        <v>311</v>
      </c>
      <c r="V2804" s="13">
        <f>SUMIFS('Fielding Data'!F:F, 'Fielding Data'!$A:$A, $A2804)</f>
        <v>8</v>
      </c>
      <c r="W2804" s="13">
        <f>SUMIFS('Fielding Data'!G:G, 'Fielding Data'!$A:$A, $A2804)</f>
        <v>7</v>
      </c>
      <c r="X2804" s="13">
        <f>SUMIFS('Fielding Data'!H:H, 'Fielding Data'!$A:$A, $A2804)</f>
        <v>3</v>
      </c>
    </row>
    <row r="2805" spans="1:24" x14ac:dyDescent="0.3">
      <c r="A2805" s="13" t="str">
        <f t="shared" si="87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 t="shared" si="86"/>
        <v>P</v>
      </c>
      <c r="Q2805" s="13">
        <f>IFERROR(VLOOKUP($A2805, 'Fielding Data'!$A$1:$H$12056, 5, 0), 0)</f>
        <v>12</v>
      </c>
      <c r="R2805" s="13">
        <f>IFERROR(VLOOKUP($A2805, 'Fielding Data'!$A$1:$H$12056, 6, 0), 0)</f>
        <v>39</v>
      </c>
      <c r="S2805" s="13">
        <f>IFERROR(VLOOKUP($A2805, 'Fielding Data'!$A$1:$H$12056, 7, 0), 0)</f>
        <v>0</v>
      </c>
      <c r="T2805" s="13">
        <f>IFERROR(VLOOKUP($A2805, 'Fielding Data'!$A$1:$H$12056, 8, 0), 0)</f>
        <v>2</v>
      </c>
      <c r="U2805" s="13">
        <f>SUMIFS('Fielding Data'!E:E, 'Fielding Data'!$A:$A, $A2805)</f>
        <v>12</v>
      </c>
      <c r="V2805" s="13">
        <f>SUMIFS('Fielding Data'!F:F, 'Fielding Data'!$A:$A, $A2805)</f>
        <v>39</v>
      </c>
      <c r="W2805" s="13">
        <f>SUMIFS('Fielding Data'!G:G, 'Fielding Data'!$A:$A, $A2805)</f>
        <v>0</v>
      </c>
      <c r="X2805" s="13">
        <f>SUMIFS('Fielding Data'!H:H, 'Fielding Data'!$A:$A, $A2805)</f>
        <v>2</v>
      </c>
    </row>
    <row r="2806" spans="1:24" x14ac:dyDescent="0.3">
      <c r="A2806" s="13" t="str">
        <f t="shared" si="87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 t="shared" si="86"/>
        <v>2B</v>
      </c>
      <c r="Q2806" s="13">
        <f>IFERROR(VLOOKUP($A2806, 'Fielding Data'!$A$1:$H$12056, 5, 0), 0)</f>
        <v>34</v>
      </c>
      <c r="R2806" s="13">
        <f>IFERROR(VLOOKUP($A2806, 'Fielding Data'!$A$1:$H$12056, 6, 0), 0)</f>
        <v>52</v>
      </c>
      <c r="S2806" s="13">
        <f>IFERROR(VLOOKUP($A2806, 'Fielding Data'!$A$1:$H$12056, 7, 0), 0)</f>
        <v>1</v>
      </c>
      <c r="T2806" s="13">
        <f>IFERROR(VLOOKUP($A2806, 'Fielding Data'!$A$1:$H$12056, 8, 0), 0)</f>
        <v>5</v>
      </c>
      <c r="U2806" s="13">
        <f>SUMIFS('Fielding Data'!E:E, 'Fielding Data'!$A:$A, $A2806)</f>
        <v>81</v>
      </c>
      <c r="V2806" s="13">
        <f>SUMIFS('Fielding Data'!F:F, 'Fielding Data'!$A:$A, $A2806)</f>
        <v>109</v>
      </c>
      <c r="W2806" s="13">
        <f>SUMIFS('Fielding Data'!G:G, 'Fielding Data'!$A:$A, $A2806)</f>
        <v>6</v>
      </c>
      <c r="X2806" s="13">
        <f>SUMIFS('Fielding Data'!H:H, 'Fielding Data'!$A:$A, $A2806)</f>
        <v>12</v>
      </c>
    </row>
    <row r="2807" spans="1:24" x14ac:dyDescent="0.3">
      <c r="A2807" s="13" t="str">
        <f t="shared" si="87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 t="shared" si="86"/>
        <v>P</v>
      </c>
      <c r="Q2807" s="13">
        <f>IFERROR(VLOOKUP($A2807, 'Fielding Data'!$A$1:$H$12056, 5, 0), 0)</f>
        <v>13</v>
      </c>
      <c r="R2807" s="13">
        <f>IFERROR(VLOOKUP($A2807, 'Fielding Data'!$A$1:$H$12056, 6, 0), 0)</f>
        <v>25</v>
      </c>
      <c r="S2807" s="13">
        <f>IFERROR(VLOOKUP($A2807, 'Fielding Data'!$A$1:$H$12056, 7, 0), 0)</f>
        <v>1</v>
      </c>
      <c r="T2807" s="13">
        <f>IFERROR(VLOOKUP($A2807, 'Fielding Data'!$A$1:$H$12056, 8, 0), 0)</f>
        <v>3</v>
      </c>
      <c r="U2807" s="13">
        <f>SUMIFS('Fielding Data'!E:E, 'Fielding Data'!$A:$A, $A2807)</f>
        <v>13</v>
      </c>
      <c r="V2807" s="13">
        <f>SUMIFS('Fielding Data'!F:F, 'Fielding Data'!$A:$A, $A2807)</f>
        <v>25</v>
      </c>
      <c r="W2807" s="13">
        <f>SUMIFS('Fielding Data'!G:G, 'Fielding Data'!$A:$A, $A2807)</f>
        <v>1</v>
      </c>
      <c r="X2807" s="13">
        <f>SUMIFS('Fielding Data'!H:H, 'Fielding Data'!$A:$A, $A2807)</f>
        <v>3</v>
      </c>
    </row>
    <row r="2808" spans="1:24" x14ac:dyDescent="0.3">
      <c r="A2808" s="13" t="str">
        <f t="shared" si="87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 t="shared" si="86"/>
        <v>2B</v>
      </c>
      <c r="Q2808" s="13">
        <f>IFERROR(VLOOKUP($A2808, 'Fielding Data'!$A$1:$H$12056, 5, 0), 0)</f>
        <v>8</v>
      </c>
      <c r="R2808" s="13">
        <f>IFERROR(VLOOKUP($A2808, 'Fielding Data'!$A$1:$H$12056, 6, 0), 0)</f>
        <v>18</v>
      </c>
      <c r="S2808" s="13">
        <f>IFERROR(VLOOKUP($A2808, 'Fielding Data'!$A$1:$H$12056, 7, 0), 0)</f>
        <v>1</v>
      </c>
      <c r="T2808" s="13">
        <f>IFERROR(VLOOKUP($A2808, 'Fielding Data'!$A$1:$H$12056, 8, 0), 0)</f>
        <v>4</v>
      </c>
      <c r="U2808" s="13">
        <f>SUMIFS('Fielding Data'!E:E, 'Fielding Data'!$A:$A, $A2808)</f>
        <v>9</v>
      </c>
      <c r="V2808" s="13">
        <f>SUMIFS('Fielding Data'!F:F, 'Fielding Data'!$A:$A, $A2808)</f>
        <v>20</v>
      </c>
      <c r="W2808" s="13">
        <f>SUMIFS('Fielding Data'!G:G, 'Fielding Data'!$A:$A, $A2808)</f>
        <v>1</v>
      </c>
      <c r="X2808" s="13">
        <f>SUMIFS('Fielding Data'!H:H, 'Fielding Data'!$A:$A, $A2808)</f>
        <v>5</v>
      </c>
    </row>
    <row r="2809" spans="1:24" x14ac:dyDescent="0.3">
      <c r="A2809" s="13" t="str">
        <f t="shared" si="87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 t="shared" si="86"/>
        <v>P</v>
      </c>
      <c r="Q2809" s="13">
        <f>IFERROR(VLOOKUP($A2809, 'Fielding Data'!$A$1:$H$12056, 5, 0), 0)</f>
        <v>1</v>
      </c>
      <c r="R2809" s="13">
        <f>IFERROR(VLOOKUP($A2809, 'Fielding Data'!$A$1:$H$12056, 6, 0), 0)</f>
        <v>3</v>
      </c>
      <c r="S2809" s="13">
        <f>IFERROR(VLOOKUP($A2809, 'Fielding Data'!$A$1:$H$12056, 7, 0), 0)</f>
        <v>0</v>
      </c>
      <c r="T2809" s="13">
        <f>IFERROR(VLOOKUP($A2809, 'Fielding Data'!$A$1:$H$12056, 8, 0), 0)</f>
        <v>0</v>
      </c>
      <c r="U2809" s="13">
        <f>SUMIFS('Fielding Data'!E:E, 'Fielding Data'!$A:$A, $A2809)</f>
        <v>1</v>
      </c>
      <c r="V2809" s="13">
        <f>SUMIFS('Fielding Data'!F:F, 'Fielding Data'!$A:$A, $A2809)</f>
        <v>3</v>
      </c>
      <c r="W2809" s="13">
        <f>SUMIFS('Fielding Data'!G:G, 'Fielding Data'!$A:$A, $A2809)</f>
        <v>0</v>
      </c>
      <c r="X2809" s="13">
        <f>SUMIFS('Fielding Data'!H:H, 'Fielding Data'!$A:$A, $A2809)</f>
        <v>0</v>
      </c>
    </row>
    <row r="2810" spans="1:24" x14ac:dyDescent="0.3">
      <c r="A2810" s="13" t="str">
        <f t="shared" si="87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 t="shared" si="86"/>
        <v>1B</v>
      </c>
      <c r="Q2810" s="13">
        <f>IFERROR(VLOOKUP($A2810, 'Fielding Data'!$A$1:$H$12056, 5, 0), 0)</f>
        <v>733</v>
      </c>
      <c r="R2810" s="13">
        <f>IFERROR(VLOOKUP($A2810, 'Fielding Data'!$A$1:$H$12056, 6, 0), 0)</f>
        <v>64</v>
      </c>
      <c r="S2810" s="13">
        <f>IFERROR(VLOOKUP($A2810, 'Fielding Data'!$A$1:$H$12056, 7, 0), 0)</f>
        <v>4</v>
      </c>
      <c r="T2810" s="13">
        <f>IFERROR(VLOOKUP($A2810, 'Fielding Data'!$A$1:$H$12056, 8, 0), 0)</f>
        <v>67</v>
      </c>
      <c r="U2810" s="13">
        <f>SUMIFS('Fielding Data'!E:E, 'Fielding Data'!$A:$A, $A2810)</f>
        <v>813</v>
      </c>
      <c r="V2810" s="13">
        <f>SUMIFS('Fielding Data'!F:F, 'Fielding Data'!$A:$A, $A2810)</f>
        <v>64</v>
      </c>
      <c r="W2810" s="13">
        <f>SUMIFS('Fielding Data'!G:G, 'Fielding Data'!$A:$A, $A2810)</f>
        <v>6</v>
      </c>
      <c r="X2810" s="13">
        <f>SUMIFS('Fielding Data'!H:H, 'Fielding Data'!$A:$A, $A2810)</f>
        <v>67</v>
      </c>
    </row>
    <row r="2811" spans="1:24" x14ac:dyDescent="0.3">
      <c r="A2811" s="13" t="str">
        <f t="shared" si="87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 t="shared" si="86"/>
        <v>P</v>
      </c>
      <c r="Q2811" s="13">
        <f>IFERROR(VLOOKUP($A2811, 'Fielding Data'!$A$1:$H$12056, 5, 0), 0)</f>
        <v>1</v>
      </c>
      <c r="R2811" s="13">
        <f>IFERROR(VLOOKUP($A2811, 'Fielding Data'!$A$1:$H$12056, 6, 0), 0)</f>
        <v>13</v>
      </c>
      <c r="S2811" s="13">
        <f>IFERROR(VLOOKUP($A2811, 'Fielding Data'!$A$1:$H$12056, 7, 0), 0)</f>
        <v>0</v>
      </c>
      <c r="T2811" s="13">
        <f>IFERROR(VLOOKUP($A2811, 'Fielding Data'!$A$1:$H$12056, 8, 0), 0)</f>
        <v>0</v>
      </c>
      <c r="U2811" s="13">
        <f>SUMIFS('Fielding Data'!E:E, 'Fielding Data'!$A:$A, $A2811)</f>
        <v>1</v>
      </c>
      <c r="V2811" s="13">
        <f>SUMIFS('Fielding Data'!F:F, 'Fielding Data'!$A:$A, $A2811)</f>
        <v>13</v>
      </c>
      <c r="W2811" s="13">
        <f>SUMIFS('Fielding Data'!G:G, 'Fielding Data'!$A:$A, $A2811)</f>
        <v>0</v>
      </c>
      <c r="X2811" s="13">
        <f>SUMIFS('Fielding Data'!H:H, 'Fielding Data'!$A:$A, $A2811)</f>
        <v>0</v>
      </c>
    </row>
    <row r="2812" spans="1:24" x14ac:dyDescent="0.3">
      <c r="A2812" s="13" t="str">
        <f t="shared" si="87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 t="shared" si="86"/>
        <v>P</v>
      </c>
      <c r="Q2812" s="13">
        <f>IFERROR(VLOOKUP($A2812, 'Fielding Data'!$A$1:$H$12056, 5, 0), 0)</f>
        <v>1</v>
      </c>
      <c r="R2812" s="13">
        <f>IFERROR(VLOOKUP($A2812, 'Fielding Data'!$A$1:$H$12056, 6, 0), 0)</f>
        <v>1</v>
      </c>
      <c r="S2812" s="13">
        <f>IFERROR(VLOOKUP($A2812, 'Fielding Data'!$A$1:$H$12056, 7, 0), 0)</f>
        <v>0</v>
      </c>
      <c r="T2812" s="13">
        <f>IFERROR(VLOOKUP($A2812, 'Fielding Data'!$A$1:$H$12056, 8, 0), 0)</f>
        <v>0</v>
      </c>
      <c r="U2812" s="13">
        <f>SUMIFS('Fielding Data'!E:E, 'Fielding Data'!$A:$A, $A2812)</f>
        <v>1</v>
      </c>
      <c r="V2812" s="13">
        <f>SUMIFS('Fielding Data'!F:F, 'Fielding Data'!$A:$A, $A2812)</f>
        <v>1</v>
      </c>
      <c r="W2812" s="13">
        <f>SUMIFS('Fielding Data'!G:G, 'Fielding Data'!$A:$A, $A2812)</f>
        <v>0</v>
      </c>
      <c r="X2812" s="13">
        <f>SUMIFS('Fielding Data'!H:H, 'Fielding Data'!$A:$A, $A2812)</f>
        <v>0</v>
      </c>
    </row>
    <row r="2813" spans="1:24" x14ac:dyDescent="0.3">
      <c r="A2813" s="13" t="str">
        <f t="shared" si="87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 t="shared" si="86"/>
        <v>P</v>
      </c>
      <c r="Q2813" s="13">
        <f>IFERROR(VLOOKUP($A2813, 'Fielding Data'!$A$1:$H$12056, 5, 0), 0)</f>
        <v>3</v>
      </c>
      <c r="R2813" s="13">
        <f>IFERROR(VLOOKUP($A2813, 'Fielding Data'!$A$1:$H$12056, 6, 0), 0)</f>
        <v>5</v>
      </c>
      <c r="S2813" s="13">
        <f>IFERROR(VLOOKUP($A2813, 'Fielding Data'!$A$1:$H$12056, 7, 0), 0)</f>
        <v>1</v>
      </c>
      <c r="T2813" s="13">
        <f>IFERROR(VLOOKUP($A2813, 'Fielding Data'!$A$1:$H$12056, 8, 0), 0)</f>
        <v>2</v>
      </c>
      <c r="U2813" s="13">
        <f>SUMIFS('Fielding Data'!E:E, 'Fielding Data'!$A:$A, $A2813)</f>
        <v>3</v>
      </c>
      <c r="V2813" s="13">
        <f>SUMIFS('Fielding Data'!F:F, 'Fielding Data'!$A:$A, $A2813)</f>
        <v>5</v>
      </c>
      <c r="W2813" s="13">
        <f>SUMIFS('Fielding Data'!G:G, 'Fielding Data'!$A:$A, $A2813)</f>
        <v>1</v>
      </c>
      <c r="X2813" s="13">
        <f>SUMIFS('Fielding Data'!H:H, 'Fielding Data'!$A:$A, $A2813)</f>
        <v>2</v>
      </c>
    </row>
    <row r="2814" spans="1:24" x14ac:dyDescent="0.3">
      <c r="A2814" s="13" t="str">
        <f t="shared" si="87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 t="shared" si="86"/>
        <v>C</v>
      </c>
      <c r="Q2814" s="13">
        <f>IFERROR(VLOOKUP($A2814, 'Fielding Data'!$A$1:$H$12056, 5, 0), 0)</f>
        <v>221</v>
      </c>
      <c r="R2814" s="13">
        <f>IFERROR(VLOOKUP($A2814, 'Fielding Data'!$A$1:$H$12056, 6, 0), 0)</f>
        <v>21</v>
      </c>
      <c r="S2814" s="13">
        <f>IFERROR(VLOOKUP($A2814, 'Fielding Data'!$A$1:$H$12056, 7, 0), 0)</f>
        <v>5</v>
      </c>
      <c r="T2814" s="13">
        <f>IFERROR(VLOOKUP($A2814, 'Fielding Data'!$A$1:$H$12056, 8, 0), 0)</f>
        <v>1</v>
      </c>
      <c r="U2814" s="13">
        <f>SUMIFS('Fielding Data'!E:E, 'Fielding Data'!$A:$A, $A2814)</f>
        <v>221</v>
      </c>
      <c r="V2814" s="13">
        <f>SUMIFS('Fielding Data'!F:F, 'Fielding Data'!$A:$A, $A2814)</f>
        <v>21</v>
      </c>
      <c r="W2814" s="13">
        <f>SUMIFS('Fielding Data'!G:G, 'Fielding Data'!$A:$A, $A2814)</f>
        <v>5</v>
      </c>
      <c r="X2814" s="13">
        <f>SUMIFS('Fielding Data'!H:H, 'Fielding Data'!$A:$A, $A2814)</f>
        <v>1</v>
      </c>
    </row>
    <row r="2815" spans="1:24" x14ac:dyDescent="0.3">
      <c r="A2815" s="13" t="str">
        <f t="shared" si="87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 t="shared" si="86"/>
        <v>1B</v>
      </c>
      <c r="Q2815" s="13">
        <f>IFERROR(VLOOKUP($A2815, 'Fielding Data'!$A$1:$H$12056, 5, 0), 0)</f>
        <v>0</v>
      </c>
      <c r="R2815" s="13">
        <f>IFERROR(VLOOKUP($A2815, 'Fielding Data'!$A$1:$H$12056, 6, 0), 0)</f>
        <v>0</v>
      </c>
      <c r="S2815" s="13">
        <f>IFERROR(VLOOKUP($A2815, 'Fielding Data'!$A$1:$H$12056, 7, 0), 0)</f>
        <v>0</v>
      </c>
      <c r="T2815" s="13">
        <f>IFERROR(VLOOKUP($A2815, 'Fielding Data'!$A$1:$H$12056, 8, 0), 0)</f>
        <v>0</v>
      </c>
      <c r="U2815" s="13">
        <f>SUMIFS('Fielding Data'!E:E, 'Fielding Data'!$A:$A, $A2815)</f>
        <v>100</v>
      </c>
      <c r="V2815" s="13">
        <f>SUMIFS('Fielding Data'!F:F, 'Fielding Data'!$A:$A, $A2815)</f>
        <v>315</v>
      </c>
      <c r="W2815" s="13">
        <f>SUMIFS('Fielding Data'!G:G, 'Fielding Data'!$A:$A, $A2815)</f>
        <v>10</v>
      </c>
      <c r="X2815" s="13">
        <f>SUMIFS('Fielding Data'!H:H, 'Fielding Data'!$A:$A, $A2815)</f>
        <v>20</v>
      </c>
    </row>
    <row r="2816" spans="1:24" x14ac:dyDescent="0.3">
      <c r="A2816" s="13" t="str">
        <f t="shared" si="87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 t="shared" si="86"/>
        <v>P</v>
      </c>
      <c r="Q2816" s="13">
        <f>IFERROR(VLOOKUP($A2816, 'Fielding Data'!$A$1:$H$12056, 5, 0), 0)</f>
        <v>0</v>
      </c>
      <c r="R2816" s="13">
        <f>IFERROR(VLOOKUP($A2816, 'Fielding Data'!$A$1:$H$12056, 6, 0), 0)</f>
        <v>0</v>
      </c>
      <c r="S2816" s="13">
        <f>IFERROR(VLOOKUP($A2816, 'Fielding Data'!$A$1:$H$12056, 7, 0), 0)</f>
        <v>0</v>
      </c>
      <c r="T2816" s="13">
        <f>IFERROR(VLOOKUP($A2816, 'Fielding Data'!$A$1:$H$12056, 8, 0), 0)</f>
        <v>0</v>
      </c>
      <c r="U2816" s="13">
        <f>SUMIFS('Fielding Data'!E:E, 'Fielding Data'!$A:$A, $A2816)</f>
        <v>0</v>
      </c>
      <c r="V2816" s="13">
        <f>SUMIFS('Fielding Data'!F:F, 'Fielding Data'!$A:$A, $A2816)</f>
        <v>0</v>
      </c>
      <c r="W2816" s="13">
        <f>SUMIFS('Fielding Data'!G:G, 'Fielding Data'!$A:$A, $A2816)</f>
        <v>0</v>
      </c>
      <c r="X2816" s="13">
        <f>SUMIFS('Fielding Data'!H:H, 'Fielding Data'!$A:$A, $A2816)</f>
        <v>0</v>
      </c>
    </row>
    <row r="2817" spans="1:24" x14ac:dyDescent="0.3">
      <c r="A2817" s="13" t="str">
        <f t="shared" si="87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 t="shared" si="86"/>
        <v>2B</v>
      </c>
      <c r="Q2817" s="13">
        <f>IFERROR(VLOOKUP($A2817, 'Fielding Data'!$A$1:$H$12056, 5, 0), 0)</f>
        <v>17</v>
      </c>
      <c r="R2817" s="13">
        <f>IFERROR(VLOOKUP($A2817, 'Fielding Data'!$A$1:$H$12056, 6, 0), 0)</f>
        <v>20</v>
      </c>
      <c r="S2817" s="13">
        <f>IFERROR(VLOOKUP($A2817, 'Fielding Data'!$A$1:$H$12056, 7, 0), 0)</f>
        <v>0</v>
      </c>
      <c r="T2817" s="13">
        <f>IFERROR(VLOOKUP($A2817, 'Fielding Data'!$A$1:$H$12056, 8, 0), 0)</f>
        <v>4</v>
      </c>
      <c r="U2817" s="13">
        <f>SUMIFS('Fielding Data'!E:E, 'Fielding Data'!$A:$A, $A2817)</f>
        <v>40</v>
      </c>
      <c r="V2817" s="13">
        <f>SUMIFS('Fielding Data'!F:F, 'Fielding Data'!$A:$A, $A2817)</f>
        <v>92</v>
      </c>
      <c r="W2817" s="13">
        <f>SUMIFS('Fielding Data'!G:G, 'Fielding Data'!$A:$A, $A2817)</f>
        <v>3</v>
      </c>
      <c r="X2817" s="13">
        <f>SUMIFS('Fielding Data'!H:H, 'Fielding Data'!$A:$A, $A2817)</f>
        <v>21</v>
      </c>
    </row>
    <row r="2818" spans="1:24" x14ac:dyDescent="0.3">
      <c r="A2818" s="13" t="str">
        <f t="shared" si="87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 t="shared" ref="P2818:P2881" si="88">IFERROR(VLOOKUP($A2818, Fielding, 4, 0), "Other")</f>
        <v>P</v>
      </c>
      <c r="Q2818" s="13">
        <f>IFERROR(VLOOKUP($A2818, 'Fielding Data'!$A$1:$H$12056, 5, 0), 0)</f>
        <v>8</v>
      </c>
      <c r="R2818" s="13">
        <f>IFERROR(VLOOKUP($A2818, 'Fielding Data'!$A$1:$H$12056, 6, 0), 0)</f>
        <v>11</v>
      </c>
      <c r="S2818" s="13">
        <f>IFERROR(VLOOKUP($A2818, 'Fielding Data'!$A$1:$H$12056, 7, 0), 0)</f>
        <v>0</v>
      </c>
      <c r="T2818" s="13">
        <f>IFERROR(VLOOKUP($A2818, 'Fielding Data'!$A$1:$H$12056, 8, 0), 0)</f>
        <v>1</v>
      </c>
      <c r="U2818" s="13">
        <f>SUMIFS('Fielding Data'!E:E, 'Fielding Data'!$A:$A, $A2818)</f>
        <v>8</v>
      </c>
      <c r="V2818" s="13">
        <f>SUMIFS('Fielding Data'!F:F, 'Fielding Data'!$A:$A, $A2818)</f>
        <v>11</v>
      </c>
      <c r="W2818" s="13">
        <f>SUMIFS('Fielding Data'!G:G, 'Fielding Data'!$A:$A, $A2818)</f>
        <v>0</v>
      </c>
      <c r="X2818" s="13">
        <f>SUMIFS('Fielding Data'!H:H, 'Fielding Data'!$A:$A, $A2818)</f>
        <v>1</v>
      </c>
    </row>
    <row r="2819" spans="1:24" x14ac:dyDescent="0.3">
      <c r="A2819" s="13" t="str">
        <f t="shared" ref="A2819:A2882" si="89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 t="shared" si="88"/>
        <v>CF</v>
      </c>
      <c r="Q2819" s="13">
        <f>IFERROR(VLOOKUP($A2819, 'Fielding Data'!$A$1:$H$12056, 5, 0), 0)</f>
        <v>0</v>
      </c>
      <c r="R2819" s="13">
        <f>IFERROR(VLOOKUP($A2819, 'Fielding Data'!$A$1:$H$12056, 6, 0), 0)</f>
        <v>0</v>
      </c>
      <c r="S2819" s="13">
        <f>IFERROR(VLOOKUP($A2819, 'Fielding Data'!$A$1:$H$12056, 7, 0), 0)</f>
        <v>0</v>
      </c>
      <c r="T2819" s="13">
        <f>IFERROR(VLOOKUP($A2819, 'Fielding Data'!$A$1:$H$12056, 8, 0), 0)</f>
        <v>0</v>
      </c>
      <c r="U2819" s="13">
        <f>SUMIFS('Fielding Data'!E:E, 'Fielding Data'!$A:$A, $A2819)</f>
        <v>181</v>
      </c>
      <c r="V2819" s="13">
        <f>SUMIFS('Fielding Data'!F:F, 'Fielding Data'!$A:$A, $A2819)</f>
        <v>4</v>
      </c>
      <c r="W2819" s="13">
        <f>SUMIFS('Fielding Data'!G:G, 'Fielding Data'!$A:$A, $A2819)</f>
        <v>3</v>
      </c>
      <c r="X2819" s="13">
        <f>SUMIFS('Fielding Data'!H:H, 'Fielding Data'!$A:$A, $A2819)</f>
        <v>0</v>
      </c>
    </row>
    <row r="2820" spans="1:24" x14ac:dyDescent="0.3">
      <c r="A2820" s="13" t="str">
        <f t="shared" si="89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 t="shared" si="88"/>
        <v>P</v>
      </c>
      <c r="Q2820" s="13">
        <f>IFERROR(VLOOKUP($A2820, 'Fielding Data'!$A$1:$H$12056, 5, 0), 0)</f>
        <v>17</v>
      </c>
      <c r="R2820" s="13">
        <f>IFERROR(VLOOKUP($A2820, 'Fielding Data'!$A$1:$H$12056, 6, 0), 0)</f>
        <v>21</v>
      </c>
      <c r="S2820" s="13">
        <f>IFERROR(VLOOKUP($A2820, 'Fielding Data'!$A$1:$H$12056, 7, 0), 0)</f>
        <v>2</v>
      </c>
      <c r="T2820" s="13">
        <f>IFERROR(VLOOKUP($A2820, 'Fielding Data'!$A$1:$H$12056, 8, 0), 0)</f>
        <v>2</v>
      </c>
      <c r="U2820" s="13">
        <f>SUMIFS('Fielding Data'!E:E, 'Fielding Data'!$A:$A, $A2820)</f>
        <v>17</v>
      </c>
      <c r="V2820" s="13">
        <f>SUMIFS('Fielding Data'!F:F, 'Fielding Data'!$A:$A, $A2820)</f>
        <v>21</v>
      </c>
      <c r="W2820" s="13">
        <f>SUMIFS('Fielding Data'!G:G, 'Fielding Data'!$A:$A, $A2820)</f>
        <v>2</v>
      </c>
      <c r="X2820" s="13">
        <f>SUMIFS('Fielding Data'!H:H, 'Fielding Data'!$A:$A, $A2820)</f>
        <v>2</v>
      </c>
    </row>
    <row r="2821" spans="1:24" x14ac:dyDescent="0.3">
      <c r="A2821" s="13" t="str">
        <f t="shared" si="89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 t="shared" si="88"/>
        <v>1B</v>
      </c>
      <c r="Q2821" s="13">
        <f>IFERROR(VLOOKUP($A2821, 'Fielding Data'!$A$1:$H$12056, 5, 0), 0)</f>
        <v>566</v>
      </c>
      <c r="R2821" s="13">
        <f>IFERROR(VLOOKUP($A2821, 'Fielding Data'!$A$1:$H$12056, 6, 0), 0)</f>
        <v>57</v>
      </c>
      <c r="S2821" s="13">
        <f>IFERROR(VLOOKUP($A2821, 'Fielding Data'!$A$1:$H$12056, 7, 0), 0)</f>
        <v>2</v>
      </c>
      <c r="T2821" s="13">
        <f>IFERROR(VLOOKUP($A2821, 'Fielding Data'!$A$1:$H$12056, 8, 0), 0)</f>
        <v>53</v>
      </c>
      <c r="U2821" s="13">
        <f>SUMIFS('Fielding Data'!E:E, 'Fielding Data'!$A:$A, $A2821)</f>
        <v>566</v>
      </c>
      <c r="V2821" s="13">
        <f>SUMIFS('Fielding Data'!F:F, 'Fielding Data'!$A:$A, $A2821)</f>
        <v>57</v>
      </c>
      <c r="W2821" s="13">
        <f>SUMIFS('Fielding Data'!G:G, 'Fielding Data'!$A:$A, $A2821)</f>
        <v>2</v>
      </c>
      <c r="X2821" s="13">
        <f>SUMIFS('Fielding Data'!H:H, 'Fielding Data'!$A:$A, $A2821)</f>
        <v>53</v>
      </c>
    </row>
    <row r="2822" spans="1:24" x14ac:dyDescent="0.3">
      <c r="A2822" s="13" t="str">
        <f t="shared" si="89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 t="shared" si="88"/>
        <v>P</v>
      </c>
      <c r="Q2822" s="13">
        <f>IFERROR(VLOOKUP($A2822, 'Fielding Data'!$A$1:$H$12056, 5, 0), 0)</f>
        <v>0</v>
      </c>
      <c r="R2822" s="13">
        <f>IFERROR(VLOOKUP($A2822, 'Fielding Data'!$A$1:$H$12056, 6, 0), 0)</f>
        <v>3</v>
      </c>
      <c r="S2822" s="13">
        <f>IFERROR(VLOOKUP($A2822, 'Fielding Data'!$A$1:$H$12056, 7, 0), 0)</f>
        <v>0</v>
      </c>
      <c r="T2822" s="13">
        <f>IFERROR(VLOOKUP($A2822, 'Fielding Data'!$A$1:$H$12056, 8, 0), 0)</f>
        <v>0</v>
      </c>
      <c r="U2822" s="13">
        <f>SUMIFS('Fielding Data'!E:E, 'Fielding Data'!$A:$A, $A2822)</f>
        <v>0</v>
      </c>
      <c r="V2822" s="13">
        <f>SUMIFS('Fielding Data'!F:F, 'Fielding Data'!$A:$A, $A2822)</f>
        <v>3</v>
      </c>
      <c r="W2822" s="13">
        <f>SUMIFS('Fielding Data'!G:G, 'Fielding Data'!$A:$A, $A2822)</f>
        <v>0</v>
      </c>
      <c r="X2822" s="13">
        <f>SUMIFS('Fielding Data'!H:H, 'Fielding Data'!$A:$A, $A2822)</f>
        <v>0</v>
      </c>
    </row>
    <row r="2823" spans="1:24" x14ac:dyDescent="0.3">
      <c r="A2823" s="13" t="str">
        <f t="shared" si="89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 t="shared" si="88"/>
        <v>P</v>
      </c>
      <c r="Q2823" s="13">
        <f>IFERROR(VLOOKUP($A2823, 'Fielding Data'!$A$1:$H$12056, 5, 0), 0)</f>
        <v>5</v>
      </c>
      <c r="R2823" s="13">
        <f>IFERROR(VLOOKUP($A2823, 'Fielding Data'!$A$1:$H$12056, 6, 0), 0)</f>
        <v>7</v>
      </c>
      <c r="S2823" s="13">
        <f>IFERROR(VLOOKUP($A2823, 'Fielding Data'!$A$1:$H$12056, 7, 0), 0)</f>
        <v>0</v>
      </c>
      <c r="T2823" s="13">
        <f>IFERROR(VLOOKUP($A2823, 'Fielding Data'!$A$1:$H$12056, 8, 0), 0)</f>
        <v>1</v>
      </c>
      <c r="U2823" s="13">
        <f>SUMIFS('Fielding Data'!E:E, 'Fielding Data'!$A:$A, $A2823)</f>
        <v>5</v>
      </c>
      <c r="V2823" s="13">
        <f>SUMIFS('Fielding Data'!F:F, 'Fielding Data'!$A:$A, $A2823)</f>
        <v>7</v>
      </c>
      <c r="W2823" s="13">
        <f>SUMIFS('Fielding Data'!G:G, 'Fielding Data'!$A:$A, $A2823)</f>
        <v>0</v>
      </c>
      <c r="X2823" s="13">
        <f>SUMIFS('Fielding Data'!H:H, 'Fielding Data'!$A:$A, $A2823)</f>
        <v>1</v>
      </c>
    </row>
    <row r="2824" spans="1:24" x14ac:dyDescent="0.3">
      <c r="A2824" s="13" t="str">
        <f t="shared" si="89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 t="shared" si="88"/>
        <v>P</v>
      </c>
      <c r="Q2824" s="13">
        <f>IFERROR(VLOOKUP($A2824, 'Fielding Data'!$A$1:$H$12056, 5, 0), 0)</f>
        <v>4</v>
      </c>
      <c r="R2824" s="13">
        <f>IFERROR(VLOOKUP($A2824, 'Fielding Data'!$A$1:$H$12056, 6, 0), 0)</f>
        <v>5</v>
      </c>
      <c r="S2824" s="13">
        <f>IFERROR(VLOOKUP($A2824, 'Fielding Data'!$A$1:$H$12056, 7, 0), 0)</f>
        <v>1</v>
      </c>
      <c r="T2824" s="13">
        <f>IFERROR(VLOOKUP($A2824, 'Fielding Data'!$A$1:$H$12056, 8, 0), 0)</f>
        <v>2</v>
      </c>
      <c r="U2824" s="13">
        <f>SUMIFS('Fielding Data'!E:E, 'Fielding Data'!$A:$A, $A2824)</f>
        <v>4</v>
      </c>
      <c r="V2824" s="13">
        <f>SUMIFS('Fielding Data'!F:F, 'Fielding Data'!$A:$A, $A2824)</f>
        <v>5</v>
      </c>
      <c r="W2824" s="13">
        <f>SUMIFS('Fielding Data'!G:G, 'Fielding Data'!$A:$A, $A2824)</f>
        <v>1</v>
      </c>
      <c r="X2824" s="13">
        <f>SUMIFS('Fielding Data'!H:H, 'Fielding Data'!$A:$A, $A2824)</f>
        <v>2</v>
      </c>
    </row>
    <row r="2825" spans="1:24" x14ac:dyDescent="0.3">
      <c r="A2825" s="13" t="str">
        <f t="shared" si="89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 t="shared" si="88"/>
        <v>LF</v>
      </c>
      <c r="Q2825" s="13">
        <f>IFERROR(VLOOKUP($A2825, 'Fielding Data'!$A$1:$H$12056, 5, 0), 0)</f>
        <v>0</v>
      </c>
      <c r="R2825" s="13">
        <f>IFERROR(VLOOKUP($A2825, 'Fielding Data'!$A$1:$H$12056, 6, 0), 0)</f>
        <v>0</v>
      </c>
      <c r="S2825" s="13">
        <f>IFERROR(VLOOKUP($A2825, 'Fielding Data'!$A$1:$H$12056, 7, 0), 0)</f>
        <v>0</v>
      </c>
      <c r="T2825" s="13">
        <f>IFERROR(VLOOKUP($A2825, 'Fielding Data'!$A$1:$H$12056, 8, 0), 0)</f>
        <v>0</v>
      </c>
      <c r="U2825" s="13">
        <f>SUMIFS('Fielding Data'!E:E, 'Fielding Data'!$A:$A, $A2825)</f>
        <v>11</v>
      </c>
      <c r="V2825" s="13">
        <f>SUMIFS('Fielding Data'!F:F, 'Fielding Data'!$A:$A, $A2825)</f>
        <v>0</v>
      </c>
      <c r="W2825" s="13">
        <f>SUMIFS('Fielding Data'!G:G, 'Fielding Data'!$A:$A, $A2825)</f>
        <v>0</v>
      </c>
      <c r="X2825" s="13">
        <f>SUMIFS('Fielding Data'!H:H, 'Fielding Data'!$A:$A, $A2825)</f>
        <v>0</v>
      </c>
    </row>
    <row r="2826" spans="1:24" x14ac:dyDescent="0.3">
      <c r="A2826" s="13" t="str">
        <f t="shared" si="89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 t="shared" si="88"/>
        <v>P</v>
      </c>
      <c r="Q2826" s="13">
        <f>IFERROR(VLOOKUP($A2826, 'Fielding Data'!$A$1:$H$12056, 5, 0), 0)</f>
        <v>0</v>
      </c>
      <c r="R2826" s="13">
        <f>IFERROR(VLOOKUP($A2826, 'Fielding Data'!$A$1:$H$12056, 6, 0), 0)</f>
        <v>1</v>
      </c>
      <c r="S2826" s="13">
        <f>IFERROR(VLOOKUP($A2826, 'Fielding Data'!$A$1:$H$12056, 7, 0), 0)</f>
        <v>1</v>
      </c>
      <c r="T2826" s="13">
        <f>IFERROR(VLOOKUP($A2826, 'Fielding Data'!$A$1:$H$12056, 8, 0), 0)</f>
        <v>0</v>
      </c>
      <c r="U2826" s="13">
        <f>SUMIFS('Fielding Data'!E:E, 'Fielding Data'!$A:$A, $A2826)</f>
        <v>0</v>
      </c>
      <c r="V2826" s="13">
        <f>SUMIFS('Fielding Data'!F:F, 'Fielding Data'!$A:$A, $A2826)</f>
        <v>1</v>
      </c>
      <c r="W2826" s="13">
        <f>SUMIFS('Fielding Data'!G:G, 'Fielding Data'!$A:$A, $A2826)</f>
        <v>1</v>
      </c>
      <c r="X2826" s="13">
        <f>SUMIFS('Fielding Data'!H:H, 'Fielding Data'!$A:$A, $A2826)</f>
        <v>0</v>
      </c>
    </row>
    <row r="2827" spans="1:24" x14ac:dyDescent="0.3">
      <c r="A2827" s="13" t="str">
        <f t="shared" si="89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 t="shared" si="88"/>
        <v>P</v>
      </c>
      <c r="Q2827" s="13">
        <f>IFERROR(VLOOKUP($A2827, 'Fielding Data'!$A$1:$H$12056, 5, 0), 0)</f>
        <v>11</v>
      </c>
      <c r="R2827" s="13">
        <f>IFERROR(VLOOKUP($A2827, 'Fielding Data'!$A$1:$H$12056, 6, 0), 0)</f>
        <v>24</v>
      </c>
      <c r="S2827" s="13">
        <f>IFERROR(VLOOKUP($A2827, 'Fielding Data'!$A$1:$H$12056, 7, 0), 0)</f>
        <v>2</v>
      </c>
      <c r="T2827" s="13">
        <f>IFERROR(VLOOKUP($A2827, 'Fielding Data'!$A$1:$H$12056, 8, 0), 0)</f>
        <v>3</v>
      </c>
      <c r="U2827" s="13">
        <f>SUMIFS('Fielding Data'!E:E, 'Fielding Data'!$A:$A, $A2827)</f>
        <v>11</v>
      </c>
      <c r="V2827" s="13">
        <f>SUMIFS('Fielding Data'!F:F, 'Fielding Data'!$A:$A, $A2827)</f>
        <v>24</v>
      </c>
      <c r="W2827" s="13">
        <f>SUMIFS('Fielding Data'!G:G, 'Fielding Data'!$A:$A, $A2827)</f>
        <v>2</v>
      </c>
      <c r="X2827" s="13">
        <f>SUMIFS('Fielding Data'!H:H, 'Fielding Data'!$A:$A, $A2827)</f>
        <v>3</v>
      </c>
    </row>
    <row r="2828" spans="1:24" x14ac:dyDescent="0.3">
      <c r="A2828" s="13" t="str">
        <f t="shared" si="89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 t="shared" si="88"/>
        <v>3B</v>
      </c>
      <c r="Q2828" s="13">
        <f>IFERROR(VLOOKUP($A2828, 'Fielding Data'!$A$1:$H$12056, 5, 0), 0)</f>
        <v>0</v>
      </c>
      <c r="R2828" s="13">
        <f>IFERROR(VLOOKUP($A2828, 'Fielding Data'!$A$1:$H$12056, 6, 0), 0)</f>
        <v>0</v>
      </c>
      <c r="S2828" s="13">
        <f>IFERROR(VLOOKUP($A2828, 'Fielding Data'!$A$1:$H$12056, 7, 0), 0)</f>
        <v>0</v>
      </c>
      <c r="T2828" s="13">
        <f>IFERROR(VLOOKUP($A2828, 'Fielding Data'!$A$1:$H$12056, 8, 0), 0)</f>
        <v>0</v>
      </c>
      <c r="U2828" s="13">
        <f>SUMIFS('Fielding Data'!E:E, 'Fielding Data'!$A:$A, $A2828)</f>
        <v>1</v>
      </c>
      <c r="V2828" s="13">
        <f>SUMIFS('Fielding Data'!F:F, 'Fielding Data'!$A:$A, $A2828)</f>
        <v>2</v>
      </c>
      <c r="W2828" s="13">
        <f>SUMIFS('Fielding Data'!G:G, 'Fielding Data'!$A:$A, $A2828)</f>
        <v>0</v>
      </c>
      <c r="X2828" s="13">
        <f>SUMIFS('Fielding Data'!H:H, 'Fielding Data'!$A:$A, $A2828)</f>
        <v>0</v>
      </c>
    </row>
    <row r="2829" spans="1:24" x14ac:dyDescent="0.3">
      <c r="A2829" s="13" t="str">
        <f t="shared" si="89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 t="shared" si="88"/>
        <v>P</v>
      </c>
      <c r="Q2829" s="13">
        <f>IFERROR(VLOOKUP($A2829, 'Fielding Data'!$A$1:$H$12056, 5, 0), 0)</f>
        <v>0</v>
      </c>
      <c r="R2829" s="13">
        <f>IFERROR(VLOOKUP($A2829, 'Fielding Data'!$A$1:$H$12056, 6, 0), 0)</f>
        <v>0</v>
      </c>
      <c r="S2829" s="13">
        <f>IFERROR(VLOOKUP($A2829, 'Fielding Data'!$A$1:$H$12056, 7, 0), 0)</f>
        <v>0</v>
      </c>
      <c r="T2829" s="13">
        <f>IFERROR(VLOOKUP($A2829, 'Fielding Data'!$A$1:$H$12056, 8, 0), 0)</f>
        <v>0</v>
      </c>
      <c r="U2829" s="13">
        <f>SUMIFS('Fielding Data'!E:E, 'Fielding Data'!$A:$A, $A2829)</f>
        <v>0</v>
      </c>
      <c r="V2829" s="13">
        <f>SUMIFS('Fielding Data'!F:F, 'Fielding Data'!$A:$A, $A2829)</f>
        <v>0</v>
      </c>
      <c r="W2829" s="13">
        <f>SUMIFS('Fielding Data'!G:G, 'Fielding Data'!$A:$A, $A2829)</f>
        <v>0</v>
      </c>
      <c r="X2829" s="13">
        <f>SUMIFS('Fielding Data'!H:H, 'Fielding Data'!$A:$A, $A2829)</f>
        <v>0</v>
      </c>
    </row>
    <row r="2830" spans="1:24" x14ac:dyDescent="0.3">
      <c r="A2830" s="13" t="str">
        <f t="shared" si="89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 t="shared" si="88"/>
        <v>1B</v>
      </c>
      <c r="Q2830" s="13">
        <f>IFERROR(VLOOKUP($A2830, 'Fielding Data'!$A$1:$H$12056, 5, 0), 0)</f>
        <v>1</v>
      </c>
      <c r="R2830" s="13">
        <f>IFERROR(VLOOKUP($A2830, 'Fielding Data'!$A$1:$H$12056, 6, 0), 0)</f>
        <v>0</v>
      </c>
      <c r="S2830" s="13">
        <f>IFERROR(VLOOKUP($A2830, 'Fielding Data'!$A$1:$H$12056, 7, 0), 0)</f>
        <v>0</v>
      </c>
      <c r="T2830" s="13">
        <f>IFERROR(VLOOKUP($A2830, 'Fielding Data'!$A$1:$H$12056, 8, 0), 0)</f>
        <v>0</v>
      </c>
      <c r="U2830" s="13">
        <f>SUMIFS('Fielding Data'!E:E, 'Fielding Data'!$A:$A, $A2830)</f>
        <v>337</v>
      </c>
      <c r="V2830" s="13">
        <f>SUMIFS('Fielding Data'!F:F, 'Fielding Data'!$A:$A, $A2830)</f>
        <v>17</v>
      </c>
      <c r="W2830" s="13">
        <f>SUMIFS('Fielding Data'!G:G, 'Fielding Data'!$A:$A, $A2830)</f>
        <v>2</v>
      </c>
      <c r="X2830" s="13">
        <f>SUMIFS('Fielding Data'!H:H, 'Fielding Data'!$A:$A, $A2830)</f>
        <v>4</v>
      </c>
    </row>
    <row r="2831" spans="1:24" x14ac:dyDescent="0.3">
      <c r="A2831" s="13" t="str">
        <f t="shared" si="89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 t="shared" si="88"/>
        <v>P</v>
      </c>
      <c r="Q2831" s="13">
        <f>IFERROR(VLOOKUP($A2831, 'Fielding Data'!$A$1:$H$12056, 5, 0), 0)</f>
        <v>1</v>
      </c>
      <c r="R2831" s="13">
        <f>IFERROR(VLOOKUP($A2831, 'Fielding Data'!$A$1:$H$12056, 6, 0), 0)</f>
        <v>2</v>
      </c>
      <c r="S2831" s="13">
        <f>IFERROR(VLOOKUP($A2831, 'Fielding Data'!$A$1:$H$12056, 7, 0), 0)</f>
        <v>0</v>
      </c>
      <c r="T2831" s="13">
        <f>IFERROR(VLOOKUP($A2831, 'Fielding Data'!$A$1:$H$12056, 8, 0), 0)</f>
        <v>0</v>
      </c>
      <c r="U2831" s="13">
        <f>SUMIFS('Fielding Data'!E:E, 'Fielding Data'!$A:$A, $A2831)</f>
        <v>1</v>
      </c>
      <c r="V2831" s="13">
        <f>SUMIFS('Fielding Data'!F:F, 'Fielding Data'!$A:$A, $A2831)</f>
        <v>2</v>
      </c>
      <c r="W2831" s="13">
        <f>SUMIFS('Fielding Data'!G:G, 'Fielding Data'!$A:$A, $A2831)</f>
        <v>0</v>
      </c>
      <c r="X2831" s="13">
        <f>SUMIFS('Fielding Data'!H:H, 'Fielding Data'!$A:$A, $A2831)</f>
        <v>0</v>
      </c>
    </row>
    <row r="2832" spans="1:24" x14ac:dyDescent="0.3">
      <c r="A2832" s="13" t="str">
        <f t="shared" si="89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 t="shared" si="88"/>
        <v>2B</v>
      </c>
      <c r="Q2832" s="13">
        <f>IFERROR(VLOOKUP($A2832, 'Fielding Data'!$A$1:$H$12056, 5, 0), 0)</f>
        <v>21</v>
      </c>
      <c r="R2832" s="13">
        <f>IFERROR(VLOOKUP($A2832, 'Fielding Data'!$A$1:$H$12056, 6, 0), 0)</f>
        <v>23</v>
      </c>
      <c r="S2832" s="13">
        <f>IFERROR(VLOOKUP($A2832, 'Fielding Data'!$A$1:$H$12056, 7, 0), 0)</f>
        <v>1</v>
      </c>
      <c r="T2832" s="13">
        <f>IFERROR(VLOOKUP($A2832, 'Fielding Data'!$A$1:$H$12056, 8, 0), 0)</f>
        <v>7</v>
      </c>
      <c r="U2832" s="13">
        <f>SUMIFS('Fielding Data'!E:E, 'Fielding Data'!$A:$A, $A2832)</f>
        <v>80</v>
      </c>
      <c r="V2832" s="13">
        <f>SUMIFS('Fielding Data'!F:F, 'Fielding Data'!$A:$A, $A2832)</f>
        <v>44</v>
      </c>
      <c r="W2832" s="13">
        <f>SUMIFS('Fielding Data'!G:G, 'Fielding Data'!$A:$A, $A2832)</f>
        <v>3</v>
      </c>
      <c r="X2832" s="13">
        <f>SUMIFS('Fielding Data'!H:H, 'Fielding Data'!$A:$A, $A2832)</f>
        <v>11</v>
      </c>
    </row>
    <row r="2833" spans="1:24" x14ac:dyDescent="0.3">
      <c r="A2833" s="13" t="str">
        <f t="shared" si="89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 t="shared" si="88"/>
        <v>2B</v>
      </c>
      <c r="Q2833" s="13">
        <f>IFERROR(VLOOKUP($A2833, 'Fielding Data'!$A$1:$H$12056, 5, 0), 0)</f>
        <v>26</v>
      </c>
      <c r="R2833" s="13">
        <f>IFERROR(VLOOKUP($A2833, 'Fielding Data'!$A$1:$H$12056, 6, 0), 0)</f>
        <v>32</v>
      </c>
      <c r="S2833" s="13">
        <f>IFERROR(VLOOKUP($A2833, 'Fielding Data'!$A$1:$H$12056, 7, 0), 0)</f>
        <v>0</v>
      </c>
      <c r="T2833" s="13">
        <f>IFERROR(VLOOKUP($A2833, 'Fielding Data'!$A$1:$H$12056, 8, 0), 0)</f>
        <v>6</v>
      </c>
      <c r="U2833" s="13">
        <f>SUMIFS('Fielding Data'!E:E, 'Fielding Data'!$A:$A, $A2833)</f>
        <v>86</v>
      </c>
      <c r="V2833" s="13">
        <f>SUMIFS('Fielding Data'!F:F, 'Fielding Data'!$A:$A, $A2833)</f>
        <v>146</v>
      </c>
      <c r="W2833" s="13">
        <f>SUMIFS('Fielding Data'!G:G, 'Fielding Data'!$A:$A, $A2833)</f>
        <v>3</v>
      </c>
      <c r="X2833" s="13">
        <f>SUMIFS('Fielding Data'!H:H, 'Fielding Data'!$A:$A, $A2833)</f>
        <v>23</v>
      </c>
    </row>
    <row r="2834" spans="1:24" x14ac:dyDescent="0.3">
      <c r="A2834" s="13" t="str">
        <f t="shared" si="89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 t="shared" si="88"/>
        <v>P</v>
      </c>
      <c r="Q2834" s="13">
        <f>IFERROR(VLOOKUP($A2834, 'Fielding Data'!$A$1:$H$12056, 5, 0), 0)</f>
        <v>8</v>
      </c>
      <c r="R2834" s="13">
        <f>IFERROR(VLOOKUP($A2834, 'Fielding Data'!$A$1:$H$12056, 6, 0), 0)</f>
        <v>9</v>
      </c>
      <c r="S2834" s="13">
        <f>IFERROR(VLOOKUP($A2834, 'Fielding Data'!$A$1:$H$12056, 7, 0), 0)</f>
        <v>0</v>
      </c>
      <c r="T2834" s="13">
        <f>IFERROR(VLOOKUP($A2834, 'Fielding Data'!$A$1:$H$12056, 8, 0), 0)</f>
        <v>1</v>
      </c>
      <c r="U2834" s="13">
        <f>SUMIFS('Fielding Data'!E:E, 'Fielding Data'!$A:$A, $A2834)</f>
        <v>8</v>
      </c>
      <c r="V2834" s="13">
        <f>SUMIFS('Fielding Data'!F:F, 'Fielding Data'!$A:$A, $A2834)</f>
        <v>9</v>
      </c>
      <c r="W2834" s="13">
        <f>SUMIFS('Fielding Data'!G:G, 'Fielding Data'!$A:$A, $A2834)</f>
        <v>0</v>
      </c>
      <c r="X2834" s="13">
        <f>SUMIFS('Fielding Data'!H:H, 'Fielding Data'!$A:$A, $A2834)</f>
        <v>1</v>
      </c>
    </row>
    <row r="2835" spans="1:24" x14ac:dyDescent="0.3">
      <c r="A2835" s="13" t="str">
        <f t="shared" si="89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 t="shared" si="88"/>
        <v>C</v>
      </c>
      <c r="Q2835" s="13">
        <f>IFERROR(VLOOKUP($A2835, 'Fielding Data'!$A$1:$H$12056, 5, 0), 0)</f>
        <v>9</v>
      </c>
      <c r="R2835" s="13">
        <f>IFERROR(VLOOKUP($A2835, 'Fielding Data'!$A$1:$H$12056, 6, 0), 0)</f>
        <v>0</v>
      </c>
      <c r="S2835" s="13">
        <f>IFERROR(VLOOKUP($A2835, 'Fielding Data'!$A$1:$H$12056, 7, 0), 0)</f>
        <v>0</v>
      </c>
      <c r="T2835" s="13">
        <f>IFERROR(VLOOKUP($A2835, 'Fielding Data'!$A$1:$H$12056, 8, 0), 0)</f>
        <v>0</v>
      </c>
      <c r="U2835" s="13">
        <f>SUMIFS('Fielding Data'!E:E, 'Fielding Data'!$A:$A, $A2835)</f>
        <v>10</v>
      </c>
      <c r="V2835" s="13">
        <f>SUMIFS('Fielding Data'!F:F, 'Fielding Data'!$A:$A, $A2835)</f>
        <v>0</v>
      </c>
      <c r="W2835" s="13">
        <f>SUMIFS('Fielding Data'!G:G, 'Fielding Data'!$A:$A, $A2835)</f>
        <v>0</v>
      </c>
      <c r="X2835" s="13">
        <f>SUMIFS('Fielding Data'!H:H, 'Fielding Data'!$A:$A, $A2835)</f>
        <v>0</v>
      </c>
    </row>
    <row r="2836" spans="1:24" x14ac:dyDescent="0.3">
      <c r="A2836" s="13" t="str">
        <f t="shared" si="89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 t="shared" si="88"/>
        <v>P</v>
      </c>
      <c r="Q2836" s="13">
        <f>IFERROR(VLOOKUP($A2836, 'Fielding Data'!$A$1:$H$12056, 5, 0), 0)</f>
        <v>0</v>
      </c>
      <c r="R2836" s="13">
        <f>IFERROR(VLOOKUP($A2836, 'Fielding Data'!$A$1:$H$12056, 6, 0), 0)</f>
        <v>1</v>
      </c>
      <c r="S2836" s="13">
        <f>IFERROR(VLOOKUP($A2836, 'Fielding Data'!$A$1:$H$12056, 7, 0), 0)</f>
        <v>0</v>
      </c>
      <c r="T2836" s="13">
        <f>IFERROR(VLOOKUP($A2836, 'Fielding Data'!$A$1:$H$12056, 8, 0), 0)</f>
        <v>0</v>
      </c>
      <c r="U2836" s="13">
        <f>SUMIFS('Fielding Data'!E:E, 'Fielding Data'!$A:$A, $A2836)</f>
        <v>0</v>
      </c>
      <c r="V2836" s="13">
        <f>SUMIFS('Fielding Data'!F:F, 'Fielding Data'!$A:$A, $A2836)</f>
        <v>1</v>
      </c>
      <c r="W2836" s="13">
        <f>SUMIFS('Fielding Data'!G:G, 'Fielding Data'!$A:$A, $A2836)</f>
        <v>0</v>
      </c>
      <c r="X2836" s="13">
        <f>SUMIFS('Fielding Data'!H:H, 'Fielding Data'!$A:$A, $A2836)</f>
        <v>0</v>
      </c>
    </row>
    <row r="2837" spans="1:24" x14ac:dyDescent="0.3">
      <c r="A2837" s="13" t="str">
        <f t="shared" si="89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 t="shared" si="88"/>
        <v>C</v>
      </c>
      <c r="Q2837" s="13">
        <f>IFERROR(VLOOKUP($A2837, 'Fielding Data'!$A$1:$H$12056, 5, 0), 0)</f>
        <v>195</v>
      </c>
      <c r="R2837" s="13">
        <f>IFERROR(VLOOKUP($A2837, 'Fielding Data'!$A$1:$H$12056, 6, 0), 0)</f>
        <v>9</v>
      </c>
      <c r="S2837" s="13">
        <f>IFERROR(VLOOKUP($A2837, 'Fielding Data'!$A$1:$H$12056, 7, 0), 0)</f>
        <v>0</v>
      </c>
      <c r="T2837" s="13">
        <f>IFERROR(VLOOKUP($A2837, 'Fielding Data'!$A$1:$H$12056, 8, 0), 0)</f>
        <v>2</v>
      </c>
      <c r="U2837" s="13">
        <f>SUMIFS('Fielding Data'!E:E, 'Fielding Data'!$A:$A, $A2837)</f>
        <v>195</v>
      </c>
      <c r="V2837" s="13">
        <f>SUMIFS('Fielding Data'!F:F, 'Fielding Data'!$A:$A, $A2837)</f>
        <v>9</v>
      </c>
      <c r="W2837" s="13">
        <f>SUMIFS('Fielding Data'!G:G, 'Fielding Data'!$A:$A, $A2837)</f>
        <v>0</v>
      </c>
      <c r="X2837" s="13">
        <f>SUMIFS('Fielding Data'!H:H, 'Fielding Data'!$A:$A, $A2837)</f>
        <v>2</v>
      </c>
    </row>
    <row r="2838" spans="1:24" x14ac:dyDescent="0.3">
      <c r="A2838" s="13" t="str">
        <f t="shared" si="89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 t="shared" si="88"/>
        <v>CF</v>
      </c>
      <c r="Q2838" s="13">
        <f>IFERROR(VLOOKUP($A2838, 'Fielding Data'!$A$1:$H$12056, 5, 0), 0)</f>
        <v>0</v>
      </c>
      <c r="R2838" s="13">
        <f>IFERROR(VLOOKUP($A2838, 'Fielding Data'!$A$1:$H$12056, 6, 0), 0)</f>
        <v>0</v>
      </c>
      <c r="S2838" s="13">
        <f>IFERROR(VLOOKUP($A2838, 'Fielding Data'!$A$1:$H$12056, 7, 0), 0)</f>
        <v>0</v>
      </c>
      <c r="T2838" s="13">
        <f>IFERROR(VLOOKUP($A2838, 'Fielding Data'!$A$1:$H$12056, 8, 0), 0)</f>
        <v>0</v>
      </c>
      <c r="U2838" s="13">
        <f>SUMIFS('Fielding Data'!E:E, 'Fielding Data'!$A:$A, $A2838)</f>
        <v>335</v>
      </c>
      <c r="V2838" s="13">
        <f>SUMIFS('Fielding Data'!F:F, 'Fielding Data'!$A:$A, $A2838)</f>
        <v>11</v>
      </c>
      <c r="W2838" s="13">
        <f>SUMIFS('Fielding Data'!G:G, 'Fielding Data'!$A:$A, $A2838)</f>
        <v>5</v>
      </c>
      <c r="X2838" s="13">
        <f>SUMIFS('Fielding Data'!H:H, 'Fielding Data'!$A:$A, $A2838)</f>
        <v>4</v>
      </c>
    </row>
    <row r="2839" spans="1:24" x14ac:dyDescent="0.3">
      <c r="A2839" s="13" t="str">
        <f t="shared" si="89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 t="shared" si="88"/>
        <v>1B</v>
      </c>
      <c r="Q2839" s="13">
        <f>IFERROR(VLOOKUP($A2839, 'Fielding Data'!$A$1:$H$12056, 5, 0), 0)</f>
        <v>3</v>
      </c>
      <c r="R2839" s="13">
        <f>IFERROR(VLOOKUP($A2839, 'Fielding Data'!$A$1:$H$12056, 6, 0), 0)</f>
        <v>1</v>
      </c>
      <c r="S2839" s="13">
        <f>IFERROR(VLOOKUP($A2839, 'Fielding Data'!$A$1:$H$12056, 7, 0), 0)</f>
        <v>0</v>
      </c>
      <c r="T2839" s="13">
        <f>IFERROR(VLOOKUP($A2839, 'Fielding Data'!$A$1:$H$12056, 8, 0), 0)</f>
        <v>1</v>
      </c>
      <c r="U2839" s="13">
        <f>SUMIFS('Fielding Data'!E:E, 'Fielding Data'!$A:$A, $A2839)</f>
        <v>28</v>
      </c>
      <c r="V2839" s="13">
        <f>SUMIFS('Fielding Data'!F:F, 'Fielding Data'!$A:$A, $A2839)</f>
        <v>41</v>
      </c>
      <c r="W2839" s="13">
        <f>SUMIFS('Fielding Data'!G:G, 'Fielding Data'!$A:$A, $A2839)</f>
        <v>3</v>
      </c>
      <c r="X2839" s="13">
        <f>SUMIFS('Fielding Data'!H:H, 'Fielding Data'!$A:$A, $A2839)</f>
        <v>5</v>
      </c>
    </row>
    <row r="2840" spans="1:24" x14ac:dyDescent="0.3">
      <c r="A2840" s="13" t="str">
        <f t="shared" si="89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 t="shared" si="88"/>
        <v>2B</v>
      </c>
      <c r="Q2840" s="13">
        <f>IFERROR(VLOOKUP($A2840, 'Fielding Data'!$A$1:$H$12056, 5, 0), 0)</f>
        <v>264</v>
      </c>
      <c r="R2840" s="13">
        <f>IFERROR(VLOOKUP($A2840, 'Fielding Data'!$A$1:$H$12056, 6, 0), 0)</f>
        <v>487</v>
      </c>
      <c r="S2840" s="13">
        <f>IFERROR(VLOOKUP($A2840, 'Fielding Data'!$A$1:$H$12056, 7, 0), 0)</f>
        <v>6</v>
      </c>
      <c r="T2840" s="13">
        <f>IFERROR(VLOOKUP($A2840, 'Fielding Data'!$A$1:$H$12056, 8, 0), 0)</f>
        <v>94</v>
      </c>
      <c r="U2840" s="13">
        <f>SUMIFS('Fielding Data'!E:E, 'Fielding Data'!$A:$A, $A2840)</f>
        <v>264</v>
      </c>
      <c r="V2840" s="13">
        <f>SUMIFS('Fielding Data'!F:F, 'Fielding Data'!$A:$A, $A2840)</f>
        <v>487</v>
      </c>
      <c r="W2840" s="13">
        <f>SUMIFS('Fielding Data'!G:G, 'Fielding Data'!$A:$A, $A2840)</f>
        <v>6</v>
      </c>
      <c r="X2840" s="13">
        <f>SUMIFS('Fielding Data'!H:H, 'Fielding Data'!$A:$A, $A2840)</f>
        <v>94</v>
      </c>
    </row>
    <row r="2841" spans="1:24" x14ac:dyDescent="0.3">
      <c r="A2841" s="13" t="str">
        <f t="shared" si="89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 t="shared" si="88"/>
        <v>C</v>
      </c>
      <c r="Q2841" s="13">
        <f>IFERROR(VLOOKUP($A2841, 'Fielding Data'!$A$1:$H$12056, 5, 0), 0)</f>
        <v>71</v>
      </c>
      <c r="R2841" s="13">
        <f>IFERROR(VLOOKUP($A2841, 'Fielding Data'!$A$1:$H$12056, 6, 0), 0)</f>
        <v>8</v>
      </c>
      <c r="S2841" s="13">
        <f>IFERROR(VLOOKUP($A2841, 'Fielding Data'!$A$1:$H$12056, 7, 0), 0)</f>
        <v>1</v>
      </c>
      <c r="T2841" s="13">
        <f>IFERROR(VLOOKUP($A2841, 'Fielding Data'!$A$1:$H$12056, 8, 0), 0)</f>
        <v>0</v>
      </c>
      <c r="U2841" s="13">
        <f>SUMIFS('Fielding Data'!E:E, 'Fielding Data'!$A:$A, $A2841)</f>
        <v>71</v>
      </c>
      <c r="V2841" s="13">
        <f>SUMIFS('Fielding Data'!F:F, 'Fielding Data'!$A:$A, $A2841)</f>
        <v>8</v>
      </c>
      <c r="W2841" s="13">
        <f>SUMIFS('Fielding Data'!G:G, 'Fielding Data'!$A:$A, $A2841)</f>
        <v>1</v>
      </c>
      <c r="X2841" s="13">
        <f>SUMIFS('Fielding Data'!H:H, 'Fielding Data'!$A:$A, $A2841)</f>
        <v>0</v>
      </c>
    </row>
    <row r="2842" spans="1:24" x14ac:dyDescent="0.3">
      <c r="A2842" s="13" t="str">
        <f t="shared" si="89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 t="shared" si="88"/>
        <v>P</v>
      </c>
      <c r="Q2842" s="13">
        <f>IFERROR(VLOOKUP($A2842, 'Fielding Data'!$A$1:$H$12056, 5, 0), 0)</f>
        <v>4</v>
      </c>
      <c r="R2842" s="13">
        <f>IFERROR(VLOOKUP($A2842, 'Fielding Data'!$A$1:$H$12056, 6, 0), 0)</f>
        <v>4</v>
      </c>
      <c r="S2842" s="13">
        <f>IFERROR(VLOOKUP($A2842, 'Fielding Data'!$A$1:$H$12056, 7, 0), 0)</f>
        <v>0</v>
      </c>
      <c r="T2842" s="13">
        <f>IFERROR(VLOOKUP($A2842, 'Fielding Data'!$A$1:$H$12056, 8, 0), 0)</f>
        <v>1</v>
      </c>
      <c r="U2842" s="13">
        <f>SUMIFS('Fielding Data'!E:E, 'Fielding Data'!$A:$A, $A2842)</f>
        <v>4</v>
      </c>
      <c r="V2842" s="13">
        <f>SUMIFS('Fielding Data'!F:F, 'Fielding Data'!$A:$A, $A2842)</f>
        <v>4</v>
      </c>
      <c r="W2842" s="13">
        <f>SUMIFS('Fielding Data'!G:G, 'Fielding Data'!$A:$A, $A2842)</f>
        <v>0</v>
      </c>
      <c r="X2842" s="13">
        <f>SUMIFS('Fielding Data'!H:H, 'Fielding Data'!$A:$A, $A2842)</f>
        <v>1</v>
      </c>
    </row>
    <row r="2843" spans="1:24" x14ac:dyDescent="0.3">
      <c r="A2843" s="13" t="str">
        <f t="shared" si="89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 t="shared" si="88"/>
        <v>P</v>
      </c>
      <c r="Q2843" s="13">
        <f>IFERROR(VLOOKUP($A2843, 'Fielding Data'!$A$1:$H$12056, 5, 0), 0)</f>
        <v>0</v>
      </c>
      <c r="R2843" s="13">
        <f>IFERROR(VLOOKUP($A2843, 'Fielding Data'!$A$1:$H$12056, 6, 0), 0)</f>
        <v>0</v>
      </c>
      <c r="S2843" s="13">
        <f>IFERROR(VLOOKUP($A2843, 'Fielding Data'!$A$1:$H$12056, 7, 0), 0)</f>
        <v>1</v>
      </c>
      <c r="T2843" s="13">
        <f>IFERROR(VLOOKUP($A2843, 'Fielding Data'!$A$1:$H$12056, 8, 0), 0)</f>
        <v>0</v>
      </c>
      <c r="U2843" s="13">
        <f>SUMIFS('Fielding Data'!E:E, 'Fielding Data'!$A:$A, $A2843)</f>
        <v>0</v>
      </c>
      <c r="V2843" s="13">
        <f>SUMIFS('Fielding Data'!F:F, 'Fielding Data'!$A:$A, $A2843)</f>
        <v>0</v>
      </c>
      <c r="W2843" s="13">
        <f>SUMIFS('Fielding Data'!G:G, 'Fielding Data'!$A:$A, $A2843)</f>
        <v>1</v>
      </c>
      <c r="X2843" s="13">
        <f>SUMIFS('Fielding Data'!H:H, 'Fielding Data'!$A:$A, $A2843)</f>
        <v>0</v>
      </c>
    </row>
    <row r="2844" spans="1:24" x14ac:dyDescent="0.3">
      <c r="A2844" s="13" t="str">
        <f t="shared" si="89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 t="shared" si="88"/>
        <v>1B</v>
      </c>
      <c r="Q2844" s="13">
        <f>IFERROR(VLOOKUP($A2844, 'Fielding Data'!$A$1:$H$12056, 5, 0), 0)</f>
        <v>1</v>
      </c>
      <c r="R2844" s="13">
        <f>IFERROR(VLOOKUP($A2844, 'Fielding Data'!$A$1:$H$12056, 6, 0), 0)</f>
        <v>0</v>
      </c>
      <c r="S2844" s="13">
        <f>IFERROR(VLOOKUP($A2844, 'Fielding Data'!$A$1:$H$12056, 7, 0), 0)</f>
        <v>0</v>
      </c>
      <c r="T2844" s="13">
        <f>IFERROR(VLOOKUP($A2844, 'Fielding Data'!$A$1:$H$12056, 8, 0), 0)</f>
        <v>0</v>
      </c>
      <c r="U2844" s="13">
        <f>SUMIFS('Fielding Data'!E:E, 'Fielding Data'!$A:$A, $A2844)</f>
        <v>1</v>
      </c>
      <c r="V2844" s="13">
        <f>SUMIFS('Fielding Data'!F:F, 'Fielding Data'!$A:$A, $A2844)</f>
        <v>0</v>
      </c>
      <c r="W2844" s="13">
        <f>SUMIFS('Fielding Data'!G:G, 'Fielding Data'!$A:$A, $A2844)</f>
        <v>0</v>
      </c>
      <c r="X2844" s="13">
        <f>SUMIFS('Fielding Data'!H:H, 'Fielding Data'!$A:$A, $A2844)</f>
        <v>0</v>
      </c>
    </row>
    <row r="2845" spans="1:24" x14ac:dyDescent="0.3">
      <c r="A2845" s="13" t="str">
        <f t="shared" si="89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 t="shared" si="88"/>
        <v>1B</v>
      </c>
      <c r="Q2845" s="13">
        <f>IFERROR(VLOOKUP($A2845, 'Fielding Data'!$A$1:$H$12056, 5, 0), 0)</f>
        <v>95</v>
      </c>
      <c r="R2845" s="13">
        <f>IFERROR(VLOOKUP($A2845, 'Fielding Data'!$A$1:$H$12056, 6, 0), 0)</f>
        <v>8</v>
      </c>
      <c r="S2845" s="13">
        <f>IFERROR(VLOOKUP($A2845, 'Fielding Data'!$A$1:$H$12056, 7, 0), 0)</f>
        <v>2</v>
      </c>
      <c r="T2845" s="13">
        <f>IFERROR(VLOOKUP($A2845, 'Fielding Data'!$A$1:$H$12056, 8, 0), 0)</f>
        <v>6</v>
      </c>
      <c r="U2845" s="13">
        <f>SUMIFS('Fielding Data'!E:E, 'Fielding Data'!$A:$A, $A2845)</f>
        <v>104</v>
      </c>
      <c r="V2845" s="13">
        <f>SUMIFS('Fielding Data'!F:F, 'Fielding Data'!$A:$A, $A2845)</f>
        <v>8</v>
      </c>
      <c r="W2845" s="13">
        <f>SUMIFS('Fielding Data'!G:G, 'Fielding Data'!$A:$A, $A2845)</f>
        <v>2</v>
      </c>
      <c r="X2845" s="13">
        <f>SUMIFS('Fielding Data'!H:H, 'Fielding Data'!$A:$A, $A2845)</f>
        <v>6</v>
      </c>
    </row>
    <row r="2846" spans="1:24" x14ac:dyDescent="0.3">
      <c r="A2846" s="13" t="str">
        <f t="shared" si="89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 t="shared" si="88"/>
        <v>P</v>
      </c>
      <c r="Q2846" s="13">
        <f>IFERROR(VLOOKUP($A2846, 'Fielding Data'!$A$1:$H$12056, 5, 0), 0)</f>
        <v>6</v>
      </c>
      <c r="R2846" s="13">
        <f>IFERROR(VLOOKUP($A2846, 'Fielding Data'!$A$1:$H$12056, 6, 0), 0)</f>
        <v>28</v>
      </c>
      <c r="S2846" s="13">
        <f>IFERROR(VLOOKUP($A2846, 'Fielding Data'!$A$1:$H$12056, 7, 0), 0)</f>
        <v>0</v>
      </c>
      <c r="T2846" s="13">
        <f>IFERROR(VLOOKUP($A2846, 'Fielding Data'!$A$1:$H$12056, 8, 0), 0)</f>
        <v>1</v>
      </c>
      <c r="U2846" s="13">
        <f>SUMIFS('Fielding Data'!E:E, 'Fielding Data'!$A:$A, $A2846)</f>
        <v>6</v>
      </c>
      <c r="V2846" s="13">
        <f>SUMIFS('Fielding Data'!F:F, 'Fielding Data'!$A:$A, $A2846)</f>
        <v>28</v>
      </c>
      <c r="W2846" s="13">
        <f>SUMIFS('Fielding Data'!G:G, 'Fielding Data'!$A:$A, $A2846)</f>
        <v>0</v>
      </c>
      <c r="X2846" s="13">
        <f>SUMIFS('Fielding Data'!H:H, 'Fielding Data'!$A:$A, $A2846)</f>
        <v>1</v>
      </c>
    </row>
    <row r="2847" spans="1:24" x14ac:dyDescent="0.3">
      <c r="A2847" s="13" t="str">
        <f t="shared" si="89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 t="shared" si="88"/>
        <v>LF</v>
      </c>
      <c r="Q2847" s="13">
        <f>IFERROR(VLOOKUP($A2847, 'Fielding Data'!$A$1:$H$12056, 5, 0), 0)</f>
        <v>0</v>
      </c>
      <c r="R2847" s="13">
        <f>IFERROR(VLOOKUP($A2847, 'Fielding Data'!$A$1:$H$12056, 6, 0), 0)</f>
        <v>0</v>
      </c>
      <c r="S2847" s="13">
        <f>IFERROR(VLOOKUP($A2847, 'Fielding Data'!$A$1:$H$12056, 7, 0), 0)</f>
        <v>0</v>
      </c>
      <c r="T2847" s="13">
        <f>IFERROR(VLOOKUP($A2847, 'Fielding Data'!$A$1:$H$12056, 8, 0), 0)</f>
        <v>0</v>
      </c>
      <c r="U2847" s="13">
        <f>SUMIFS('Fielding Data'!E:E, 'Fielding Data'!$A:$A, $A2847)</f>
        <v>0</v>
      </c>
      <c r="V2847" s="13">
        <f>SUMIFS('Fielding Data'!F:F, 'Fielding Data'!$A:$A, $A2847)</f>
        <v>0</v>
      </c>
      <c r="W2847" s="13">
        <f>SUMIFS('Fielding Data'!G:G, 'Fielding Data'!$A:$A, $A2847)</f>
        <v>0</v>
      </c>
      <c r="X2847" s="13">
        <f>SUMIFS('Fielding Data'!H:H, 'Fielding Data'!$A:$A, $A2847)</f>
        <v>0</v>
      </c>
    </row>
    <row r="2848" spans="1:24" x14ac:dyDescent="0.3">
      <c r="A2848" s="13" t="str">
        <f t="shared" si="89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 t="shared" si="88"/>
        <v>C</v>
      </c>
      <c r="Q2848" s="13">
        <f>IFERROR(VLOOKUP($A2848, 'Fielding Data'!$A$1:$H$12056, 5, 0), 0)</f>
        <v>25</v>
      </c>
      <c r="R2848" s="13">
        <f>IFERROR(VLOOKUP($A2848, 'Fielding Data'!$A$1:$H$12056, 6, 0), 0)</f>
        <v>2</v>
      </c>
      <c r="S2848" s="13">
        <f>IFERROR(VLOOKUP($A2848, 'Fielding Data'!$A$1:$H$12056, 7, 0), 0)</f>
        <v>0</v>
      </c>
      <c r="T2848" s="13">
        <f>IFERROR(VLOOKUP($A2848, 'Fielding Data'!$A$1:$H$12056, 8, 0), 0)</f>
        <v>1</v>
      </c>
      <c r="U2848" s="13">
        <f>SUMIFS('Fielding Data'!E:E, 'Fielding Data'!$A:$A, $A2848)</f>
        <v>25</v>
      </c>
      <c r="V2848" s="13">
        <f>SUMIFS('Fielding Data'!F:F, 'Fielding Data'!$A:$A, $A2848)</f>
        <v>2</v>
      </c>
      <c r="W2848" s="13">
        <f>SUMIFS('Fielding Data'!G:G, 'Fielding Data'!$A:$A, $A2848)</f>
        <v>0</v>
      </c>
      <c r="X2848" s="13">
        <f>SUMIFS('Fielding Data'!H:H, 'Fielding Data'!$A:$A, $A2848)</f>
        <v>1</v>
      </c>
    </row>
    <row r="2849" spans="1:24" x14ac:dyDescent="0.3">
      <c r="A2849" s="13" t="str">
        <f t="shared" si="89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 t="shared" si="88"/>
        <v>P</v>
      </c>
      <c r="Q2849" s="13">
        <f>IFERROR(VLOOKUP($A2849, 'Fielding Data'!$A$1:$H$12056, 5, 0), 0)</f>
        <v>9</v>
      </c>
      <c r="R2849" s="13">
        <f>IFERROR(VLOOKUP($A2849, 'Fielding Data'!$A$1:$H$12056, 6, 0), 0)</f>
        <v>28</v>
      </c>
      <c r="S2849" s="13">
        <f>IFERROR(VLOOKUP($A2849, 'Fielding Data'!$A$1:$H$12056, 7, 0), 0)</f>
        <v>2</v>
      </c>
      <c r="T2849" s="13">
        <f>IFERROR(VLOOKUP($A2849, 'Fielding Data'!$A$1:$H$12056, 8, 0), 0)</f>
        <v>1</v>
      </c>
      <c r="U2849" s="13">
        <f>SUMIFS('Fielding Data'!E:E, 'Fielding Data'!$A:$A, $A2849)</f>
        <v>9</v>
      </c>
      <c r="V2849" s="13">
        <f>SUMIFS('Fielding Data'!F:F, 'Fielding Data'!$A:$A, $A2849)</f>
        <v>28</v>
      </c>
      <c r="W2849" s="13">
        <f>SUMIFS('Fielding Data'!G:G, 'Fielding Data'!$A:$A, $A2849)</f>
        <v>2</v>
      </c>
      <c r="X2849" s="13">
        <f>SUMIFS('Fielding Data'!H:H, 'Fielding Data'!$A:$A, $A2849)</f>
        <v>1</v>
      </c>
    </row>
    <row r="2850" spans="1:24" x14ac:dyDescent="0.3">
      <c r="A2850" s="13" t="str">
        <f t="shared" si="89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 t="shared" si="88"/>
        <v>P</v>
      </c>
      <c r="Q2850" s="13">
        <f>IFERROR(VLOOKUP($A2850, 'Fielding Data'!$A$1:$H$12056, 5, 0), 0)</f>
        <v>2</v>
      </c>
      <c r="R2850" s="13">
        <f>IFERROR(VLOOKUP($A2850, 'Fielding Data'!$A$1:$H$12056, 6, 0), 0)</f>
        <v>3</v>
      </c>
      <c r="S2850" s="13">
        <f>IFERROR(VLOOKUP($A2850, 'Fielding Data'!$A$1:$H$12056, 7, 0), 0)</f>
        <v>0</v>
      </c>
      <c r="T2850" s="13">
        <f>IFERROR(VLOOKUP($A2850, 'Fielding Data'!$A$1:$H$12056, 8, 0), 0)</f>
        <v>1</v>
      </c>
      <c r="U2850" s="13">
        <f>SUMIFS('Fielding Data'!E:E, 'Fielding Data'!$A:$A, $A2850)</f>
        <v>2</v>
      </c>
      <c r="V2850" s="13">
        <f>SUMIFS('Fielding Data'!F:F, 'Fielding Data'!$A:$A, $A2850)</f>
        <v>3</v>
      </c>
      <c r="W2850" s="13">
        <f>SUMIFS('Fielding Data'!G:G, 'Fielding Data'!$A:$A, $A2850)</f>
        <v>0</v>
      </c>
      <c r="X2850" s="13">
        <f>SUMIFS('Fielding Data'!H:H, 'Fielding Data'!$A:$A, $A2850)</f>
        <v>1</v>
      </c>
    </row>
    <row r="2851" spans="1:24" x14ac:dyDescent="0.3">
      <c r="A2851" s="13" t="str">
        <f t="shared" si="89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 t="shared" si="88"/>
        <v>LF</v>
      </c>
      <c r="Q2851" s="13">
        <f>IFERROR(VLOOKUP($A2851, 'Fielding Data'!$A$1:$H$12056, 5, 0), 0)</f>
        <v>0</v>
      </c>
      <c r="R2851" s="13">
        <f>IFERROR(VLOOKUP($A2851, 'Fielding Data'!$A$1:$H$12056, 6, 0), 0)</f>
        <v>0</v>
      </c>
      <c r="S2851" s="13">
        <f>IFERROR(VLOOKUP($A2851, 'Fielding Data'!$A$1:$H$12056, 7, 0), 0)</f>
        <v>0</v>
      </c>
      <c r="T2851" s="13">
        <f>IFERROR(VLOOKUP($A2851, 'Fielding Data'!$A$1:$H$12056, 8, 0), 0)</f>
        <v>0</v>
      </c>
      <c r="U2851" s="13">
        <f>SUMIFS('Fielding Data'!E:E, 'Fielding Data'!$A:$A, $A2851)</f>
        <v>226</v>
      </c>
      <c r="V2851" s="13">
        <f>SUMIFS('Fielding Data'!F:F, 'Fielding Data'!$A:$A, $A2851)</f>
        <v>6</v>
      </c>
      <c r="W2851" s="13">
        <f>SUMIFS('Fielding Data'!G:G, 'Fielding Data'!$A:$A, $A2851)</f>
        <v>3</v>
      </c>
      <c r="X2851" s="13">
        <f>SUMIFS('Fielding Data'!H:H, 'Fielding Data'!$A:$A, $A2851)</f>
        <v>1</v>
      </c>
    </row>
    <row r="2852" spans="1:24" x14ac:dyDescent="0.3">
      <c r="A2852" s="13" t="str">
        <f t="shared" si="89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 t="shared" si="88"/>
        <v>2B</v>
      </c>
      <c r="Q2852" s="13">
        <f>IFERROR(VLOOKUP($A2852, 'Fielding Data'!$A$1:$H$12056, 5, 0), 0)</f>
        <v>22</v>
      </c>
      <c r="R2852" s="13">
        <f>IFERROR(VLOOKUP($A2852, 'Fielding Data'!$A$1:$H$12056, 6, 0), 0)</f>
        <v>38</v>
      </c>
      <c r="S2852" s="13">
        <f>IFERROR(VLOOKUP($A2852, 'Fielding Data'!$A$1:$H$12056, 7, 0), 0)</f>
        <v>4</v>
      </c>
      <c r="T2852" s="13">
        <f>IFERROR(VLOOKUP($A2852, 'Fielding Data'!$A$1:$H$12056, 8, 0), 0)</f>
        <v>3</v>
      </c>
      <c r="U2852" s="13">
        <f>SUMIFS('Fielding Data'!E:E, 'Fielding Data'!$A:$A, $A2852)</f>
        <v>22</v>
      </c>
      <c r="V2852" s="13">
        <f>SUMIFS('Fielding Data'!F:F, 'Fielding Data'!$A:$A, $A2852)</f>
        <v>38</v>
      </c>
      <c r="W2852" s="13">
        <f>SUMIFS('Fielding Data'!G:G, 'Fielding Data'!$A:$A, $A2852)</f>
        <v>4</v>
      </c>
      <c r="X2852" s="13">
        <f>SUMIFS('Fielding Data'!H:H, 'Fielding Data'!$A:$A, $A2852)</f>
        <v>3</v>
      </c>
    </row>
    <row r="2853" spans="1:24" x14ac:dyDescent="0.3">
      <c r="A2853" s="13" t="str">
        <f t="shared" si="89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 t="shared" si="88"/>
        <v>P</v>
      </c>
      <c r="Q2853" s="13">
        <f>IFERROR(VLOOKUP($A2853, 'Fielding Data'!$A$1:$H$12056, 5, 0), 0)</f>
        <v>0</v>
      </c>
      <c r="R2853" s="13">
        <f>IFERROR(VLOOKUP($A2853, 'Fielding Data'!$A$1:$H$12056, 6, 0), 0)</f>
        <v>1</v>
      </c>
      <c r="S2853" s="13">
        <f>IFERROR(VLOOKUP($A2853, 'Fielding Data'!$A$1:$H$12056, 7, 0), 0)</f>
        <v>0</v>
      </c>
      <c r="T2853" s="13">
        <f>IFERROR(VLOOKUP($A2853, 'Fielding Data'!$A$1:$H$12056, 8, 0), 0)</f>
        <v>0</v>
      </c>
      <c r="U2853" s="13">
        <f>SUMIFS('Fielding Data'!E:E, 'Fielding Data'!$A:$A, $A2853)</f>
        <v>0</v>
      </c>
      <c r="V2853" s="13">
        <f>SUMIFS('Fielding Data'!F:F, 'Fielding Data'!$A:$A, $A2853)</f>
        <v>1</v>
      </c>
      <c r="W2853" s="13">
        <f>SUMIFS('Fielding Data'!G:G, 'Fielding Data'!$A:$A, $A2853)</f>
        <v>0</v>
      </c>
      <c r="X2853" s="13">
        <f>SUMIFS('Fielding Data'!H:H, 'Fielding Data'!$A:$A, $A2853)</f>
        <v>0</v>
      </c>
    </row>
    <row r="2854" spans="1:24" x14ac:dyDescent="0.3">
      <c r="A2854" s="13" t="str">
        <f t="shared" si="89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 t="shared" si="88"/>
        <v>P</v>
      </c>
      <c r="Q2854" s="13">
        <f>IFERROR(VLOOKUP($A2854, 'Fielding Data'!$A$1:$H$12056, 5, 0), 0)</f>
        <v>3</v>
      </c>
      <c r="R2854" s="13">
        <f>IFERROR(VLOOKUP($A2854, 'Fielding Data'!$A$1:$H$12056, 6, 0), 0)</f>
        <v>4</v>
      </c>
      <c r="S2854" s="13">
        <f>IFERROR(VLOOKUP($A2854, 'Fielding Data'!$A$1:$H$12056, 7, 0), 0)</f>
        <v>0</v>
      </c>
      <c r="T2854" s="13">
        <f>IFERROR(VLOOKUP($A2854, 'Fielding Data'!$A$1:$H$12056, 8, 0), 0)</f>
        <v>1</v>
      </c>
      <c r="U2854" s="13">
        <f>SUMIFS('Fielding Data'!E:E, 'Fielding Data'!$A:$A, $A2854)</f>
        <v>3</v>
      </c>
      <c r="V2854" s="13">
        <f>SUMIFS('Fielding Data'!F:F, 'Fielding Data'!$A:$A, $A2854)</f>
        <v>4</v>
      </c>
      <c r="W2854" s="13">
        <f>SUMIFS('Fielding Data'!G:G, 'Fielding Data'!$A:$A, $A2854)</f>
        <v>0</v>
      </c>
      <c r="X2854" s="13">
        <f>SUMIFS('Fielding Data'!H:H, 'Fielding Data'!$A:$A, $A2854)</f>
        <v>1</v>
      </c>
    </row>
    <row r="2855" spans="1:24" x14ac:dyDescent="0.3">
      <c r="A2855" s="13" t="str">
        <f t="shared" si="89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 t="shared" si="88"/>
        <v>1B</v>
      </c>
      <c r="Q2855" s="13">
        <f>IFERROR(VLOOKUP($A2855, 'Fielding Data'!$A$1:$H$12056, 5, 0), 0)</f>
        <v>1183</v>
      </c>
      <c r="R2855" s="13">
        <f>IFERROR(VLOOKUP($A2855, 'Fielding Data'!$A$1:$H$12056, 6, 0), 0)</f>
        <v>103</v>
      </c>
      <c r="S2855" s="13">
        <f>IFERROR(VLOOKUP($A2855, 'Fielding Data'!$A$1:$H$12056, 7, 0), 0)</f>
        <v>9</v>
      </c>
      <c r="T2855" s="13">
        <f>IFERROR(VLOOKUP($A2855, 'Fielding Data'!$A$1:$H$12056, 8, 0), 0)</f>
        <v>132</v>
      </c>
      <c r="U2855" s="13">
        <f>SUMIFS('Fielding Data'!E:E, 'Fielding Data'!$A:$A, $A2855)</f>
        <v>1184</v>
      </c>
      <c r="V2855" s="13">
        <f>SUMIFS('Fielding Data'!F:F, 'Fielding Data'!$A:$A, $A2855)</f>
        <v>104</v>
      </c>
      <c r="W2855" s="13">
        <f>SUMIFS('Fielding Data'!G:G, 'Fielding Data'!$A:$A, $A2855)</f>
        <v>10</v>
      </c>
      <c r="X2855" s="13">
        <f>SUMIFS('Fielding Data'!H:H, 'Fielding Data'!$A:$A, $A2855)</f>
        <v>132</v>
      </c>
    </row>
    <row r="2856" spans="1:24" x14ac:dyDescent="0.3">
      <c r="A2856" s="13" t="str">
        <f t="shared" si="89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 t="shared" si="88"/>
        <v>P</v>
      </c>
      <c r="Q2856" s="13">
        <f>IFERROR(VLOOKUP($A2856, 'Fielding Data'!$A$1:$H$12056, 5, 0), 0)</f>
        <v>1</v>
      </c>
      <c r="R2856" s="13">
        <f>IFERROR(VLOOKUP($A2856, 'Fielding Data'!$A$1:$H$12056, 6, 0), 0)</f>
        <v>1</v>
      </c>
      <c r="S2856" s="13">
        <f>IFERROR(VLOOKUP($A2856, 'Fielding Data'!$A$1:$H$12056, 7, 0), 0)</f>
        <v>0</v>
      </c>
      <c r="T2856" s="13">
        <f>IFERROR(VLOOKUP($A2856, 'Fielding Data'!$A$1:$H$12056, 8, 0), 0)</f>
        <v>0</v>
      </c>
      <c r="U2856" s="13">
        <f>SUMIFS('Fielding Data'!E:E, 'Fielding Data'!$A:$A, $A2856)</f>
        <v>1</v>
      </c>
      <c r="V2856" s="13">
        <f>SUMIFS('Fielding Data'!F:F, 'Fielding Data'!$A:$A, $A2856)</f>
        <v>1</v>
      </c>
      <c r="W2856" s="13">
        <f>SUMIFS('Fielding Data'!G:G, 'Fielding Data'!$A:$A, $A2856)</f>
        <v>0</v>
      </c>
      <c r="X2856" s="13">
        <f>SUMIFS('Fielding Data'!H:H, 'Fielding Data'!$A:$A, $A2856)</f>
        <v>0</v>
      </c>
    </row>
    <row r="2857" spans="1:24" x14ac:dyDescent="0.3">
      <c r="A2857" s="13" t="str">
        <f t="shared" si="89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 t="shared" si="88"/>
        <v>1B</v>
      </c>
      <c r="Q2857" s="13">
        <f>IFERROR(VLOOKUP($A2857, 'Fielding Data'!$A$1:$H$12056, 5, 0), 0)</f>
        <v>495</v>
      </c>
      <c r="R2857" s="13">
        <f>IFERROR(VLOOKUP($A2857, 'Fielding Data'!$A$1:$H$12056, 6, 0), 0)</f>
        <v>30</v>
      </c>
      <c r="S2857" s="13">
        <f>IFERROR(VLOOKUP($A2857, 'Fielding Data'!$A$1:$H$12056, 7, 0), 0)</f>
        <v>5</v>
      </c>
      <c r="T2857" s="13">
        <f>IFERROR(VLOOKUP($A2857, 'Fielding Data'!$A$1:$H$12056, 8, 0), 0)</f>
        <v>37</v>
      </c>
      <c r="U2857" s="13">
        <f>SUMIFS('Fielding Data'!E:E, 'Fielding Data'!$A:$A, $A2857)</f>
        <v>495</v>
      </c>
      <c r="V2857" s="13">
        <f>SUMIFS('Fielding Data'!F:F, 'Fielding Data'!$A:$A, $A2857)</f>
        <v>30</v>
      </c>
      <c r="W2857" s="13">
        <f>SUMIFS('Fielding Data'!G:G, 'Fielding Data'!$A:$A, $A2857)</f>
        <v>5</v>
      </c>
      <c r="X2857" s="13">
        <f>SUMIFS('Fielding Data'!H:H, 'Fielding Data'!$A:$A, $A2857)</f>
        <v>37</v>
      </c>
    </row>
    <row r="2858" spans="1:24" x14ac:dyDescent="0.3">
      <c r="A2858" s="13" t="str">
        <f t="shared" si="89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 t="shared" si="88"/>
        <v>P</v>
      </c>
      <c r="Q2858" s="13">
        <f>IFERROR(VLOOKUP($A2858, 'Fielding Data'!$A$1:$H$12056, 5, 0), 0)</f>
        <v>2</v>
      </c>
      <c r="R2858" s="13">
        <f>IFERROR(VLOOKUP($A2858, 'Fielding Data'!$A$1:$H$12056, 6, 0), 0)</f>
        <v>8</v>
      </c>
      <c r="S2858" s="13">
        <f>IFERROR(VLOOKUP($A2858, 'Fielding Data'!$A$1:$H$12056, 7, 0), 0)</f>
        <v>0</v>
      </c>
      <c r="T2858" s="13">
        <f>IFERROR(VLOOKUP($A2858, 'Fielding Data'!$A$1:$H$12056, 8, 0), 0)</f>
        <v>0</v>
      </c>
      <c r="U2858" s="13">
        <f>SUMIFS('Fielding Data'!E:E, 'Fielding Data'!$A:$A, $A2858)</f>
        <v>2</v>
      </c>
      <c r="V2858" s="13">
        <f>SUMIFS('Fielding Data'!F:F, 'Fielding Data'!$A:$A, $A2858)</f>
        <v>8</v>
      </c>
      <c r="W2858" s="13">
        <f>SUMIFS('Fielding Data'!G:G, 'Fielding Data'!$A:$A, $A2858)</f>
        <v>0</v>
      </c>
      <c r="X2858" s="13">
        <f>SUMIFS('Fielding Data'!H:H, 'Fielding Data'!$A:$A, $A2858)</f>
        <v>0</v>
      </c>
    </row>
    <row r="2859" spans="1:24" x14ac:dyDescent="0.3">
      <c r="A2859" s="13" t="str">
        <f t="shared" si="89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 t="shared" si="88"/>
        <v>P</v>
      </c>
      <c r="Q2859" s="13">
        <f>IFERROR(VLOOKUP($A2859, 'Fielding Data'!$A$1:$H$12056, 5, 0), 0)</f>
        <v>0</v>
      </c>
      <c r="R2859" s="13">
        <f>IFERROR(VLOOKUP($A2859, 'Fielding Data'!$A$1:$H$12056, 6, 0), 0)</f>
        <v>5</v>
      </c>
      <c r="S2859" s="13">
        <f>IFERROR(VLOOKUP($A2859, 'Fielding Data'!$A$1:$H$12056, 7, 0), 0)</f>
        <v>0</v>
      </c>
      <c r="T2859" s="13">
        <f>IFERROR(VLOOKUP($A2859, 'Fielding Data'!$A$1:$H$12056, 8, 0), 0)</f>
        <v>1</v>
      </c>
      <c r="U2859" s="13">
        <f>SUMIFS('Fielding Data'!E:E, 'Fielding Data'!$A:$A, $A2859)</f>
        <v>0</v>
      </c>
      <c r="V2859" s="13">
        <f>SUMIFS('Fielding Data'!F:F, 'Fielding Data'!$A:$A, $A2859)</f>
        <v>5</v>
      </c>
      <c r="W2859" s="13">
        <f>SUMIFS('Fielding Data'!G:G, 'Fielding Data'!$A:$A, $A2859)</f>
        <v>0</v>
      </c>
      <c r="X2859" s="13">
        <f>SUMIFS('Fielding Data'!H:H, 'Fielding Data'!$A:$A, $A2859)</f>
        <v>1</v>
      </c>
    </row>
    <row r="2860" spans="1:24" x14ac:dyDescent="0.3">
      <c r="A2860" s="13" t="str">
        <f t="shared" si="89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 t="shared" si="88"/>
        <v>P</v>
      </c>
      <c r="Q2860" s="13">
        <f>IFERROR(VLOOKUP($A2860, 'Fielding Data'!$A$1:$H$12056, 5, 0), 0)</f>
        <v>13</v>
      </c>
      <c r="R2860" s="13">
        <f>IFERROR(VLOOKUP($A2860, 'Fielding Data'!$A$1:$H$12056, 6, 0), 0)</f>
        <v>20</v>
      </c>
      <c r="S2860" s="13">
        <f>IFERROR(VLOOKUP($A2860, 'Fielding Data'!$A$1:$H$12056, 7, 0), 0)</f>
        <v>1</v>
      </c>
      <c r="T2860" s="13">
        <f>IFERROR(VLOOKUP($A2860, 'Fielding Data'!$A$1:$H$12056, 8, 0), 0)</f>
        <v>0</v>
      </c>
      <c r="U2860" s="13">
        <f>SUMIFS('Fielding Data'!E:E, 'Fielding Data'!$A:$A, $A2860)</f>
        <v>13</v>
      </c>
      <c r="V2860" s="13">
        <f>SUMIFS('Fielding Data'!F:F, 'Fielding Data'!$A:$A, $A2860)</f>
        <v>20</v>
      </c>
      <c r="W2860" s="13">
        <f>SUMIFS('Fielding Data'!G:G, 'Fielding Data'!$A:$A, $A2860)</f>
        <v>1</v>
      </c>
      <c r="X2860" s="13">
        <f>SUMIFS('Fielding Data'!H:H, 'Fielding Data'!$A:$A, $A2860)</f>
        <v>0</v>
      </c>
    </row>
    <row r="2861" spans="1:24" x14ac:dyDescent="0.3">
      <c r="A2861" s="13" t="str">
        <f t="shared" si="89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 t="shared" si="88"/>
        <v>1B</v>
      </c>
      <c r="Q2861" s="13">
        <f>IFERROR(VLOOKUP($A2861, 'Fielding Data'!$A$1:$H$12056, 5, 0), 0)</f>
        <v>83</v>
      </c>
      <c r="R2861" s="13">
        <f>IFERROR(VLOOKUP($A2861, 'Fielding Data'!$A$1:$H$12056, 6, 0), 0)</f>
        <v>7</v>
      </c>
      <c r="S2861" s="13">
        <f>IFERROR(VLOOKUP($A2861, 'Fielding Data'!$A$1:$H$12056, 7, 0), 0)</f>
        <v>1</v>
      </c>
      <c r="T2861" s="13">
        <f>IFERROR(VLOOKUP($A2861, 'Fielding Data'!$A$1:$H$12056, 8, 0), 0)</f>
        <v>3</v>
      </c>
      <c r="U2861" s="13">
        <f>SUMIFS('Fielding Data'!E:E, 'Fielding Data'!$A:$A, $A2861)</f>
        <v>91</v>
      </c>
      <c r="V2861" s="13">
        <f>SUMIFS('Fielding Data'!F:F, 'Fielding Data'!$A:$A, $A2861)</f>
        <v>7</v>
      </c>
      <c r="W2861" s="13">
        <f>SUMIFS('Fielding Data'!G:G, 'Fielding Data'!$A:$A, $A2861)</f>
        <v>1</v>
      </c>
      <c r="X2861" s="13">
        <f>SUMIFS('Fielding Data'!H:H, 'Fielding Data'!$A:$A, $A2861)</f>
        <v>3</v>
      </c>
    </row>
    <row r="2862" spans="1:24" x14ac:dyDescent="0.3">
      <c r="A2862" s="13" t="str">
        <f t="shared" si="89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 t="shared" si="88"/>
        <v>P</v>
      </c>
      <c r="Q2862" s="13">
        <f>IFERROR(VLOOKUP($A2862, 'Fielding Data'!$A$1:$H$12056, 5, 0), 0)</f>
        <v>0</v>
      </c>
      <c r="R2862" s="13">
        <f>IFERROR(VLOOKUP($A2862, 'Fielding Data'!$A$1:$H$12056, 6, 0), 0)</f>
        <v>2</v>
      </c>
      <c r="S2862" s="13">
        <f>IFERROR(VLOOKUP($A2862, 'Fielding Data'!$A$1:$H$12056, 7, 0), 0)</f>
        <v>0</v>
      </c>
      <c r="T2862" s="13">
        <f>IFERROR(VLOOKUP($A2862, 'Fielding Data'!$A$1:$H$12056, 8, 0), 0)</f>
        <v>1</v>
      </c>
      <c r="U2862" s="13">
        <f>SUMIFS('Fielding Data'!E:E, 'Fielding Data'!$A:$A, $A2862)</f>
        <v>0</v>
      </c>
      <c r="V2862" s="13">
        <f>SUMIFS('Fielding Data'!F:F, 'Fielding Data'!$A:$A, $A2862)</f>
        <v>2</v>
      </c>
      <c r="W2862" s="13">
        <f>SUMIFS('Fielding Data'!G:G, 'Fielding Data'!$A:$A, $A2862)</f>
        <v>0</v>
      </c>
      <c r="X2862" s="13">
        <f>SUMIFS('Fielding Data'!H:H, 'Fielding Data'!$A:$A, $A2862)</f>
        <v>1</v>
      </c>
    </row>
    <row r="2863" spans="1:24" x14ac:dyDescent="0.3">
      <c r="A2863" s="13" t="str">
        <f t="shared" si="89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 t="shared" si="88"/>
        <v>P</v>
      </c>
      <c r="Q2863" s="13">
        <f>IFERROR(VLOOKUP($A2863, 'Fielding Data'!$A$1:$H$12056, 5, 0), 0)</f>
        <v>8</v>
      </c>
      <c r="R2863" s="13">
        <f>IFERROR(VLOOKUP($A2863, 'Fielding Data'!$A$1:$H$12056, 6, 0), 0)</f>
        <v>15</v>
      </c>
      <c r="S2863" s="13">
        <f>IFERROR(VLOOKUP($A2863, 'Fielding Data'!$A$1:$H$12056, 7, 0), 0)</f>
        <v>1</v>
      </c>
      <c r="T2863" s="13">
        <f>IFERROR(VLOOKUP($A2863, 'Fielding Data'!$A$1:$H$12056, 8, 0), 0)</f>
        <v>2</v>
      </c>
      <c r="U2863" s="13">
        <f>SUMIFS('Fielding Data'!E:E, 'Fielding Data'!$A:$A, $A2863)</f>
        <v>8</v>
      </c>
      <c r="V2863" s="13">
        <f>SUMIFS('Fielding Data'!F:F, 'Fielding Data'!$A:$A, $A2863)</f>
        <v>15</v>
      </c>
      <c r="W2863" s="13">
        <f>SUMIFS('Fielding Data'!G:G, 'Fielding Data'!$A:$A, $A2863)</f>
        <v>1</v>
      </c>
      <c r="X2863" s="13">
        <f>SUMIFS('Fielding Data'!H:H, 'Fielding Data'!$A:$A, $A2863)</f>
        <v>2</v>
      </c>
    </row>
    <row r="2864" spans="1:24" x14ac:dyDescent="0.3">
      <c r="A2864" s="13" t="str">
        <f t="shared" si="89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 t="shared" si="88"/>
        <v>P</v>
      </c>
      <c r="Q2864" s="13">
        <f>IFERROR(VLOOKUP($A2864, 'Fielding Data'!$A$1:$H$12056, 5, 0), 0)</f>
        <v>7</v>
      </c>
      <c r="R2864" s="13">
        <f>IFERROR(VLOOKUP($A2864, 'Fielding Data'!$A$1:$H$12056, 6, 0), 0)</f>
        <v>14</v>
      </c>
      <c r="S2864" s="13">
        <f>IFERROR(VLOOKUP($A2864, 'Fielding Data'!$A$1:$H$12056, 7, 0), 0)</f>
        <v>1</v>
      </c>
      <c r="T2864" s="13">
        <f>IFERROR(VLOOKUP($A2864, 'Fielding Data'!$A$1:$H$12056, 8, 0), 0)</f>
        <v>0</v>
      </c>
      <c r="U2864" s="13">
        <f>SUMIFS('Fielding Data'!E:E, 'Fielding Data'!$A:$A, $A2864)</f>
        <v>7</v>
      </c>
      <c r="V2864" s="13">
        <f>SUMIFS('Fielding Data'!F:F, 'Fielding Data'!$A:$A, $A2864)</f>
        <v>14</v>
      </c>
      <c r="W2864" s="13">
        <f>SUMIFS('Fielding Data'!G:G, 'Fielding Data'!$A:$A, $A2864)</f>
        <v>1</v>
      </c>
      <c r="X2864" s="13">
        <f>SUMIFS('Fielding Data'!H:H, 'Fielding Data'!$A:$A, $A2864)</f>
        <v>0</v>
      </c>
    </row>
    <row r="2865" spans="1:24" x14ac:dyDescent="0.3">
      <c r="A2865" s="13" t="str">
        <f t="shared" si="89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 t="shared" si="88"/>
        <v>P</v>
      </c>
      <c r="Q2865" s="13">
        <f>IFERROR(VLOOKUP($A2865, 'Fielding Data'!$A$1:$H$12056, 5, 0), 0)</f>
        <v>8</v>
      </c>
      <c r="R2865" s="13">
        <f>IFERROR(VLOOKUP($A2865, 'Fielding Data'!$A$1:$H$12056, 6, 0), 0)</f>
        <v>5</v>
      </c>
      <c r="S2865" s="13">
        <f>IFERROR(VLOOKUP($A2865, 'Fielding Data'!$A$1:$H$12056, 7, 0), 0)</f>
        <v>0</v>
      </c>
      <c r="T2865" s="13">
        <f>IFERROR(VLOOKUP($A2865, 'Fielding Data'!$A$1:$H$12056, 8, 0), 0)</f>
        <v>0</v>
      </c>
      <c r="U2865" s="13">
        <f>SUMIFS('Fielding Data'!E:E, 'Fielding Data'!$A:$A, $A2865)</f>
        <v>8</v>
      </c>
      <c r="V2865" s="13">
        <f>SUMIFS('Fielding Data'!F:F, 'Fielding Data'!$A:$A, $A2865)</f>
        <v>5</v>
      </c>
      <c r="W2865" s="13">
        <f>SUMIFS('Fielding Data'!G:G, 'Fielding Data'!$A:$A, $A2865)</f>
        <v>0</v>
      </c>
      <c r="X2865" s="13">
        <f>SUMIFS('Fielding Data'!H:H, 'Fielding Data'!$A:$A, $A2865)</f>
        <v>0</v>
      </c>
    </row>
    <row r="2866" spans="1:24" x14ac:dyDescent="0.3">
      <c r="A2866" s="13" t="str">
        <f t="shared" si="89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 t="shared" si="88"/>
        <v>C</v>
      </c>
      <c r="Q2866" s="13">
        <f>IFERROR(VLOOKUP($A2866, 'Fielding Data'!$A$1:$H$12056, 5, 0), 0)</f>
        <v>426</v>
      </c>
      <c r="R2866" s="13">
        <f>IFERROR(VLOOKUP($A2866, 'Fielding Data'!$A$1:$H$12056, 6, 0), 0)</f>
        <v>48</v>
      </c>
      <c r="S2866" s="13">
        <f>IFERROR(VLOOKUP($A2866, 'Fielding Data'!$A$1:$H$12056, 7, 0), 0)</f>
        <v>4</v>
      </c>
      <c r="T2866" s="13">
        <f>IFERROR(VLOOKUP($A2866, 'Fielding Data'!$A$1:$H$12056, 8, 0), 0)</f>
        <v>1</v>
      </c>
      <c r="U2866" s="13">
        <f>SUMIFS('Fielding Data'!E:E, 'Fielding Data'!$A:$A, $A2866)</f>
        <v>426</v>
      </c>
      <c r="V2866" s="13">
        <f>SUMIFS('Fielding Data'!F:F, 'Fielding Data'!$A:$A, $A2866)</f>
        <v>48</v>
      </c>
      <c r="W2866" s="13">
        <f>SUMIFS('Fielding Data'!G:G, 'Fielding Data'!$A:$A, $A2866)</f>
        <v>4</v>
      </c>
      <c r="X2866" s="13">
        <f>SUMIFS('Fielding Data'!H:H, 'Fielding Data'!$A:$A, $A2866)</f>
        <v>1</v>
      </c>
    </row>
    <row r="2867" spans="1:24" x14ac:dyDescent="0.3">
      <c r="A2867" s="13" t="str">
        <f t="shared" si="89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 t="shared" si="88"/>
        <v>OF</v>
      </c>
      <c r="Q2867" s="13">
        <f>IFERROR(VLOOKUP($A2867, 'Fielding Data'!$A$1:$H$12056, 5, 0), 0)</f>
        <v>240</v>
      </c>
      <c r="R2867" s="13">
        <f>IFERROR(VLOOKUP($A2867, 'Fielding Data'!$A$1:$H$12056, 6, 0), 0)</f>
        <v>14</v>
      </c>
      <c r="S2867" s="13">
        <f>IFERROR(VLOOKUP($A2867, 'Fielding Data'!$A$1:$H$12056, 7, 0), 0)</f>
        <v>4</v>
      </c>
      <c r="T2867" s="13">
        <f>IFERROR(VLOOKUP($A2867, 'Fielding Data'!$A$1:$H$12056, 8, 0), 0)</f>
        <v>5</v>
      </c>
      <c r="U2867" s="13">
        <f>SUMIFS('Fielding Data'!E:E, 'Fielding Data'!$A:$A, $A2867)</f>
        <v>240</v>
      </c>
      <c r="V2867" s="13">
        <f>SUMIFS('Fielding Data'!F:F, 'Fielding Data'!$A:$A, $A2867)</f>
        <v>14</v>
      </c>
      <c r="W2867" s="13">
        <f>SUMIFS('Fielding Data'!G:G, 'Fielding Data'!$A:$A, $A2867)</f>
        <v>4</v>
      </c>
      <c r="X2867" s="13">
        <f>SUMIFS('Fielding Data'!H:H, 'Fielding Data'!$A:$A, $A2867)</f>
        <v>5</v>
      </c>
    </row>
    <row r="2868" spans="1:24" x14ac:dyDescent="0.3">
      <c r="A2868" s="13" t="str">
        <f t="shared" si="89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 t="shared" si="88"/>
        <v>P</v>
      </c>
      <c r="Q2868" s="13">
        <f>IFERROR(VLOOKUP($A2868, 'Fielding Data'!$A$1:$H$12056, 5, 0), 0)</f>
        <v>8</v>
      </c>
      <c r="R2868" s="13">
        <f>IFERROR(VLOOKUP($A2868, 'Fielding Data'!$A$1:$H$12056, 6, 0), 0)</f>
        <v>29</v>
      </c>
      <c r="S2868" s="13">
        <f>IFERROR(VLOOKUP($A2868, 'Fielding Data'!$A$1:$H$12056, 7, 0), 0)</f>
        <v>0</v>
      </c>
      <c r="T2868" s="13">
        <f>IFERROR(VLOOKUP($A2868, 'Fielding Data'!$A$1:$H$12056, 8, 0), 0)</f>
        <v>4</v>
      </c>
      <c r="U2868" s="13">
        <f>SUMIFS('Fielding Data'!E:E, 'Fielding Data'!$A:$A, $A2868)</f>
        <v>8</v>
      </c>
      <c r="V2868" s="13">
        <f>SUMIFS('Fielding Data'!F:F, 'Fielding Data'!$A:$A, $A2868)</f>
        <v>29</v>
      </c>
      <c r="W2868" s="13">
        <f>SUMIFS('Fielding Data'!G:G, 'Fielding Data'!$A:$A, $A2868)</f>
        <v>0</v>
      </c>
      <c r="X2868" s="13">
        <f>SUMIFS('Fielding Data'!H:H, 'Fielding Data'!$A:$A, $A2868)</f>
        <v>4</v>
      </c>
    </row>
    <row r="2869" spans="1:24" x14ac:dyDescent="0.3">
      <c r="A2869" s="13" t="str">
        <f t="shared" si="89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 t="shared" si="88"/>
        <v>P</v>
      </c>
      <c r="Q2869" s="13">
        <f>IFERROR(VLOOKUP($A2869, 'Fielding Data'!$A$1:$H$12056, 5, 0), 0)</f>
        <v>2</v>
      </c>
      <c r="R2869" s="13">
        <f>IFERROR(VLOOKUP($A2869, 'Fielding Data'!$A$1:$H$12056, 6, 0), 0)</f>
        <v>7</v>
      </c>
      <c r="S2869" s="13">
        <f>IFERROR(VLOOKUP($A2869, 'Fielding Data'!$A$1:$H$12056, 7, 0), 0)</f>
        <v>0</v>
      </c>
      <c r="T2869" s="13">
        <f>IFERROR(VLOOKUP($A2869, 'Fielding Data'!$A$1:$H$12056, 8, 0), 0)</f>
        <v>0</v>
      </c>
      <c r="U2869" s="13">
        <f>SUMIFS('Fielding Data'!E:E, 'Fielding Data'!$A:$A, $A2869)</f>
        <v>2</v>
      </c>
      <c r="V2869" s="13">
        <f>SUMIFS('Fielding Data'!F:F, 'Fielding Data'!$A:$A, $A2869)</f>
        <v>7</v>
      </c>
      <c r="W2869" s="13">
        <f>SUMIFS('Fielding Data'!G:G, 'Fielding Data'!$A:$A, $A2869)</f>
        <v>0</v>
      </c>
      <c r="X2869" s="13">
        <f>SUMIFS('Fielding Data'!H:H, 'Fielding Data'!$A:$A, $A2869)</f>
        <v>0</v>
      </c>
    </row>
    <row r="2870" spans="1:24" x14ac:dyDescent="0.3">
      <c r="A2870" s="13" t="str">
        <f t="shared" si="89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 t="shared" si="88"/>
        <v>C</v>
      </c>
      <c r="Q2870" s="13">
        <f>IFERROR(VLOOKUP($A2870, 'Fielding Data'!$A$1:$H$12056, 5, 0), 0)</f>
        <v>495</v>
      </c>
      <c r="R2870" s="13">
        <f>IFERROR(VLOOKUP($A2870, 'Fielding Data'!$A$1:$H$12056, 6, 0), 0)</f>
        <v>35</v>
      </c>
      <c r="S2870" s="13">
        <f>IFERROR(VLOOKUP($A2870, 'Fielding Data'!$A$1:$H$12056, 7, 0), 0)</f>
        <v>2</v>
      </c>
      <c r="T2870" s="13">
        <f>IFERROR(VLOOKUP($A2870, 'Fielding Data'!$A$1:$H$12056, 8, 0), 0)</f>
        <v>3</v>
      </c>
      <c r="U2870" s="13">
        <f>SUMIFS('Fielding Data'!E:E, 'Fielding Data'!$A:$A, $A2870)</f>
        <v>495</v>
      </c>
      <c r="V2870" s="13">
        <f>SUMIFS('Fielding Data'!F:F, 'Fielding Data'!$A:$A, $A2870)</f>
        <v>35</v>
      </c>
      <c r="W2870" s="13">
        <f>SUMIFS('Fielding Data'!G:G, 'Fielding Data'!$A:$A, $A2870)</f>
        <v>2</v>
      </c>
      <c r="X2870" s="13">
        <f>SUMIFS('Fielding Data'!H:H, 'Fielding Data'!$A:$A, $A2870)</f>
        <v>3</v>
      </c>
    </row>
    <row r="2871" spans="1:24" x14ac:dyDescent="0.3">
      <c r="A2871" s="13" t="str">
        <f t="shared" si="89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 t="shared" si="88"/>
        <v>LF</v>
      </c>
      <c r="Q2871" s="13">
        <f>IFERROR(VLOOKUP($A2871, 'Fielding Data'!$A$1:$H$12056, 5, 0), 0)</f>
        <v>0</v>
      </c>
      <c r="R2871" s="13">
        <f>IFERROR(VLOOKUP($A2871, 'Fielding Data'!$A$1:$H$12056, 6, 0), 0)</f>
        <v>0</v>
      </c>
      <c r="S2871" s="13">
        <f>IFERROR(VLOOKUP($A2871, 'Fielding Data'!$A$1:$H$12056, 7, 0), 0)</f>
        <v>0</v>
      </c>
      <c r="T2871" s="13">
        <f>IFERROR(VLOOKUP($A2871, 'Fielding Data'!$A$1:$H$12056, 8, 0), 0)</f>
        <v>0</v>
      </c>
      <c r="U2871" s="13">
        <f>SUMIFS('Fielding Data'!E:E, 'Fielding Data'!$A:$A, $A2871)</f>
        <v>131</v>
      </c>
      <c r="V2871" s="13">
        <f>SUMIFS('Fielding Data'!F:F, 'Fielding Data'!$A:$A, $A2871)</f>
        <v>2</v>
      </c>
      <c r="W2871" s="13">
        <f>SUMIFS('Fielding Data'!G:G, 'Fielding Data'!$A:$A, $A2871)</f>
        <v>1</v>
      </c>
      <c r="X2871" s="13">
        <f>SUMIFS('Fielding Data'!H:H, 'Fielding Data'!$A:$A, $A2871)</f>
        <v>0</v>
      </c>
    </row>
    <row r="2872" spans="1:24" x14ac:dyDescent="0.3">
      <c r="A2872" s="13" t="str">
        <f t="shared" si="89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 t="shared" si="88"/>
        <v>SS</v>
      </c>
      <c r="Q2872" s="13">
        <f>IFERROR(VLOOKUP($A2872, 'Fielding Data'!$A$1:$H$12056, 5, 0), 0)</f>
        <v>27</v>
      </c>
      <c r="R2872" s="13">
        <f>IFERROR(VLOOKUP($A2872, 'Fielding Data'!$A$1:$H$12056, 6, 0), 0)</f>
        <v>71</v>
      </c>
      <c r="S2872" s="13">
        <f>IFERROR(VLOOKUP($A2872, 'Fielding Data'!$A$1:$H$12056, 7, 0), 0)</f>
        <v>2</v>
      </c>
      <c r="T2872" s="13">
        <f>IFERROR(VLOOKUP($A2872, 'Fielding Data'!$A$1:$H$12056, 8, 0), 0)</f>
        <v>16</v>
      </c>
      <c r="U2872" s="13">
        <f>SUMIFS('Fielding Data'!E:E, 'Fielding Data'!$A:$A, $A2872)</f>
        <v>27</v>
      </c>
      <c r="V2872" s="13">
        <f>SUMIFS('Fielding Data'!F:F, 'Fielding Data'!$A:$A, $A2872)</f>
        <v>71</v>
      </c>
      <c r="W2872" s="13">
        <f>SUMIFS('Fielding Data'!G:G, 'Fielding Data'!$A:$A, $A2872)</f>
        <v>2</v>
      </c>
      <c r="X2872" s="13">
        <f>SUMIFS('Fielding Data'!H:H, 'Fielding Data'!$A:$A, $A2872)</f>
        <v>16</v>
      </c>
    </row>
    <row r="2873" spans="1:24" x14ac:dyDescent="0.3">
      <c r="A2873" s="13" t="str">
        <f t="shared" si="89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 t="shared" si="88"/>
        <v>1B</v>
      </c>
      <c r="Q2873" s="13">
        <f>IFERROR(VLOOKUP($A2873, 'Fielding Data'!$A$1:$H$12056, 5, 0), 0)</f>
        <v>269</v>
      </c>
      <c r="R2873" s="13">
        <f>IFERROR(VLOOKUP($A2873, 'Fielding Data'!$A$1:$H$12056, 6, 0), 0)</f>
        <v>17</v>
      </c>
      <c r="S2873" s="13">
        <f>IFERROR(VLOOKUP($A2873, 'Fielding Data'!$A$1:$H$12056, 7, 0), 0)</f>
        <v>2</v>
      </c>
      <c r="T2873" s="13">
        <f>IFERROR(VLOOKUP($A2873, 'Fielding Data'!$A$1:$H$12056, 8, 0), 0)</f>
        <v>21</v>
      </c>
      <c r="U2873" s="13">
        <f>SUMIFS('Fielding Data'!E:E, 'Fielding Data'!$A:$A, $A2873)</f>
        <v>269</v>
      </c>
      <c r="V2873" s="13">
        <f>SUMIFS('Fielding Data'!F:F, 'Fielding Data'!$A:$A, $A2873)</f>
        <v>17</v>
      </c>
      <c r="W2873" s="13">
        <f>SUMIFS('Fielding Data'!G:G, 'Fielding Data'!$A:$A, $A2873)</f>
        <v>2</v>
      </c>
      <c r="X2873" s="13">
        <f>SUMIFS('Fielding Data'!H:H, 'Fielding Data'!$A:$A, $A2873)</f>
        <v>21</v>
      </c>
    </row>
    <row r="2874" spans="1:24" x14ac:dyDescent="0.3">
      <c r="A2874" s="13" t="str">
        <f t="shared" si="89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 t="shared" si="88"/>
        <v>P</v>
      </c>
      <c r="Q2874" s="13">
        <f>IFERROR(VLOOKUP($A2874, 'Fielding Data'!$A$1:$H$12056, 5, 0), 0)</f>
        <v>3</v>
      </c>
      <c r="R2874" s="13">
        <f>IFERROR(VLOOKUP($A2874, 'Fielding Data'!$A$1:$H$12056, 6, 0), 0)</f>
        <v>5</v>
      </c>
      <c r="S2874" s="13">
        <f>IFERROR(VLOOKUP($A2874, 'Fielding Data'!$A$1:$H$12056, 7, 0), 0)</f>
        <v>1</v>
      </c>
      <c r="T2874" s="13">
        <f>IFERROR(VLOOKUP($A2874, 'Fielding Data'!$A$1:$H$12056, 8, 0), 0)</f>
        <v>0</v>
      </c>
      <c r="U2874" s="13">
        <f>SUMIFS('Fielding Data'!E:E, 'Fielding Data'!$A:$A, $A2874)</f>
        <v>3</v>
      </c>
      <c r="V2874" s="13">
        <f>SUMIFS('Fielding Data'!F:F, 'Fielding Data'!$A:$A, $A2874)</f>
        <v>5</v>
      </c>
      <c r="W2874" s="13">
        <f>SUMIFS('Fielding Data'!G:G, 'Fielding Data'!$A:$A, $A2874)</f>
        <v>1</v>
      </c>
      <c r="X2874" s="13">
        <f>SUMIFS('Fielding Data'!H:H, 'Fielding Data'!$A:$A, $A2874)</f>
        <v>0</v>
      </c>
    </row>
    <row r="2875" spans="1:24" x14ac:dyDescent="0.3">
      <c r="A2875" s="13" t="str">
        <f t="shared" si="89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 t="shared" si="88"/>
        <v>P</v>
      </c>
      <c r="Q2875" s="13">
        <f>IFERROR(VLOOKUP($A2875, 'Fielding Data'!$A$1:$H$12056, 5, 0), 0)</f>
        <v>7</v>
      </c>
      <c r="R2875" s="13">
        <f>IFERROR(VLOOKUP($A2875, 'Fielding Data'!$A$1:$H$12056, 6, 0), 0)</f>
        <v>10</v>
      </c>
      <c r="S2875" s="13">
        <f>IFERROR(VLOOKUP($A2875, 'Fielding Data'!$A$1:$H$12056, 7, 0), 0)</f>
        <v>1</v>
      </c>
      <c r="T2875" s="13">
        <f>IFERROR(VLOOKUP($A2875, 'Fielding Data'!$A$1:$H$12056, 8, 0), 0)</f>
        <v>1</v>
      </c>
      <c r="U2875" s="13">
        <f>SUMIFS('Fielding Data'!E:E, 'Fielding Data'!$A:$A, $A2875)</f>
        <v>7</v>
      </c>
      <c r="V2875" s="13">
        <f>SUMIFS('Fielding Data'!F:F, 'Fielding Data'!$A:$A, $A2875)</f>
        <v>10</v>
      </c>
      <c r="W2875" s="13">
        <f>SUMIFS('Fielding Data'!G:G, 'Fielding Data'!$A:$A, $A2875)</f>
        <v>1</v>
      </c>
      <c r="X2875" s="13">
        <f>SUMIFS('Fielding Data'!H:H, 'Fielding Data'!$A:$A, $A2875)</f>
        <v>1</v>
      </c>
    </row>
    <row r="2876" spans="1:24" x14ac:dyDescent="0.3">
      <c r="A2876" s="13" t="str">
        <f t="shared" si="89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 t="shared" si="88"/>
        <v>2B</v>
      </c>
      <c r="Q2876" s="13">
        <f>IFERROR(VLOOKUP($A2876, 'Fielding Data'!$A$1:$H$12056, 5, 0), 0)</f>
        <v>26</v>
      </c>
      <c r="R2876" s="13">
        <f>IFERROR(VLOOKUP($A2876, 'Fielding Data'!$A$1:$H$12056, 6, 0), 0)</f>
        <v>68</v>
      </c>
      <c r="S2876" s="13">
        <f>IFERROR(VLOOKUP($A2876, 'Fielding Data'!$A$1:$H$12056, 7, 0), 0)</f>
        <v>0</v>
      </c>
      <c r="T2876" s="13">
        <f>IFERROR(VLOOKUP($A2876, 'Fielding Data'!$A$1:$H$12056, 8, 0), 0)</f>
        <v>14</v>
      </c>
      <c r="U2876" s="13">
        <f>SUMIFS('Fielding Data'!E:E, 'Fielding Data'!$A:$A, $A2876)</f>
        <v>67</v>
      </c>
      <c r="V2876" s="13">
        <f>SUMIFS('Fielding Data'!F:F, 'Fielding Data'!$A:$A, $A2876)</f>
        <v>164</v>
      </c>
      <c r="W2876" s="13">
        <f>SUMIFS('Fielding Data'!G:G, 'Fielding Data'!$A:$A, $A2876)</f>
        <v>10</v>
      </c>
      <c r="X2876" s="13">
        <f>SUMIFS('Fielding Data'!H:H, 'Fielding Data'!$A:$A, $A2876)</f>
        <v>26</v>
      </c>
    </row>
    <row r="2877" spans="1:24" x14ac:dyDescent="0.3">
      <c r="A2877" s="13" t="str">
        <f t="shared" si="89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 t="shared" si="88"/>
        <v>CF</v>
      </c>
      <c r="Q2877" s="13">
        <f>IFERROR(VLOOKUP($A2877, 'Fielding Data'!$A$1:$H$12056, 5, 0), 0)</f>
        <v>0</v>
      </c>
      <c r="R2877" s="13">
        <f>IFERROR(VLOOKUP($A2877, 'Fielding Data'!$A$1:$H$12056, 6, 0), 0)</f>
        <v>0</v>
      </c>
      <c r="S2877" s="13">
        <f>IFERROR(VLOOKUP($A2877, 'Fielding Data'!$A$1:$H$12056, 7, 0), 0)</f>
        <v>0</v>
      </c>
      <c r="T2877" s="13">
        <f>IFERROR(VLOOKUP($A2877, 'Fielding Data'!$A$1:$H$12056, 8, 0), 0)</f>
        <v>0</v>
      </c>
      <c r="U2877" s="13">
        <f>SUMIFS('Fielding Data'!E:E, 'Fielding Data'!$A:$A, $A2877)</f>
        <v>339</v>
      </c>
      <c r="V2877" s="13">
        <f>SUMIFS('Fielding Data'!F:F, 'Fielding Data'!$A:$A, $A2877)</f>
        <v>5</v>
      </c>
      <c r="W2877" s="13">
        <f>SUMIFS('Fielding Data'!G:G, 'Fielding Data'!$A:$A, $A2877)</f>
        <v>1</v>
      </c>
      <c r="X2877" s="13">
        <f>SUMIFS('Fielding Data'!H:H, 'Fielding Data'!$A:$A, $A2877)</f>
        <v>1</v>
      </c>
    </row>
    <row r="2878" spans="1:24" x14ac:dyDescent="0.3">
      <c r="A2878" s="13" t="str">
        <f t="shared" si="89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 t="shared" si="88"/>
        <v>CF</v>
      </c>
      <c r="Q2878" s="13">
        <f>IFERROR(VLOOKUP($A2878, 'Fielding Data'!$A$1:$H$12056, 5, 0), 0)</f>
        <v>0</v>
      </c>
      <c r="R2878" s="13">
        <f>IFERROR(VLOOKUP($A2878, 'Fielding Data'!$A$1:$H$12056, 6, 0), 0)</f>
        <v>0</v>
      </c>
      <c r="S2878" s="13">
        <f>IFERROR(VLOOKUP($A2878, 'Fielding Data'!$A$1:$H$12056, 7, 0), 0)</f>
        <v>0</v>
      </c>
      <c r="T2878" s="13">
        <f>IFERROR(VLOOKUP($A2878, 'Fielding Data'!$A$1:$H$12056, 8, 0), 0)</f>
        <v>0</v>
      </c>
      <c r="U2878" s="13">
        <f>SUMIFS('Fielding Data'!E:E, 'Fielding Data'!$A:$A, $A2878)</f>
        <v>94</v>
      </c>
      <c r="V2878" s="13">
        <f>SUMIFS('Fielding Data'!F:F, 'Fielding Data'!$A:$A, $A2878)</f>
        <v>0</v>
      </c>
      <c r="W2878" s="13">
        <f>SUMIFS('Fielding Data'!G:G, 'Fielding Data'!$A:$A, $A2878)</f>
        <v>2</v>
      </c>
      <c r="X2878" s="13">
        <f>SUMIFS('Fielding Data'!H:H, 'Fielding Data'!$A:$A, $A2878)</f>
        <v>0</v>
      </c>
    </row>
    <row r="2879" spans="1:24" x14ac:dyDescent="0.3">
      <c r="A2879" s="13" t="str">
        <f t="shared" si="89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 t="shared" si="88"/>
        <v>P</v>
      </c>
      <c r="Q2879" s="13">
        <f>IFERROR(VLOOKUP($A2879, 'Fielding Data'!$A$1:$H$12056, 5, 0), 0)</f>
        <v>17</v>
      </c>
      <c r="R2879" s="13">
        <f>IFERROR(VLOOKUP($A2879, 'Fielding Data'!$A$1:$H$12056, 6, 0), 0)</f>
        <v>20</v>
      </c>
      <c r="S2879" s="13">
        <f>IFERROR(VLOOKUP($A2879, 'Fielding Data'!$A$1:$H$12056, 7, 0), 0)</f>
        <v>3</v>
      </c>
      <c r="T2879" s="13">
        <f>IFERROR(VLOOKUP($A2879, 'Fielding Data'!$A$1:$H$12056, 8, 0), 0)</f>
        <v>1</v>
      </c>
      <c r="U2879" s="13">
        <f>SUMIFS('Fielding Data'!E:E, 'Fielding Data'!$A:$A, $A2879)</f>
        <v>17</v>
      </c>
      <c r="V2879" s="13">
        <f>SUMIFS('Fielding Data'!F:F, 'Fielding Data'!$A:$A, $A2879)</f>
        <v>20</v>
      </c>
      <c r="W2879" s="13">
        <f>SUMIFS('Fielding Data'!G:G, 'Fielding Data'!$A:$A, $A2879)</f>
        <v>3</v>
      </c>
      <c r="X2879" s="13">
        <f>SUMIFS('Fielding Data'!H:H, 'Fielding Data'!$A:$A, $A2879)</f>
        <v>1</v>
      </c>
    </row>
    <row r="2880" spans="1:24" x14ac:dyDescent="0.3">
      <c r="A2880" s="13" t="str">
        <f t="shared" si="89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 t="shared" si="88"/>
        <v>2B</v>
      </c>
      <c r="Q2880" s="13">
        <f>IFERROR(VLOOKUP($A2880, 'Fielding Data'!$A$1:$H$12056, 5, 0), 0)</f>
        <v>2</v>
      </c>
      <c r="R2880" s="13">
        <f>IFERROR(VLOOKUP($A2880, 'Fielding Data'!$A$1:$H$12056, 6, 0), 0)</f>
        <v>11</v>
      </c>
      <c r="S2880" s="13">
        <f>IFERROR(VLOOKUP($A2880, 'Fielding Data'!$A$1:$H$12056, 7, 0), 0)</f>
        <v>1</v>
      </c>
      <c r="T2880" s="13">
        <f>IFERROR(VLOOKUP($A2880, 'Fielding Data'!$A$1:$H$12056, 8, 0), 0)</f>
        <v>1</v>
      </c>
      <c r="U2880" s="13">
        <f>SUMIFS('Fielding Data'!E:E, 'Fielding Data'!$A:$A, $A2880)</f>
        <v>2</v>
      </c>
      <c r="V2880" s="13">
        <f>SUMIFS('Fielding Data'!F:F, 'Fielding Data'!$A:$A, $A2880)</f>
        <v>11</v>
      </c>
      <c r="W2880" s="13">
        <f>SUMIFS('Fielding Data'!G:G, 'Fielding Data'!$A:$A, $A2880)</f>
        <v>1</v>
      </c>
      <c r="X2880" s="13">
        <f>SUMIFS('Fielding Data'!H:H, 'Fielding Data'!$A:$A, $A2880)</f>
        <v>1</v>
      </c>
    </row>
    <row r="2881" spans="1:24" x14ac:dyDescent="0.3">
      <c r="A2881" s="13" t="str">
        <f t="shared" si="89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 t="shared" si="88"/>
        <v>1B</v>
      </c>
      <c r="Q2881" s="13">
        <f>IFERROR(VLOOKUP($A2881, 'Fielding Data'!$A$1:$H$12056, 5, 0), 0)</f>
        <v>26</v>
      </c>
      <c r="R2881" s="13">
        <f>IFERROR(VLOOKUP($A2881, 'Fielding Data'!$A$1:$H$12056, 6, 0), 0)</f>
        <v>3</v>
      </c>
      <c r="S2881" s="13">
        <f>IFERROR(VLOOKUP($A2881, 'Fielding Data'!$A$1:$H$12056, 7, 0), 0)</f>
        <v>1</v>
      </c>
      <c r="T2881" s="13">
        <f>IFERROR(VLOOKUP($A2881, 'Fielding Data'!$A$1:$H$12056, 8, 0), 0)</f>
        <v>4</v>
      </c>
      <c r="U2881" s="13">
        <f>SUMIFS('Fielding Data'!E:E, 'Fielding Data'!$A:$A, $A2881)</f>
        <v>26</v>
      </c>
      <c r="V2881" s="13">
        <f>SUMIFS('Fielding Data'!F:F, 'Fielding Data'!$A:$A, $A2881)</f>
        <v>3</v>
      </c>
      <c r="W2881" s="13">
        <f>SUMIFS('Fielding Data'!G:G, 'Fielding Data'!$A:$A, $A2881)</f>
        <v>1</v>
      </c>
      <c r="X2881" s="13">
        <f>SUMIFS('Fielding Data'!H:H, 'Fielding Data'!$A:$A, $A2881)</f>
        <v>4</v>
      </c>
    </row>
    <row r="2882" spans="1:24" x14ac:dyDescent="0.3">
      <c r="A2882" s="13" t="str">
        <f t="shared" si="89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 t="shared" ref="P2882:P2945" si="90">IFERROR(VLOOKUP($A2882, Fielding, 4, 0), "Other")</f>
        <v>SS</v>
      </c>
      <c r="Q2882" s="13">
        <f>IFERROR(VLOOKUP($A2882, 'Fielding Data'!$A$1:$H$12056, 5, 0), 0)</f>
        <v>63</v>
      </c>
      <c r="R2882" s="13">
        <f>IFERROR(VLOOKUP($A2882, 'Fielding Data'!$A$1:$H$12056, 6, 0), 0)</f>
        <v>166</v>
      </c>
      <c r="S2882" s="13">
        <f>IFERROR(VLOOKUP($A2882, 'Fielding Data'!$A$1:$H$12056, 7, 0), 0)</f>
        <v>2</v>
      </c>
      <c r="T2882" s="13">
        <f>IFERROR(VLOOKUP($A2882, 'Fielding Data'!$A$1:$H$12056, 8, 0), 0)</f>
        <v>34</v>
      </c>
      <c r="U2882" s="13">
        <f>SUMIFS('Fielding Data'!E:E, 'Fielding Data'!$A:$A, $A2882)</f>
        <v>63</v>
      </c>
      <c r="V2882" s="13">
        <f>SUMIFS('Fielding Data'!F:F, 'Fielding Data'!$A:$A, $A2882)</f>
        <v>166</v>
      </c>
      <c r="W2882" s="13">
        <f>SUMIFS('Fielding Data'!G:G, 'Fielding Data'!$A:$A, $A2882)</f>
        <v>2</v>
      </c>
      <c r="X2882" s="13">
        <f>SUMIFS('Fielding Data'!H:H, 'Fielding Data'!$A:$A, $A2882)</f>
        <v>34</v>
      </c>
    </row>
    <row r="2883" spans="1:24" x14ac:dyDescent="0.3">
      <c r="A2883" s="13" t="str">
        <f t="shared" ref="A2883:A2946" si="91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 t="shared" si="90"/>
        <v>P</v>
      </c>
      <c r="Q2883" s="13">
        <f>IFERROR(VLOOKUP($A2883, 'Fielding Data'!$A$1:$H$12056, 5, 0), 0)</f>
        <v>1</v>
      </c>
      <c r="R2883" s="13">
        <f>IFERROR(VLOOKUP($A2883, 'Fielding Data'!$A$1:$H$12056, 6, 0), 0)</f>
        <v>5</v>
      </c>
      <c r="S2883" s="13">
        <f>IFERROR(VLOOKUP($A2883, 'Fielding Data'!$A$1:$H$12056, 7, 0), 0)</f>
        <v>1</v>
      </c>
      <c r="T2883" s="13">
        <f>IFERROR(VLOOKUP($A2883, 'Fielding Data'!$A$1:$H$12056, 8, 0), 0)</f>
        <v>0</v>
      </c>
      <c r="U2883" s="13">
        <f>SUMIFS('Fielding Data'!E:E, 'Fielding Data'!$A:$A, $A2883)</f>
        <v>1</v>
      </c>
      <c r="V2883" s="13">
        <f>SUMIFS('Fielding Data'!F:F, 'Fielding Data'!$A:$A, $A2883)</f>
        <v>5</v>
      </c>
      <c r="W2883" s="13">
        <f>SUMIFS('Fielding Data'!G:G, 'Fielding Data'!$A:$A, $A2883)</f>
        <v>1</v>
      </c>
      <c r="X2883" s="13">
        <f>SUMIFS('Fielding Data'!H:H, 'Fielding Data'!$A:$A, $A2883)</f>
        <v>0</v>
      </c>
    </row>
    <row r="2884" spans="1:24" x14ac:dyDescent="0.3">
      <c r="A2884" s="13" t="str">
        <f t="shared" si="91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 t="shared" si="90"/>
        <v>P</v>
      </c>
      <c r="Q2884" s="13">
        <f>IFERROR(VLOOKUP($A2884, 'Fielding Data'!$A$1:$H$12056, 5, 0), 0)</f>
        <v>7</v>
      </c>
      <c r="R2884" s="13">
        <f>IFERROR(VLOOKUP($A2884, 'Fielding Data'!$A$1:$H$12056, 6, 0), 0)</f>
        <v>6</v>
      </c>
      <c r="S2884" s="13">
        <f>IFERROR(VLOOKUP($A2884, 'Fielding Data'!$A$1:$H$12056, 7, 0), 0)</f>
        <v>0</v>
      </c>
      <c r="T2884" s="13">
        <f>IFERROR(VLOOKUP($A2884, 'Fielding Data'!$A$1:$H$12056, 8, 0), 0)</f>
        <v>0</v>
      </c>
      <c r="U2884" s="13">
        <f>SUMIFS('Fielding Data'!E:E, 'Fielding Data'!$A:$A, $A2884)</f>
        <v>7</v>
      </c>
      <c r="V2884" s="13">
        <f>SUMIFS('Fielding Data'!F:F, 'Fielding Data'!$A:$A, $A2884)</f>
        <v>6</v>
      </c>
      <c r="W2884" s="13">
        <f>SUMIFS('Fielding Data'!G:G, 'Fielding Data'!$A:$A, $A2884)</f>
        <v>0</v>
      </c>
      <c r="X2884" s="13">
        <f>SUMIFS('Fielding Data'!H:H, 'Fielding Data'!$A:$A, $A2884)</f>
        <v>0</v>
      </c>
    </row>
    <row r="2885" spans="1:24" x14ac:dyDescent="0.3">
      <c r="A2885" s="13" t="str">
        <f t="shared" si="91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 t="shared" si="90"/>
        <v>C</v>
      </c>
      <c r="Q2885" s="13">
        <f>IFERROR(VLOOKUP($A2885, 'Fielding Data'!$A$1:$H$12056, 5, 0), 0)</f>
        <v>263</v>
      </c>
      <c r="R2885" s="13">
        <f>IFERROR(VLOOKUP($A2885, 'Fielding Data'!$A$1:$H$12056, 6, 0), 0)</f>
        <v>15</v>
      </c>
      <c r="S2885" s="13">
        <f>IFERROR(VLOOKUP($A2885, 'Fielding Data'!$A$1:$H$12056, 7, 0), 0)</f>
        <v>0</v>
      </c>
      <c r="T2885" s="13">
        <f>IFERROR(VLOOKUP($A2885, 'Fielding Data'!$A$1:$H$12056, 8, 0), 0)</f>
        <v>1</v>
      </c>
      <c r="U2885" s="13">
        <f>SUMIFS('Fielding Data'!E:E, 'Fielding Data'!$A:$A, $A2885)</f>
        <v>263</v>
      </c>
      <c r="V2885" s="13">
        <f>SUMIFS('Fielding Data'!F:F, 'Fielding Data'!$A:$A, $A2885)</f>
        <v>15</v>
      </c>
      <c r="W2885" s="13">
        <f>SUMIFS('Fielding Data'!G:G, 'Fielding Data'!$A:$A, $A2885)</f>
        <v>0</v>
      </c>
      <c r="X2885" s="13">
        <f>SUMIFS('Fielding Data'!H:H, 'Fielding Data'!$A:$A, $A2885)</f>
        <v>1</v>
      </c>
    </row>
    <row r="2886" spans="1:24" x14ac:dyDescent="0.3">
      <c r="A2886" s="13" t="str">
        <f t="shared" si="91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 t="shared" si="90"/>
        <v>CF</v>
      </c>
      <c r="Q2886" s="13">
        <f>IFERROR(VLOOKUP($A2886, 'Fielding Data'!$A$1:$H$12056, 5, 0), 0)</f>
        <v>0</v>
      </c>
      <c r="R2886" s="13">
        <f>IFERROR(VLOOKUP($A2886, 'Fielding Data'!$A$1:$H$12056, 6, 0), 0)</f>
        <v>0</v>
      </c>
      <c r="S2886" s="13">
        <f>IFERROR(VLOOKUP($A2886, 'Fielding Data'!$A$1:$H$12056, 7, 0), 0)</f>
        <v>0</v>
      </c>
      <c r="T2886" s="13">
        <f>IFERROR(VLOOKUP($A2886, 'Fielding Data'!$A$1:$H$12056, 8, 0), 0)</f>
        <v>0</v>
      </c>
      <c r="U2886" s="13">
        <f>SUMIFS('Fielding Data'!E:E, 'Fielding Data'!$A:$A, $A2886)</f>
        <v>291</v>
      </c>
      <c r="V2886" s="13">
        <f>SUMIFS('Fielding Data'!F:F, 'Fielding Data'!$A:$A, $A2886)</f>
        <v>1</v>
      </c>
      <c r="W2886" s="13">
        <f>SUMIFS('Fielding Data'!G:G, 'Fielding Data'!$A:$A, $A2886)</f>
        <v>0</v>
      </c>
      <c r="X2886" s="13">
        <f>SUMIFS('Fielding Data'!H:H, 'Fielding Data'!$A:$A, $A2886)</f>
        <v>0</v>
      </c>
    </row>
    <row r="2887" spans="1:24" x14ac:dyDescent="0.3">
      <c r="A2887" s="13" t="str">
        <f t="shared" si="91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 t="shared" si="90"/>
        <v>P</v>
      </c>
      <c r="Q2887" s="13">
        <f>IFERROR(VLOOKUP($A2887, 'Fielding Data'!$A$1:$H$12056, 5, 0), 0)</f>
        <v>2</v>
      </c>
      <c r="R2887" s="13">
        <f>IFERROR(VLOOKUP($A2887, 'Fielding Data'!$A$1:$H$12056, 6, 0), 0)</f>
        <v>3</v>
      </c>
      <c r="S2887" s="13">
        <f>IFERROR(VLOOKUP($A2887, 'Fielding Data'!$A$1:$H$12056, 7, 0), 0)</f>
        <v>0</v>
      </c>
      <c r="T2887" s="13">
        <f>IFERROR(VLOOKUP($A2887, 'Fielding Data'!$A$1:$H$12056, 8, 0), 0)</f>
        <v>0</v>
      </c>
      <c r="U2887" s="13">
        <f>SUMIFS('Fielding Data'!E:E, 'Fielding Data'!$A:$A, $A2887)</f>
        <v>2</v>
      </c>
      <c r="V2887" s="13">
        <f>SUMIFS('Fielding Data'!F:F, 'Fielding Data'!$A:$A, $A2887)</f>
        <v>3</v>
      </c>
      <c r="W2887" s="13">
        <f>SUMIFS('Fielding Data'!G:G, 'Fielding Data'!$A:$A, $A2887)</f>
        <v>0</v>
      </c>
      <c r="X2887" s="13">
        <f>SUMIFS('Fielding Data'!H:H, 'Fielding Data'!$A:$A, $A2887)</f>
        <v>0</v>
      </c>
    </row>
    <row r="2888" spans="1:24" x14ac:dyDescent="0.3">
      <c r="A2888" s="13" t="str">
        <f t="shared" si="91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 t="shared" si="90"/>
        <v>P</v>
      </c>
      <c r="Q2888" s="13">
        <f>IFERROR(VLOOKUP($A2888, 'Fielding Data'!$A$1:$H$12056, 5, 0), 0)</f>
        <v>5</v>
      </c>
      <c r="R2888" s="13">
        <f>IFERROR(VLOOKUP($A2888, 'Fielding Data'!$A$1:$H$12056, 6, 0), 0)</f>
        <v>3</v>
      </c>
      <c r="S2888" s="13">
        <f>IFERROR(VLOOKUP($A2888, 'Fielding Data'!$A$1:$H$12056, 7, 0), 0)</f>
        <v>1</v>
      </c>
      <c r="T2888" s="13">
        <f>IFERROR(VLOOKUP($A2888, 'Fielding Data'!$A$1:$H$12056, 8, 0), 0)</f>
        <v>0</v>
      </c>
      <c r="U2888" s="13">
        <f>SUMIFS('Fielding Data'!E:E, 'Fielding Data'!$A:$A, $A2888)</f>
        <v>5</v>
      </c>
      <c r="V2888" s="13">
        <f>SUMIFS('Fielding Data'!F:F, 'Fielding Data'!$A:$A, $A2888)</f>
        <v>3</v>
      </c>
      <c r="W2888" s="13">
        <f>SUMIFS('Fielding Data'!G:G, 'Fielding Data'!$A:$A, $A2888)</f>
        <v>1</v>
      </c>
      <c r="X2888" s="13">
        <f>SUMIFS('Fielding Data'!H:H, 'Fielding Data'!$A:$A, $A2888)</f>
        <v>0</v>
      </c>
    </row>
    <row r="2889" spans="1:24" x14ac:dyDescent="0.3">
      <c r="A2889" s="13" t="str">
        <f t="shared" si="91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 t="shared" si="90"/>
        <v>P</v>
      </c>
      <c r="Q2889" s="13">
        <f>IFERROR(VLOOKUP($A2889, 'Fielding Data'!$A$1:$H$12056, 5, 0), 0)</f>
        <v>2</v>
      </c>
      <c r="R2889" s="13">
        <f>IFERROR(VLOOKUP($A2889, 'Fielding Data'!$A$1:$H$12056, 6, 0), 0)</f>
        <v>2</v>
      </c>
      <c r="S2889" s="13">
        <f>IFERROR(VLOOKUP($A2889, 'Fielding Data'!$A$1:$H$12056, 7, 0), 0)</f>
        <v>0</v>
      </c>
      <c r="T2889" s="13">
        <f>IFERROR(VLOOKUP($A2889, 'Fielding Data'!$A$1:$H$12056, 8, 0), 0)</f>
        <v>1</v>
      </c>
      <c r="U2889" s="13">
        <f>SUMIFS('Fielding Data'!E:E, 'Fielding Data'!$A:$A, $A2889)</f>
        <v>2</v>
      </c>
      <c r="V2889" s="13">
        <f>SUMIFS('Fielding Data'!F:F, 'Fielding Data'!$A:$A, $A2889)</f>
        <v>2</v>
      </c>
      <c r="W2889" s="13">
        <f>SUMIFS('Fielding Data'!G:G, 'Fielding Data'!$A:$A, $A2889)</f>
        <v>0</v>
      </c>
      <c r="X2889" s="13">
        <f>SUMIFS('Fielding Data'!H:H, 'Fielding Data'!$A:$A, $A2889)</f>
        <v>1</v>
      </c>
    </row>
    <row r="2890" spans="1:24" x14ac:dyDescent="0.3">
      <c r="A2890" s="13" t="str">
        <f t="shared" si="91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 t="shared" si="90"/>
        <v>CF</v>
      </c>
      <c r="Q2890" s="13">
        <f>IFERROR(VLOOKUP($A2890, 'Fielding Data'!$A$1:$H$12056, 5, 0), 0)</f>
        <v>0</v>
      </c>
      <c r="R2890" s="13">
        <f>IFERROR(VLOOKUP($A2890, 'Fielding Data'!$A$1:$H$12056, 6, 0), 0)</f>
        <v>0</v>
      </c>
      <c r="S2890" s="13">
        <f>IFERROR(VLOOKUP($A2890, 'Fielding Data'!$A$1:$H$12056, 7, 0), 0)</f>
        <v>0</v>
      </c>
      <c r="T2890" s="13">
        <f>IFERROR(VLOOKUP($A2890, 'Fielding Data'!$A$1:$H$12056, 8, 0), 0)</f>
        <v>0</v>
      </c>
      <c r="U2890" s="13">
        <f>SUMIFS('Fielding Data'!E:E, 'Fielding Data'!$A:$A, $A2890)</f>
        <v>220</v>
      </c>
      <c r="V2890" s="13">
        <f>SUMIFS('Fielding Data'!F:F, 'Fielding Data'!$A:$A, $A2890)</f>
        <v>4</v>
      </c>
      <c r="W2890" s="13">
        <f>SUMIFS('Fielding Data'!G:G, 'Fielding Data'!$A:$A, $A2890)</f>
        <v>0</v>
      </c>
      <c r="X2890" s="13">
        <f>SUMIFS('Fielding Data'!H:H, 'Fielding Data'!$A:$A, $A2890)</f>
        <v>0</v>
      </c>
    </row>
    <row r="2891" spans="1:24" x14ac:dyDescent="0.3">
      <c r="A2891" s="13" t="str">
        <f t="shared" si="91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 t="shared" si="90"/>
        <v>P</v>
      </c>
      <c r="Q2891" s="13">
        <f>IFERROR(VLOOKUP($A2891, 'Fielding Data'!$A$1:$H$12056, 5, 0), 0)</f>
        <v>2</v>
      </c>
      <c r="R2891" s="13">
        <f>IFERROR(VLOOKUP($A2891, 'Fielding Data'!$A$1:$H$12056, 6, 0), 0)</f>
        <v>3</v>
      </c>
      <c r="S2891" s="13">
        <f>IFERROR(VLOOKUP($A2891, 'Fielding Data'!$A$1:$H$12056, 7, 0), 0)</f>
        <v>1</v>
      </c>
      <c r="T2891" s="13">
        <f>IFERROR(VLOOKUP($A2891, 'Fielding Data'!$A$1:$H$12056, 8, 0), 0)</f>
        <v>0</v>
      </c>
      <c r="U2891" s="13">
        <f>SUMIFS('Fielding Data'!E:E, 'Fielding Data'!$A:$A, $A2891)</f>
        <v>2</v>
      </c>
      <c r="V2891" s="13">
        <f>SUMIFS('Fielding Data'!F:F, 'Fielding Data'!$A:$A, $A2891)</f>
        <v>3</v>
      </c>
      <c r="W2891" s="13">
        <f>SUMIFS('Fielding Data'!G:G, 'Fielding Data'!$A:$A, $A2891)</f>
        <v>1</v>
      </c>
      <c r="X2891" s="13">
        <f>SUMIFS('Fielding Data'!H:H, 'Fielding Data'!$A:$A, $A2891)</f>
        <v>0</v>
      </c>
    </row>
    <row r="2892" spans="1:24" x14ac:dyDescent="0.3">
      <c r="A2892" s="13" t="str">
        <f t="shared" si="91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 t="shared" si="90"/>
        <v>SS</v>
      </c>
      <c r="Q2892" s="13">
        <f>IFERROR(VLOOKUP($A2892, 'Fielding Data'!$A$1:$H$12056, 5, 0), 0)</f>
        <v>172</v>
      </c>
      <c r="R2892" s="13">
        <f>IFERROR(VLOOKUP($A2892, 'Fielding Data'!$A$1:$H$12056, 6, 0), 0)</f>
        <v>324</v>
      </c>
      <c r="S2892" s="13">
        <f>IFERROR(VLOOKUP($A2892, 'Fielding Data'!$A$1:$H$12056, 7, 0), 0)</f>
        <v>10</v>
      </c>
      <c r="T2892" s="13">
        <f>IFERROR(VLOOKUP($A2892, 'Fielding Data'!$A$1:$H$12056, 8, 0), 0)</f>
        <v>67</v>
      </c>
      <c r="U2892" s="13">
        <f>SUMIFS('Fielding Data'!E:E, 'Fielding Data'!$A:$A, $A2892)</f>
        <v>172</v>
      </c>
      <c r="V2892" s="13">
        <f>SUMIFS('Fielding Data'!F:F, 'Fielding Data'!$A:$A, $A2892)</f>
        <v>324</v>
      </c>
      <c r="W2892" s="13">
        <f>SUMIFS('Fielding Data'!G:G, 'Fielding Data'!$A:$A, $A2892)</f>
        <v>10</v>
      </c>
      <c r="X2892" s="13">
        <f>SUMIFS('Fielding Data'!H:H, 'Fielding Data'!$A:$A, $A2892)</f>
        <v>67</v>
      </c>
    </row>
    <row r="2893" spans="1:24" x14ac:dyDescent="0.3">
      <c r="A2893" s="13" t="str">
        <f t="shared" si="91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 t="shared" si="90"/>
        <v>Other</v>
      </c>
      <c r="Q2893" s="13">
        <f>IFERROR(VLOOKUP($A2893, 'Fielding Data'!$A$1:$H$12056, 5, 0), 0)</f>
        <v>0</v>
      </c>
      <c r="R2893" s="13">
        <f>IFERROR(VLOOKUP($A2893, 'Fielding Data'!$A$1:$H$12056, 6, 0), 0)</f>
        <v>0</v>
      </c>
      <c r="S2893" s="13">
        <f>IFERROR(VLOOKUP($A2893, 'Fielding Data'!$A$1:$H$12056, 7, 0), 0)</f>
        <v>0</v>
      </c>
      <c r="T2893" s="13">
        <f>IFERROR(VLOOKUP($A2893, 'Fielding Data'!$A$1:$H$12056, 8, 0), 0)</f>
        <v>0</v>
      </c>
      <c r="U2893" s="13">
        <f>SUMIFS('Fielding Data'!E:E, 'Fielding Data'!$A:$A, $A2893)</f>
        <v>0</v>
      </c>
      <c r="V2893" s="13">
        <f>SUMIFS('Fielding Data'!F:F, 'Fielding Data'!$A:$A, $A2893)</f>
        <v>0</v>
      </c>
      <c r="W2893" s="13">
        <f>SUMIFS('Fielding Data'!G:G, 'Fielding Data'!$A:$A, $A2893)</f>
        <v>0</v>
      </c>
      <c r="X2893" s="13">
        <f>SUMIFS('Fielding Data'!H:H, 'Fielding Data'!$A:$A, $A2893)</f>
        <v>0</v>
      </c>
    </row>
    <row r="2894" spans="1:24" x14ac:dyDescent="0.3">
      <c r="A2894" s="13" t="str">
        <f t="shared" si="91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 t="shared" si="90"/>
        <v>P</v>
      </c>
      <c r="Q2894" s="13">
        <f>IFERROR(VLOOKUP($A2894, 'Fielding Data'!$A$1:$H$12056, 5, 0), 0)</f>
        <v>12</v>
      </c>
      <c r="R2894" s="13">
        <f>IFERROR(VLOOKUP($A2894, 'Fielding Data'!$A$1:$H$12056, 6, 0), 0)</f>
        <v>16</v>
      </c>
      <c r="S2894" s="13">
        <f>IFERROR(VLOOKUP($A2894, 'Fielding Data'!$A$1:$H$12056, 7, 0), 0)</f>
        <v>1</v>
      </c>
      <c r="T2894" s="13">
        <f>IFERROR(VLOOKUP($A2894, 'Fielding Data'!$A$1:$H$12056, 8, 0), 0)</f>
        <v>3</v>
      </c>
      <c r="U2894" s="13">
        <f>SUMIFS('Fielding Data'!E:E, 'Fielding Data'!$A:$A, $A2894)</f>
        <v>12</v>
      </c>
      <c r="V2894" s="13">
        <f>SUMIFS('Fielding Data'!F:F, 'Fielding Data'!$A:$A, $A2894)</f>
        <v>16</v>
      </c>
      <c r="W2894" s="13">
        <f>SUMIFS('Fielding Data'!G:G, 'Fielding Data'!$A:$A, $A2894)</f>
        <v>1</v>
      </c>
      <c r="X2894" s="13">
        <f>SUMIFS('Fielding Data'!H:H, 'Fielding Data'!$A:$A, $A2894)</f>
        <v>3</v>
      </c>
    </row>
    <row r="2895" spans="1:24" x14ac:dyDescent="0.3">
      <c r="A2895" s="13" t="str">
        <f t="shared" si="91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 t="shared" si="90"/>
        <v>1B</v>
      </c>
      <c r="Q2895" s="13">
        <f>IFERROR(VLOOKUP($A2895, 'Fielding Data'!$A$1:$H$12056, 5, 0), 0)</f>
        <v>12</v>
      </c>
      <c r="R2895" s="13">
        <f>IFERROR(VLOOKUP($A2895, 'Fielding Data'!$A$1:$H$12056, 6, 0), 0)</f>
        <v>1</v>
      </c>
      <c r="S2895" s="13">
        <f>IFERROR(VLOOKUP($A2895, 'Fielding Data'!$A$1:$H$12056, 7, 0), 0)</f>
        <v>0</v>
      </c>
      <c r="T2895" s="13">
        <f>IFERROR(VLOOKUP($A2895, 'Fielding Data'!$A$1:$H$12056, 8, 0), 0)</f>
        <v>2</v>
      </c>
      <c r="U2895" s="13">
        <f>SUMIFS('Fielding Data'!E:E, 'Fielding Data'!$A:$A, $A2895)</f>
        <v>12</v>
      </c>
      <c r="V2895" s="13">
        <f>SUMIFS('Fielding Data'!F:F, 'Fielding Data'!$A:$A, $A2895)</f>
        <v>1</v>
      </c>
      <c r="W2895" s="13">
        <f>SUMIFS('Fielding Data'!G:G, 'Fielding Data'!$A:$A, $A2895)</f>
        <v>0</v>
      </c>
      <c r="X2895" s="13">
        <f>SUMIFS('Fielding Data'!H:H, 'Fielding Data'!$A:$A, $A2895)</f>
        <v>2</v>
      </c>
    </row>
    <row r="2896" spans="1:24" x14ac:dyDescent="0.3">
      <c r="A2896" s="13" t="str">
        <f t="shared" si="91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 t="shared" si="90"/>
        <v>2B</v>
      </c>
      <c r="Q2896" s="13">
        <f>IFERROR(VLOOKUP($A2896, 'Fielding Data'!$A$1:$H$12056, 5, 0), 0)</f>
        <v>20</v>
      </c>
      <c r="R2896" s="13">
        <f>IFERROR(VLOOKUP($A2896, 'Fielding Data'!$A$1:$H$12056, 6, 0), 0)</f>
        <v>25</v>
      </c>
      <c r="S2896" s="13">
        <f>IFERROR(VLOOKUP($A2896, 'Fielding Data'!$A$1:$H$12056, 7, 0), 0)</f>
        <v>1</v>
      </c>
      <c r="T2896" s="13">
        <f>IFERROR(VLOOKUP($A2896, 'Fielding Data'!$A$1:$H$12056, 8, 0), 0)</f>
        <v>5</v>
      </c>
      <c r="U2896" s="13">
        <f>SUMIFS('Fielding Data'!E:E, 'Fielding Data'!$A:$A, $A2896)</f>
        <v>129</v>
      </c>
      <c r="V2896" s="13">
        <f>SUMIFS('Fielding Data'!F:F, 'Fielding Data'!$A:$A, $A2896)</f>
        <v>241</v>
      </c>
      <c r="W2896" s="13">
        <f>SUMIFS('Fielding Data'!G:G, 'Fielding Data'!$A:$A, $A2896)</f>
        <v>14</v>
      </c>
      <c r="X2896" s="13">
        <f>SUMIFS('Fielding Data'!H:H, 'Fielding Data'!$A:$A, $A2896)</f>
        <v>55</v>
      </c>
    </row>
    <row r="2897" spans="1:24" x14ac:dyDescent="0.3">
      <c r="A2897" s="13" t="str">
        <f t="shared" si="91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 t="shared" si="90"/>
        <v>P</v>
      </c>
      <c r="Q2897" s="13">
        <f>IFERROR(VLOOKUP($A2897, 'Fielding Data'!$A$1:$H$12056, 5, 0), 0)</f>
        <v>6</v>
      </c>
      <c r="R2897" s="13">
        <f>IFERROR(VLOOKUP($A2897, 'Fielding Data'!$A$1:$H$12056, 6, 0), 0)</f>
        <v>12</v>
      </c>
      <c r="S2897" s="13">
        <f>IFERROR(VLOOKUP($A2897, 'Fielding Data'!$A$1:$H$12056, 7, 0), 0)</f>
        <v>0</v>
      </c>
      <c r="T2897" s="13">
        <f>IFERROR(VLOOKUP($A2897, 'Fielding Data'!$A$1:$H$12056, 8, 0), 0)</f>
        <v>1</v>
      </c>
      <c r="U2897" s="13">
        <f>SUMIFS('Fielding Data'!E:E, 'Fielding Data'!$A:$A, $A2897)</f>
        <v>6</v>
      </c>
      <c r="V2897" s="13">
        <f>SUMIFS('Fielding Data'!F:F, 'Fielding Data'!$A:$A, $A2897)</f>
        <v>12</v>
      </c>
      <c r="W2897" s="13">
        <f>SUMIFS('Fielding Data'!G:G, 'Fielding Data'!$A:$A, $A2897)</f>
        <v>0</v>
      </c>
      <c r="X2897" s="13">
        <f>SUMIFS('Fielding Data'!H:H, 'Fielding Data'!$A:$A, $A2897)</f>
        <v>1</v>
      </c>
    </row>
    <row r="2898" spans="1:24" x14ac:dyDescent="0.3">
      <c r="A2898" s="13" t="str">
        <f t="shared" si="91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 t="shared" si="90"/>
        <v>P</v>
      </c>
      <c r="Q2898" s="13">
        <f>IFERROR(VLOOKUP($A2898, 'Fielding Data'!$A$1:$H$12056, 5, 0), 0)</f>
        <v>25</v>
      </c>
      <c r="R2898" s="13">
        <f>IFERROR(VLOOKUP($A2898, 'Fielding Data'!$A$1:$H$12056, 6, 0), 0)</f>
        <v>33</v>
      </c>
      <c r="S2898" s="13">
        <f>IFERROR(VLOOKUP($A2898, 'Fielding Data'!$A$1:$H$12056, 7, 0), 0)</f>
        <v>1</v>
      </c>
      <c r="T2898" s="13">
        <f>IFERROR(VLOOKUP($A2898, 'Fielding Data'!$A$1:$H$12056, 8, 0), 0)</f>
        <v>3</v>
      </c>
      <c r="U2898" s="13">
        <f>SUMIFS('Fielding Data'!E:E, 'Fielding Data'!$A:$A, $A2898)</f>
        <v>25</v>
      </c>
      <c r="V2898" s="13">
        <f>SUMIFS('Fielding Data'!F:F, 'Fielding Data'!$A:$A, $A2898)</f>
        <v>33</v>
      </c>
      <c r="W2898" s="13">
        <f>SUMIFS('Fielding Data'!G:G, 'Fielding Data'!$A:$A, $A2898)</f>
        <v>1</v>
      </c>
      <c r="X2898" s="13">
        <f>SUMIFS('Fielding Data'!H:H, 'Fielding Data'!$A:$A, $A2898)</f>
        <v>3</v>
      </c>
    </row>
    <row r="2899" spans="1:24" x14ac:dyDescent="0.3">
      <c r="A2899" s="13" t="str">
        <f t="shared" si="91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 t="shared" si="90"/>
        <v>2B</v>
      </c>
      <c r="Q2899" s="13">
        <f>IFERROR(VLOOKUP($A2899, 'Fielding Data'!$A$1:$H$12056, 5, 0), 0)</f>
        <v>247</v>
      </c>
      <c r="R2899" s="13">
        <f>IFERROR(VLOOKUP($A2899, 'Fielding Data'!$A$1:$H$12056, 6, 0), 0)</f>
        <v>386</v>
      </c>
      <c r="S2899" s="13">
        <f>IFERROR(VLOOKUP($A2899, 'Fielding Data'!$A$1:$H$12056, 7, 0), 0)</f>
        <v>11</v>
      </c>
      <c r="T2899" s="13">
        <f>IFERROR(VLOOKUP($A2899, 'Fielding Data'!$A$1:$H$12056, 8, 0), 0)</f>
        <v>100</v>
      </c>
      <c r="U2899" s="13">
        <f>SUMIFS('Fielding Data'!E:E, 'Fielding Data'!$A:$A, $A2899)</f>
        <v>247</v>
      </c>
      <c r="V2899" s="13">
        <f>SUMIFS('Fielding Data'!F:F, 'Fielding Data'!$A:$A, $A2899)</f>
        <v>386</v>
      </c>
      <c r="W2899" s="13">
        <f>SUMIFS('Fielding Data'!G:G, 'Fielding Data'!$A:$A, $A2899)</f>
        <v>11</v>
      </c>
      <c r="X2899" s="13">
        <f>SUMIFS('Fielding Data'!H:H, 'Fielding Data'!$A:$A, $A2899)</f>
        <v>100</v>
      </c>
    </row>
    <row r="2900" spans="1:24" x14ac:dyDescent="0.3">
      <c r="A2900" s="13" t="str">
        <f t="shared" si="91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 t="shared" si="90"/>
        <v>1B</v>
      </c>
      <c r="Q2900" s="13">
        <f>IFERROR(VLOOKUP($A2900, 'Fielding Data'!$A$1:$H$12056, 5, 0), 0)</f>
        <v>51</v>
      </c>
      <c r="R2900" s="13">
        <f>IFERROR(VLOOKUP($A2900, 'Fielding Data'!$A$1:$H$12056, 6, 0), 0)</f>
        <v>3</v>
      </c>
      <c r="S2900" s="13">
        <f>IFERROR(VLOOKUP($A2900, 'Fielding Data'!$A$1:$H$12056, 7, 0), 0)</f>
        <v>1</v>
      </c>
      <c r="T2900" s="13">
        <f>IFERROR(VLOOKUP($A2900, 'Fielding Data'!$A$1:$H$12056, 8, 0), 0)</f>
        <v>7</v>
      </c>
      <c r="U2900" s="13">
        <f>SUMIFS('Fielding Data'!E:E, 'Fielding Data'!$A:$A, $A2900)</f>
        <v>51</v>
      </c>
      <c r="V2900" s="13">
        <f>SUMIFS('Fielding Data'!F:F, 'Fielding Data'!$A:$A, $A2900)</f>
        <v>3</v>
      </c>
      <c r="W2900" s="13">
        <f>SUMIFS('Fielding Data'!G:G, 'Fielding Data'!$A:$A, $A2900)</f>
        <v>1</v>
      </c>
      <c r="X2900" s="13">
        <f>SUMIFS('Fielding Data'!H:H, 'Fielding Data'!$A:$A, $A2900)</f>
        <v>7</v>
      </c>
    </row>
    <row r="2901" spans="1:24" x14ac:dyDescent="0.3">
      <c r="A2901" s="13" t="str">
        <f t="shared" si="91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 t="shared" si="90"/>
        <v>C</v>
      </c>
      <c r="Q2901" s="13">
        <f>IFERROR(VLOOKUP($A2901, 'Fielding Data'!$A$1:$H$12056, 5, 0), 0)</f>
        <v>130</v>
      </c>
      <c r="R2901" s="13">
        <f>IFERROR(VLOOKUP($A2901, 'Fielding Data'!$A$1:$H$12056, 6, 0), 0)</f>
        <v>6</v>
      </c>
      <c r="S2901" s="13">
        <f>IFERROR(VLOOKUP($A2901, 'Fielding Data'!$A$1:$H$12056, 7, 0), 0)</f>
        <v>0</v>
      </c>
      <c r="T2901" s="13">
        <f>IFERROR(VLOOKUP($A2901, 'Fielding Data'!$A$1:$H$12056, 8, 0), 0)</f>
        <v>0</v>
      </c>
      <c r="U2901" s="13">
        <f>SUMIFS('Fielding Data'!E:E, 'Fielding Data'!$A:$A, $A2901)</f>
        <v>130</v>
      </c>
      <c r="V2901" s="13">
        <f>SUMIFS('Fielding Data'!F:F, 'Fielding Data'!$A:$A, $A2901)</f>
        <v>6</v>
      </c>
      <c r="W2901" s="13">
        <f>SUMIFS('Fielding Data'!G:G, 'Fielding Data'!$A:$A, $A2901)</f>
        <v>0</v>
      </c>
      <c r="X2901" s="13">
        <f>SUMIFS('Fielding Data'!H:H, 'Fielding Data'!$A:$A, $A2901)</f>
        <v>0</v>
      </c>
    </row>
    <row r="2902" spans="1:24" x14ac:dyDescent="0.3">
      <c r="A2902" s="13" t="str">
        <f t="shared" si="91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 t="shared" si="90"/>
        <v>P</v>
      </c>
      <c r="Q2902" s="13">
        <f>IFERROR(VLOOKUP($A2902, 'Fielding Data'!$A$1:$H$12056, 5, 0), 0)</f>
        <v>0</v>
      </c>
      <c r="R2902" s="13">
        <f>IFERROR(VLOOKUP($A2902, 'Fielding Data'!$A$1:$H$12056, 6, 0), 0)</f>
        <v>2</v>
      </c>
      <c r="S2902" s="13">
        <f>IFERROR(VLOOKUP($A2902, 'Fielding Data'!$A$1:$H$12056, 7, 0), 0)</f>
        <v>0</v>
      </c>
      <c r="T2902" s="13">
        <f>IFERROR(VLOOKUP($A2902, 'Fielding Data'!$A$1:$H$12056, 8, 0), 0)</f>
        <v>0</v>
      </c>
      <c r="U2902" s="13">
        <f>SUMIFS('Fielding Data'!E:E, 'Fielding Data'!$A:$A, $A2902)</f>
        <v>0</v>
      </c>
      <c r="V2902" s="13">
        <f>SUMIFS('Fielding Data'!F:F, 'Fielding Data'!$A:$A, $A2902)</f>
        <v>2</v>
      </c>
      <c r="W2902" s="13">
        <f>SUMIFS('Fielding Data'!G:G, 'Fielding Data'!$A:$A, $A2902)</f>
        <v>0</v>
      </c>
      <c r="X2902" s="13">
        <f>SUMIFS('Fielding Data'!H:H, 'Fielding Data'!$A:$A, $A2902)</f>
        <v>0</v>
      </c>
    </row>
    <row r="2903" spans="1:24" x14ac:dyDescent="0.3">
      <c r="A2903" s="13" t="str">
        <f t="shared" si="91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 t="shared" si="90"/>
        <v>CF</v>
      </c>
      <c r="Q2903" s="13">
        <f>IFERROR(VLOOKUP($A2903, 'Fielding Data'!$A$1:$H$12056, 5, 0), 0)</f>
        <v>0</v>
      </c>
      <c r="R2903" s="13">
        <f>IFERROR(VLOOKUP($A2903, 'Fielding Data'!$A$1:$H$12056, 6, 0), 0)</f>
        <v>0</v>
      </c>
      <c r="S2903" s="13">
        <f>IFERROR(VLOOKUP($A2903, 'Fielding Data'!$A$1:$H$12056, 7, 0), 0)</f>
        <v>0</v>
      </c>
      <c r="T2903" s="13">
        <f>IFERROR(VLOOKUP($A2903, 'Fielding Data'!$A$1:$H$12056, 8, 0), 0)</f>
        <v>0</v>
      </c>
      <c r="U2903" s="13">
        <f>SUMIFS('Fielding Data'!E:E, 'Fielding Data'!$A:$A, $A2903)</f>
        <v>439</v>
      </c>
      <c r="V2903" s="13">
        <f>SUMIFS('Fielding Data'!F:F, 'Fielding Data'!$A:$A, $A2903)</f>
        <v>7</v>
      </c>
      <c r="W2903" s="13">
        <f>SUMIFS('Fielding Data'!G:G, 'Fielding Data'!$A:$A, $A2903)</f>
        <v>8</v>
      </c>
      <c r="X2903" s="13">
        <f>SUMIFS('Fielding Data'!H:H, 'Fielding Data'!$A:$A, $A2903)</f>
        <v>0</v>
      </c>
    </row>
    <row r="2904" spans="1:24" x14ac:dyDescent="0.3">
      <c r="A2904" s="13" t="str">
        <f t="shared" si="91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 t="shared" si="90"/>
        <v>LF</v>
      </c>
      <c r="Q2904" s="13">
        <f>IFERROR(VLOOKUP($A2904, 'Fielding Data'!$A$1:$H$12056, 5, 0), 0)</f>
        <v>0</v>
      </c>
      <c r="R2904" s="13">
        <f>IFERROR(VLOOKUP($A2904, 'Fielding Data'!$A$1:$H$12056, 6, 0), 0)</f>
        <v>0</v>
      </c>
      <c r="S2904" s="13">
        <f>IFERROR(VLOOKUP($A2904, 'Fielding Data'!$A$1:$H$12056, 7, 0), 0)</f>
        <v>0</v>
      </c>
      <c r="T2904" s="13">
        <f>IFERROR(VLOOKUP($A2904, 'Fielding Data'!$A$1:$H$12056, 8, 0), 0)</f>
        <v>0</v>
      </c>
      <c r="U2904" s="13">
        <f>SUMIFS('Fielding Data'!E:E, 'Fielding Data'!$A:$A, $A2904)</f>
        <v>81</v>
      </c>
      <c r="V2904" s="13">
        <f>SUMIFS('Fielding Data'!F:F, 'Fielding Data'!$A:$A, $A2904)</f>
        <v>3</v>
      </c>
      <c r="W2904" s="13">
        <f>SUMIFS('Fielding Data'!G:G, 'Fielding Data'!$A:$A, $A2904)</f>
        <v>1</v>
      </c>
      <c r="X2904" s="13">
        <f>SUMIFS('Fielding Data'!H:H, 'Fielding Data'!$A:$A, $A2904)</f>
        <v>2</v>
      </c>
    </row>
    <row r="2905" spans="1:24" x14ac:dyDescent="0.3">
      <c r="A2905" s="13" t="str">
        <f t="shared" si="91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 t="shared" si="90"/>
        <v>3B</v>
      </c>
      <c r="Q2905" s="13">
        <f>IFERROR(VLOOKUP($A2905, 'Fielding Data'!$A$1:$H$12056, 5, 0), 0)</f>
        <v>41</v>
      </c>
      <c r="R2905" s="13">
        <f>IFERROR(VLOOKUP($A2905, 'Fielding Data'!$A$1:$H$12056, 6, 0), 0)</f>
        <v>181</v>
      </c>
      <c r="S2905" s="13">
        <f>IFERROR(VLOOKUP($A2905, 'Fielding Data'!$A$1:$H$12056, 7, 0), 0)</f>
        <v>11</v>
      </c>
      <c r="T2905" s="13">
        <f>IFERROR(VLOOKUP($A2905, 'Fielding Data'!$A$1:$H$12056, 8, 0), 0)</f>
        <v>8</v>
      </c>
      <c r="U2905" s="13">
        <f>SUMIFS('Fielding Data'!E:E, 'Fielding Data'!$A:$A, $A2905)</f>
        <v>41</v>
      </c>
      <c r="V2905" s="13">
        <f>SUMIFS('Fielding Data'!F:F, 'Fielding Data'!$A:$A, $A2905)</f>
        <v>181</v>
      </c>
      <c r="W2905" s="13">
        <f>SUMIFS('Fielding Data'!G:G, 'Fielding Data'!$A:$A, $A2905)</f>
        <v>11</v>
      </c>
      <c r="X2905" s="13">
        <f>SUMIFS('Fielding Data'!H:H, 'Fielding Data'!$A:$A, $A2905)</f>
        <v>8</v>
      </c>
    </row>
    <row r="2906" spans="1:24" x14ac:dyDescent="0.3">
      <c r="A2906" s="13" t="str">
        <f t="shared" si="91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 t="shared" si="90"/>
        <v>1B</v>
      </c>
      <c r="Q2906" s="13">
        <f>IFERROR(VLOOKUP($A2906, 'Fielding Data'!$A$1:$H$12056, 5, 0), 0)</f>
        <v>500</v>
      </c>
      <c r="R2906" s="13">
        <f>IFERROR(VLOOKUP($A2906, 'Fielding Data'!$A$1:$H$12056, 6, 0), 0)</f>
        <v>48</v>
      </c>
      <c r="S2906" s="13">
        <f>IFERROR(VLOOKUP($A2906, 'Fielding Data'!$A$1:$H$12056, 7, 0), 0)</f>
        <v>5</v>
      </c>
      <c r="T2906" s="13">
        <f>IFERROR(VLOOKUP($A2906, 'Fielding Data'!$A$1:$H$12056, 8, 0), 0)</f>
        <v>46</v>
      </c>
      <c r="U2906" s="13">
        <f>SUMIFS('Fielding Data'!E:E, 'Fielding Data'!$A:$A, $A2906)</f>
        <v>603</v>
      </c>
      <c r="V2906" s="13">
        <f>SUMIFS('Fielding Data'!F:F, 'Fielding Data'!$A:$A, $A2906)</f>
        <v>51</v>
      </c>
      <c r="W2906" s="13">
        <f>SUMIFS('Fielding Data'!G:G, 'Fielding Data'!$A:$A, $A2906)</f>
        <v>9</v>
      </c>
      <c r="X2906" s="13">
        <f>SUMIFS('Fielding Data'!H:H, 'Fielding Data'!$A:$A, $A2906)</f>
        <v>47</v>
      </c>
    </row>
    <row r="2907" spans="1:24" x14ac:dyDescent="0.3">
      <c r="A2907" s="13" t="str">
        <f t="shared" si="91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 t="shared" si="90"/>
        <v>P</v>
      </c>
      <c r="Q2907" s="13">
        <f>IFERROR(VLOOKUP($A2907, 'Fielding Data'!$A$1:$H$12056, 5, 0), 0)</f>
        <v>6</v>
      </c>
      <c r="R2907" s="13">
        <f>IFERROR(VLOOKUP($A2907, 'Fielding Data'!$A$1:$H$12056, 6, 0), 0)</f>
        <v>6</v>
      </c>
      <c r="S2907" s="13">
        <f>IFERROR(VLOOKUP($A2907, 'Fielding Data'!$A$1:$H$12056, 7, 0), 0)</f>
        <v>1</v>
      </c>
      <c r="T2907" s="13">
        <f>IFERROR(VLOOKUP($A2907, 'Fielding Data'!$A$1:$H$12056, 8, 0), 0)</f>
        <v>1</v>
      </c>
      <c r="U2907" s="13">
        <f>SUMIFS('Fielding Data'!E:E, 'Fielding Data'!$A:$A, $A2907)</f>
        <v>6</v>
      </c>
      <c r="V2907" s="13">
        <f>SUMIFS('Fielding Data'!F:F, 'Fielding Data'!$A:$A, $A2907)</f>
        <v>6</v>
      </c>
      <c r="W2907" s="13">
        <f>SUMIFS('Fielding Data'!G:G, 'Fielding Data'!$A:$A, $A2907)</f>
        <v>1</v>
      </c>
      <c r="X2907" s="13">
        <f>SUMIFS('Fielding Data'!H:H, 'Fielding Data'!$A:$A, $A2907)</f>
        <v>1</v>
      </c>
    </row>
    <row r="2908" spans="1:24" x14ac:dyDescent="0.3">
      <c r="A2908" s="13" t="str">
        <f t="shared" si="91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 t="shared" si="90"/>
        <v>LF</v>
      </c>
      <c r="Q2908" s="13">
        <f>IFERROR(VLOOKUP($A2908, 'Fielding Data'!$A$1:$H$12056, 5, 0), 0)</f>
        <v>0</v>
      </c>
      <c r="R2908" s="13">
        <f>IFERROR(VLOOKUP($A2908, 'Fielding Data'!$A$1:$H$12056, 6, 0), 0)</f>
        <v>0</v>
      </c>
      <c r="S2908" s="13">
        <f>IFERROR(VLOOKUP($A2908, 'Fielding Data'!$A$1:$H$12056, 7, 0), 0)</f>
        <v>0</v>
      </c>
      <c r="T2908" s="13">
        <f>IFERROR(VLOOKUP($A2908, 'Fielding Data'!$A$1:$H$12056, 8, 0), 0)</f>
        <v>0</v>
      </c>
      <c r="U2908" s="13">
        <f>SUMIFS('Fielding Data'!E:E, 'Fielding Data'!$A:$A, $A2908)</f>
        <v>181</v>
      </c>
      <c r="V2908" s="13">
        <f>SUMIFS('Fielding Data'!F:F, 'Fielding Data'!$A:$A, $A2908)</f>
        <v>2</v>
      </c>
      <c r="W2908" s="13">
        <f>SUMIFS('Fielding Data'!G:G, 'Fielding Data'!$A:$A, $A2908)</f>
        <v>2</v>
      </c>
      <c r="X2908" s="13">
        <f>SUMIFS('Fielding Data'!H:H, 'Fielding Data'!$A:$A, $A2908)</f>
        <v>0</v>
      </c>
    </row>
    <row r="2909" spans="1:24" x14ac:dyDescent="0.3">
      <c r="A2909" s="13" t="str">
        <f t="shared" si="91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 t="shared" si="90"/>
        <v>P</v>
      </c>
      <c r="Q2909" s="13">
        <f>IFERROR(VLOOKUP($A2909, 'Fielding Data'!$A$1:$H$12056, 5, 0), 0)</f>
        <v>2</v>
      </c>
      <c r="R2909" s="13">
        <f>IFERROR(VLOOKUP($A2909, 'Fielding Data'!$A$1:$H$12056, 6, 0), 0)</f>
        <v>13</v>
      </c>
      <c r="S2909" s="13">
        <f>IFERROR(VLOOKUP($A2909, 'Fielding Data'!$A$1:$H$12056, 7, 0), 0)</f>
        <v>0</v>
      </c>
      <c r="T2909" s="13">
        <f>IFERROR(VLOOKUP($A2909, 'Fielding Data'!$A$1:$H$12056, 8, 0), 0)</f>
        <v>1</v>
      </c>
      <c r="U2909" s="13">
        <f>SUMIFS('Fielding Data'!E:E, 'Fielding Data'!$A:$A, $A2909)</f>
        <v>2</v>
      </c>
      <c r="V2909" s="13">
        <f>SUMIFS('Fielding Data'!F:F, 'Fielding Data'!$A:$A, $A2909)</f>
        <v>13</v>
      </c>
      <c r="W2909" s="13">
        <f>SUMIFS('Fielding Data'!G:G, 'Fielding Data'!$A:$A, $A2909)</f>
        <v>0</v>
      </c>
      <c r="X2909" s="13">
        <f>SUMIFS('Fielding Data'!H:H, 'Fielding Data'!$A:$A, $A2909)</f>
        <v>1</v>
      </c>
    </row>
    <row r="2910" spans="1:24" x14ac:dyDescent="0.3">
      <c r="A2910" s="13" t="str">
        <f t="shared" si="91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 t="shared" si="90"/>
        <v>1B</v>
      </c>
      <c r="Q2910" s="13">
        <f>IFERROR(VLOOKUP($A2910, 'Fielding Data'!$A$1:$H$12056, 5, 0), 0)</f>
        <v>160</v>
      </c>
      <c r="R2910" s="13">
        <f>IFERROR(VLOOKUP($A2910, 'Fielding Data'!$A$1:$H$12056, 6, 0), 0)</f>
        <v>12</v>
      </c>
      <c r="S2910" s="13">
        <f>IFERROR(VLOOKUP($A2910, 'Fielding Data'!$A$1:$H$12056, 7, 0), 0)</f>
        <v>2</v>
      </c>
      <c r="T2910" s="13">
        <f>IFERROR(VLOOKUP($A2910, 'Fielding Data'!$A$1:$H$12056, 8, 0), 0)</f>
        <v>24</v>
      </c>
      <c r="U2910" s="13">
        <f>SUMIFS('Fielding Data'!E:E, 'Fielding Data'!$A:$A, $A2910)</f>
        <v>160</v>
      </c>
      <c r="V2910" s="13">
        <f>SUMIFS('Fielding Data'!F:F, 'Fielding Data'!$A:$A, $A2910)</f>
        <v>12</v>
      </c>
      <c r="W2910" s="13">
        <f>SUMIFS('Fielding Data'!G:G, 'Fielding Data'!$A:$A, $A2910)</f>
        <v>2</v>
      </c>
      <c r="X2910" s="13">
        <f>SUMIFS('Fielding Data'!H:H, 'Fielding Data'!$A:$A, $A2910)</f>
        <v>24</v>
      </c>
    </row>
    <row r="2911" spans="1:24" x14ac:dyDescent="0.3">
      <c r="A2911" s="13" t="str">
        <f t="shared" si="91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 t="shared" si="90"/>
        <v>CF</v>
      </c>
      <c r="Q2911" s="13">
        <f>IFERROR(VLOOKUP($A2911, 'Fielding Data'!$A$1:$H$12056, 5, 0), 0)</f>
        <v>0</v>
      </c>
      <c r="R2911" s="13">
        <f>IFERROR(VLOOKUP($A2911, 'Fielding Data'!$A$1:$H$12056, 6, 0), 0)</f>
        <v>0</v>
      </c>
      <c r="S2911" s="13">
        <f>IFERROR(VLOOKUP($A2911, 'Fielding Data'!$A$1:$H$12056, 7, 0), 0)</f>
        <v>0</v>
      </c>
      <c r="T2911" s="13">
        <f>IFERROR(VLOOKUP($A2911, 'Fielding Data'!$A$1:$H$12056, 8, 0), 0)</f>
        <v>0</v>
      </c>
      <c r="U2911" s="13">
        <f>SUMIFS('Fielding Data'!E:E, 'Fielding Data'!$A:$A, $A2911)</f>
        <v>62</v>
      </c>
      <c r="V2911" s="13">
        <f>SUMIFS('Fielding Data'!F:F, 'Fielding Data'!$A:$A, $A2911)</f>
        <v>0</v>
      </c>
      <c r="W2911" s="13">
        <f>SUMIFS('Fielding Data'!G:G, 'Fielding Data'!$A:$A, $A2911)</f>
        <v>4</v>
      </c>
      <c r="X2911" s="13">
        <f>SUMIFS('Fielding Data'!H:H, 'Fielding Data'!$A:$A, $A2911)</f>
        <v>0</v>
      </c>
    </row>
    <row r="2912" spans="1:24" x14ac:dyDescent="0.3">
      <c r="A2912" s="13" t="str">
        <f t="shared" si="91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 t="shared" si="90"/>
        <v>P</v>
      </c>
      <c r="Q2912" s="13">
        <f>IFERROR(VLOOKUP($A2912, 'Fielding Data'!$A$1:$H$12056, 5, 0), 0)</f>
        <v>4</v>
      </c>
      <c r="R2912" s="13">
        <f>IFERROR(VLOOKUP($A2912, 'Fielding Data'!$A$1:$H$12056, 6, 0), 0)</f>
        <v>8</v>
      </c>
      <c r="S2912" s="13">
        <f>IFERROR(VLOOKUP($A2912, 'Fielding Data'!$A$1:$H$12056, 7, 0), 0)</f>
        <v>1</v>
      </c>
      <c r="T2912" s="13">
        <f>IFERROR(VLOOKUP($A2912, 'Fielding Data'!$A$1:$H$12056, 8, 0), 0)</f>
        <v>0</v>
      </c>
      <c r="U2912" s="13">
        <f>SUMIFS('Fielding Data'!E:E, 'Fielding Data'!$A:$A, $A2912)</f>
        <v>4</v>
      </c>
      <c r="V2912" s="13">
        <f>SUMIFS('Fielding Data'!F:F, 'Fielding Data'!$A:$A, $A2912)</f>
        <v>8</v>
      </c>
      <c r="W2912" s="13">
        <f>SUMIFS('Fielding Data'!G:G, 'Fielding Data'!$A:$A, $A2912)</f>
        <v>1</v>
      </c>
      <c r="X2912" s="13">
        <f>SUMIFS('Fielding Data'!H:H, 'Fielding Data'!$A:$A, $A2912)</f>
        <v>0</v>
      </c>
    </row>
    <row r="2913" spans="1:24" x14ac:dyDescent="0.3">
      <c r="A2913" s="13" t="str">
        <f t="shared" si="91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 t="shared" si="90"/>
        <v>2B</v>
      </c>
      <c r="Q2913" s="13">
        <f>IFERROR(VLOOKUP($A2913, 'Fielding Data'!$A$1:$H$12056, 5, 0), 0)</f>
        <v>6</v>
      </c>
      <c r="R2913" s="13">
        <f>IFERROR(VLOOKUP($A2913, 'Fielding Data'!$A$1:$H$12056, 6, 0), 0)</f>
        <v>13</v>
      </c>
      <c r="S2913" s="13">
        <f>IFERROR(VLOOKUP($A2913, 'Fielding Data'!$A$1:$H$12056, 7, 0), 0)</f>
        <v>0</v>
      </c>
      <c r="T2913" s="13">
        <f>IFERROR(VLOOKUP($A2913, 'Fielding Data'!$A$1:$H$12056, 8, 0), 0)</f>
        <v>3</v>
      </c>
      <c r="U2913" s="13">
        <f>SUMIFS('Fielding Data'!E:E, 'Fielding Data'!$A:$A, $A2913)</f>
        <v>56</v>
      </c>
      <c r="V2913" s="13">
        <f>SUMIFS('Fielding Data'!F:F, 'Fielding Data'!$A:$A, $A2913)</f>
        <v>78</v>
      </c>
      <c r="W2913" s="13">
        <f>SUMIFS('Fielding Data'!G:G, 'Fielding Data'!$A:$A, $A2913)</f>
        <v>0</v>
      </c>
      <c r="X2913" s="13">
        <f>SUMIFS('Fielding Data'!H:H, 'Fielding Data'!$A:$A, $A2913)</f>
        <v>16</v>
      </c>
    </row>
    <row r="2914" spans="1:24" x14ac:dyDescent="0.3">
      <c r="A2914" s="13" t="str">
        <f t="shared" si="91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 t="shared" si="90"/>
        <v>1B</v>
      </c>
      <c r="Q2914" s="13">
        <f>IFERROR(VLOOKUP($A2914, 'Fielding Data'!$A$1:$H$12056, 5, 0), 0)</f>
        <v>14</v>
      </c>
      <c r="R2914" s="13">
        <f>IFERROR(VLOOKUP($A2914, 'Fielding Data'!$A$1:$H$12056, 6, 0), 0)</f>
        <v>1</v>
      </c>
      <c r="S2914" s="13">
        <f>IFERROR(VLOOKUP($A2914, 'Fielding Data'!$A$1:$H$12056, 7, 0), 0)</f>
        <v>0</v>
      </c>
      <c r="T2914" s="13">
        <f>IFERROR(VLOOKUP($A2914, 'Fielding Data'!$A$1:$H$12056, 8, 0), 0)</f>
        <v>2</v>
      </c>
      <c r="U2914" s="13">
        <f>SUMIFS('Fielding Data'!E:E, 'Fielding Data'!$A:$A, $A2914)</f>
        <v>104</v>
      </c>
      <c r="V2914" s="13">
        <f>SUMIFS('Fielding Data'!F:F, 'Fielding Data'!$A:$A, $A2914)</f>
        <v>1</v>
      </c>
      <c r="W2914" s="13">
        <f>SUMIFS('Fielding Data'!G:G, 'Fielding Data'!$A:$A, $A2914)</f>
        <v>1</v>
      </c>
      <c r="X2914" s="13">
        <f>SUMIFS('Fielding Data'!H:H, 'Fielding Data'!$A:$A, $A2914)</f>
        <v>2</v>
      </c>
    </row>
    <row r="2915" spans="1:24" x14ac:dyDescent="0.3">
      <c r="A2915" s="13" t="str">
        <f t="shared" si="91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 t="shared" si="90"/>
        <v>P</v>
      </c>
      <c r="Q2915" s="13">
        <f>IFERROR(VLOOKUP($A2915, 'Fielding Data'!$A$1:$H$12056, 5, 0), 0)</f>
        <v>2</v>
      </c>
      <c r="R2915" s="13">
        <f>IFERROR(VLOOKUP($A2915, 'Fielding Data'!$A$1:$H$12056, 6, 0), 0)</f>
        <v>8</v>
      </c>
      <c r="S2915" s="13">
        <f>IFERROR(VLOOKUP($A2915, 'Fielding Data'!$A$1:$H$12056, 7, 0), 0)</f>
        <v>0</v>
      </c>
      <c r="T2915" s="13">
        <f>IFERROR(VLOOKUP($A2915, 'Fielding Data'!$A$1:$H$12056, 8, 0), 0)</f>
        <v>0</v>
      </c>
      <c r="U2915" s="13">
        <f>SUMIFS('Fielding Data'!E:E, 'Fielding Data'!$A:$A, $A2915)</f>
        <v>2</v>
      </c>
      <c r="V2915" s="13">
        <f>SUMIFS('Fielding Data'!F:F, 'Fielding Data'!$A:$A, $A2915)</f>
        <v>8</v>
      </c>
      <c r="W2915" s="13">
        <f>SUMIFS('Fielding Data'!G:G, 'Fielding Data'!$A:$A, $A2915)</f>
        <v>0</v>
      </c>
      <c r="X2915" s="13">
        <f>SUMIFS('Fielding Data'!H:H, 'Fielding Data'!$A:$A, $A2915)</f>
        <v>0</v>
      </c>
    </row>
    <row r="2916" spans="1:24" x14ac:dyDescent="0.3">
      <c r="A2916" s="13" t="str">
        <f t="shared" si="91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 t="shared" si="90"/>
        <v>P</v>
      </c>
      <c r="Q2916" s="13">
        <f>IFERROR(VLOOKUP($A2916, 'Fielding Data'!$A$1:$H$12056, 5, 0), 0)</f>
        <v>2</v>
      </c>
      <c r="R2916" s="13">
        <f>IFERROR(VLOOKUP($A2916, 'Fielding Data'!$A$1:$H$12056, 6, 0), 0)</f>
        <v>6</v>
      </c>
      <c r="S2916" s="13">
        <f>IFERROR(VLOOKUP($A2916, 'Fielding Data'!$A$1:$H$12056, 7, 0), 0)</f>
        <v>0</v>
      </c>
      <c r="T2916" s="13">
        <f>IFERROR(VLOOKUP($A2916, 'Fielding Data'!$A$1:$H$12056, 8, 0), 0)</f>
        <v>1</v>
      </c>
      <c r="U2916" s="13">
        <f>SUMIFS('Fielding Data'!E:E, 'Fielding Data'!$A:$A, $A2916)</f>
        <v>2</v>
      </c>
      <c r="V2916" s="13">
        <f>SUMIFS('Fielding Data'!F:F, 'Fielding Data'!$A:$A, $A2916)</f>
        <v>6</v>
      </c>
      <c r="W2916" s="13">
        <f>SUMIFS('Fielding Data'!G:G, 'Fielding Data'!$A:$A, $A2916)</f>
        <v>0</v>
      </c>
      <c r="X2916" s="13">
        <f>SUMIFS('Fielding Data'!H:H, 'Fielding Data'!$A:$A, $A2916)</f>
        <v>1</v>
      </c>
    </row>
    <row r="2917" spans="1:24" x14ac:dyDescent="0.3">
      <c r="A2917" s="13" t="str">
        <f t="shared" si="91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 t="shared" si="90"/>
        <v>1B</v>
      </c>
      <c r="Q2917" s="13">
        <f>IFERROR(VLOOKUP($A2917, 'Fielding Data'!$A$1:$H$12056, 5, 0), 0)</f>
        <v>30</v>
      </c>
      <c r="R2917" s="13">
        <f>IFERROR(VLOOKUP($A2917, 'Fielding Data'!$A$1:$H$12056, 6, 0), 0)</f>
        <v>2</v>
      </c>
      <c r="S2917" s="13">
        <f>IFERROR(VLOOKUP($A2917, 'Fielding Data'!$A$1:$H$12056, 7, 0), 0)</f>
        <v>0</v>
      </c>
      <c r="T2917" s="13">
        <f>IFERROR(VLOOKUP($A2917, 'Fielding Data'!$A$1:$H$12056, 8, 0), 0)</f>
        <v>3</v>
      </c>
      <c r="U2917" s="13">
        <f>SUMIFS('Fielding Data'!E:E, 'Fielding Data'!$A:$A, $A2917)</f>
        <v>92</v>
      </c>
      <c r="V2917" s="13">
        <f>SUMIFS('Fielding Data'!F:F, 'Fielding Data'!$A:$A, $A2917)</f>
        <v>8</v>
      </c>
      <c r="W2917" s="13">
        <f>SUMIFS('Fielding Data'!G:G, 'Fielding Data'!$A:$A, $A2917)</f>
        <v>3</v>
      </c>
      <c r="X2917" s="13">
        <f>SUMIFS('Fielding Data'!H:H, 'Fielding Data'!$A:$A, $A2917)</f>
        <v>3</v>
      </c>
    </row>
    <row r="2918" spans="1:24" x14ac:dyDescent="0.3">
      <c r="A2918" s="13" t="str">
        <f t="shared" si="91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 t="shared" si="90"/>
        <v>P</v>
      </c>
      <c r="Q2918" s="13">
        <f>IFERROR(VLOOKUP($A2918, 'Fielding Data'!$A$1:$H$12056, 5, 0), 0)</f>
        <v>11</v>
      </c>
      <c r="R2918" s="13">
        <f>IFERROR(VLOOKUP($A2918, 'Fielding Data'!$A$1:$H$12056, 6, 0), 0)</f>
        <v>19</v>
      </c>
      <c r="S2918" s="13">
        <f>IFERROR(VLOOKUP($A2918, 'Fielding Data'!$A$1:$H$12056, 7, 0), 0)</f>
        <v>2</v>
      </c>
      <c r="T2918" s="13">
        <f>IFERROR(VLOOKUP($A2918, 'Fielding Data'!$A$1:$H$12056, 8, 0), 0)</f>
        <v>3</v>
      </c>
      <c r="U2918" s="13">
        <f>SUMIFS('Fielding Data'!E:E, 'Fielding Data'!$A:$A, $A2918)</f>
        <v>11</v>
      </c>
      <c r="V2918" s="13">
        <f>SUMIFS('Fielding Data'!F:F, 'Fielding Data'!$A:$A, $A2918)</f>
        <v>19</v>
      </c>
      <c r="W2918" s="13">
        <f>SUMIFS('Fielding Data'!G:G, 'Fielding Data'!$A:$A, $A2918)</f>
        <v>2</v>
      </c>
      <c r="X2918" s="13">
        <f>SUMIFS('Fielding Data'!H:H, 'Fielding Data'!$A:$A, $A2918)</f>
        <v>3</v>
      </c>
    </row>
    <row r="2919" spans="1:24" x14ac:dyDescent="0.3">
      <c r="A2919" s="13" t="str">
        <f t="shared" si="91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 t="shared" si="90"/>
        <v>CF</v>
      </c>
      <c r="Q2919" s="13">
        <f>IFERROR(VLOOKUP($A2919, 'Fielding Data'!$A$1:$H$12056, 5, 0), 0)</f>
        <v>0</v>
      </c>
      <c r="R2919" s="13">
        <f>IFERROR(VLOOKUP($A2919, 'Fielding Data'!$A$1:$H$12056, 6, 0), 0)</f>
        <v>0</v>
      </c>
      <c r="S2919" s="13">
        <f>IFERROR(VLOOKUP($A2919, 'Fielding Data'!$A$1:$H$12056, 7, 0), 0)</f>
        <v>0</v>
      </c>
      <c r="T2919" s="13">
        <f>IFERROR(VLOOKUP($A2919, 'Fielding Data'!$A$1:$H$12056, 8, 0), 0)</f>
        <v>0</v>
      </c>
      <c r="U2919" s="13">
        <f>SUMIFS('Fielding Data'!E:E, 'Fielding Data'!$A:$A, $A2919)</f>
        <v>208</v>
      </c>
      <c r="V2919" s="13">
        <f>SUMIFS('Fielding Data'!F:F, 'Fielding Data'!$A:$A, $A2919)</f>
        <v>7</v>
      </c>
      <c r="W2919" s="13">
        <f>SUMIFS('Fielding Data'!G:G, 'Fielding Data'!$A:$A, $A2919)</f>
        <v>1</v>
      </c>
      <c r="X2919" s="13">
        <f>SUMIFS('Fielding Data'!H:H, 'Fielding Data'!$A:$A, $A2919)</f>
        <v>1</v>
      </c>
    </row>
    <row r="2920" spans="1:24" x14ac:dyDescent="0.3">
      <c r="A2920" s="13" t="str">
        <f t="shared" si="91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 t="shared" si="90"/>
        <v>1B</v>
      </c>
      <c r="Q2920" s="13">
        <f>IFERROR(VLOOKUP($A2920, 'Fielding Data'!$A$1:$H$12056, 5, 0), 0)</f>
        <v>4</v>
      </c>
      <c r="R2920" s="13">
        <f>IFERROR(VLOOKUP($A2920, 'Fielding Data'!$A$1:$H$12056, 6, 0), 0)</f>
        <v>1</v>
      </c>
      <c r="S2920" s="13">
        <f>IFERROR(VLOOKUP($A2920, 'Fielding Data'!$A$1:$H$12056, 7, 0), 0)</f>
        <v>0</v>
      </c>
      <c r="T2920" s="13">
        <f>IFERROR(VLOOKUP($A2920, 'Fielding Data'!$A$1:$H$12056, 8, 0), 0)</f>
        <v>0</v>
      </c>
      <c r="U2920" s="13">
        <f>SUMIFS('Fielding Data'!E:E, 'Fielding Data'!$A:$A, $A2920)</f>
        <v>244</v>
      </c>
      <c r="V2920" s="13">
        <f>SUMIFS('Fielding Data'!F:F, 'Fielding Data'!$A:$A, $A2920)</f>
        <v>408</v>
      </c>
      <c r="W2920" s="13">
        <f>SUMIFS('Fielding Data'!G:G, 'Fielding Data'!$A:$A, $A2920)</f>
        <v>15</v>
      </c>
      <c r="X2920" s="13">
        <f>SUMIFS('Fielding Data'!H:H, 'Fielding Data'!$A:$A, $A2920)</f>
        <v>81</v>
      </c>
    </row>
    <row r="2921" spans="1:24" x14ac:dyDescent="0.3">
      <c r="A2921" s="13" t="str">
        <f t="shared" si="91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 t="shared" si="90"/>
        <v>P</v>
      </c>
      <c r="Q2921" s="13">
        <f>IFERROR(VLOOKUP($A2921, 'Fielding Data'!$A$1:$H$12056, 5, 0), 0)</f>
        <v>11</v>
      </c>
      <c r="R2921" s="13">
        <f>IFERROR(VLOOKUP($A2921, 'Fielding Data'!$A$1:$H$12056, 6, 0), 0)</f>
        <v>22</v>
      </c>
      <c r="S2921" s="13">
        <f>IFERROR(VLOOKUP($A2921, 'Fielding Data'!$A$1:$H$12056, 7, 0), 0)</f>
        <v>1</v>
      </c>
      <c r="T2921" s="13">
        <f>IFERROR(VLOOKUP($A2921, 'Fielding Data'!$A$1:$H$12056, 8, 0), 0)</f>
        <v>1</v>
      </c>
      <c r="U2921" s="13">
        <f>SUMIFS('Fielding Data'!E:E, 'Fielding Data'!$A:$A, $A2921)</f>
        <v>11</v>
      </c>
      <c r="V2921" s="13">
        <f>SUMIFS('Fielding Data'!F:F, 'Fielding Data'!$A:$A, $A2921)</f>
        <v>22</v>
      </c>
      <c r="W2921" s="13">
        <f>SUMIFS('Fielding Data'!G:G, 'Fielding Data'!$A:$A, $A2921)</f>
        <v>1</v>
      </c>
      <c r="X2921" s="13">
        <f>SUMIFS('Fielding Data'!H:H, 'Fielding Data'!$A:$A, $A2921)</f>
        <v>1</v>
      </c>
    </row>
    <row r="2922" spans="1:24" x14ac:dyDescent="0.3">
      <c r="A2922" s="13" t="str">
        <f t="shared" si="91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 t="shared" si="90"/>
        <v>1B</v>
      </c>
      <c r="Q2922" s="13">
        <f>IFERROR(VLOOKUP($A2922, 'Fielding Data'!$A$1:$H$12056, 5, 0), 0)</f>
        <v>3</v>
      </c>
      <c r="R2922" s="13">
        <f>IFERROR(VLOOKUP($A2922, 'Fielding Data'!$A$1:$H$12056, 6, 0), 0)</f>
        <v>1</v>
      </c>
      <c r="S2922" s="13">
        <f>IFERROR(VLOOKUP($A2922, 'Fielding Data'!$A$1:$H$12056, 7, 0), 0)</f>
        <v>0</v>
      </c>
      <c r="T2922" s="13">
        <f>IFERROR(VLOOKUP($A2922, 'Fielding Data'!$A$1:$H$12056, 8, 0), 0)</f>
        <v>0</v>
      </c>
      <c r="U2922" s="13">
        <f>SUMIFS('Fielding Data'!E:E, 'Fielding Data'!$A:$A, $A2922)</f>
        <v>58</v>
      </c>
      <c r="V2922" s="13">
        <f>SUMIFS('Fielding Data'!F:F, 'Fielding Data'!$A:$A, $A2922)</f>
        <v>102</v>
      </c>
      <c r="W2922" s="13">
        <f>SUMIFS('Fielding Data'!G:G, 'Fielding Data'!$A:$A, $A2922)</f>
        <v>6</v>
      </c>
      <c r="X2922" s="13">
        <f>SUMIFS('Fielding Data'!H:H, 'Fielding Data'!$A:$A, $A2922)</f>
        <v>8</v>
      </c>
    </row>
    <row r="2923" spans="1:24" x14ac:dyDescent="0.3">
      <c r="A2923" s="13" t="str">
        <f t="shared" si="91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 t="shared" si="90"/>
        <v>P</v>
      </c>
      <c r="Q2923" s="13">
        <f>IFERROR(VLOOKUP($A2923, 'Fielding Data'!$A$1:$H$12056, 5, 0), 0)</f>
        <v>9</v>
      </c>
      <c r="R2923" s="13">
        <f>IFERROR(VLOOKUP($A2923, 'Fielding Data'!$A$1:$H$12056, 6, 0), 0)</f>
        <v>22</v>
      </c>
      <c r="S2923" s="13">
        <f>IFERROR(VLOOKUP($A2923, 'Fielding Data'!$A$1:$H$12056, 7, 0), 0)</f>
        <v>4</v>
      </c>
      <c r="T2923" s="13">
        <f>IFERROR(VLOOKUP($A2923, 'Fielding Data'!$A$1:$H$12056, 8, 0), 0)</f>
        <v>1</v>
      </c>
      <c r="U2923" s="13">
        <f>SUMIFS('Fielding Data'!E:E, 'Fielding Data'!$A:$A, $A2923)</f>
        <v>9</v>
      </c>
      <c r="V2923" s="13">
        <f>SUMIFS('Fielding Data'!F:F, 'Fielding Data'!$A:$A, $A2923)</f>
        <v>22</v>
      </c>
      <c r="W2923" s="13">
        <f>SUMIFS('Fielding Data'!G:G, 'Fielding Data'!$A:$A, $A2923)</f>
        <v>4</v>
      </c>
      <c r="X2923" s="13">
        <f>SUMIFS('Fielding Data'!H:H, 'Fielding Data'!$A:$A, $A2923)</f>
        <v>1</v>
      </c>
    </row>
    <row r="2924" spans="1:24" x14ac:dyDescent="0.3">
      <c r="A2924" s="13" t="str">
        <f t="shared" si="91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 t="shared" si="90"/>
        <v>1B</v>
      </c>
      <c r="Q2924" s="13">
        <f>IFERROR(VLOOKUP($A2924, 'Fielding Data'!$A$1:$H$12056, 5, 0), 0)</f>
        <v>157</v>
      </c>
      <c r="R2924" s="13">
        <f>IFERROR(VLOOKUP($A2924, 'Fielding Data'!$A$1:$H$12056, 6, 0), 0)</f>
        <v>7</v>
      </c>
      <c r="S2924" s="13">
        <f>IFERROR(VLOOKUP($A2924, 'Fielding Data'!$A$1:$H$12056, 7, 0), 0)</f>
        <v>1</v>
      </c>
      <c r="T2924" s="13">
        <f>IFERROR(VLOOKUP($A2924, 'Fielding Data'!$A$1:$H$12056, 8, 0), 0)</f>
        <v>13</v>
      </c>
      <c r="U2924" s="13">
        <f>SUMIFS('Fielding Data'!E:E, 'Fielding Data'!$A:$A, $A2924)</f>
        <v>212</v>
      </c>
      <c r="V2924" s="13">
        <f>SUMIFS('Fielding Data'!F:F, 'Fielding Data'!$A:$A, $A2924)</f>
        <v>118</v>
      </c>
      <c r="W2924" s="13">
        <f>SUMIFS('Fielding Data'!G:G, 'Fielding Data'!$A:$A, $A2924)</f>
        <v>3</v>
      </c>
      <c r="X2924" s="13">
        <f>SUMIFS('Fielding Data'!H:H, 'Fielding Data'!$A:$A, $A2924)</f>
        <v>35</v>
      </c>
    </row>
    <row r="2925" spans="1:24" x14ac:dyDescent="0.3">
      <c r="A2925" s="13" t="str">
        <f t="shared" si="91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 t="shared" si="90"/>
        <v>P</v>
      </c>
      <c r="Q2925" s="13">
        <f>IFERROR(VLOOKUP($A2925, 'Fielding Data'!$A$1:$H$12056, 5, 0), 0)</f>
        <v>9</v>
      </c>
      <c r="R2925" s="13">
        <f>IFERROR(VLOOKUP($A2925, 'Fielding Data'!$A$1:$H$12056, 6, 0), 0)</f>
        <v>42</v>
      </c>
      <c r="S2925" s="13">
        <f>IFERROR(VLOOKUP($A2925, 'Fielding Data'!$A$1:$H$12056, 7, 0), 0)</f>
        <v>0</v>
      </c>
      <c r="T2925" s="13">
        <f>IFERROR(VLOOKUP($A2925, 'Fielding Data'!$A$1:$H$12056, 8, 0), 0)</f>
        <v>1</v>
      </c>
      <c r="U2925" s="13">
        <f>SUMIFS('Fielding Data'!E:E, 'Fielding Data'!$A:$A, $A2925)</f>
        <v>9</v>
      </c>
      <c r="V2925" s="13">
        <f>SUMIFS('Fielding Data'!F:F, 'Fielding Data'!$A:$A, $A2925)</f>
        <v>42</v>
      </c>
      <c r="W2925" s="13">
        <f>SUMIFS('Fielding Data'!G:G, 'Fielding Data'!$A:$A, $A2925)</f>
        <v>0</v>
      </c>
      <c r="X2925" s="13">
        <f>SUMIFS('Fielding Data'!H:H, 'Fielding Data'!$A:$A, $A2925)</f>
        <v>1</v>
      </c>
    </row>
    <row r="2926" spans="1:24" x14ac:dyDescent="0.3">
      <c r="A2926" s="13" t="str">
        <f t="shared" si="91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 t="shared" si="90"/>
        <v>P</v>
      </c>
      <c r="Q2926" s="13">
        <f>IFERROR(VLOOKUP($A2926, 'Fielding Data'!$A$1:$H$12056, 5, 0), 0)</f>
        <v>8</v>
      </c>
      <c r="R2926" s="13">
        <f>IFERROR(VLOOKUP($A2926, 'Fielding Data'!$A$1:$H$12056, 6, 0), 0)</f>
        <v>19</v>
      </c>
      <c r="S2926" s="13">
        <f>IFERROR(VLOOKUP($A2926, 'Fielding Data'!$A$1:$H$12056, 7, 0), 0)</f>
        <v>2</v>
      </c>
      <c r="T2926" s="13">
        <f>IFERROR(VLOOKUP($A2926, 'Fielding Data'!$A$1:$H$12056, 8, 0), 0)</f>
        <v>2</v>
      </c>
      <c r="U2926" s="13">
        <f>SUMIFS('Fielding Data'!E:E, 'Fielding Data'!$A:$A, $A2926)</f>
        <v>8</v>
      </c>
      <c r="V2926" s="13">
        <f>SUMIFS('Fielding Data'!F:F, 'Fielding Data'!$A:$A, $A2926)</f>
        <v>19</v>
      </c>
      <c r="W2926" s="13">
        <f>SUMIFS('Fielding Data'!G:G, 'Fielding Data'!$A:$A, $A2926)</f>
        <v>2</v>
      </c>
      <c r="X2926" s="13">
        <f>SUMIFS('Fielding Data'!H:H, 'Fielding Data'!$A:$A, $A2926)</f>
        <v>2</v>
      </c>
    </row>
    <row r="2927" spans="1:24" x14ac:dyDescent="0.3">
      <c r="A2927" s="13" t="str">
        <f t="shared" si="91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 t="shared" si="90"/>
        <v>P</v>
      </c>
      <c r="Q2927" s="13">
        <f>IFERROR(VLOOKUP($A2927, 'Fielding Data'!$A$1:$H$12056, 5, 0), 0)</f>
        <v>0</v>
      </c>
      <c r="R2927" s="13">
        <f>IFERROR(VLOOKUP($A2927, 'Fielding Data'!$A$1:$H$12056, 6, 0), 0)</f>
        <v>5</v>
      </c>
      <c r="S2927" s="13">
        <f>IFERROR(VLOOKUP($A2927, 'Fielding Data'!$A$1:$H$12056, 7, 0), 0)</f>
        <v>0</v>
      </c>
      <c r="T2927" s="13">
        <f>IFERROR(VLOOKUP($A2927, 'Fielding Data'!$A$1:$H$12056, 8, 0), 0)</f>
        <v>0</v>
      </c>
      <c r="U2927" s="13">
        <f>SUMIFS('Fielding Data'!E:E, 'Fielding Data'!$A:$A, $A2927)</f>
        <v>0</v>
      </c>
      <c r="V2927" s="13">
        <f>SUMIFS('Fielding Data'!F:F, 'Fielding Data'!$A:$A, $A2927)</f>
        <v>5</v>
      </c>
      <c r="W2927" s="13">
        <f>SUMIFS('Fielding Data'!G:G, 'Fielding Data'!$A:$A, $A2927)</f>
        <v>0</v>
      </c>
      <c r="X2927" s="13">
        <f>SUMIFS('Fielding Data'!H:H, 'Fielding Data'!$A:$A, $A2927)</f>
        <v>0</v>
      </c>
    </row>
    <row r="2928" spans="1:24" x14ac:dyDescent="0.3">
      <c r="A2928" s="13" t="str">
        <f t="shared" si="91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 t="shared" si="90"/>
        <v>P</v>
      </c>
      <c r="Q2928" s="13">
        <f>IFERROR(VLOOKUP($A2928, 'Fielding Data'!$A$1:$H$12056, 5, 0), 0)</f>
        <v>2</v>
      </c>
      <c r="R2928" s="13">
        <f>IFERROR(VLOOKUP($A2928, 'Fielding Data'!$A$1:$H$12056, 6, 0), 0)</f>
        <v>6</v>
      </c>
      <c r="S2928" s="13">
        <f>IFERROR(VLOOKUP($A2928, 'Fielding Data'!$A$1:$H$12056, 7, 0), 0)</f>
        <v>0</v>
      </c>
      <c r="T2928" s="13">
        <f>IFERROR(VLOOKUP($A2928, 'Fielding Data'!$A$1:$H$12056, 8, 0), 0)</f>
        <v>1</v>
      </c>
      <c r="U2928" s="13">
        <f>SUMIFS('Fielding Data'!E:E, 'Fielding Data'!$A:$A, $A2928)</f>
        <v>2</v>
      </c>
      <c r="V2928" s="13">
        <f>SUMIFS('Fielding Data'!F:F, 'Fielding Data'!$A:$A, $A2928)</f>
        <v>6</v>
      </c>
      <c r="W2928" s="13">
        <f>SUMIFS('Fielding Data'!G:G, 'Fielding Data'!$A:$A, $A2928)</f>
        <v>0</v>
      </c>
      <c r="X2928" s="13">
        <f>SUMIFS('Fielding Data'!H:H, 'Fielding Data'!$A:$A, $A2928)</f>
        <v>1</v>
      </c>
    </row>
    <row r="2929" spans="1:24" x14ac:dyDescent="0.3">
      <c r="A2929" s="13" t="str">
        <f t="shared" si="91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 t="shared" si="90"/>
        <v>2B</v>
      </c>
      <c r="Q2929" s="13">
        <f>IFERROR(VLOOKUP($A2929, 'Fielding Data'!$A$1:$H$12056, 5, 0), 0)</f>
        <v>203</v>
      </c>
      <c r="R2929" s="13">
        <f>IFERROR(VLOOKUP($A2929, 'Fielding Data'!$A$1:$H$12056, 6, 0), 0)</f>
        <v>386</v>
      </c>
      <c r="S2929" s="13">
        <f>IFERROR(VLOOKUP($A2929, 'Fielding Data'!$A$1:$H$12056, 7, 0), 0)</f>
        <v>18</v>
      </c>
      <c r="T2929" s="13">
        <f>IFERROR(VLOOKUP($A2929, 'Fielding Data'!$A$1:$H$12056, 8, 0), 0)</f>
        <v>81</v>
      </c>
      <c r="U2929" s="13">
        <f>SUMIFS('Fielding Data'!E:E, 'Fielding Data'!$A:$A, $A2929)</f>
        <v>203</v>
      </c>
      <c r="V2929" s="13">
        <f>SUMIFS('Fielding Data'!F:F, 'Fielding Data'!$A:$A, $A2929)</f>
        <v>386</v>
      </c>
      <c r="W2929" s="13">
        <f>SUMIFS('Fielding Data'!G:G, 'Fielding Data'!$A:$A, $A2929)</f>
        <v>18</v>
      </c>
      <c r="X2929" s="13">
        <f>SUMIFS('Fielding Data'!H:H, 'Fielding Data'!$A:$A, $A2929)</f>
        <v>81</v>
      </c>
    </row>
    <row r="2930" spans="1:24" x14ac:dyDescent="0.3">
      <c r="A2930" s="13" t="str">
        <f t="shared" si="91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 t="shared" si="90"/>
        <v>P</v>
      </c>
      <c r="Q2930" s="13">
        <f>IFERROR(VLOOKUP($A2930, 'Fielding Data'!$A$1:$H$12056, 5, 0), 0)</f>
        <v>2</v>
      </c>
      <c r="R2930" s="13">
        <f>IFERROR(VLOOKUP($A2930, 'Fielding Data'!$A$1:$H$12056, 6, 0), 0)</f>
        <v>4</v>
      </c>
      <c r="S2930" s="13">
        <f>IFERROR(VLOOKUP($A2930, 'Fielding Data'!$A$1:$H$12056, 7, 0), 0)</f>
        <v>0</v>
      </c>
      <c r="T2930" s="13">
        <f>IFERROR(VLOOKUP($A2930, 'Fielding Data'!$A$1:$H$12056, 8, 0), 0)</f>
        <v>0</v>
      </c>
      <c r="U2930" s="13">
        <f>SUMIFS('Fielding Data'!E:E, 'Fielding Data'!$A:$A, $A2930)</f>
        <v>2</v>
      </c>
      <c r="V2930" s="13">
        <f>SUMIFS('Fielding Data'!F:F, 'Fielding Data'!$A:$A, $A2930)</f>
        <v>4</v>
      </c>
      <c r="W2930" s="13">
        <f>SUMIFS('Fielding Data'!G:G, 'Fielding Data'!$A:$A, $A2930)</f>
        <v>0</v>
      </c>
      <c r="X2930" s="13">
        <f>SUMIFS('Fielding Data'!H:H, 'Fielding Data'!$A:$A, $A2930)</f>
        <v>0</v>
      </c>
    </row>
    <row r="2931" spans="1:24" x14ac:dyDescent="0.3">
      <c r="A2931" s="13" t="str">
        <f t="shared" si="91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 t="shared" si="90"/>
        <v>2B</v>
      </c>
      <c r="Q2931" s="13">
        <f>IFERROR(VLOOKUP($A2931, 'Fielding Data'!$A$1:$H$12056, 5, 0), 0)</f>
        <v>241</v>
      </c>
      <c r="R2931" s="13">
        <f>IFERROR(VLOOKUP($A2931, 'Fielding Data'!$A$1:$H$12056, 6, 0), 0)</f>
        <v>440</v>
      </c>
      <c r="S2931" s="13">
        <f>IFERROR(VLOOKUP($A2931, 'Fielding Data'!$A$1:$H$12056, 7, 0), 0)</f>
        <v>6</v>
      </c>
      <c r="T2931" s="13">
        <f>IFERROR(VLOOKUP($A2931, 'Fielding Data'!$A$1:$H$12056, 8, 0), 0)</f>
        <v>94</v>
      </c>
      <c r="U2931" s="13">
        <f>SUMIFS('Fielding Data'!E:E, 'Fielding Data'!$A:$A, $A2931)</f>
        <v>241</v>
      </c>
      <c r="V2931" s="13">
        <f>SUMIFS('Fielding Data'!F:F, 'Fielding Data'!$A:$A, $A2931)</f>
        <v>440</v>
      </c>
      <c r="W2931" s="13">
        <f>SUMIFS('Fielding Data'!G:G, 'Fielding Data'!$A:$A, $A2931)</f>
        <v>6</v>
      </c>
      <c r="X2931" s="13">
        <f>SUMIFS('Fielding Data'!H:H, 'Fielding Data'!$A:$A, $A2931)</f>
        <v>94</v>
      </c>
    </row>
    <row r="2932" spans="1:24" x14ac:dyDescent="0.3">
      <c r="A2932" s="13" t="str">
        <f t="shared" si="91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 t="shared" si="90"/>
        <v>P</v>
      </c>
      <c r="Q2932" s="13">
        <f>IFERROR(VLOOKUP($A2932, 'Fielding Data'!$A$1:$H$12056, 5, 0), 0)</f>
        <v>3</v>
      </c>
      <c r="R2932" s="13">
        <f>IFERROR(VLOOKUP($A2932, 'Fielding Data'!$A$1:$H$12056, 6, 0), 0)</f>
        <v>1</v>
      </c>
      <c r="S2932" s="13">
        <f>IFERROR(VLOOKUP($A2932, 'Fielding Data'!$A$1:$H$12056, 7, 0), 0)</f>
        <v>0</v>
      </c>
      <c r="T2932" s="13">
        <f>IFERROR(VLOOKUP($A2932, 'Fielding Data'!$A$1:$H$12056, 8, 0), 0)</f>
        <v>0</v>
      </c>
      <c r="U2932" s="13">
        <f>SUMIFS('Fielding Data'!E:E, 'Fielding Data'!$A:$A, $A2932)</f>
        <v>3</v>
      </c>
      <c r="V2932" s="13">
        <f>SUMIFS('Fielding Data'!F:F, 'Fielding Data'!$A:$A, $A2932)</f>
        <v>1</v>
      </c>
      <c r="W2932" s="13">
        <f>SUMIFS('Fielding Data'!G:G, 'Fielding Data'!$A:$A, $A2932)</f>
        <v>0</v>
      </c>
      <c r="X2932" s="13">
        <f>SUMIFS('Fielding Data'!H:H, 'Fielding Data'!$A:$A, $A2932)</f>
        <v>0</v>
      </c>
    </row>
    <row r="2933" spans="1:24" x14ac:dyDescent="0.3">
      <c r="A2933" s="13" t="str">
        <f t="shared" si="91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 t="shared" si="90"/>
        <v>P</v>
      </c>
      <c r="Q2933" s="13">
        <f>IFERROR(VLOOKUP($A2933, 'Fielding Data'!$A$1:$H$12056, 5, 0), 0)</f>
        <v>9</v>
      </c>
      <c r="R2933" s="13">
        <f>IFERROR(VLOOKUP($A2933, 'Fielding Data'!$A$1:$H$12056, 6, 0), 0)</f>
        <v>5</v>
      </c>
      <c r="S2933" s="13">
        <f>IFERROR(VLOOKUP($A2933, 'Fielding Data'!$A$1:$H$12056, 7, 0), 0)</f>
        <v>0</v>
      </c>
      <c r="T2933" s="13">
        <f>IFERROR(VLOOKUP($A2933, 'Fielding Data'!$A$1:$H$12056, 8, 0), 0)</f>
        <v>1</v>
      </c>
      <c r="U2933" s="13">
        <f>SUMIFS('Fielding Data'!E:E, 'Fielding Data'!$A:$A, $A2933)</f>
        <v>9</v>
      </c>
      <c r="V2933" s="13">
        <f>SUMIFS('Fielding Data'!F:F, 'Fielding Data'!$A:$A, $A2933)</f>
        <v>5</v>
      </c>
      <c r="W2933" s="13">
        <f>SUMIFS('Fielding Data'!G:G, 'Fielding Data'!$A:$A, $A2933)</f>
        <v>0</v>
      </c>
      <c r="X2933" s="13">
        <f>SUMIFS('Fielding Data'!H:H, 'Fielding Data'!$A:$A, $A2933)</f>
        <v>1</v>
      </c>
    </row>
    <row r="2934" spans="1:24" x14ac:dyDescent="0.3">
      <c r="A2934" s="13" t="str">
        <f t="shared" si="91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 t="shared" si="90"/>
        <v>P</v>
      </c>
      <c r="Q2934" s="13">
        <f>IFERROR(VLOOKUP($A2934, 'Fielding Data'!$A$1:$H$12056, 5, 0), 0)</f>
        <v>0</v>
      </c>
      <c r="R2934" s="13">
        <f>IFERROR(VLOOKUP($A2934, 'Fielding Data'!$A$1:$H$12056, 6, 0), 0)</f>
        <v>1</v>
      </c>
      <c r="S2934" s="13">
        <f>IFERROR(VLOOKUP($A2934, 'Fielding Data'!$A$1:$H$12056, 7, 0), 0)</f>
        <v>0</v>
      </c>
      <c r="T2934" s="13">
        <f>IFERROR(VLOOKUP($A2934, 'Fielding Data'!$A$1:$H$12056, 8, 0), 0)</f>
        <v>0</v>
      </c>
      <c r="U2934" s="13">
        <f>SUMIFS('Fielding Data'!E:E, 'Fielding Data'!$A:$A, $A2934)</f>
        <v>0</v>
      </c>
      <c r="V2934" s="13">
        <f>SUMIFS('Fielding Data'!F:F, 'Fielding Data'!$A:$A, $A2934)</f>
        <v>1</v>
      </c>
      <c r="W2934" s="13">
        <f>SUMIFS('Fielding Data'!G:G, 'Fielding Data'!$A:$A, $A2934)</f>
        <v>0</v>
      </c>
      <c r="X2934" s="13">
        <f>SUMIFS('Fielding Data'!H:H, 'Fielding Data'!$A:$A, $A2934)</f>
        <v>0</v>
      </c>
    </row>
    <row r="2935" spans="1:24" x14ac:dyDescent="0.3">
      <c r="A2935" s="13" t="str">
        <f t="shared" si="91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 t="shared" si="90"/>
        <v>1B</v>
      </c>
      <c r="Q2935" s="13">
        <f>IFERROR(VLOOKUP($A2935, 'Fielding Data'!$A$1:$H$12056, 5, 0), 0)</f>
        <v>818</v>
      </c>
      <c r="R2935" s="13">
        <f>IFERROR(VLOOKUP($A2935, 'Fielding Data'!$A$1:$H$12056, 6, 0), 0)</f>
        <v>60</v>
      </c>
      <c r="S2935" s="13">
        <f>IFERROR(VLOOKUP($A2935, 'Fielding Data'!$A$1:$H$12056, 7, 0), 0)</f>
        <v>1</v>
      </c>
      <c r="T2935" s="13">
        <f>IFERROR(VLOOKUP($A2935, 'Fielding Data'!$A$1:$H$12056, 8, 0), 0)</f>
        <v>96</v>
      </c>
      <c r="U2935" s="13">
        <f>SUMIFS('Fielding Data'!E:E, 'Fielding Data'!$A:$A, $A2935)</f>
        <v>818</v>
      </c>
      <c r="V2935" s="13">
        <f>SUMIFS('Fielding Data'!F:F, 'Fielding Data'!$A:$A, $A2935)</f>
        <v>60</v>
      </c>
      <c r="W2935" s="13">
        <f>SUMIFS('Fielding Data'!G:G, 'Fielding Data'!$A:$A, $A2935)</f>
        <v>1</v>
      </c>
      <c r="X2935" s="13">
        <f>SUMIFS('Fielding Data'!H:H, 'Fielding Data'!$A:$A, $A2935)</f>
        <v>96</v>
      </c>
    </row>
    <row r="2936" spans="1:24" x14ac:dyDescent="0.3">
      <c r="A2936" s="13" t="str">
        <f t="shared" si="91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 t="shared" si="90"/>
        <v>P</v>
      </c>
      <c r="Q2936" s="13">
        <f>IFERROR(VLOOKUP($A2936, 'Fielding Data'!$A$1:$H$12056, 5, 0), 0)</f>
        <v>4</v>
      </c>
      <c r="R2936" s="13">
        <f>IFERROR(VLOOKUP($A2936, 'Fielding Data'!$A$1:$H$12056, 6, 0), 0)</f>
        <v>4</v>
      </c>
      <c r="S2936" s="13">
        <f>IFERROR(VLOOKUP($A2936, 'Fielding Data'!$A$1:$H$12056, 7, 0), 0)</f>
        <v>1</v>
      </c>
      <c r="T2936" s="13">
        <f>IFERROR(VLOOKUP($A2936, 'Fielding Data'!$A$1:$H$12056, 8, 0), 0)</f>
        <v>0</v>
      </c>
      <c r="U2936" s="13">
        <f>SUMIFS('Fielding Data'!E:E, 'Fielding Data'!$A:$A, $A2936)</f>
        <v>4</v>
      </c>
      <c r="V2936" s="13">
        <f>SUMIFS('Fielding Data'!F:F, 'Fielding Data'!$A:$A, $A2936)</f>
        <v>4</v>
      </c>
      <c r="W2936" s="13">
        <f>SUMIFS('Fielding Data'!G:G, 'Fielding Data'!$A:$A, $A2936)</f>
        <v>1</v>
      </c>
      <c r="X2936" s="13">
        <f>SUMIFS('Fielding Data'!H:H, 'Fielding Data'!$A:$A, $A2936)</f>
        <v>0</v>
      </c>
    </row>
    <row r="2937" spans="1:24" x14ac:dyDescent="0.3">
      <c r="A2937" s="13" t="str">
        <f t="shared" si="91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 t="shared" si="90"/>
        <v>P</v>
      </c>
      <c r="Q2937" s="13">
        <f>IFERROR(VLOOKUP($A2937, 'Fielding Data'!$A$1:$H$12056, 5, 0), 0)</f>
        <v>0</v>
      </c>
      <c r="R2937" s="13">
        <f>IFERROR(VLOOKUP($A2937, 'Fielding Data'!$A$1:$H$12056, 6, 0), 0)</f>
        <v>1</v>
      </c>
      <c r="S2937" s="13">
        <f>IFERROR(VLOOKUP($A2937, 'Fielding Data'!$A$1:$H$12056, 7, 0), 0)</f>
        <v>0</v>
      </c>
      <c r="T2937" s="13">
        <f>IFERROR(VLOOKUP($A2937, 'Fielding Data'!$A$1:$H$12056, 8, 0), 0)</f>
        <v>0</v>
      </c>
      <c r="U2937" s="13">
        <f>SUMIFS('Fielding Data'!E:E, 'Fielding Data'!$A:$A, $A2937)</f>
        <v>0</v>
      </c>
      <c r="V2937" s="13">
        <f>SUMIFS('Fielding Data'!F:F, 'Fielding Data'!$A:$A, $A2937)</f>
        <v>1</v>
      </c>
      <c r="W2937" s="13">
        <f>SUMIFS('Fielding Data'!G:G, 'Fielding Data'!$A:$A, $A2937)</f>
        <v>0</v>
      </c>
      <c r="X2937" s="13">
        <f>SUMIFS('Fielding Data'!H:H, 'Fielding Data'!$A:$A, $A2937)</f>
        <v>0</v>
      </c>
    </row>
    <row r="2938" spans="1:24" x14ac:dyDescent="0.3">
      <c r="A2938" s="13" t="str">
        <f t="shared" si="91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 t="shared" si="90"/>
        <v>1B</v>
      </c>
      <c r="Q2938" s="13">
        <f>IFERROR(VLOOKUP($A2938, 'Fielding Data'!$A$1:$H$12056, 5, 0), 0)</f>
        <v>1099</v>
      </c>
      <c r="R2938" s="13">
        <f>IFERROR(VLOOKUP($A2938, 'Fielding Data'!$A$1:$H$12056, 6, 0), 0)</f>
        <v>108</v>
      </c>
      <c r="S2938" s="13">
        <f>IFERROR(VLOOKUP($A2938, 'Fielding Data'!$A$1:$H$12056, 7, 0), 0)</f>
        <v>6</v>
      </c>
      <c r="T2938" s="13">
        <f>IFERROR(VLOOKUP($A2938, 'Fielding Data'!$A$1:$H$12056, 8, 0), 0)</f>
        <v>114</v>
      </c>
      <c r="U2938" s="13">
        <f>SUMIFS('Fielding Data'!E:E, 'Fielding Data'!$A:$A, $A2938)</f>
        <v>1099</v>
      </c>
      <c r="V2938" s="13">
        <f>SUMIFS('Fielding Data'!F:F, 'Fielding Data'!$A:$A, $A2938)</f>
        <v>108</v>
      </c>
      <c r="W2938" s="13">
        <f>SUMIFS('Fielding Data'!G:G, 'Fielding Data'!$A:$A, $A2938)</f>
        <v>6</v>
      </c>
      <c r="X2938" s="13">
        <f>SUMIFS('Fielding Data'!H:H, 'Fielding Data'!$A:$A, $A2938)</f>
        <v>114</v>
      </c>
    </row>
    <row r="2939" spans="1:24" x14ac:dyDescent="0.3">
      <c r="A2939" s="13" t="str">
        <f t="shared" si="91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 t="shared" si="90"/>
        <v>1B</v>
      </c>
      <c r="Q2939" s="13">
        <f>IFERROR(VLOOKUP($A2939, 'Fielding Data'!$A$1:$H$12056, 5, 0), 0)</f>
        <v>26</v>
      </c>
      <c r="R2939" s="13">
        <f>IFERROR(VLOOKUP($A2939, 'Fielding Data'!$A$1:$H$12056, 6, 0), 0)</f>
        <v>0</v>
      </c>
      <c r="S2939" s="13">
        <f>IFERROR(VLOOKUP($A2939, 'Fielding Data'!$A$1:$H$12056, 7, 0), 0)</f>
        <v>0</v>
      </c>
      <c r="T2939" s="13">
        <f>IFERROR(VLOOKUP($A2939, 'Fielding Data'!$A$1:$H$12056, 8, 0), 0)</f>
        <v>2</v>
      </c>
      <c r="U2939" s="13">
        <f>SUMIFS('Fielding Data'!E:E, 'Fielding Data'!$A:$A, $A2939)</f>
        <v>67</v>
      </c>
      <c r="V2939" s="13">
        <f>SUMIFS('Fielding Data'!F:F, 'Fielding Data'!$A:$A, $A2939)</f>
        <v>2</v>
      </c>
      <c r="W2939" s="13">
        <f>SUMIFS('Fielding Data'!G:G, 'Fielding Data'!$A:$A, $A2939)</f>
        <v>1</v>
      </c>
      <c r="X2939" s="13">
        <f>SUMIFS('Fielding Data'!H:H, 'Fielding Data'!$A:$A, $A2939)</f>
        <v>4</v>
      </c>
    </row>
    <row r="2940" spans="1:24" x14ac:dyDescent="0.3">
      <c r="A2940" s="13" t="str">
        <f t="shared" si="91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 t="shared" si="90"/>
        <v>2B</v>
      </c>
      <c r="Q2940" s="13">
        <f>IFERROR(VLOOKUP($A2940, 'Fielding Data'!$A$1:$H$12056, 5, 0), 0)</f>
        <v>3</v>
      </c>
      <c r="R2940" s="13">
        <f>IFERROR(VLOOKUP($A2940, 'Fielding Data'!$A$1:$H$12056, 6, 0), 0)</f>
        <v>0</v>
      </c>
      <c r="S2940" s="13">
        <f>IFERROR(VLOOKUP($A2940, 'Fielding Data'!$A$1:$H$12056, 7, 0), 0)</f>
        <v>0</v>
      </c>
      <c r="T2940" s="13">
        <f>IFERROR(VLOOKUP($A2940, 'Fielding Data'!$A$1:$H$12056, 8, 0), 0)</f>
        <v>0</v>
      </c>
      <c r="U2940" s="13">
        <f>SUMIFS('Fielding Data'!E:E, 'Fielding Data'!$A:$A, $A2940)</f>
        <v>25</v>
      </c>
      <c r="V2940" s="13">
        <f>SUMIFS('Fielding Data'!F:F, 'Fielding Data'!$A:$A, $A2940)</f>
        <v>60</v>
      </c>
      <c r="W2940" s="13">
        <f>SUMIFS('Fielding Data'!G:G, 'Fielding Data'!$A:$A, $A2940)</f>
        <v>3</v>
      </c>
      <c r="X2940" s="13">
        <f>SUMIFS('Fielding Data'!H:H, 'Fielding Data'!$A:$A, $A2940)</f>
        <v>10</v>
      </c>
    </row>
    <row r="2941" spans="1:24" x14ac:dyDescent="0.3">
      <c r="A2941" s="13" t="str">
        <f t="shared" si="91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 t="shared" si="90"/>
        <v>C</v>
      </c>
      <c r="Q2941" s="13">
        <f>IFERROR(VLOOKUP($A2941, 'Fielding Data'!$A$1:$H$12056, 5, 0), 0)</f>
        <v>339</v>
      </c>
      <c r="R2941" s="13">
        <f>IFERROR(VLOOKUP($A2941, 'Fielding Data'!$A$1:$H$12056, 6, 0), 0)</f>
        <v>26</v>
      </c>
      <c r="S2941" s="13">
        <f>IFERROR(VLOOKUP($A2941, 'Fielding Data'!$A$1:$H$12056, 7, 0), 0)</f>
        <v>1</v>
      </c>
      <c r="T2941" s="13">
        <f>IFERROR(VLOOKUP($A2941, 'Fielding Data'!$A$1:$H$12056, 8, 0), 0)</f>
        <v>3</v>
      </c>
      <c r="U2941" s="13">
        <f>SUMIFS('Fielding Data'!E:E, 'Fielding Data'!$A:$A, $A2941)</f>
        <v>339</v>
      </c>
      <c r="V2941" s="13">
        <f>SUMIFS('Fielding Data'!F:F, 'Fielding Data'!$A:$A, $A2941)</f>
        <v>26</v>
      </c>
      <c r="W2941" s="13">
        <f>SUMIFS('Fielding Data'!G:G, 'Fielding Data'!$A:$A, $A2941)</f>
        <v>1</v>
      </c>
      <c r="X2941" s="13">
        <f>SUMIFS('Fielding Data'!H:H, 'Fielding Data'!$A:$A, $A2941)</f>
        <v>3</v>
      </c>
    </row>
    <row r="2942" spans="1:24" x14ac:dyDescent="0.3">
      <c r="A2942" s="13" t="str">
        <f t="shared" si="91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 t="shared" si="90"/>
        <v>LF</v>
      </c>
      <c r="Q2942" s="13">
        <f>IFERROR(VLOOKUP($A2942, 'Fielding Data'!$A$1:$H$12056, 5, 0), 0)</f>
        <v>0</v>
      </c>
      <c r="R2942" s="13">
        <f>IFERROR(VLOOKUP($A2942, 'Fielding Data'!$A$1:$H$12056, 6, 0), 0)</f>
        <v>0</v>
      </c>
      <c r="S2942" s="13">
        <f>IFERROR(VLOOKUP($A2942, 'Fielding Data'!$A$1:$H$12056, 7, 0), 0)</f>
        <v>0</v>
      </c>
      <c r="T2942" s="13">
        <f>IFERROR(VLOOKUP($A2942, 'Fielding Data'!$A$1:$H$12056, 8, 0), 0)</f>
        <v>0</v>
      </c>
      <c r="U2942" s="13">
        <f>SUMIFS('Fielding Data'!E:E, 'Fielding Data'!$A:$A, $A2942)</f>
        <v>185</v>
      </c>
      <c r="V2942" s="13">
        <f>SUMIFS('Fielding Data'!F:F, 'Fielding Data'!$A:$A, $A2942)</f>
        <v>14</v>
      </c>
      <c r="W2942" s="13">
        <f>SUMIFS('Fielding Data'!G:G, 'Fielding Data'!$A:$A, $A2942)</f>
        <v>1</v>
      </c>
      <c r="X2942" s="13">
        <f>SUMIFS('Fielding Data'!H:H, 'Fielding Data'!$A:$A, $A2942)</f>
        <v>3</v>
      </c>
    </row>
    <row r="2943" spans="1:24" x14ac:dyDescent="0.3">
      <c r="A2943" s="13" t="str">
        <f t="shared" si="91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 t="shared" si="90"/>
        <v>P</v>
      </c>
      <c r="Q2943" s="13">
        <f>IFERROR(VLOOKUP($A2943, 'Fielding Data'!$A$1:$H$12056, 5, 0), 0)</f>
        <v>11</v>
      </c>
      <c r="R2943" s="13">
        <f>IFERROR(VLOOKUP($A2943, 'Fielding Data'!$A$1:$H$12056, 6, 0), 0)</f>
        <v>31</v>
      </c>
      <c r="S2943" s="13">
        <f>IFERROR(VLOOKUP($A2943, 'Fielding Data'!$A$1:$H$12056, 7, 0), 0)</f>
        <v>0</v>
      </c>
      <c r="T2943" s="13">
        <f>IFERROR(VLOOKUP($A2943, 'Fielding Data'!$A$1:$H$12056, 8, 0), 0)</f>
        <v>3</v>
      </c>
      <c r="U2943" s="13">
        <f>SUMIFS('Fielding Data'!E:E, 'Fielding Data'!$A:$A, $A2943)</f>
        <v>11</v>
      </c>
      <c r="V2943" s="13">
        <f>SUMIFS('Fielding Data'!F:F, 'Fielding Data'!$A:$A, $A2943)</f>
        <v>31</v>
      </c>
      <c r="W2943" s="13">
        <f>SUMIFS('Fielding Data'!G:G, 'Fielding Data'!$A:$A, $A2943)</f>
        <v>0</v>
      </c>
      <c r="X2943" s="13">
        <f>SUMIFS('Fielding Data'!H:H, 'Fielding Data'!$A:$A, $A2943)</f>
        <v>3</v>
      </c>
    </row>
    <row r="2944" spans="1:24" x14ac:dyDescent="0.3">
      <c r="A2944" s="13" t="str">
        <f t="shared" si="91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 t="shared" si="90"/>
        <v>P</v>
      </c>
      <c r="Q2944" s="13">
        <f>IFERROR(VLOOKUP($A2944, 'Fielding Data'!$A$1:$H$12056, 5, 0), 0)</f>
        <v>5</v>
      </c>
      <c r="R2944" s="13">
        <f>IFERROR(VLOOKUP($A2944, 'Fielding Data'!$A$1:$H$12056, 6, 0), 0)</f>
        <v>22</v>
      </c>
      <c r="S2944" s="13">
        <f>IFERROR(VLOOKUP($A2944, 'Fielding Data'!$A$1:$H$12056, 7, 0), 0)</f>
        <v>0</v>
      </c>
      <c r="T2944" s="13">
        <f>IFERROR(VLOOKUP($A2944, 'Fielding Data'!$A$1:$H$12056, 8, 0), 0)</f>
        <v>2</v>
      </c>
      <c r="U2944" s="13">
        <f>SUMIFS('Fielding Data'!E:E, 'Fielding Data'!$A:$A, $A2944)</f>
        <v>5</v>
      </c>
      <c r="V2944" s="13">
        <f>SUMIFS('Fielding Data'!F:F, 'Fielding Data'!$A:$A, $A2944)</f>
        <v>22</v>
      </c>
      <c r="W2944" s="13">
        <f>SUMIFS('Fielding Data'!G:G, 'Fielding Data'!$A:$A, $A2944)</f>
        <v>0</v>
      </c>
      <c r="X2944" s="13">
        <f>SUMIFS('Fielding Data'!H:H, 'Fielding Data'!$A:$A, $A2944)</f>
        <v>2</v>
      </c>
    </row>
    <row r="2945" spans="1:24" x14ac:dyDescent="0.3">
      <c r="A2945" s="13" t="str">
        <f t="shared" si="91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 t="shared" si="90"/>
        <v>1B</v>
      </c>
      <c r="Q2945" s="13">
        <f>IFERROR(VLOOKUP($A2945, 'Fielding Data'!$A$1:$H$12056, 5, 0), 0)</f>
        <v>445</v>
      </c>
      <c r="R2945" s="13">
        <f>IFERROR(VLOOKUP($A2945, 'Fielding Data'!$A$1:$H$12056, 6, 0), 0)</f>
        <v>18</v>
      </c>
      <c r="S2945" s="13">
        <f>IFERROR(VLOOKUP($A2945, 'Fielding Data'!$A$1:$H$12056, 7, 0), 0)</f>
        <v>3</v>
      </c>
      <c r="T2945" s="13">
        <f>IFERROR(VLOOKUP($A2945, 'Fielding Data'!$A$1:$H$12056, 8, 0), 0)</f>
        <v>44</v>
      </c>
      <c r="U2945" s="13">
        <f>SUMIFS('Fielding Data'!E:E, 'Fielding Data'!$A:$A, $A2945)</f>
        <v>504</v>
      </c>
      <c r="V2945" s="13">
        <f>SUMIFS('Fielding Data'!F:F, 'Fielding Data'!$A:$A, $A2945)</f>
        <v>18</v>
      </c>
      <c r="W2945" s="13">
        <f>SUMIFS('Fielding Data'!G:G, 'Fielding Data'!$A:$A, $A2945)</f>
        <v>5</v>
      </c>
      <c r="X2945" s="13">
        <f>SUMIFS('Fielding Data'!H:H, 'Fielding Data'!$A:$A, $A2945)</f>
        <v>44</v>
      </c>
    </row>
    <row r="2946" spans="1:24" x14ac:dyDescent="0.3">
      <c r="A2946" s="13" t="str">
        <f t="shared" si="91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 t="shared" ref="P2946:P3009" si="92">IFERROR(VLOOKUP($A2946, Fielding, 4, 0), "Other")</f>
        <v>1B</v>
      </c>
      <c r="Q2946" s="13">
        <f>IFERROR(VLOOKUP($A2946, 'Fielding Data'!$A$1:$H$12056, 5, 0), 0)</f>
        <v>21</v>
      </c>
      <c r="R2946" s="13">
        <f>IFERROR(VLOOKUP($A2946, 'Fielding Data'!$A$1:$H$12056, 6, 0), 0)</f>
        <v>0</v>
      </c>
      <c r="S2946" s="13">
        <f>IFERROR(VLOOKUP($A2946, 'Fielding Data'!$A$1:$H$12056, 7, 0), 0)</f>
        <v>0</v>
      </c>
      <c r="T2946" s="13">
        <f>IFERROR(VLOOKUP($A2946, 'Fielding Data'!$A$1:$H$12056, 8, 0), 0)</f>
        <v>1</v>
      </c>
      <c r="U2946" s="13">
        <f>SUMIFS('Fielding Data'!E:E, 'Fielding Data'!$A:$A, $A2946)</f>
        <v>23</v>
      </c>
      <c r="V2946" s="13">
        <f>SUMIFS('Fielding Data'!F:F, 'Fielding Data'!$A:$A, $A2946)</f>
        <v>10</v>
      </c>
      <c r="W2946" s="13">
        <f>SUMIFS('Fielding Data'!G:G, 'Fielding Data'!$A:$A, $A2946)</f>
        <v>1</v>
      </c>
      <c r="X2946" s="13">
        <f>SUMIFS('Fielding Data'!H:H, 'Fielding Data'!$A:$A, $A2946)</f>
        <v>1</v>
      </c>
    </row>
    <row r="2947" spans="1:24" x14ac:dyDescent="0.3">
      <c r="A2947" s="13" t="str">
        <f t="shared" ref="A2947:A3010" si="93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 t="shared" si="92"/>
        <v>C</v>
      </c>
      <c r="Q2947" s="13">
        <f>IFERROR(VLOOKUP($A2947, 'Fielding Data'!$A$1:$H$12056, 5, 0), 0)</f>
        <v>393</v>
      </c>
      <c r="R2947" s="13">
        <f>IFERROR(VLOOKUP($A2947, 'Fielding Data'!$A$1:$H$12056, 6, 0), 0)</f>
        <v>22</v>
      </c>
      <c r="S2947" s="13">
        <f>IFERROR(VLOOKUP($A2947, 'Fielding Data'!$A$1:$H$12056, 7, 0), 0)</f>
        <v>4</v>
      </c>
      <c r="T2947" s="13">
        <f>IFERROR(VLOOKUP($A2947, 'Fielding Data'!$A$1:$H$12056, 8, 0), 0)</f>
        <v>2</v>
      </c>
      <c r="U2947" s="13">
        <f>SUMIFS('Fielding Data'!E:E, 'Fielding Data'!$A:$A, $A2947)</f>
        <v>393</v>
      </c>
      <c r="V2947" s="13">
        <f>SUMIFS('Fielding Data'!F:F, 'Fielding Data'!$A:$A, $A2947)</f>
        <v>22</v>
      </c>
      <c r="W2947" s="13">
        <f>SUMIFS('Fielding Data'!G:G, 'Fielding Data'!$A:$A, $A2947)</f>
        <v>4</v>
      </c>
      <c r="X2947" s="13">
        <f>SUMIFS('Fielding Data'!H:H, 'Fielding Data'!$A:$A, $A2947)</f>
        <v>2</v>
      </c>
    </row>
    <row r="2948" spans="1:24" x14ac:dyDescent="0.3">
      <c r="A2948" s="13" t="str">
        <f t="shared" si="93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 t="shared" si="92"/>
        <v>1B</v>
      </c>
      <c r="Q2948" s="13">
        <f>IFERROR(VLOOKUP($A2948, 'Fielding Data'!$A$1:$H$12056, 5, 0), 0)</f>
        <v>4</v>
      </c>
      <c r="R2948" s="13">
        <f>IFERROR(VLOOKUP($A2948, 'Fielding Data'!$A$1:$H$12056, 6, 0), 0)</f>
        <v>0</v>
      </c>
      <c r="S2948" s="13">
        <f>IFERROR(VLOOKUP($A2948, 'Fielding Data'!$A$1:$H$12056, 7, 0), 0)</f>
        <v>0</v>
      </c>
      <c r="T2948" s="13">
        <f>IFERROR(VLOOKUP($A2948, 'Fielding Data'!$A$1:$H$12056, 8, 0), 0)</f>
        <v>1</v>
      </c>
      <c r="U2948" s="13">
        <f>SUMIFS('Fielding Data'!E:E, 'Fielding Data'!$A:$A, $A2948)</f>
        <v>24</v>
      </c>
      <c r="V2948" s="13">
        <f>SUMIFS('Fielding Data'!F:F, 'Fielding Data'!$A:$A, $A2948)</f>
        <v>0</v>
      </c>
      <c r="W2948" s="13">
        <f>SUMIFS('Fielding Data'!G:G, 'Fielding Data'!$A:$A, $A2948)</f>
        <v>0</v>
      </c>
      <c r="X2948" s="13">
        <f>SUMIFS('Fielding Data'!H:H, 'Fielding Data'!$A:$A, $A2948)</f>
        <v>1</v>
      </c>
    </row>
    <row r="2949" spans="1:24" x14ac:dyDescent="0.3">
      <c r="A2949" s="13" t="str">
        <f t="shared" si="93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 t="shared" si="92"/>
        <v>LF</v>
      </c>
      <c r="Q2949" s="13">
        <f>IFERROR(VLOOKUP($A2949, 'Fielding Data'!$A$1:$H$12056, 5, 0), 0)</f>
        <v>0</v>
      </c>
      <c r="R2949" s="13">
        <f>IFERROR(VLOOKUP($A2949, 'Fielding Data'!$A$1:$H$12056, 6, 0), 0)</f>
        <v>0</v>
      </c>
      <c r="S2949" s="13">
        <f>IFERROR(VLOOKUP($A2949, 'Fielding Data'!$A$1:$H$12056, 7, 0), 0)</f>
        <v>0</v>
      </c>
      <c r="T2949" s="13">
        <f>IFERROR(VLOOKUP($A2949, 'Fielding Data'!$A$1:$H$12056, 8, 0), 0)</f>
        <v>0</v>
      </c>
      <c r="U2949" s="13">
        <f>SUMIFS('Fielding Data'!E:E, 'Fielding Data'!$A:$A, $A2949)</f>
        <v>0</v>
      </c>
      <c r="V2949" s="13">
        <f>SUMIFS('Fielding Data'!F:F, 'Fielding Data'!$A:$A, $A2949)</f>
        <v>0</v>
      </c>
      <c r="W2949" s="13">
        <f>SUMIFS('Fielding Data'!G:G, 'Fielding Data'!$A:$A, $A2949)</f>
        <v>0</v>
      </c>
      <c r="X2949" s="13">
        <f>SUMIFS('Fielding Data'!H:H, 'Fielding Data'!$A:$A, $A2949)</f>
        <v>0</v>
      </c>
    </row>
    <row r="2950" spans="1:24" x14ac:dyDescent="0.3">
      <c r="A2950" s="13" t="str">
        <f t="shared" si="93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 t="shared" si="92"/>
        <v>P</v>
      </c>
      <c r="Q2950" s="13">
        <f>IFERROR(VLOOKUP($A2950, 'Fielding Data'!$A$1:$H$12056, 5, 0), 0)</f>
        <v>0</v>
      </c>
      <c r="R2950" s="13">
        <f>IFERROR(VLOOKUP($A2950, 'Fielding Data'!$A$1:$H$12056, 6, 0), 0)</f>
        <v>9</v>
      </c>
      <c r="S2950" s="13">
        <f>IFERROR(VLOOKUP($A2950, 'Fielding Data'!$A$1:$H$12056, 7, 0), 0)</f>
        <v>0</v>
      </c>
      <c r="T2950" s="13">
        <f>IFERROR(VLOOKUP($A2950, 'Fielding Data'!$A$1:$H$12056, 8, 0), 0)</f>
        <v>1</v>
      </c>
      <c r="U2950" s="13">
        <f>SUMIFS('Fielding Data'!E:E, 'Fielding Data'!$A:$A, $A2950)</f>
        <v>0</v>
      </c>
      <c r="V2950" s="13">
        <f>SUMIFS('Fielding Data'!F:F, 'Fielding Data'!$A:$A, $A2950)</f>
        <v>9</v>
      </c>
      <c r="W2950" s="13">
        <f>SUMIFS('Fielding Data'!G:G, 'Fielding Data'!$A:$A, $A2950)</f>
        <v>0</v>
      </c>
      <c r="X2950" s="13">
        <f>SUMIFS('Fielding Data'!H:H, 'Fielding Data'!$A:$A, $A2950)</f>
        <v>1</v>
      </c>
    </row>
    <row r="2951" spans="1:24" x14ac:dyDescent="0.3">
      <c r="A2951" s="13" t="str">
        <f t="shared" si="93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 t="shared" si="92"/>
        <v>1B</v>
      </c>
      <c r="Q2951" s="13">
        <f>IFERROR(VLOOKUP($A2951, 'Fielding Data'!$A$1:$H$12056, 5, 0), 0)</f>
        <v>56</v>
      </c>
      <c r="R2951" s="13">
        <f>IFERROR(VLOOKUP($A2951, 'Fielding Data'!$A$1:$H$12056, 6, 0), 0)</f>
        <v>6</v>
      </c>
      <c r="S2951" s="13">
        <f>IFERROR(VLOOKUP($A2951, 'Fielding Data'!$A$1:$H$12056, 7, 0), 0)</f>
        <v>0</v>
      </c>
      <c r="T2951" s="13">
        <f>IFERROR(VLOOKUP($A2951, 'Fielding Data'!$A$1:$H$12056, 8, 0), 0)</f>
        <v>5</v>
      </c>
      <c r="U2951" s="13">
        <f>SUMIFS('Fielding Data'!E:E, 'Fielding Data'!$A:$A, $A2951)</f>
        <v>56</v>
      </c>
      <c r="V2951" s="13">
        <f>SUMIFS('Fielding Data'!F:F, 'Fielding Data'!$A:$A, $A2951)</f>
        <v>6</v>
      </c>
      <c r="W2951" s="13">
        <f>SUMIFS('Fielding Data'!G:G, 'Fielding Data'!$A:$A, $A2951)</f>
        <v>0</v>
      </c>
      <c r="X2951" s="13">
        <f>SUMIFS('Fielding Data'!H:H, 'Fielding Data'!$A:$A, $A2951)</f>
        <v>5</v>
      </c>
    </row>
    <row r="2952" spans="1:24" x14ac:dyDescent="0.3">
      <c r="A2952" s="13" t="str">
        <f t="shared" si="93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 t="shared" si="92"/>
        <v>1B</v>
      </c>
      <c r="Q2952" s="13">
        <f>IFERROR(VLOOKUP($A2952, 'Fielding Data'!$A$1:$H$12056, 5, 0), 0)</f>
        <v>1260</v>
      </c>
      <c r="R2952" s="13">
        <f>IFERROR(VLOOKUP($A2952, 'Fielding Data'!$A$1:$H$12056, 6, 0), 0)</f>
        <v>100</v>
      </c>
      <c r="S2952" s="13">
        <f>IFERROR(VLOOKUP($A2952, 'Fielding Data'!$A$1:$H$12056, 7, 0), 0)</f>
        <v>7</v>
      </c>
      <c r="T2952" s="13">
        <f>IFERROR(VLOOKUP($A2952, 'Fielding Data'!$A$1:$H$12056, 8, 0), 0)</f>
        <v>113</v>
      </c>
      <c r="U2952" s="13">
        <f>SUMIFS('Fielding Data'!E:E, 'Fielding Data'!$A:$A, $A2952)</f>
        <v>1260</v>
      </c>
      <c r="V2952" s="13">
        <f>SUMIFS('Fielding Data'!F:F, 'Fielding Data'!$A:$A, $A2952)</f>
        <v>100</v>
      </c>
      <c r="W2952" s="13">
        <f>SUMIFS('Fielding Data'!G:G, 'Fielding Data'!$A:$A, $A2952)</f>
        <v>7</v>
      </c>
      <c r="X2952" s="13">
        <f>SUMIFS('Fielding Data'!H:H, 'Fielding Data'!$A:$A, $A2952)</f>
        <v>113</v>
      </c>
    </row>
    <row r="2953" spans="1:24" x14ac:dyDescent="0.3">
      <c r="A2953" s="13" t="str">
        <f t="shared" si="93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 t="shared" si="92"/>
        <v>P</v>
      </c>
      <c r="Q2953" s="13">
        <f>IFERROR(VLOOKUP($A2953, 'Fielding Data'!$A$1:$H$12056, 5, 0), 0)</f>
        <v>18</v>
      </c>
      <c r="R2953" s="13">
        <f>IFERROR(VLOOKUP($A2953, 'Fielding Data'!$A$1:$H$12056, 6, 0), 0)</f>
        <v>22</v>
      </c>
      <c r="S2953" s="13">
        <f>IFERROR(VLOOKUP($A2953, 'Fielding Data'!$A$1:$H$12056, 7, 0), 0)</f>
        <v>0</v>
      </c>
      <c r="T2953" s="13">
        <f>IFERROR(VLOOKUP($A2953, 'Fielding Data'!$A$1:$H$12056, 8, 0), 0)</f>
        <v>0</v>
      </c>
      <c r="U2953" s="13">
        <f>SUMIFS('Fielding Data'!E:E, 'Fielding Data'!$A:$A, $A2953)</f>
        <v>18</v>
      </c>
      <c r="V2953" s="13">
        <f>SUMIFS('Fielding Data'!F:F, 'Fielding Data'!$A:$A, $A2953)</f>
        <v>22</v>
      </c>
      <c r="W2953" s="13">
        <f>SUMIFS('Fielding Data'!G:G, 'Fielding Data'!$A:$A, $A2953)</f>
        <v>0</v>
      </c>
      <c r="X2953" s="13">
        <f>SUMIFS('Fielding Data'!H:H, 'Fielding Data'!$A:$A, $A2953)</f>
        <v>0</v>
      </c>
    </row>
    <row r="2954" spans="1:24" x14ac:dyDescent="0.3">
      <c r="A2954" s="13" t="str">
        <f t="shared" si="93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 t="shared" si="92"/>
        <v>C</v>
      </c>
      <c r="Q2954" s="13">
        <f>IFERROR(VLOOKUP($A2954, 'Fielding Data'!$A$1:$H$12056, 5, 0), 0)</f>
        <v>183</v>
      </c>
      <c r="R2954" s="13">
        <f>IFERROR(VLOOKUP($A2954, 'Fielding Data'!$A$1:$H$12056, 6, 0), 0)</f>
        <v>11</v>
      </c>
      <c r="S2954" s="13">
        <f>IFERROR(VLOOKUP($A2954, 'Fielding Data'!$A$1:$H$12056, 7, 0), 0)</f>
        <v>2</v>
      </c>
      <c r="T2954" s="13">
        <f>IFERROR(VLOOKUP($A2954, 'Fielding Data'!$A$1:$H$12056, 8, 0), 0)</f>
        <v>0</v>
      </c>
      <c r="U2954" s="13">
        <f>SUMIFS('Fielding Data'!E:E, 'Fielding Data'!$A:$A, $A2954)</f>
        <v>183</v>
      </c>
      <c r="V2954" s="13">
        <f>SUMIFS('Fielding Data'!F:F, 'Fielding Data'!$A:$A, $A2954)</f>
        <v>11</v>
      </c>
      <c r="W2954" s="13">
        <f>SUMIFS('Fielding Data'!G:G, 'Fielding Data'!$A:$A, $A2954)</f>
        <v>2</v>
      </c>
      <c r="X2954" s="13">
        <f>SUMIFS('Fielding Data'!H:H, 'Fielding Data'!$A:$A, $A2954)</f>
        <v>0</v>
      </c>
    </row>
    <row r="2955" spans="1:24" x14ac:dyDescent="0.3">
      <c r="A2955" s="13" t="str">
        <f t="shared" si="93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 t="shared" si="92"/>
        <v>3B</v>
      </c>
      <c r="Q2955" s="13">
        <f>IFERROR(VLOOKUP($A2955, 'Fielding Data'!$A$1:$H$12056, 5, 0), 0)</f>
        <v>84</v>
      </c>
      <c r="R2955" s="13">
        <f>IFERROR(VLOOKUP($A2955, 'Fielding Data'!$A$1:$H$12056, 6, 0), 0)</f>
        <v>273</v>
      </c>
      <c r="S2955" s="13">
        <f>IFERROR(VLOOKUP($A2955, 'Fielding Data'!$A$1:$H$12056, 7, 0), 0)</f>
        <v>17</v>
      </c>
      <c r="T2955" s="13">
        <f>IFERROR(VLOOKUP($A2955, 'Fielding Data'!$A$1:$H$12056, 8, 0), 0)</f>
        <v>23</v>
      </c>
      <c r="U2955" s="13">
        <f>SUMIFS('Fielding Data'!E:E, 'Fielding Data'!$A:$A, $A2955)</f>
        <v>85</v>
      </c>
      <c r="V2955" s="13">
        <f>SUMIFS('Fielding Data'!F:F, 'Fielding Data'!$A:$A, $A2955)</f>
        <v>273</v>
      </c>
      <c r="W2955" s="13">
        <f>SUMIFS('Fielding Data'!G:G, 'Fielding Data'!$A:$A, $A2955)</f>
        <v>17</v>
      </c>
      <c r="X2955" s="13">
        <f>SUMIFS('Fielding Data'!H:H, 'Fielding Data'!$A:$A, $A2955)</f>
        <v>23</v>
      </c>
    </row>
    <row r="2956" spans="1:24" x14ac:dyDescent="0.3">
      <c r="A2956" s="13" t="str">
        <f t="shared" si="93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 t="shared" si="92"/>
        <v>P</v>
      </c>
      <c r="Q2956" s="13">
        <f>IFERROR(VLOOKUP($A2956, 'Fielding Data'!$A$1:$H$12056, 5, 0), 0)</f>
        <v>1</v>
      </c>
      <c r="R2956" s="13">
        <f>IFERROR(VLOOKUP($A2956, 'Fielding Data'!$A$1:$H$12056, 6, 0), 0)</f>
        <v>1</v>
      </c>
      <c r="S2956" s="13">
        <f>IFERROR(VLOOKUP($A2956, 'Fielding Data'!$A$1:$H$12056, 7, 0), 0)</f>
        <v>2</v>
      </c>
      <c r="T2956" s="13">
        <f>IFERROR(VLOOKUP($A2956, 'Fielding Data'!$A$1:$H$12056, 8, 0), 0)</f>
        <v>0</v>
      </c>
      <c r="U2956" s="13">
        <f>SUMIFS('Fielding Data'!E:E, 'Fielding Data'!$A:$A, $A2956)</f>
        <v>1</v>
      </c>
      <c r="V2956" s="13">
        <f>SUMIFS('Fielding Data'!F:F, 'Fielding Data'!$A:$A, $A2956)</f>
        <v>1</v>
      </c>
      <c r="W2956" s="13">
        <f>SUMIFS('Fielding Data'!G:G, 'Fielding Data'!$A:$A, $A2956)</f>
        <v>2</v>
      </c>
      <c r="X2956" s="13">
        <f>SUMIFS('Fielding Data'!H:H, 'Fielding Data'!$A:$A, $A2956)</f>
        <v>0</v>
      </c>
    </row>
    <row r="2957" spans="1:24" x14ac:dyDescent="0.3">
      <c r="A2957" s="13" t="str">
        <f t="shared" si="93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 t="shared" si="92"/>
        <v>P</v>
      </c>
      <c r="Q2957" s="13">
        <f>IFERROR(VLOOKUP($A2957, 'Fielding Data'!$A$1:$H$12056, 5, 0), 0)</f>
        <v>25</v>
      </c>
      <c r="R2957" s="13">
        <f>IFERROR(VLOOKUP($A2957, 'Fielding Data'!$A$1:$H$12056, 6, 0), 0)</f>
        <v>30</v>
      </c>
      <c r="S2957" s="13">
        <f>IFERROR(VLOOKUP($A2957, 'Fielding Data'!$A$1:$H$12056, 7, 0), 0)</f>
        <v>2</v>
      </c>
      <c r="T2957" s="13">
        <f>IFERROR(VLOOKUP($A2957, 'Fielding Data'!$A$1:$H$12056, 8, 0), 0)</f>
        <v>3</v>
      </c>
      <c r="U2957" s="13">
        <f>SUMIFS('Fielding Data'!E:E, 'Fielding Data'!$A:$A, $A2957)</f>
        <v>25</v>
      </c>
      <c r="V2957" s="13">
        <f>SUMIFS('Fielding Data'!F:F, 'Fielding Data'!$A:$A, $A2957)</f>
        <v>30</v>
      </c>
      <c r="W2957" s="13">
        <f>SUMIFS('Fielding Data'!G:G, 'Fielding Data'!$A:$A, $A2957)</f>
        <v>2</v>
      </c>
      <c r="X2957" s="13">
        <f>SUMIFS('Fielding Data'!H:H, 'Fielding Data'!$A:$A, $A2957)</f>
        <v>3</v>
      </c>
    </row>
    <row r="2958" spans="1:24" x14ac:dyDescent="0.3">
      <c r="A2958" s="13" t="str">
        <f t="shared" si="93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 t="shared" si="92"/>
        <v>P</v>
      </c>
      <c r="Q2958" s="13">
        <f>IFERROR(VLOOKUP($A2958, 'Fielding Data'!$A$1:$H$12056, 5, 0), 0)</f>
        <v>3</v>
      </c>
      <c r="R2958" s="13">
        <f>IFERROR(VLOOKUP($A2958, 'Fielding Data'!$A$1:$H$12056, 6, 0), 0)</f>
        <v>13</v>
      </c>
      <c r="S2958" s="13">
        <f>IFERROR(VLOOKUP($A2958, 'Fielding Data'!$A$1:$H$12056, 7, 0), 0)</f>
        <v>0</v>
      </c>
      <c r="T2958" s="13">
        <f>IFERROR(VLOOKUP($A2958, 'Fielding Data'!$A$1:$H$12056, 8, 0), 0)</f>
        <v>0</v>
      </c>
      <c r="U2958" s="13">
        <f>SUMIFS('Fielding Data'!E:E, 'Fielding Data'!$A:$A, $A2958)</f>
        <v>3</v>
      </c>
      <c r="V2958" s="13">
        <f>SUMIFS('Fielding Data'!F:F, 'Fielding Data'!$A:$A, $A2958)</f>
        <v>13</v>
      </c>
      <c r="W2958" s="13">
        <f>SUMIFS('Fielding Data'!G:G, 'Fielding Data'!$A:$A, $A2958)</f>
        <v>0</v>
      </c>
      <c r="X2958" s="13">
        <f>SUMIFS('Fielding Data'!H:H, 'Fielding Data'!$A:$A, $A2958)</f>
        <v>0</v>
      </c>
    </row>
    <row r="2959" spans="1:24" x14ac:dyDescent="0.3">
      <c r="A2959" s="13" t="str">
        <f t="shared" si="93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 t="shared" si="92"/>
        <v>P</v>
      </c>
      <c r="Q2959" s="13">
        <f>IFERROR(VLOOKUP($A2959, 'Fielding Data'!$A$1:$H$12056, 5, 0), 0)</f>
        <v>7</v>
      </c>
      <c r="R2959" s="13">
        <f>IFERROR(VLOOKUP($A2959, 'Fielding Data'!$A$1:$H$12056, 6, 0), 0)</f>
        <v>9</v>
      </c>
      <c r="S2959" s="13">
        <f>IFERROR(VLOOKUP($A2959, 'Fielding Data'!$A$1:$H$12056, 7, 0), 0)</f>
        <v>0</v>
      </c>
      <c r="T2959" s="13">
        <f>IFERROR(VLOOKUP($A2959, 'Fielding Data'!$A$1:$H$12056, 8, 0), 0)</f>
        <v>2</v>
      </c>
      <c r="U2959" s="13">
        <f>SUMIFS('Fielding Data'!E:E, 'Fielding Data'!$A:$A, $A2959)</f>
        <v>7</v>
      </c>
      <c r="V2959" s="13">
        <f>SUMIFS('Fielding Data'!F:F, 'Fielding Data'!$A:$A, $A2959)</f>
        <v>9</v>
      </c>
      <c r="W2959" s="13">
        <f>SUMIFS('Fielding Data'!G:G, 'Fielding Data'!$A:$A, $A2959)</f>
        <v>0</v>
      </c>
      <c r="X2959" s="13">
        <f>SUMIFS('Fielding Data'!H:H, 'Fielding Data'!$A:$A, $A2959)</f>
        <v>2</v>
      </c>
    </row>
    <row r="2960" spans="1:24" x14ac:dyDescent="0.3">
      <c r="A2960" s="13" t="str">
        <f t="shared" si="93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 t="shared" si="92"/>
        <v>P</v>
      </c>
      <c r="Q2960" s="13">
        <f>IFERROR(VLOOKUP($A2960, 'Fielding Data'!$A$1:$H$12056, 5, 0), 0)</f>
        <v>6</v>
      </c>
      <c r="R2960" s="13">
        <f>IFERROR(VLOOKUP($A2960, 'Fielding Data'!$A$1:$H$12056, 6, 0), 0)</f>
        <v>22</v>
      </c>
      <c r="S2960" s="13">
        <f>IFERROR(VLOOKUP($A2960, 'Fielding Data'!$A$1:$H$12056, 7, 0), 0)</f>
        <v>3</v>
      </c>
      <c r="T2960" s="13">
        <f>IFERROR(VLOOKUP($A2960, 'Fielding Data'!$A$1:$H$12056, 8, 0), 0)</f>
        <v>3</v>
      </c>
      <c r="U2960" s="13">
        <f>SUMIFS('Fielding Data'!E:E, 'Fielding Data'!$A:$A, $A2960)</f>
        <v>6</v>
      </c>
      <c r="V2960" s="13">
        <f>SUMIFS('Fielding Data'!F:F, 'Fielding Data'!$A:$A, $A2960)</f>
        <v>22</v>
      </c>
      <c r="W2960" s="13">
        <f>SUMIFS('Fielding Data'!G:G, 'Fielding Data'!$A:$A, $A2960)</f>
        <v>3</v>
      </c>
      <c r="X2960" s="13">
        <f>SUMIFS('Fielding Data'!H:H, 'Fielding Data'!$A:$A, $A2960)</f>
        <v>3</v>
      </c>
    </row>
    <row r="2961" spans="1:24" x14ac:dyDescent="0.3">
      <c r="A2961" s="13" t="str">
        <f t="shared" si="93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 t="shared" si="92"/>
        <v>1B</v>
      </c>
      <c r="Q2961" s="13">
        <f>IFERROR(VLOOKUP($A2961, 'Fielding Data'!$A$1:$H$12056, 5, 0), 0)</f>
        <v>1</v>
      </c>
      <c r="R2961" s="13">
        <f>IFERROR(VLOOKUP($A2961, 'Fielding Data'!$A$1:$H$12056, 6, 0), 0)</f>
        <v>0</v>
      </c>
      <c r="S2961" s="13">
        <f>IFERROR(VLOOKUP($A2961, 'Fielding Data'!$A$1:$H$12056, 7, 0), 0)</f>
        <v>0</v>
      </c>
      <c r="T2961" s="13">
        <f>IFERROR(VLOOKUP($A2961, 'Fielding Data'!$A$1:$H$12056, 8, 0), 0)</f>
        <v>0</v>
      </c>
      <c r="U2961" s="13">
        <f>SUMIFS('Fielding Data'!E:E, 'Fielding Data'!$A:$A, $A2961)</f>
        <v>108</v>
      </c>
      <c r="V2961" s="13">
        <f>SUMIFS('Fielding Data'!F:F, 'Fielding Data'!$A:$A, $A2961)</f>
        <v>212</v>
      </c>
      <c r="W2961" s="13">
        <f>SUMIFS('Fielding Data'!G:G, 'Fielding Data'!$A:$A, $A2961)</f>
        <v>2</v>
      </c>
      <c r="X2961" s="13">
        <f>SUMIFS('Fielding Data'!H:H, 'Fielding Data'!$A:$A, $A2961)</f>
        <v>33</v>
      </c>
    </row>
    <row r="2962" spans="1:24" x14ac:dyDescent="0.3">
      <c r="A2962" s="13" t="str">
        <f t="shared" si="93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 t="shared" si="92"/>
        <v>C</v>
      </c>
      <c r="Q2962" s="13">
        <f>IFERROR(VLOOKUP($A2962, 'Fielding Data'!$A$1:$H$12056, 5, 0), 0)</f>
        <v>73</v>
      </c>
      <c r="R2962" s="13">
        <f>IFERROR(VLOOKUP($A2962, 'Fielding Data'!$A$1:$H$12056, 6, 0), 0)</f>
        <v>5</v>
      </c>
      <c r="S2962" s="13">
        <f>IFERROR(VLOOKUP($A2962, 'Fielding Data'!$A$1:$H$12056, 7, 0), 0)</f>
        <v>1</v>
      </c>
      <c r="T2962" s="13">
        <f>IFERROR(VLOOKUP($A2962, 'Fielding Data'!$A$1:$H$12056, 8, 0), 0)</f>
        <v>1</v>
      </c>
      <c r="U2962" s="13">
        <f>SUMIFS('Fielding Data'!E:E, 'Fielding Data'!$A:$A, $A2962)</f>
        <v>73</v>
      </c>
      <c r="V2962" s="13">
        <f>SUMIFS('Fielding Data'!F:F, 'Fielding Data'!$A:$A, $A2962)</f>
        <v>5</v>
      </c>
      <c r="W2962" s="13">
        <f>SUMIFS('Fielding Data'!G:G, 'Fielding Data'!$A:$A, $A2962)</f>
        <v>1</v>
      </c>
      <c r="X2962" s="13">
        <f>SUMIFS('Fielding Data'!H:H, 'Fielding Data'!$A:$A, $A2962)</f>
        <v>1</v>
      </c>
    </row>
    <row r="2963" spans="1:24" x14ac:dyDescent="0.3">
      <c r="A2963" s="13" t="str">
        <f t="shared" si="93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 t="shared" si="92"/>
        <v>P</v>
      </c>
      <c r="Q2963" s="13">
        <f>IFERROR(VLOOKUP($A2963, 'Fielding Data'!$A$1:$H$12056, 5, 0), 0)</f>
        <v>0</v>
      </c>
      <c r="R2963" s="13">
        <f>IFERROR(VLOOKUP($A2963, 'Fielding Data'!$A$1:$H$12056, 6, 0), 0)</f>
        <v>2</v>
      </c>
      <c r="S2963" s="13">
        <f>IFERROR(VLOOKUP($A2963, 'Fielding Data'!$A$1:$H$12056, 7, 0), 0)</f>
        <v>0</v>
      </c>
      <c r="T2963" s="13">
        <f>IFERROR(VLOOKUP($A2963, 'Fielding Data'!$A$1:$H$12056, 8, 0), 0)</f>
        <v>0</v>
      </c>
      <c r="U2963" s="13">
        <f>SUMIFS('Fielding Data'!E:E, 'Fielding Data'!$A:$A, $A2963)</f>
        <v>0</v>
      </c>
      <c r="V2963" s="13">
        <f>SUMIFS('Fielding Data'!F:F, 'Fielding Data'!$A:$A, $A2963)</f>
        <v>2</v>
      </c>
      <c r="W2963" s="13">
        <f>SUMIFS('Fielding Data'!G:G, 'Fielding Data'!$A:$A, $A2963)</f>
        <v>0</v>
      </c>
      <c r="X2963" s="13">
        <f>SUMIFS('Fielding Data'!H:H, 'Fielding Data'!$A:$A, $A2963)</f>
        <v>0</v>
      </c>
    </row>
    <row r="2964" spans="1:24" x14ac:dyDescent="0.3">
      <c r="A2964" s="13" t="str">
        <f t="shared" si="93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 t="shared" si="92"/>
        <v>C</v>
      </c>
      <c r="Q2964" s="13">
        <f>IFERROR(VLOOKUP($A2964, 'Fielding Data'!$A$1:$H$12056, 5, 0), 0)</f>
        <v>21</v>
      </c>
      <c r="R2964" s="13">
        <f>IFERROR(VLOOKUP($A2964, 'Fielding Data'!$A$1:$H$12056, 6, 0), 0)</f>
        <v>0</v>
      </c>
      <c r="S2964" s="13">
        <f>IFERROR(VLOOKUP($A2964, 'Fielding Data'!$A$1:$H$12056, 7, 0), 0)</f>
        <v>0</v>
      </c>
      <c r="T2964" s="13">
        <f>IFERROR(VLOOKUP($A2964, 'Fielding Data'!$A$1:$H$12056, 8, 0), 0)</f>
        <v>0</v>
      </c>
      <c r="U2964" s="13">
        <f>SUMIFS('Fielding Data'!E:E, 'Fielding Data'!$A:$A, $A2964)</f>
        <v>21</v>
      </c>
      <c r="V2964" s="13">
        <f>SUMIFS('Fielding Data'!F:F, 'Fielding Data'!$A:$A, $A2964)</f>
        <v>0</v>
      </c>
      <c r="W2964" s="13">
        <f>SUMIFS('Fielding Data'!G:G, 'Fielding Data'!$A:$A, $A2964)</f>
        <v>0</v>
      </c>
      <c r="X2964" s="13">
        <f>SUMIFS('Fielding Data'!H:H, 'Fielding Data'!$A:$A, $A2964)</f>
        <v>0</v>
      </c>
    </row>
    <row r="2965" spans="1:24" x14ac:dyDescent="0.3">
      <c r="A2965" s="13" t="str">
        <f t="shared" si="93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 t="shared" si="92"/>
        <v>P</v>
      </c>
      <c r="Q2965" s="13">
        <f>IFERROR(VLOOKUP($A2965, 'Fielding Data'!$A$1:$H$12056, 5, 0), 0)</f>
        <v>14</v>
      </c>
      <c r="R2965" s="13">
        <f>IFERROR(VLOOKUP($A2965, 'Fielding Data'!$A$1:$H$12056, 6, 0), 0)</f>
        <v>21</v>
      </c>
      <c r="S2965" s="13">
        <f>IFERROR(VLOOKUP($A2965, 'Fielding Data'!$A$1:$H$12056, 7, 0), 0)</f>
        <v>2</v>
      </c>
      <c r="T2965" s="13">
        <f>IFERROR(VLOOKUP($A2965, 'Fielding Data'!$A$1:$H$12056, 8, 0), 0)</f>
        <v>3</v>
      </c>
      <c r="U2965" s="13">
        <f>SUMIFS('Fielding Data'!E:E, 'Fielding Data'!$A:$A, $A2965)</f>
        <v>14</v>
      </c>
      <c r="V2965" s="13">
        <f>SUMIFS('Fielding Data'!F:F, 'Fielding Data'!$A:$A, $A2965)</f>
        <v>21</v>
      </c>
      <c r="W2965" s="13">
        <f>SUMIFS('Fielding Data'!G:G, 'Fielding Data'!$A:$A, $A2965)</f>
        <v>2</v>
      </c>
      <c r="X2965" s="13">
        <f>SUMIFS('Fielding Data'!H:H, 'Fielding Data'!$A:$A, $A2965)</f>
        <v>3</v>
      </c>
    </row>
    <row r="2966" spans="1:24" x14ac:dyDescent="0.3">
      <c r="A2966" s="13" t="str">
        <f t="shared" si="93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 t="shared" si="92"/>
        <v>P</v>
      </c>
      <c r="Q2966" s="13">
        <f>IFERROR(VLOOKUP($A2966, 'Fielding Data'!$A$1:$H$12056, 5, 0), 0)</f>
        <v>4</v>
      </c>
      <c r="R2966" s="13">
        <f>IFERROR(VLOOKUP($A2966, 'Fielding Data'!$A$1:$H$12056, 6, 0), 0)</f>
        <v>7</v>
      </c>
      <c r="S2966" s="13">
        <f>IFERROR(VLOOKUP($A2966, 'Fielding Data'!$A$1:$H$12056, 7, 0), 0)</f>
        <v>2</v>
      </c>
      <c r="T2966" s="13">
        <f>IFERROR(VLOOKUP($A2966, 'Fielding Data'!$A$1:$H$12056, 8, 0), 0)</f>
        <v>0</v>
      </c>
      <c r="U2966" s="13">
        <f>SUMIFS('Fielding Data'!E:E, 'Fielding Data'!$A:$A, $A2966)</f>
        <v>4</v>
      </c>
      <c r="V2966" s="13">
        <f>SUMIFS('Fielding Data'!F:F, 'Fielding Data'!$A:$A, $A2966)</f>
        <v>7</v>
      </c>
      <c r="W2966" s="13">
        <f>SUMIFS('Fielding Data'!G:G, 'Fielding Data'!$A:$A, $A2966)</f>
        <v>2</v>
      </c>
      <c r="X2966" s="13">
        <f>SUMIFS('Fielding Data'!H:H, 'Fielding Data'!$A:$A, $A2966)</f>
        <v>0</v>
      </c>
    </row>
    <row r="2967" spans="1:24" x14ac:dyDescent="0.3">
      <c r="A2967" s="13" t="str">
        <f t="shared" si="93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 t="shared" si="92"/>
        <v>CF</v>
      </c>
      <c r="Q2967" s="13">
        <f>IFERROR(VLOOKUP($A2967, 'Fielding Data'!$A$1:$H$12056, 5, 0), 0)</f>
        <v>0</v>
      </c>
      <c r="R2967" s="13">
        <f>IFERROR(VLOOKUP($A2967, 'Fielding Data'!$A$1:$H$12056, 6, 0), 0)</f>
        <v>0</v>
      </c>
      <c r="S2967" s="13">
        <f>IFERROR(VLOOKUP($A2967, 'Fielding Data'!$A$1:$H$12056, 7, 0), 0)</f>
        <v>0</v>
      </c>
      <c r="T2967" s="13">
        <f>IFERROR(VLOOKUP($A2967, 'Fielding Data'!$A$1:$H$12056, 8, 0), 0)</f>
        <v>0</v>
      </c>
      <c r="U2967" s="13">
        <f>SUMIFS('Fielding Data'!E:E, 'Fielding Data'!$A:$A, $A2967)</f>
        <v>4</v>
      </c>
      <c r="V2967" s="13">
        <f>SUMIFS('Fielding Data'!F:F, 'Fielding Data'!$A:$A, $A2967)</f>
        <v>0</v>
      </c>
      <c r="W2967" s="13">
        <f>SUMIFS('Fielding Data'!G:G, 'Fielding Data'!$A:$A, $A2967)</f>
        <v>0</v>
      </c>
      <c r="X2967" s="13">
        <f>SUMIFS('Fielding Data'!H:H, 'Fielding Data'!$A:$A, $A2967)</f>
        <v>0</v>
      </c>
    </row>
    <row r="2968" spans="1:24" x14ac:dyDescent="0.3">
      <c r="A2968" s="13" t="str">
        <f t="shared" si="93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 t="shared" si="92"/>
        <v>1B</v>
      </c>
      <c r="Q2968" s="13">
        <f>IFERROR(VLOOKUP($A2968, 'Fielding Data'!$A$1:$H$12056, 5, 0), 0)</f>
        <v>45</v>
      </c>
      <c r="R2968" s="13">
        <f>IFERROR(VLOOKUP($A2968, 'Fielding Data'!$A$1:$H$12056, 6, 0), 0)</f>
        <v>3</v>
      </c>
      <c r="S2968" s="13">
        <f>IFERROR(VLOOKUP($A2968, 'Fielding Data'!$A$1:$H$12056, 7, 0), 0)</f>
        <v>1</v>
      </c>
      <c r="T2968" s="13">
        <f>IFERROR(VLOOKUP($A2968, 'Fielding Data'!$A$1:$H$12056, 8, 0), 0)</f>
        <v>3</v>
      </c>
      <c r="U2968" s="13">
        <f>SUMIFS('Fielding Data'!E:E, 'Fielding Data'!$A:$A, $A2968)</f>
        <v>62</v>
      </c>
      <c r="V2968" s="13">
        <f>SUMIFS('Fielding Data'!F:F, 'Fielding Data'!$A:$A, $A2968)</f>
        <v>36</v>
      </c>
      <c r="W2968" s="13">
        <f>SUMIFS('Fielding Data'!G:G, 'Fielding Data'!$A:$A, $A2968)</f>
        <v>5</v>
      </c>
      <c r="X2968" s="13">
        <f>SUMIFS('Fielding Data'!H:H, 'Fielding Data'!$A:$A, $A2968)</f>
        <v>7</v>
      </c>
    </row>
    <row r="2969" spans="1:24" x14ac:dyDescent="0.3">
      <c r="A2969" s="13" t="str">
        <f t="shared" si="93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 t="shared" si="92"/>
        <v>P</v>
      </c>
      <c r="Q2969" s="13">
        <f>IFERROR(VLOOKUP($A2969, 'Fielding Data'!$A$1:$H$12056, 5, 0), 0)</f>
        <v>0</v>
      </c>
      <c r="R2969" s="13">
        <f>IFERROR(VLOOKUP($A2969, 'Fielding Data'!$A$1:$H$12056, 6, 0), 0)</f>
        <v>1</v>
      </c>
      <c r="S2969" s="13">
        <f>IFERROR(VLOOKUP($A2969, 'Fielding Data'!$A$1:$H$12056, 7, 0), 0)</f>
        <v>0</v>
      </c>
      <c r="T2969" s="13">
        <f>IFERROR(VLOOKUP($A2969, 'Fielding Data'!$A$1:$H$12056, 8, 0), 0)</f>
        <v>0</v>
      </c>
      <c r="U2969" s="13">
        <f>SUMIFS('Fielding Data'!E:E, 'Fielding Data'!$A:$A, $A2969)</f>
        <v>0</v>
      </c>
      <c r="V2969" s="13">
        <f>SUMIFS('Fielding Data'!F:F, 'Fielding Data'!$A:$A, $A2969)</f>
        <v>1</v>
      </c>
      <c r="W2969" s="13">
        <f>SUMIFS('Fielding Data'!G:G, 'Fielding Data'!$A:$A, $A2969)</f>
        <v>0</v>
      </c>
      <c r="X2969" s="13">
        <f>SUMIFS('Fielding Data'!H:H, 'Fielding Data'!$A:$A, $A2969)</f>
        <v>0</v>
      </c>
    </row>
    <row r="2970" spans="1:24" x14ac:dyDescent="0.3">
      <c r="A2970" s="13" t="str">
        <f t="shared" si="93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 t="shared" si="92"/>
        <v>P</v>
      </c>
      <c r="Q2970" s="13">
        <f>IFERROR(VLOOKUP($A2970, 'Fielding Data'!$A$1:$H$12056, 5, 0), 0)</f>
        <v>0</v>
      </c>
      <c r="R2970" s="13">
        <f>IFERROR(VLOOKUP($A2970, 'Fielding Data'!$A$1:$H$12056, 6, 0), 0)</f>
        <v>4</v>
      </c>
      <c r="S2970" s="13">
        <f>IFERROR(VLOOKUP($A2970, 'Fielding Data'!$A$1:$H$12056, 7, 0), 0)</f>
        <v>0</v>
      </c>
      <c r="T2970" s="13">
        <f>IFERROR(VLOOKUP($A2970, 'Fielding Data'!$A$1:$H$12056, 8, 0), 0)</f>
        <v>0</v>
      </c>
      <c r="U2970" s="13">
        <f>SUMIFS('Fielding Data'!E:E, 'Fielding Data'!$A:$A, $A2970)</f>
        <v>0</v>
      </c>
      <c r="V2970" s="13">
        <f>SUMIFS('Fielding Data'!F:F, 'Fielding Data'!$A:$A, $A2970)</f>
        <v>4</v>
      </c>
      <c r="W2970" s="13">
        <f>SUMIFS('Fielding Data'!G:G, 'Fielding Data'!$A:$A, $A2970)</f>
        <v>0</v>
      </c>
      <c r="X2970" s="13">
        <f>SUMIFS('Fielding Data'!H:H, 'Fielding Data'!$A:$A, $A2970)</f>
        <v>0</v>
      </c>
    </row>
    <row r="2971" spans="1:24" x14ac:dyDescent="0.3">
      <c r="A2971" s="13" t="str">
        <f t="shared" si="93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 t="shared" si="92"/>
        <v>P</v>
      </c>
      <c r="Q2971" s="13">
        <f>IFERROR(VLOOKUP($A2971, 'Fielding Data'!$A$1:$H$12056, 5, 0), 0)</f>
        <v>15</v>
      </c>
      <c r="R2971" s="13">
        <f>IFERROR(VLOOKUP($A2971, 'Fielding Data'!$A$1:$H$12056, 6, 0), 0)</f>
        <v>22</v>
      </c>
      <c r="S2971" s="13">
        <f>IFERROR(VLOOKUP($A2971, 'Fielding Data'!$A$1:$H$12056, 7, 0), 0)</f>
        <v>0</v>
      </c>
      <c r="T2971" s="13">
        <f>IFERROR(VLOOKUP($A2971, 'Fielding Data'!$A$1:$H$12056, 8, 0), 0)</f>
        <v>0</v>
      </c>
      <c r="U2971" s="13">
        <f>SUMIFS('Fielding Data'!E:E, 'Fielding Data'!$A:$A, $A2971)</f>
        <v>15</v>
      </c>
      <c r="V2971" s="13">
        <f>SUMIFS('Fielding Data'!F:F, 'Fielding Data'!$A:$A, $A2971)</f>
        <v>22</v>
      </c>
      <c r="W2971" s="13">
        <f>SUMIFS('Fielding Data'!G:G, 'Fielding Data'!$A:$A, $A2971)</f>
        <v>0</v>
      </c>
      <c r="X2971" s="13">
        <f>SUMIFS('Fielding Data'!H:H, 'Fielding Data'!$A:$A, $A2971)</f>
        <v>0</v>
      </c>
    </row>
    <row r="2972" spans="1:24" x14ac:dyDescent="0.3">
      <c r="A2972" s="13" t="str">
        <f t="shared" si="93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 t="shared" si="92"/>
        <v>CF</v>
      </c>
      <c r="Q2972" s="13">
        <f>IFERROR(VLOOKUP($A2972, 'Fielding Data'!$A$1:$H$12056, 5, 0), 0)</f>
        <v>0</v>
      </c>
      <c r="R2972" s="13">
        <f>IFERROR(VLOOKUP($A2972, 'Fielding Data'!$A$1:$H$12056, 6, 0), 0)</f>
        <v>0</v>
      </c>
      <c r="S2972" s="13">
        <f>IFERROR(VLOOKUP($A2972, 'Fielding Data'!$A$1:$H$12056, 7, 0), 0)</f>
        <v>0</v>
      </c>
      <c r="T2972" s="13">
        <f>IFERROR(VLOOKUP($A2972, 'Fielding Data'!$A$1:$H$12056, 8, 0), 0)</f>
        <v>0</v>
      </c>
      <c r="U2972" s="13">
        <f>SUMIFS('Fielding Data'!E:E, 'Fielding Data'!$A:$A, $A2972)</f>
        <v>6</v>
      </c>
      <c r="V2972" s="13">
        <f>SUMIFS('Fielding Data'!F:F, 'Fielding Data'!$A:$A, $A2972)</f>
        <v>0</v>
      </c>
      <c r="W2972" s="13">
        <f>SUMIFS('Fielding Data'!G:G, 'Fielding Data'!$A:$A, $A2972)</f>
        <v>0</v>
      </c>
      <c r="X2972" s="13">
        <f>SUMIFS('Fielding Data'!H:H, 'Fielding Data'!$A:$A, $A2972)</f>
        <v>0</v>
      </c>
    </row>
    <row r="2973" spans="1:24" x14ac:dyDescent="0.3">
      <c r="A2973" s="13" t="str">
        <f t="shared" si="93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 t="shared" si="92"/>
        <v>1B</v>
      </c>
      <c r="Q2973" s="13">
        <f>IFERROR(VLOOKUP($A2973, 'Fielding Data'!$A$1:$H$12056, 5, 0), 0)</f>
        <v>545</v>
      </c>
      <c r="R2973" s="13">
        <f>IFERROR(VLOOKUP($A2973, 'Fielding Data'!$A$1:$H$12056, 6, 0), 0)</f>
        <v>37</v>
      </c>
      <c r="S2973" s="13">
        <f>IFERROR(VLOOKUP($A2973, 'Fielding Data'!$A$1:$H$12056, 7, 0), 0)</f>
        <v>5</v>
      </c>
      <c r="T2973" s="13">
        <f>IFERROR(VLOOKUP($A2973, 'Fielding Data'!$A$1:$H$12056, 8, 0), 0)</f>
        <v>64</v>
      </c>
      <c r="U2973" s="13">
        <f>SUMIFS('Fielding Data'!E:E, 'Fielding Data'!$A:$A, $A2973)</f>
        <v>545</v>
      </c>
      <c r="V2973" s="13">
        <f>SUMIFS('Fielding Data'!F:F, 'Fielding Data'!$A:$A, $A2973)</f>
        <v>37</v>
      </c>
      <c r="W2973" s="13">
        <f>SUMIFS('Fielding Data'!G:G, 'Fielding Data'!$A:$A, $A2973)</f>
        <v>5</v>
      </c>
      <c r="X2973" s="13">
        <f>SUMIFS('Fielding Data'!H:H, 'Fielding Data'!$A:$A, $A2973)</f>
        <v>64</v>
      </c>
    </row>
    <row r="2974" spans="1:24" x14ac:dyDescent="0.3">
      <c r="A2974" s="13" t="str">
        <f t="shared" si="93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 t="shared" si="92"/>
        <v>C</v>
      </c>
      <c r="Q2974" s="13">
        <f>IFERROR(VLOOKUP($A2974, 'Fielding Data'!$A$1:$H$12056, 5, 0), 0)</f>
        <v>448</v>
      </c>
      <c r="R2974" s="13">
        <f>IFERROR(VLOOKUP($A2974, 'Fielding Data'!$A$1:$H$12056, 6, 0), 0)</f>
        <v>28</v>
      </c>
      <c r="S2974" s="13">
        <f>IFERROR(VLOOKUP($A2974, 'Fielding Data'!$A$1:$H$12056, 7, 0), 0)</f>
        <v>4</v>
      </c>
      <c r="T2974" s="13">
        <f>IFERROR(VLOOKUP($A2974, 'Fielding Data'!$A$1:$H$12056, 8, 0), 0)</f>
        <v>3</v>
      </c>
      <c r="U2974" s="13">
        <f>SUMIFS('Fielding Data'!E:E, 'Fielding Data'!$A:$A, $A2974)</f>
        <v>448</v>
      </c>
      <c r="V2974" s="13">
        <f>SUMIFS('Fielding Data'!F:F, 'Fielding Data'!$A:$A, $A2974)</f>
        <v>28</v>
      </c>
      <c r="W2974" s="13">
        <f>SUMIFS('Fielding Data'!G:G, 'Fielding Data'!$A:$A, $A2974)</f>
        <v>4</v>
      </c>
      <c r="X2974" s="13">
        <f>SUMIFS('Fielding Data'!H:H, 'Fielding Data'!$A:$A, $A2974)</f>
        <v>3</v>
      </c>
    </row>
    <row r="2975" spans="1:24" x14ac:dyDescent="0.3">
      <c r="A2975" s="13" t="str">
        <f t="shared" si="93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 t="shared" si="92"/>
        <v>P</v>
      </c>
      <c r="Q2975" s="13">
        <f>IFERROR(VLOOKUP($A2975, 'Fielding Data'!$A$1:$H$12056, 5, 0), 0)</f>
        <v>2</v>
      </c>
      <c r="R2975" s="13">
        <f>IFERROR(VLOOKUP($A2975, 'Fielding Data'!$A$1:$H$12056, 6, 0), 0)</f>
        <v>2</v>
      </c>
      <c r="S2975" s="13">
        <f>IFERROR(VLOOKUP($A2975, 'Fielding Data'!$A$1:$H$12056, 7, 0), 0)</f>
        <v>0</v>
      </c>
      <c r="T2975" s="13">
        <f>IFERROR(VLOOKUP($A2975, 'Fielding Data'!$A$1:$H$12056, 8, 0), 0)</f>
        <v>1</v>
      </c>
      <c r="U2975" s="13">
        <f>SUMIFS('Fielding Data'!E:E, 'Fielding Data'!$A:$A, $A2975)</f>
        <v>2</v>
      </c>
      <c r="V2975" s="13">
        <f>SUMIFS('Fielding Data'!F:F, 'Fielding Data'!$A:$A, $A2975)</f>
        <v>2</v>
      </c>
      <c r="W2975" s="13">
        <f>SUMIFS('Fielding Data'!G:G, 'Fielding Data'!$A:$A, $A2975)</f>
        <v>0</v>
      </c>
      <c r="X2975" s="13">
        <f>SUMIFS('Fielding Data'!H:H, 'Fielding Data'!$A:$A, $A2975)</f>
        <v>1</v>
      </c>
    </row>
    <row r="2976" spans="1:24" x14ac:dyDescent="0.3">
      <c r="A2976" s="13" t="str">
        <f t="shared" si="93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 t="shared" si="92"/>
        <v>P</v>
      </c>
      <c r="Q2976" s="13">
        <f>IFERROR(VLOOKUP($A2976, 'Fielding Data'!$A$1:$H$12056, 5, 0), 0)</f>
        <v>5</v>
      </c>
      <c r="R2976" s="13">
        <f>IFERROR(VLOOKUP($A2976, 'Fielding Data'!$A$1:$H$12056, 6, 0), 0)</f>
        <v>15</v>
      </c>
      <c r="S2976" s="13">
        <f>IFERROR(VLOOKUP($A2976, 'Fielding Data'!$A$1:$H$12056, 7, 0), 0)</f>
        <v>2</v>
      </c>
      <c r="T2976" s="13">
        <f>IFERROR(VLOOKUP($A2976, 'Fielding Data'!$A$1:$H$12056, 8, 0), 0)</f>
        <v>0</v>
      </c>
      <c r="U2976" s="13">
        <f>SUMIFS('Fielding Data'!E:E, 'Fielding Data'!$A:$A, $A2976)</f>
        <v>5</v>
      </c>
      <c r="V2976" s="13">
        <f>SUMIFS('Fielding Data'!F:F, 'Fielding Data'!$A:$A, $A2976)</f>
        <v>15</v>
      </c>
      <c r="W2976" s="13">
        <f>SUMIFS('Fielding Data'!G:G, 'Fielding Data'!$A:$A, $A2976)</f>
        <v>2</v>
      </c>
      <c r="X2976" s="13">
        <f>SUMIFS('Fielding Data'!H:H, 'Fielding Data'!$A:$A, $A2976)</f>
        <v>0</v>
      </c>
    </row>
    <row r="2977" spans="1:24" x14ac:dyDescent="0.3">
      <c r="A2977" s="13" t="str">
        <f t="shared" si="93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 t="shared" si="92"/>
        <v>P</v>
      </c>
      <c r="Q2977" s="13">
        <f>IFERROR(VLOOKUP($A2977, 'Fielding Data'!$A$1:$H$12056, 5, 0), 0)</f>
        <v>2</v>
      </c>
      <c r="R2977" s="13">
        <f>IFERROR(VLOOKUP($A2977, 'Fielding Data'!$A$1:$H$12056, 6, 0), 0)</f>
        <v>8</v>
      </c>
      <c r="S2977" s="13">
        <f>IFERROR(VLOOKUP($A2977, 'Fielding Data'!$A$1:$H$12056, 7, 0), 0)</f>
        <v>0</v>
      </c>
      <c r="T2977" s="13">
        <f>IFERROR(VLOOKUP($A2977, 'Fielding Data'!$A$1:$H$12056, 8, 0), 0)</f>
        <v>0</v>
      </c>
      <c r="U2977" s="13">
        <f>SUMIFS('Fielding Data'!E:E, 'Fielding Data'!$A:$A, $A2977)</f>
        <v>2</v>
      </c>
      <c r="V2977" s="13">
        <f>SUMIFS('Fielding Data'!F:F, 'Fielding Data'!$A:$A, $A2977)</f>
        <v>8</v>
      </c>
      <c r="W2977" s="13">
        <f>SUMIFS('Fielding Data'!G:G, 'Fielding Data'!$A:$A, $A2977)</f>
        <v>0</v>
      </c>
      <c r="X2977" s="13">
        <f>SUMIFS('Fielding Data'!H:H, 'Fielding Data'!$A:$A, $A2977)</f>
        <v>0</v>
      </c>
    </row>
    <row r="2978" spans="1:24" x14ac:dyDescent="0.3">
      <c r="A2978" s="13" t="str">
        <f t="shared" si="93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 t="shared" si="92"/>
        <v>P</v>
      </c>
      <c r="Q2978" s="13">
        <f>IFERROR(VLOOKUP($A2978, 'Fielding Data'!$A$1:$H$12056, 5, 0), 0)</f>
        <v>17</v>
      </c>
      <c r="R2978" s="13">
        <f>IFERROR(VLOOKUP($A2978, 'Fielding Data'!$A$1:$H$12056, 6, 0), 0)</f>
        <v>26</v>
      </c>
      <c r="S2978" s="13">
        <f>IFERROR(VLOOKUP($A2978, 'Fielding Data'!$A$1:$H$12056, 7, 0), 0)</f>
        <v>0</v>
      </c>
      <c r="T2978" s="13">
        <f>IFERROR(VLOOKUP($A2978, 'Fielding Data'!$A$1:$H$12056, 8, 0), 0)</f>
        <v>2</v>
      </c>
      <c r="U2978" s="13">
        <f>SUMIFS('Fielding Data'!E:E, 'Fielding Data'!$A:$A, $A2978)</f>
        <v>17</v>
      </c>
      <c r="V2978" s="13">
        <f>SUMIFS('Fielding Data'!F:F, 'Fielding Data'!$A:$A, $A2978)</f>
        <v>26</v>
      </c>
      <c r="W2978" s="13">
        <f>SUMIFS('Fielding Data'!G:G, 'Fielding Data'!$A:$A, $A2978)</f>
        <v>0</v>
      </c>
      <c r="X2978" s="13">
        <f>SUMIFS('Fielding Data'!H:H, 'Fielding Data'!$A:$A, $A2978)</f>
        <v>2</v>
      </c>
    </row>
    <row r="2979" spans="1:24" x14ac:dyDescent="0.3">
      <c r="A2979" s="13" t="str">
        <f t="shared" si="93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 t="shared" si="92"/>
        <v>2B</v>
      </c>
      <c r="Q2979" s="13">
        <f>IFERROR(VLOOKUP($A2979, 'Fielding Data'!$A$1:$H$12056, 5, 0), 0)</f>
        <v>95</v>
      </c>
      <c r="R2979" s="13">
        <f>IFERROR(VLOOKUP($A2979, 'Fielding Data'!$A$1:$H$12056, 6, 0), 0)</f>
        <v>141</v>
      </c>
      <c r="S2979" s="13">
        <f>IFERROR(VLOOKUP($A2979, 'Fielding Data'!$A$1:$H$12056, 7, 0), 0)</f>
        <v>2</v>
      </c>
      <c r="T2979" s="13">
        <f>IFERROR(VLOOKUP($A2979, 'Fielding Data'!$A$1:$H$12056, 8, 0), 0)</f>
        <v>27</v>
      </c>
      <c r="U2979" s="13">
        <f>SUMIFS('Fielding Data'!E:E, 'Fielding Data'!$A:$A, $A2979)</f>
        <v>146</v>
      </c>
      <c r="V2979" s="13">
        <f>SUMIFS('Fielding Data'!F:F, 'Fielding Data'!$A:$A, $A2979)</f>
        <v>164</v>
      </c>
      <c r="W2979" s="13">
        <f>SUMIFS('Fielding Data'!G:G, 'Fielding Data'!$A:$A, $A2979)</f>
        <v>4</v>
      </c>
      <c r="X2979" s="13">
        <f>SUMIFS('Fielding Data'!H:H, 'Fielding Data'!$A:$A, $A2979)</f>
        <v>29</v>
      </c>
    </row>
    <row r="2980" spans="1:24" x14ac:dyDescent="0.3">
      <c r="A2980" s="13" t="str">
        <f t="shared" si="93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 t="shared" si="92"/>
        <v>3B</v>
      </c>
      <c r="Q2980" s="13">
        <f>IFERROR(VLOOKUP($A2980, 'Fielding Data'!$A$1:$H$12056, 5, 0), 0)</f>
        <v>37</v>
      </c>
      <c r="R2980" s="13">
        <f>IFERROR(VLOOKUP($A2980, 'Fielding Data'!$A$1:$H$12056, 6, 0), 0)</f>
        <v>81</v>
      </c>
      <c r="S2980" s="13">
        <f>IFERROR(VLOOKUP($A2980, 'Fielding Data'!$A$1:$H$12056, 7, 0), 0)</f>
        <v>8</v>
      </c>
      <c r="T2980" s="13">
        <f>IFERROR(VLOOKUP($A2980, 'Fielding Data'!$A$1:$H$12056, 8, 0), 0)</f>
        <v>7</v>
      </c>
      <c r="U2980" s="13">
        <f>SUMIFS('Fielding Data'!E:E, 'Fielding Data'!$A:$A, $A2980)</f>
        <v>37</v>
      </c>
      <c r="V2980" s="13">
        <f>SUMIFS('Fielding Data'!F:F, 'Fielding Data'!$A:$A, $A2980)</f>
        <v>81</v>
      </c>
      <c r="W2980" s="13">
        <f>SUMIFS('Fielding Data'!G:G, 'Fielding Data'!$A:$A, $A2980)</f>
        <v>8</v>
      </c>
      <c r="X2980" s="13">
        <f>SUMIFS('Fielding Data'!H:H, 'Fielding Data'!$A:$A, $A2980)</f>
        <v>7</v>
      </c>
    </row>
    <row r="2981" spans="1:24" x14ac:dyDescent="0.3">
      <c r="A2981" s="13" t="str">
        <f t="shared" si="93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 t="shared" si="92"/>
        <v>P</v>
      </c>
      <c r="Q2981" s="13">
        <f>IFERROR(VLOOKUP($A2981, 'Fielding Data'!$A$1:$H$12056, 5, 0), 0)</f>
        <v>5</v>
      </c>
      <c r="R2981" s="13">
        <f>IFERROR(VLOOKUP($A2981, 'Fielding Data'!$A$1:$H$12056, 6, 0), 0)</f>
        <v>8</v>
      </c>
      <c r="S2981" s="13">
        <f>IFERROR(VLOOKUP($A2981, 'Fielding Data'!$A$1:$H$12056, 7, 0), 0)</f>
        <v>0</v>
      </c>
      <c r="T2981" s="13">
        <f>IFERROR(VLOOKUP($A2981, 'Fielding Data'!$A$1:$H$12056, 8, 0), 0)</f>
        <v>0</v>
      </c>
      <c r="U2981" s="13">
        <f>SUMIFS('Fielding Data'!E:E, 'Fielding Data'!$A:$A, $A2981)</f>
        <v>5</v>
      </c>
      <c r="V2981" s="13">
        <f>SUMIFS('Fielding Data'!F:F, 'Fielding Data'!$A:$A, $A2981)</f>
        <v>8</v>
      </c>
      <c r="W2981" s="13">
        <f>SUMIFS('Fielding Data'!G:G, 'Fielding Data'!$A:$A, $A2981)</f>
        <v>0</v>
      </c>
      <c r="X2981" s="13">
        <f>SUMIFS('Fielding Data'!H:H, 'Fielding Data'!$A:$A, $A2981)</f>
        <v>0</v>
      </c>
    </row>
    <row r="2982" spans="1:24" x14ac:dyDescent="0.3">
      <c r="A2982" s="13" t="str">
        <f t="shared" si="93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 t="shared" si="92"/>
        <v>P</v>
      </c>
      <c r="Q2982" s="13">
        <f>IFERROR(VLOOKUP($A2982, 'Fielding Data'!$A$1:$H$12056, 5, 0), 0)</f>
        <v>1</v>
      </c>
      <c r="R2982" s="13">
        <f>IFERROR(VLOOKUP($A2982, 'Fielding Data'!$A$1:$H$12056, 6, 0), 0)</f>
        <v>0</v>
      </c>
      <c r="S2982" s="13">
        <f>IFERROR(VLOOKUP($A2982, 'Fielding Data'!$A$1:$H$12056, 7, 0), 0)</f>
        <v>0</v>
      </c>
      <c r="T2982" s="13">
        <f>IFERROR(VLOOKUP($A2982, 'Fielding Data'!$A$1:$H$12056, 8, 0), 0)</f>
        <v>0</v>
      </c>
      <c r="U2982" s="13">
        <f>SUMIFS('Fielding Data'!E:E, 'Fielding Data'!$A:$A, $A2982)</f>
        <v>1</v>
      </c>
      <c r="V2982" s="13">
        <f>SUMIFS('Fielding Data'!F:F, 'Fielding Data'!$A:$A, $A2982)</f>
        <v>0</v>
      </c>
      <c r="W2982" s="13">
        <f>SUMIFS('Fielding Data'!G:G, 'Fielding Data'!$A:$A, $A2982)</f>
        <v>0</v>
      </c>
      <c r="X2982" s="13">
        <f>SUMIFS('Fielding Data'!H:H, 'Fielding Data'!$A:$A, $A2982)</f>
        <v>0</v>
      </c>
    </row>
    <row r="2983" spans="1:24" x14ac:dyDescent="0.3">
      <c r="A2983" s="13" t="str">
        <f t="shared" si="93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 t="shared" si="92"/>
        <v>P</v>
      </c>
      <c r="Q2983" s="13">
        <f>IFERROR(VLOOKUP($A2983, 'Fielding Data'!$A$1:$H$12056, 5, 0), 0)</f>
        <v>10</v>
      </c>
      <c r="R2983" s="13">
        <f>IFERROR(VLOOKUP($A2983, 'Fielding Data'!$A$1:$H$12056, 6, 0), 0)</f>
        <v>12</v>
      </c>
      <c r="S2983" s="13">
        <f>IFERROR(VLOOKUP($A2983, 'Fielding Data'!$A$1:$H$12056, 7, 0), 0)</f>
        <v>1</v>
      </c>
      <c r="T2983" s="13">
        <f>IFERROR(VLOOKUP($A2983, 'Fielding Data'!$A$1:$H$12056, 8, 0), 0)</f>
        <v>1</v>
      </c>
      <c r="U2983" s="13">
        <f>SUMIFS('Fielding Data'!E:E, 'Fielding Data'!$A:$A, $A2983)</f>
        <v>10</v>
      </c>
      <c r="V2983" s="13">
        <f>SUMIFS('Fielding Data'!F:F, 'Fielding Data'!$A:$A, $A2983)</f>
        <v>12</v>
      </c>
      <c r="W2983" s="13">
        <f>SUMIFS('Fielding Data'!G:G, 'Fielding Data'!$A:$A, $A2983)</f>
        <v>1</v>
      </c>
      <c r="X2983" s="13">
        <f>SUMIFS('Fielding Data'!H:H, 'Fielding Data'!$A:$A, $A2983)</f>
        <v>1</v>
      </c>
    </row>
    <row r="2984" spans="1:24" x14ac:dyDescent="0.3">
      <c r="A2984" s="13" t="str">
        <f t="shared" si="93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 t="shared" si="92"/>
        <v>CF</v>
      </c>
      <c r="Q2984" s="13">
        <f>IFERROR(VLOOKUP($A2984, 'Fielding Data'!$A$1:$H$12056, 5, 0), 0)</f>
        <v>0</v>
      </c>
      <c r="R2984" s="13">
        <f>IFERROR(VLOOKUP($A2984, 'Fielding Data'!$A$1:$H$12056, 6, 0), 0)</f>
        <v>0</v>
      </c>
      <c r="S2984" s="13">
        <f>IFERROR(VLOOKUP($A2984, 'Fielding Data'!$A$1:$H$12056, 7, 0), 0)</f>
        <v>0</v>
      </c>
      <c r="T2984" s="13">
        <f>IFERROR(VLOOKUP($A2984, 'Fielding Data'!$A$1:$H$12056, 8, 0), 0)</f>
        <v>0</v>
      </c>
      <c r="U2984" s="13">
        <f>SUMIFS('Fielding Data'!E:E, 'Fielding Data'!$A:$A, $A2984)</f>
        <v>30</v>
      </c>
      <c r="V2984" s="13">
        <f>SUMIFS('Fielding Data'!F:F, 'Fielding Data'!$A:$A, $A2984)</f>
        <v>0</v>
      </c>
      <c r="W2984" s="13">
        <f>SUMIFS('Fielding Data'!G:G, 'Fielding Data'!$A:$A, $A2984)</f>
        <v>1</v>
      </c>
      <c r="X2984" s="13">
        <f>SUMIFS('Fielding Data'!H:H, 'Fielding Data'!$A:$A, $A2984)</f>
        <v>0</v>
      </c>
    </row>
    <row r="2985" spans="1:24" x14ac:dyDescent="0.3">
      <c r="A2985" s="13" t="str">
        <f t="shared" si="93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 t="shared" si="92"/>
        <v>P</v>
      </c>
      <c r="Q2985" s="13">
        <f>IFERROR(VLOOKUP($A2985, 'Fielding Data'!$A$1:$H$12056, 5, 0), 0)</f>
        <v>2</v>
      </c>
      <c r="R2985" s="13">
        <f>IFERROR(VLOOKUP($A2985, 'Fielding Data'!$A$1:$H$12056, 6, 0), 0)</f>
        <v>7</v>
      </c>
      <c r="S2985" s="13">
        <f>IFERROR(VLOOKUP($A2985, 'Fielding Data'!$A$1:$H$12056, 7, 0), 0)</f>
        <v>0</v>
      </c>
      <c r="T2985" s="13">
        <f>IFERROR(VLOOKUP($A2985, 'Fielding Data'!$A$1:$H$12056, 8, 0), 0)</f>
        <v>0</v>
      </c>
      <c r="U2985" s="13">
        <f>SUMIFS('Fielding Data'!E:E, 'Fielding Data'!$A:$A, $A2985)</f>
        <v>2</v>
      </c>
      <c r="V2985" s="13">
        <f>SUMIFS('Fielding Data'!F:F, 'Fielding Data'!$A:$A, $A2985)</f>
        <v>7</v>
      </c>
      <c r="W2985" s="13">
        <f>SUMIFS('Fielding Data'!G:G, 'Fielding Data'!$A:$A, $A2985)</f>
        <v>0</v>
      </c>
      <c r="X2985" s="13">
        <f>SUMIFS('Fielding Data'!H:H, 'Fielding Data'!$A:$A, $A2985)</f>
        <v>0</v>
      </c>
    </row>
    <row r="2986" spans="1:24" x14ac:dyDescent="0.3">
      <c r="A2986" s="13" t="str">
        <f t="shared" si="93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 t="shared" si="92"/>
        <v>P</v>
      </c>
      <c r="Q2986" s="13">
        <f>IFERROR(VLOOKUP($A2986, 'Fielding Data'!$A$1:$H$12056, 5, 0), 0)</f>
        <v>3</v>
      </c>
      <c r="R2986" s="13">
        <f>IFERROR(VLOOKUP($A2986, 'Fielding Data'!$A$1:$H$12056, 6, 0), 0)</f>
        <v>2</v>
      </c>
      <c r="S2986" s="13">
        <f>IFERROR(VLOOKUP($A2986, 'Fielding Data'!$A$1:$H$12056, 7, 0), 0)</f>
        <v>1</v>
      </c>
      <c r="T2986" s="13">
        <f>IFERROR(VLOOKUP($A2986, 'Fielding Data'!$A$1:$H$12056, 8, 0), 0)</f>
        <v>1</v>
      </c>
      <c r="U2986" s="13">
        <f>SUMIFS('Fielding Data'!E:E, 'Fielding Data'!$A:$A, $A2986)</f>
        <v>3</v>
      </c>
      <c r="V2986" s="13">
        <f>SUMIFS('Fielding Data'!F:F, 'Fielding Data'!$A:$A, $A2986)</f>
        <v>2</v>
      </c>
      <c r="W2986" s="13">
        <f>SUMIFS('Fielding Data'!G:G, 'Fielding Data'!$A:$A, $A2986)</f>
        <v>1</v>
      </c>
      <c r="X2986" s="13">
        <f>SUMIFS('Fielding Data'!H:H, 'Fielding Data'!$A:$A, $A2986)</f>
        <v>1</v>
      </c>
    </row>
    <row r="2987" spans="1:24" x14ac:dyDescent="0.3">
      <c r="A2987" s="13" t="str">
        <f t="shared" si="93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 t="shared" si="92"/>
        <v>P</v>
      </c>
      <c r="Q2987" s="13">
        <f>IFERROR(VLOOKUP($A2987, 'Fielding Data'!$A$1:$H$12056, 5, 0), 0)</f>
        <v>2</v>
      </c>
      <c r="R2987" s="13">
        <f>IFERROR(VLOOKUP($A2987, 'Fielding Data'!$A$1:$H$12056, 6, 0), 0)</f>
        <v>2</v>
      </c>
      <c r="S2987" s="13">
        <f>IFERROR(VLOOKUP($A2987, 'Fielding Data'!$A$1:$H$12056, 7, 0), 0)</f>
        <v>0</v>
      </c>
      <c r="T2987" s="13">
        <f>IFERROR(VLOOKUP($A2987, 'Fielding Data'!$A$1:$H$12056, 8, 0), 0)</f>
        <v>1</v>
      </c>
      <c r="U2987" s="13">
        <f>SUMIFS('Fielding Data'!E:E, 'Fielding Data'!$A:$A, $A2987)</f>
        <v>2</v>
      </c>
      <c r="V2987" s="13">
        <f>SUMIFS('Fielding Data'!F:F, 'Fielding Data'!$A:$A, $A2987)</f>
        <v>2</v>
      </c>
      <c r="W2987" s="13">
        <f>SUMIFS('Fielding Data'!G:G, 'Fielding Data'!$A:$A, $A2987)</f>
        <v>0</v>
      </c>
      <c r="X2987" s="13">
        <f>SUMIFS('Fielding Data'!H:H, 'Fielding Data'!$A:$A, $A2987)</f>
        <v>1</v>
      </c>
    </row>
    <row r="2988" spans="1:24" x14ac:dyDescent="0.3">
      <c r="A2988" s="13" t="str">
        <f t="shared" si="93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 t="shared" si="92"/>
        <v>SS</v>
      </c>
      <c r="Q2988" s="13">
        <f>IFERROR(VLOOKUP($A2988, 'Fielding Data'!$A$1:$H$12056, 5, 0), 0)</f>
        <v>102</v>
      </c>
      <c r="R2988" s="13">
        <f>IFERROR(VLOOKUP($A2988, 'Fielding Data'!$A$1:$H$12056, 6, 0), 0)</f>
        <v>284</v>
      </c>
      <c r="S2988" s="13">
        <f>IFERROR(VLOOKUP($A2988, 'Fielding Data'!$A$1:$H$12056, 7, 0), 0)</f>
        <v>8</v>
      </c>
      <c r="T2988" s="13">
        <f>IFERROR(VLOOKUP($A2988, 'Fielding Data'!$A$1:$H$12056, 8, 0), 0)</f>
        <v>48</v>
      </c>
      <c r="U2988" s="13">
        <f>SUMIFS('Fielding Data'!E:E, 'Fielding Data'!$A:$A, $A2988)</f>
        <v>102</v>
      </c>
      <c r="V2988" s="13">
        <f>SUMIFS('Fielding Data'!F:F, 'Fielding Data'!$A:$A, $A2988)</f>
        <v>284</v>
      </c>
      <c r="W2988" s="13">
        <f>SUMIFS('Fielding Data'!G:G, 'Fielding Data'!$A:$A, $A2988)</f>
        <v>8</v>
      </c>
      <c r="X2988" s="13">
        <f>SUMIFS('Fielding Data'!H:H, 'Fielding Data'!$A:$A, $A2988)</f>
        <v>48</v>
      </c>
    </row>
    <row r="2989" spans="1:24" x14ac:dyDescent="0.3">
      <c r="A2989" s="13" t="str">
        <f t="shared" si="93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 t="shared" si="92"/>
        <v>C</v>
      </c>
      <c r="Q2989" s="13">
        <f>IFERROR(VLOOKUP($A2989, 'Fielding Data'!$A$1:$H$12056, 5, 0), 0)</f>
        <v>714</v>
      </c>
      <c r="R2989" s="13">
        <f>IFERROR(VLOOKUP($A2989, 'Fielding Data'!$A$1:$H$12056, 6, 0), 0)</f>
        <v>34</v>
      </c>
      <c r="S2989" s="13">
        <f>IFERROR(VLOOKUP($A2989, 'Fielding Data'!$A$1:$H$12056, 7, 0), 0)</f>
        <v>7</v>
      </c>
      <c r="T2989" s="13">
        <f>IFERROR(VLOOKUP($A2989, 'Fielding Data'!$A$1:$H$12056, 8, 0), 0)</f>
        <v>4</v>
      </c>
      <c r="U2989" s="13">
        <f>SUMIFS('Fielding Data'!E:E, 'Fielding Data'!$A:$A, $A2989)</f>
        <v>714</v>
      </c>
      <c r="V2989" s="13">
        <f>SUMIFS('Fielding Data'!F:F, 'Fielding Data'!$A:$A, $A2989)</f>
        <v>34</v>
      </c>
      <c r="W2989" s="13">
        <f>SUMIFS('Fielding Data'!G:G, 'Fielding Data'!$A:$A, $A2989)</f>
        <v>7</v>
      </c>
      <c r="X2989" s="13">
        <f>SUMIFS('Fielding Data'!H:H, 'Fielding Data'!$A:$A, $A2989)</f>
        <v>4</v>
      </c>
    </row>
    <row r="2990" spans="1:24" x14ac:dyDescent="0.3">
      <c r="A2990" s="13" t="str">
        <f t="shared" si="93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 t="shared" si="92"/>
        <v>LF</v>
      </c>
      <c r="Q2990" s="13">
        <f>IFERROR(VLOOKUP($A2990, 'Fielding Data'!$A$1:$H$12056, 5, 0), 0)</f>
        <v>0</v>
      </c>
      <c r="R2990" s="13">
        <f>IFERROR(VLOOKUP($A2990, 'Fielding Data'!$A$1:$H$12056, 6, 0), 0)</f>
        <v>0</v>
      </c>
      <c r="S2990" s="13">
        <f>IFERROR(VLOOKUP($A2990, 'Fielding Data'!$A$1:$H$12056, 7, 0), 0)</f>
        <v>0</v>
      </c>
      <c r="T2990" s="13">
        <f>IFERROR(VLOOKUP($A2990, 'Fielding Data'!$A$1:$H$12056, 8, 0), 0)</f>
        <v>0</v>
      </c>
      <c r="U2990" s="13">
        <f>SUMIFS('Fielding Data'!E:E, 'Fielding Data'!$A:$A, $A2990)</f>
        <v>191</v>
      </c>
      <c r="V2990" s="13">
        <f>SUMIFS('Fielding Data'!F:F, 'Fielding Data'!$A:$A, $A2990)</f>
        <v>0</v>
      </c>
      <c r="W2990" s="13">
        <f>SUMIFS('Fielding Data'!G:G, 'Fielding Data'!$A:$A, $A2990)</f>
        <v>1</v>
      </c>
      <c r="X2990" s="13">
        <f>SUMIFS('Fielding Data'!H:H, 'Fielding Data'!$A:$A, $A2990)</f>
        <v>0</v>
      </c>
    </row>
    <row r="2991" spans="1:24" x14ac:dyDescent="0.3">
      <c r="A2991" s="13" t="str">
        <f t="shared" si="93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 t="shared" si="92"/>
        <v>P</v>
      </c>
      <c r="Q2991" s="13">
        <f>IFERROR(VLOOKUP($A2991, 'Fielding Data'!$A$1:$H$12056, 5, 0), 0)</f>
        <v>2</v>
      </c>
      <c r="R2991" s="13">
        <f>IFERROR(VLOOKUP($A2991, 'Fielding Data'!$A$1:$H$12056, 6, 0), 0)</f>
        <v>7</v>
      </c>
      <c r="S2991" s="13">
        <f>IFERROR(VLOOKUP($A2991, 'Fielding Data'!$A$1:$H$12056, 7, 0), 0)</f>
        <v>1</v>
      </c>
      <c r="T2991" s="13">
        <f>IFERROR(VLOOKUP($A2991, 'Fielding Data'!$A$1:$H$12056, 8, 0), 0)</f>
        <v>0</v>
      </c>
      <c r="U2991" s="13">
        <f>SUMIFS('Fielding Data'!E:E, 'Fielding Data'!$A:$A, $A2991)</f>
        <v>2</v>
      </c>
      <c r="V2991" s="13">
        <f>SUMIFS('Fielding Data'!F:F, 'Fielding Data'!$A:$A, $A2991)</f>
        <v>7</v>
      </c>
      <c r="W2991" s="13">
        <f>SUMIFS('Fielding Data'!G:G, 'Fielding Data'!$A:$A, $A2991)</f>
        <v>1</v>
      </c>
      <c r="X2991" s="13">
        <f>SUMIFS('Fielding Data'!H:H, 'Fielding Data'!$A:$A, $A2991)</f>
        <v>0</v>
      </c>
    </row>
    <row r="2992" spans="1:24" x14ac:dyDescent="0.3">
      <c r="A2992" s="13" t="str">
        <f t="shared" si="93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 t="shared" si="92"/>
        <v>P</v>
      </c>
      <c r="Q2992" s="13">
        <f>IFERROR(VLOOKUP($A2992, 'Fielding Data'!$A$1:$H$12056, 5, 0), 0)</f>
        <v>0</v>
      </c>
      <c r="R2992" s="13">
        <f>IFERROR(VLOOKUP($A2992, 'Fielding Data'!$A$1:$H$12056, 6, 0), 0)</f>
        <v>0</v>
      </c>
      <c r="S2992" s="13">
        <f>IFERROR(VLOOKUP($A2992, 'Fielding Data'!$A$1:$H$12056, 7, 0), 0)</f>
        <v>0</v>
      </c>
      <c r="T2992" s="13">
        <f>IFERROR(VLOOKUP($A2992, 'Fielding Data'!$A$1:$H$12056, 8, 0), 0)</f>
        <v>0</v>
      </c>
      <c r="U2992" s="13">
        <f>SUMIFS('Fielding Data'!E:E, 'Fielding Data'!$A:$A, $A2992)</f>
        <v>0</v>
      </c>
      <c r="V2992" s="13">
        <f>SUMIFS('Fielding Data'!F:F, 'Fielding Data'!$A:$A, $A2992)</f>
        <v>0</v>
      </c>
      <c r="W2992" s="13">
        <f>SUMIFS('Fielding Data'!G:G, 'Fielding Data'!$A:$A, $A2992)</f>
        <v>0</v>
      </c>
      <c r="X2992" s="13">
        <f>SUMIFS('Fielding Data'!H:H, 'Fielding Data'!$A:$A, $A2992)</f>
        <v>0</v>
      </c>
    </row>
    <row r="2993" spans="1:24" x14ac:dyDescent="0.3">
      <c r="A2993" s="13" t="str">
        <f t="shared" si="93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 t="shared" si="92"/>
        <v>P</v>
      </c>
      <c r="Q2993" s="13">
        <f>IFERROR(VLOOKUP($A2993, 'Fielding Data'!$A$1:$H$12056, 5, 0), 0)</f>
        <v>1</v>
      </c>
      <c r="R2993" s="13">
        <f>IFERROR(VLOOKUP($A2993, 'Fielding Data'!$A$1:$H$12056, 6, 0), 0)</f>
        <v>1</v>
      </c>
      <c r="S2993" s="13">
        <f>IFERROR(VLOOKUP($A2993, 'Fielding Data'!$A$1:$H$12056, 7, 0), 0)</f>
        <v>0</v>
      </c>
      <c r="T2993" s="13">
        <f>IFERROR(VLOOKUP($A2993, 'Fielding Data'!$A$1:$H$12056, 8, 0), 0)</f>
        <v>1</v>
      </c>
      <c r="U2993" s="13">
        <f>SUMIFS('Fielding Data'!E:E, 'Fielding Data'!$A:$A, $A2993)</f>
        <v>1</v>
      </c>
      <c r="V2993" s="13">
        <f>SUMIFS('Fielding Data'!F:F, 'Fielding Data'!$A:$A, $A2993)</f>
        <v>1</v>
      </c>
      <c r="W2993" s="13">
        <f>SUMIFS('Fielding Data'!G:G, 'Fielding Data'!$A:$A, $A2993)</f>
        <v>0</v>
      </c>
      <c r="X2993" s="13">
        <f>SUMIFS('Fielding Data'!H:H, 'Fielding Data'!$A:$A, $A2993)</f>
        <v>1</v>
      </c>
    </row>
    <row r="2994" spans="1:24" x14ac:dyDescent="0.3">
      <c r="A2994" s="13" t="str">
        <f t="shared" si="93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 t="shared" si="92"/>
        <v>1B</v>
      </c>
      <c r="Q2994" s="13">
        <f>IFERROR(VLOOKUP($A2994, 'Fielding Data'!$A$1:$H$12056, 5, 0), 0)</f>
        <v>72</v>
      </c>
      <c r="R2994" s="13">
        <f>IFERROR(VLOOKUP($A2994, 'Fielding Data'!$A$1:$H$12056, 6, 0), 0)</f>
        <v>6</v>
      </c>
      <c r="S2994" s="13">
        <f>IFERROR(VLOOKUP($A2994, 'Fielding Data'!$A$1:$H$12056, 7, 0), 0)</f>
        <v>0</v>
      </c>
      <c r="T2994" s="13">
        <f>IFERROR(VLOOKUP($A2994, 'Fielding Data'!$A$1:$H$12056, 8, 0), 0)</f>
        <v>7</v>
      </c>
      <c r="U2994" s="13">
        <f>SUMIFS('Fielding Data'!E:E, 'Fielding Data'!$A:$A, $A2994)</f>
        <v>78</v>
      </c>
      <c r="V2994" s="13">
        <f>SUMIFS('Fielding Data'!F:F, 'Fielding Data'!$A:$A, $A2994)</f>
        <v>7</v>
      </c>
      <c r="W2994" s="13">
        <f>SUMIFS('Fielding Data'!G:G, 'Fielding Data'!$A:$A, $A2994)</f>
        <v>0</v>
      </c>
      <c r="X2994" s="13">
        <f>SUMIFS('Fielding Data'!H:H, 'Fielding Data'!$A:$A, $A2994)</f>
        <v>7</v>
      </c>
    </row>
    <row r="2995" spans="1:24" x14ac:dyDescent="0.3">
      <c r="A2995" s="13" t="str">
        <f t="shared" si="93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 t="shared" si="92"/>
        <v>1B</v>
      </c>
      <c r="Q2995" s="13">
        <f>IFERROR(VLOOKUP($A2995, 'Fielding Data'!$A$1:$H$12056, 5, 0), 0)</f>
        <v>10</v>
      </c>
      <c r="R2995" s="13">
        <f>IFERROR(VLOOKUP($A2995, 'Fielding Data'!$A$1:$H$12056, 6, 0), 0)</f>
        <v>1</v>
      </c>
      <c r="S2995" s="13">
        <f>IFERROR(VLOOKUP($A2995, 'Fielding Data'!$A$1:$H$12056, 7, 0), 0)</f>
        <v>1</v>
      </c>
      <c r="T2995" s="13">
        <f>IFERROR(VLOOKUP($A2995, 'Fielding Data'!$A$1:$H$12056, 8, 0), 0)</f>
        <v>0</v>
      </c>
      <c r="U2995" s="13">
        <f>SUMIFS('Fielding Data'!E:E, 'Fielding Data'!$A:$A, $A2995)</f>
        <v>10</v>
      </c>
      <c r="V2995" s="13">
        <f>SUMIFS('Fielding Data'!F:F, 'Fielding Data'!$A:$A, $A2995)</f>
        <v>1</v>
      </c>
      <c r="W2995" s="13">
        <f>SUMIFS('Fielding Data'!G:G, 'Fielding Data'!$A:$A, $A2995)</f>
        <v>1</v>
      </c>
      <c r="X2995" s="13">
        <f>SUMIFS('Fielding Data'!H:H, 'Fielding Data'!$A:$A, $A2995)</f>
        <v>0</v>
      </c>
    </row>
    <row r="2996" spans="1:24" x14ac:dyDescent="0.3">
      <c r="A2996" s="13" t="str">
        <f t="shared" si="93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 t="shared" si="92"/>
        <v>P</v>
      </c>
      <c r="Q2996" s="13">
        <f>IFERROR(VLOOKUP($A2996, 'Fielding Data'!$A$1:$H$12056, 5, 0), 0)</f>
        <v>7</v>
      </c>
      <c r="R2996" s="13">
        <f>IFERROR(VLOOKUP($A2996, 'Fielding Data'!$A$1:$H$12056, 6, 0), 0)</f>
        <v>19</v>
      </c>
      <c r="S2996" s="13">
        <f>IFERROR(VLOOKUP($A2996, 'Fielding Data'!$A$1:$H$12056, 7, 0), 0)</f>
        <v>1</v>
      </c>
      <c r="T2996" s="13">
        <f>IFERROR(VLOOKUP($A2996, 'Fielding Data'!$A$1:$H$12056, 8, 0), 0)</f>
        <v>2</v>
      </c>
      <c r="U2996" s="13">
        <f>SUMIFS('Fielding Data'!E:E, 'Fielding Data'!$A:$A, $A2996)</f>
        <v>7</v>
      </c>
      <c r="V2996" s="13">
        <f>SUMIFS('Fielding Data'!F:F, 'Fielding Data'!$A:$A, $A2996)</f>
        <v>19</v>
      </c>
      <c r="W2996" s="13">
        <f>SUMIFS('Fielding Data'!G:G, 'Fielding Data'!$A:$A, $A2996)</f>
        <v>1</v>
      </c>
      <c r="X2996" s="13">
        <f>SUMIFS('Fielding Data'!H:H, 'Fielding Data'!$A:$A, $A2996)</f>
        <v>2</v>
      </c>
    </row>
    <row r="2997" spans="1:24" x14ac:dyDescent="0.3">
      <c r="A2997" s="13" t="str">
        <f t="shared" si="93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 t="shared" si="92"/>
        <v>P</v>
      </c>
      <c r="Q2997" s="13">
        <f>IFERROR(VLOOKUP($A2997, 'Fielding Data'!$A$1:$H$12056, 5, 0), 0)</f>
        <v>5</v>
      </c>
      <c r="R2997" s="13">
        <f>IFERROR(VLOOKUP($A2997, 'Fielding Data'!$A$1:$H$12056, 6, 0), 0)</f>
        <v>16</v>
      </c>
      <c r="S2997" s="13">
        <f>IFERROR(VLOOKUP($A2997, 'Fielding Data'!$A$1:$H$12056, 7, 0), 0)</f>
        <v>1</v>
      </c>
      <c r="T2997" s="13">
        <f>IFERROR(VLOOKUP($A2997, 'Fielding Data'!$A$1:$H$12056, 8, 0), 0)</f>
        <v>1</v>
      </c>
      <c r="U2997" s="13">
        <f>SUMIFS('Fielding Data'!E:E, 'Fielding Data'!$A:$A, $A2997)</f>
        <v>5</v>
      </c>
      <c r="V2997" s="13">
        <f>SUMIFS('Fielding Data'!F:F, 'Fielding Data'!$A:$A, $A2997)</f>
        <v>16</v>
      </c>
      <c r="W2997" s="13">
        <f>SUMIFS('Fielding Data'!G:G, 'Fielding Data'!$A:$A, $A2997)</f>
        <v>1</v>
      </c>
      <c r="X2997" s="13">
        <f>SUMIFS('Fielding Data'!H:H, 'Fielding Data'!$A:$A, $A2997)</f>
        <v>1</v>
      </c>
    </row>
    <row r="2998" spans="1:24" x14ac:dyDescent="0.3">
      <c r="A2998" s="13" t="str">
        <f t="shared" si="93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 t="shared" si="92"/>
        <v>P</v>
      </c>
      <c r="Q2998" s="13">
        <f>IFERROR(VLOOKUP($A2998, 'Fielding Data'!$A$1:$H$12056, 5, 0), 0)</f>
        <v>0</v>
      </c>
      <c r="R2998" s="13">
        <f>IFERROR(VLOOKUP($A2998, 'Fielding Data'!$A$1:$H$12056, 6, 0), 0)</f>
        <v>0</v>
      </c>
      <c r="S2998" s="13">
        <f>IFERROR(VLOOKUP($A2998, 'Fielding Data'!$A$1:$H$12056, 7, 0), 0)</f>
        <v>0</v>
      </c>
      <c r="T2998" s="13">
        <f>IFERROR(VLOOKUP($A2998, 'Fielding Data'!$A$1:$H$12056, 8, 0), 0)</f>
        <v>0</v>
      </c>
      <c r="U2998" s="13">
        <f>SUMIFS('Fielding Data'!E:E, 'Fielding Data'!$A:$A, $A2998)</f>
        <v>0</v>
      </c>
      <c r="V2998" s="13">
        <f>SUMIFS('Fielding Data'!F:F, 'Fielding Data'!$A:$A, $A2998)</f>
        <v>0</v>
      </c>
      <c r="W2998" s="13">
        <f>SUMIFS('Fielding Data'!G:G, 'Fielding Data'!$A:$A, $A2998)</f>
        <v>0</v>
      </c>
      <c r="X2998" s="13">
        <f>SUMIFS('Fielding Data'!H:H, 'Fielding Data'!$A:$A, $A2998)</f>
        <v>0</v>
      </c>
    </row>
    <row r="2999" spans="1:24" x14ac:dyDescent="0.3">
      <c r="A2999" s="13" t="str">
        <f t="shared" si="93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 t="shared" si="92"/>
        <v>3B</v>
      </c>
      <c r="Q2999" s="13">
        <f>IFERROR(VLOOKUP($A2999, 'Fielding Data'!$A$1:$H$12056, 5, 0), 0)</f>
        <v>44</v>
      </c>
      <c r="R2999" s="13">
        <f>IFERROR(VLOOKUP($A2999, 'Fielding Data'!$A$1:$H$12056, 6, 0), 0)</f>
        <v>102</v>
      </c>
      <c r="S2999" s="13">
        <f>IFERROR(VLOOKUP($A2999, 'Fielding Data'!$A$1:$H$12056, 7, 0), 0)</f>
        <v>5</v>
      </c>
      <c r="T2999" s="13">
        <f>IFERROR(VLOOKUP($A2999, 'Fielding Data'!$A$1:$H$12056, 8, 0), 0)</f>
        <v>4</v>
      </c>
      <c r="U2999" s="13">
        <f>SUMIFS('Fielding Data'!E:E, 'Fielding Data'!$A:$A, $A2999)</f>
        <v>44</v>
      </c>
      <c r="V2999" s="13">
        <f>SUMIFS('Fielding Data'!F:F, 'Fielding Data'!$A:$A, $A2999)</f>
        <v>102</v>
      </c>
      <c r="W2999" s="13">
        <f>SUMIFS('Fielding Data'!G:G, 'Fielding Data'!$A:$A, $A2999)</f>
        <v>5</v>
      </c>
      <c r="X2999" s="13">
        <f>SUMIFS('Fielding Data'!H:H, 'Fielding Data'!$A:$A, $A2999)</f>
        <v>4</v>
      </c>
    </row>
    <row r="3000" spans="1:24" x14ac:dyDescent="0.3">
      <c r="A3000" s="13" t="str">
        <f t="shared" si="93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 t="shared" si="92"/>
        <v>P</v>
      </c>
      <c r="Q3000" s="13">
        <f>IFERROR(VLOOKUP($A3000, 'Fielding Data'!$A$1:$H$12056, 5, 0), 0)</f>
        <v>0</v>
      </c>
      <c r="R3000" s="13">
        <f>IFERROR(VLOOKUP($A3000, 'Fielding Data'!$A$1:$H$12056, 6, 0), 0)</f>
        <v>2</v>
      </c>
      <c r="S3000" s="13">
        <f>IFERROR(VLOOKUP($A3000, 'Fielding Data'!$A$1:$H$12056, 7, 0), 0)</f>
        <v>0</v>
      </c>
      <c r="T3000" s="13">
        <f>IFERROR(VLOOKUP($A3000, 'Fielding Data'!$A$1:$H$12056, 8, 0), 0)</f>
        <v>0</v>
      </c>
      <c r="U3000" s="13">
        <f>SUMIFS('Fielding Data'!E:E, 'Fielding Data'!$A:$A, $A3000)</f>
        <v>0</v>
      </c>
      <c r="V3000" s="13">
        <f>SUMIFS('Fielding Data'!F:F, 'Fielding Data'!$A:$A, $A3000)</f>
        <v>2</v>
      </c>
      <c r="W3000" s="13">
        <f>SUMIFS('Fielding Data'!G:G, 'Fielding Data'!$A:$A, $A3000)</f>
        <v>0</v>
      </c>
      <c r="X3000" s="13">
        <f>SUMIFS('Fielding Data'!H:H, 'Fielding Data'!$A:$A, $A3000)</f>
        <v>0</v>
      </c>
    </row>
    <row r="3001" spans="1:24" x14ac:dyDescent="0.3">
      <c r="A3001" s="13" t="str">
        <f t="shared" si="93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 t="shared" si="92"/>
        <v>1B</v>
      </c>
      <c r="Q3001" s="13">
        <f>IFERROR(VLOOKUP($A3001, 'Fielding Data'!$A$1:$H$12056, 5, 0), 0)</f>
        <v>10</v>
      </c>
      <c r="R3001" s="13">
        <f>IFERROR(VLOOKUP($A3001, 'Fielding Data'!$A$1:$H$12056, 6, 0), 0)</f>
        <v>0</v>
      </c>
      <c r="S3001" s="13">
        <f>IFERROR(VLOOKUP($A3001, 'Fielding Data'!$A$1:$H$12056, 7, 0), 0)</f>
        <v>0</v>
      </c>
      <c r="T3001" s="13">
        <f>IFERROR(VLOOKUP($A3001, 'Fielding Data'!$A$1:$H$12056, 8, 0), 0)</f>
        <v>0</v>
      </c>
      <c r="U3001" s="13">
        <f>SUMIFS('Fielding Data'!E:E, 'Fielding Data'!$A:$A, $A3001)</f>
        <v>10</v>
      </c>
      <c r="V3001" s="13">
        <f>SUMIFS('Fielding Data'!F:F, 'Fielding Data'!$A:$A, $A3001)</f>
        <v>0</v>
      </c>
      <c r="W3001" s="13">
        <f>SUMIFS('Fielding Data'!G:G, 'Fielding Data'!$A:$A, $A3001)</f>
        <v>0</v>
      </c>
      <c r="X3001" s="13">
        <f>SUMIFS('Fielding Data'!H:H, 'Fielding Data'!$A:$A, $A3001)</f>
        <v>0</v>
      </c>
    </row>
    <row r="3002" spans="1:24" x14ac:dyDescent="0.3">
      <c r="A3002" s="13" t="str">
        <f t="shared" si="93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 t="shared" si="92"/>
        <v>CF</v>
      </c>
      <c r="Q3002" s="13">
        <f>IFERROR(VLOOKUP($A3002, 'Fielding Data'!$A$1:$H$12056, 5, 0), 0)</f>
        <v>0</v>
      </c>
      <c r="R3002" s="13">
        <f>IFERROR(VLOOKUP($A3002, 'Fielding Data'!$A$1:$H$12056, 6, 0), 0)</f>
        <v>0</v>
      </c>
      <c r="S3002" s="13">
        <f>IFERROR(VLOOKUP($A3002, 'Fielding Data'!$A$1:$H$12056, 7, 0), 0)</f>
        <v>0</v>
      </c>
      <c r="T3002" s="13">
        <f>IFERROR(VLOOKUP($A3002, 'Fielding Data'!$A$1:$H$12056, 8, 0), 0)</f>
        <v>0</v>
      </c>
      <c r="U3002" s="13">
        <f>SUMIFS('Fielding Data'!E:E, 'Fielding Data'!$A:$A, $A3002)</f>
        <v>38</v>
      </c>
      <c r="V3002" s="13">
        <f>SUMIFS('Fielding Data'!F:F, 'Fielding Data'!$A:$A, $A3002)</f>
        <v>0</v>
      </c>
      <c r="W3002" s="13">
        <f>SUMIFS('Fielding Data'!G:G, 'Fielding Data'!$A:$A, $A3002)</f>
        <v>0</v>
      </c>
      <c r="X3002" s="13">
        <f>SUMIFS('Fielding Data'!H:H, 'Fielding Data'!$A:$A, $A3002)</f>
        <v>0</v>
      </c>
    </row>
    <row r="3003" spans="1:24" x14ac:dyDescent="0.3">
      <c r="A3003" s="13" t="str">
        <f t="shared" si="93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 t="shared" si="92"/>
        <v>C</v>
      </c>
      <c r="Q3003" s="13">
        <f>IFERROR(VLOOKUP($A3003, 'Fielding Data'!$A$1:$H$12056, 5, 0), 0)</f>
        <v>24</v>
      </c>
      <c r="R3003" s="13">
        <f>IFERROR(VLOOKUP($A3003, 'Fielding Data'!$A$1:$H$12056, 6, 0), 0)</f>
        <v>0</v>
      </c>
      <c r="S3003" s="13">
        <f>IFERROR(VLOOKUP($A3003, 'Fielding Data'!$A$1:$H$12056, 7, 0), 0)</f>
        <v>0</v>
      </c>
      <c r="T3003" s="13">
        <f>IFERROR(VLOOKUP($A3003, 'Fielding Data'!$A$1:$H$12056, 8, 0), 0)</f>
        <v>0</v>
      </c>
      <c r="U3003" s="13">
        <f>SUMIFS('Fielding Data'!E:E, 'Fielding Data'!$A:$A, $A3003)</f>
        <v>24</v>
      </c>
      <c r="V3003" s="13">
        <f>SUMIFS('Fielding Data'!F:F, 'Fielding Data'!$A:$A, $A3003)</f>
        <v>0</v>
      </c>
      <c r="W3003" s="13">
        <f>SUMIFS('Fielding Data'!G:G, 'Fielding Data'!$A:$A, $A3003)</f>
        <v>0</v>
      </c>
      <c r="X3003" s="13">
        <f>SUMIFS('Fielding Data'!H:H, 'Fielding Data'!$A:$A, $A3003)</f>
        <v>0</v>
      </c>
    </row>
    <row r="3004" spans="1:24" x14ac:dyDescent="0.3">
      <c r="A3004" s="13" t="str">
        <f t="shared" si="93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 t="shared" si="92"/>
        <v>1B</v>
      </c>
      <c r="Q3004" s="13">
        <f>IFERROR(VLOOKUP($A3004, 'Fielding Data'!$A$1:$H$12056, 5, 0), 0)</f>
        <v>9</v>
      </c>
      <c r="R3004" s="13">
        <f>IFERROR(VLOOKUP($A3004, 'Fielding Data'!$A$1:$H$12056, 6, 0), 0)</f>
        <v>0</v>
      </c>
      <c r="S3004" s="13">
        <f>IFERROR(VLOOKUP($A3004, 'Fielding Data'!$A$1:$H$12056, 7, 0), 0)</f>
        <v>0</v>
      </c>
      <c r="T3004" s="13">
        <f>IFERROR(VLOOKUP($A3004, 'Fielding Data'!$A$1:$H$12056, 8, 0), 0)</f>
        <v>1</v>
      </c>
      <c r="U3004" s="13">
        <f>SUMIFS('Fielding Data'!E:E, 'Fielding Data'!$A:$A, $A3004)</f>
        <v>532</v>
      </c>
      <c r="V3004" s="13">
        <f>SUMIFS('Fielding Data'!F:F, 'Fielding Data'!$A:$A, $A3004)</f>
        <v>47</v>
      </c>
      <c r="W3004" s="13">
        <f>SUMIFS('Fielding Data'!G:G, 'Fielding Data'!$A:$A, $A3004)</f>
        <v>6</v>
      </c>
      <c r="X3004" s="13">
        <f>SUMIFS('Fielding Data'!H:H, 'Fielding Data'!$A:$A, $A3004)</f>
        <v>7</v>
      </c>
    </row>
    <row r="3005" spans="1:24" x14ac:dyDescent="0.3">
      <c r="A3005" s="13" t="str">
        <f t="shared" si="93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 t="shared" si="92"/>
        <v>P</v>
      </c>
      <c r="Q3005" s="13">
        <f>IFERROR(VLOOKUP($A3005, 'Fielding Data'!$A$1:$H$12056, 5, 0), 0)</f>
        <v>0</v>
      </c>
      <c r="R3005" s="13">
        <f>IFERROR(VLOOKUP($A3005, 'Fielding Data'!$A$1:$H$12056, 6, 0), 0)</f>
        <v>3</v>
      </c>
      <c r="S3005" s="13">
        <f>IFERROR(VLOOKUP($A3005, 'Fielding Data'!$A$1:$H$12056, 7, 0), 0)</f>
        <v>0</v>
      </c>
      <c r="T3005" s="13">
        <f>IFERROR(VLOOKUP($A3005, 'Fielding Data'!$A$1:$H$12056, 8, 0), 0)</f>
        <v>0</v>
      </c>
      <c r="U3005" s="13">
        <f>SUMIFS('Fielding Data'!E:E, 'Fielding Data'!$A:$A, $A3005)</f>
        <v>0</v>
      </c>
      <c r="V3005" s="13">
        <f>SUMIFS('Fielding Data'!F:F, 'Fielding Data'!$A:$A, $A3005)</f>
        <v>3</v>
      </c>
      <c r="W3005" s="13">
        <f>SUMIFS('Fielding Data'!G:G, 'Fielding Data'!$A:$A, $A3005)</f>
        <v>0</v>
      </c>
      <c r="X3005" s="13">
        <f>SUMIFS('Fielding Data'!H:H, 'Fielding Data'!$A:$A, $A3005)</f>
        <v>0</v>
      </c>
    </row>
    <row r="3006" spans="1:24" x14ac:dyDescent="0.3">
      <c r="A3006" s="13" t="str">
        <f t="shared" si="93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 t="shared" si="92"/>
        <v>P</v>
      </c>
      <c r="Q3006" s="13">
        <f>IFERROR(VLOOKUP($A3006, 'Fielding Data'!$A$1:$H$12056, 5, 0), 0)</f>
        <v>1</v>
      </c>
      <c r="R3006" s="13">
        <f>IFERROR(VLOOKUP($A3006, 'Fielding Data'!$A$1:$H$12056, 6, 0), 0)</f>
        <v>3</v>
      </c>
      <c r="S3006" s="13">
        <f>IFERROR(VLOOKUP($A3006, 'Fielding Data'!$A$1:$H$12056, 7, 0), 0)</f>
        <v>0</v>
      </c>
      <c r="T3006" s="13">
        <f>IFERROR(VLOOKUP($A3006, 'Fielding Data'!$A$1:$H$12056, 8, 0), 0)</f>
        <v>1</v>
      </c>
      <c r="U3006" s="13">
        <f>SUMIFS('Fielding Data'!E:E, 'Fielding Data'!$A:$A, $A3006)</f>
        <v>1</v>
      </c>
      <c r="V3006" s="13">
        <f>SUMIFS('Fielding Data'!F:F, 'Fielding Data'!$A:$A, $A3006)</f>
        <v>3</v>
      </c>
      <c r="W3006" s="13">
        <f>SUMIFS('Fielding Data'!G:G, 'Fielding Data'!$A:$A, $A3006)</f>
        <v>0</v>
      </c>
      <c r="X3006" s="13">
        <f>SUMIFS('Fielding Data'!H:H, 'Fielding Data'!$A:$A, $A3006)</f>
        <v>1</v>
      </c>
    </row>
    <row r="3007" spans="1:24" x14ac:dyDescent="0.3">
      <c r="A3007" s="13" t="str">
        <f t="shared" si="93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 t="shared" si="92"/>
        <v>P</v>
      </c>
      <c r="Q3007" s="13">
        <f>IFERROR(VLOOKUP($A3007, 'Fielding Data'!$A$1:$H$12056, 5, 0), 0)</f>
        <v>11</v>
      </c>
      <c r="R3007" s="13">
        <f>IFERROR(VLOOKUP($A3007, 'Fielding Data'!$A$1:$H$12056, 6, 0), 0)</f>
        <v>16</v>
      </c>
      <c r="S3007" s="13">
        <f>IFERROR(VLOOKUP($A3007, 'Fielding Data'!$A$1:$H$12056, 7, 0), 0)</f>
        <v>1</v>
      </c>
      <c r="T3007" s="13">
        <f>IFERROR(VLOOKUP($A3007, 'Fielding Data'!$A$1:$H$12056, 8, 0), 0)</f>
        <v>0</v>
      </c>
      <c r="U3007" s="13">
        <f>SUMIFS('Fielding Data'!E:E, 'Fielding Data'!$A:$A, $A3007)</f>
        <v>11</v>
      </c>
      <c r="V3007" s="13">
        <f>SUMIFS('Fielding Data'!F:F, 'Fielding Data'!$A:$A, $A3007)</f>
        <v>16</v>
      </c>
      <c r="W3007" s="13">
        <f>SUMIFS('Fielding Data'!G:G, 'Fielding Data'!$A:$A, $A3007)</f>
        <v>1</v>
      </c>
      <c r="X3007" s="13">
        <f>SUMIFS('Fielding Data'!H:H, 'Fielding Data'!$A:$A, $A3007)</f>
        <v>0</v>
      </c>
    </row>
    <row r="3008" spans="1:24" x14ac:dyDescent="0.3">
      <c r="A3008" s="13" t="str">
        <f t="shared" si="93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 t="shared" si="92"/>
        <v>P</v>
      </c>
      <c r="Q3008" s="13">
        <f>IFERROR(VLOOKUP($A3008, 'Fielding Data'!$A$1:$H$12056, 5, 0), 0)</f>
        <v>0</v>
      </c>
      <c r="R3008" s="13">
        <f>IFERROR(VLOOKUP($A3008, 'Fielding Data'!$A$1:$H$12056, 6, 0), 0)</f>
        <v>1</v>
      </c>
      <c r="S3008" s="13">
        <f>IFERROR(VLOOKUP($A3008, 'Fielding Data'!$A$1:$H$12056, 7, 0), 0)</f>
        <v>0</v>
      </c>
      <c r="T3008" s="13">
        <f>IFERROR(VLOOKUP($A3008, 'Fielding Data'!$A$1:$H$12056, 8, 0), 0)</f>
        <v>0</v>
      </c>
      <c r="U3008" s="13">
        <f>SUMIFS('Fielding Data'!E:E, 'Fielding Data'!$A:$A, $A3008)</f>
        <v>0</v>
      </c>
      <c r="V3008" s="13">
        <f>SUMIFS('Fielding Data'!F:F, 'Fielding Data'!$A:$A, $A3008)</f>
        <v>1</v>
      </c>
      <c r="W3008" s="13">
        <f>SUMIFS('Fielding Data'!G:G, 'Fielding Data'!$A:$A, $A3008)</f>
        <v>0</v>
      </c>
      <c r="X3008" s="13">
        <f>SUMIFS('Fielding Data'!H:H, 'Fielding Data'!$A:$A, $A3008)</f>
        <v>0</v>
      </c>
    </row>
    <row r="3009" spans="1:24" x14ac:dyDescent="0.3">
      <c r="A3009" s="13" t="str">
        <f t="shared" si="93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 t="shared" si="92"/>
        <v>OF</v>
      </c>
      <c r="Q3009" s="13">
        <f>IFERROR(VLOOKUP($A3009, 'Fielding Data'!$A$1:$H$12056, 5, 0), 0)</f>
        <v>187</v>
      </c>
      <c r="R3009" s="13">
        <f>IFERROR(VLOOKUP($A3009, 'Fielding Data'!$A$1:$H$12056, 6, 0), 0)</f>
        <v>3</v>
      </c>
      <c r="S3009" s="13">
        <f>IFERROR(VLOOKUP($A3009, 'Fielding Data'!$A$1:$H$12056, 7, 0), 0)</f>
        <v>2</v>
      </c>
      <c r="T3009" s="13">
        <f>IFERROR(VLOOKUP($A3009, 'Fielding Data'!$A$1:$H$12056, 8, 0), 0)</f>
        <v>0</v>
      </c>
      <c r="U3009" s="13">
        <f>SUMIFS('Fielding Data'!E:E, 'Fielding Data'!$A:$A, $A3009)</f>
        <v>187</v>
      </c>
      <c r="V3009" s="13">
        <f>SUMIFS('Fielding Data'!F:F, 'Fielding Data'!$A:$A, $A3009)</f>
        <v>3</v>
      </c>
      <c r="W3009" s="13">
        <f>SUMIFS('Fielding Data'!G:G, 'Fielding Data'!$A:$A, $A3009)</f>
        <v>2</v>
      </c>
      <c r="X3009" s="13">
        <f>SUMIFS('Fielding Data'!H:H, 'Fielding Data'!$A:$A, $A3009)</f>
        <v>0</v>
      </c>
    </row>
    <row r="3010" spans="1:24" x14ac:dyDescent="0.3">
      <c r="A3010" s="13" t="str">
        <f t="shared" si="93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 t="shared" ref="P3010:P3073" si="94">IFERROR(VLOOKUP($A3010, Fielding, 4, 0), "Other")</f>
        <v>P</v>
      </c>
      <c r="Q3010" s="13">
        <f>IFERROR(VLOOKUP($A3010, 'Fielding Data'!$A$1:$H$12056, 5, 0), 0)</f>
        <v>5</v>
      </c>
      <c r="R3010" s="13">
        <f>IFERROR(VLOOKUP($A3010, 'Fielding Data'!$A$1:$H$12056, 6, 0), 0)</f>
        <v>5</v>
      </c>
      <c r="S3010" s="13">
        <f>IFERROR(VLOOKUP($A3010, 'Fielding Data'!$A$1:$H$12056, 7, 0), 0)</f>
        <v>1</v>
      </c>
      <c r="T3010" s="13">
        <f>IFERROR(VLOOKUP($A3010, 'Fielding Data'!$A$1:$H$12056, 8, 0), 0)</f>
        <v>4</v>
      </c>
      <c r="U3010" s="13">
        <f>SUMIFS('Fielding Data'!E:E, 'Fielding Data'!$A:$A, $A3010)</f>
        <v>5</v>
      </c>
      <c r="V3010" s="13">
        <f>SUMIFS('Fielding Data'!F:F, 'Fielding Data'!$A:$A, $A3010)</f>
        <v>5</v>
      </c>
      <c r="W3010" s="13">
        <f>SUMIFS('Fielding Data'!G:G, 'Fielding Data'!$A:$A, $A3010)</f>
        <v>1</v>
      </c>
      <c r="X3010" s="13">
        <f>SUMIFS('Fielding Data'!H:H, 'Fielding Data'!$A:$A, $A3010)</f>
        <v>4</v>
      </c>
    </row>
    <row r="3011" spans="1:24" x14ac:dyDescent="0.3">
      <c r="A3011" s="13" t="str">
        <f t="shared" ref="A3011:A3074" si="95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 t="shared" si="94"/>
        <v>P</v>
      </c>
      <c r="Q3011" s="13">
        <f>IFERROR(VLOOKUP($A3011, 'Fielding Data'!$A$1:$H$12056, 5, 0), 0)</f>
        <v>0</v>
      </c>
      <c r="R3011" s="13">
        <f>IFERROR(VLOOKUP($A3011, 'Fielding Data'!$A$1:$H$12056, 6, 0), 0)</f>
        <v>1</v>
      </c>
      <c r="S3011" s="13">
        <f>IFERROR(VLOOKUP($A3011, 'Fielding Data'!$A$1:$H$12056, 7, 0), 0)</f>
        <v>0</v>
      </c>
      <c r="T3011" s="13">
        <f>IFERROR(VLOOKUP($A3011, 'Fielding Data'!$A$1:$H$12056, 8, 0), 0)</f>
        <v>0</v>
      </c>
      <c r="U3011" s="13">
        <f>SUMIFS('Fielding Data'!E:E, 'Fielding Data'!$A:$A, $A3011)</f>
        <v>0</v>
      </c>
      <c r="V3011" s="13">
        <f>SUMIFS('Fielding Data'!F:F, 'Fielding Data'!$A:$A, $A3011)</f>
        <v>1</v>
      </c>
      <c r="W3011" s="13">
        <f>SUMIFS('Fielding Data'!G:G, 'Fielding Data'!$A:$A, $A3011)</f>
        <v>0</v>
      </c>
      <c r="X3011" s="13">
        <f>SUMIFS('Fielding Data'!H:H, 'Fielding Data'!$A:$A, $A3011)</f>
        <v>0</v>
      </c>
    </row>
    <row r="3012" spans="1:24" x14ac:dyDescent="0.3">
      <c r="A3012" s="13" t="str">
        <f t="shared" si="95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 t="shared" si="94"/>
        <v>P</v>
      </c>
      <c r="Q3012" s="13">
        <f>IFERROR(VLOOKUP($A3012, 'Fielding Data'!$A$1:$H$12056, 5, 0), 0)</f>
        <v>4</v>
      </c>
      <c r="R3012" s="13">
        <f>IFERROR(VLOOKUP($A3012, 'Fielding Data'!$A$1:$H$12056, 6, 0), 0)</f>
        <v>11</v>
      </c>
      <c r="S3012" s="13">
        <f>IFERROR(VLOOKUP($A3012, 'Fielding Data'!$A$1:$H$12056, 7, 0), 0)</f>
        <v>0</v>
      </c>
      <c r="T3012" s="13">
        <f>IFERROR(VLOOKUP($A3012, 'Fielding Data'!$A$1:$H$12056, 8, 0), 0)</f>
        <v>0</v>
      </c>
      <c r="U3012" s="13">
        <f>SUMIFS('Fielding Data'!E:E, 'Fielding Data'!$A:$A, $A3012)</f>
        <v>4</v>
      </c>
      <c r="V3012" s="13">
        <f>SUMIFS('Fielding Data'!F:F, 'Fielding Data'!$A:$A, $A3012)</f>
        <v>11</v>
      </c>
      <c r="W3012" s="13">
        <f>SUMIFS('Fielding Data'!G:G, 'Fielding Data'!$A:$A, $A3012)</f>
        <v>0</v>
      </c>
      <c r="X3012" s="13">
        <f>SUMIFS('Fielding Data'!H:H, 'Fielding Data'!$A:$A, $A3012)</f>
        <v>0</v>
      </c>
    </row>
    <row r="3013" spans="1:24" x14ac:dyDescent="0.3">
      <c r="A3013" s="13" t="str">
        <f t="shared" si="95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 t="shared" si="94"/>
        <v>C</v>
      </c>
      <c r="Q3013" s="13">
        <f>IFERROR(VLOOKUP($A3013, 'Fielding Data'!$A$1:$H$12056, 5, 0), 0)</f>
        <v>433</v>
      </c>
      <c r="R3013" s="13">
        <f>IFERROR(VLOOKUP($A3013, 'Fielding Data'!$A$1:$H$12056, 6, 0), 0)</f>
        <v>18</v>
      </c>
      <c r="S3013" s="13">
        <f>IFERROR(VLOOKUP($A3013, 'Fielding Data'!$A$1:$H$12056, 7, 0), 0)</f>
        <v>2</v>
      </c>
      <c r="T3013" s="13">
        <f>IFERROR(VLOOKUP($A3013, 'Fielding Data'!$A$1:$H$12056, 8, 0), 0)</f>
        <v>3</v>
      </c>
      <c r="U3013" s="13">
        <f>SUMIFS('Fielding Data'!E:E, 'Fielding Data'!$A:$A, $A3013)</f>
        <v>433</v>
      </c>
      <c r="V3013" s="13">
        <f>SUMIFS('Fielding Data'!F:F, 'Fielding Data'!$A:$A, $A3013)</f>
        <v>18</v>
      </c>
      <c r="W3013" s="13">
        <f>SUMIFS('Fielding Data'!G:G, 'Fielding Data'!$A:$A, $A3013)</f>
        <v>2</v>
      </c>
      <c r="X3013" s="13">
        <f>SUMIFS('Fielding Data'!H:H, 'Fielding Data'!$A:$A, $A3013)</f>
        <v>3</v>
      </c>
    </row>
    <row r="3014" spans="1:24" x14ac:dyDescent="0.3">
      <c r="A3014" s="13" t="str">
        <f t="shared" si="95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 t="shared" si="94"/>
        <v>P</v>
      </c>
      <c r="Q3014" s="13">
        <f>IFERROR(VLOOKUP($A3014, 'Fielding Data'!$A$1:$H$12056, 5, 0), 0)</f>
        <v>1</v>
      </c>
      <c r="R3014" s="13">
        <f>IFERROR(VLOOKUP($A3014, 'Fielding Data'!$A$1:$H$12056, 6, 0), 0)</f>
        <v>3</v>
      </c>
      <c r="S3014" s="13">
        <f>IFERROR(VLOOKUP($A3014, 'Fielding Data'!$A$1:$H$12056, 7, 0), 0)</f>
        <v>0</v>
      </c>
      <c r="T3014" s="13">
        <f>IFERROR(VLOOKUP($A3014, 'Fielding Data'!$A$1:$H$12056, 8, 0), 0)</f>
        <v>0</v>
      </c>
      <c r="U3014" s="13">
        <f>SUMIFS('Fielding Data'!E:E, 'Fielding Data'!$A:$A, $A3014)</f>
        <v>1</v>
      </c>
      <c r="V3014" s="13">
        <f>SUMIFS('Fielding Data'!F:F, 'Fielding Data'!$A:$A, $A3014)</f>
        <v>3</v>
      </c>
      <c r="W3014" s="13">
        <f>SUMIFS('Fielding Data'!G:G, 'Fielding Data'!$A:$A, $A3014)</f>
        <v>0</v>
      </c>
      <c r="X3014" s="13">
        <f>SUMIFS('Fielding Data'!H:H, 'Fielding Data'!$A:$A, $A3014)</f>
        <v>0</v>
      </c>
    </row>
    <row r="3015" spans="1:24" x14ac:dyDescent="0.3">
      <c r="A3015" s="13" t="str">
        <f t="shared" si="95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 t="shared" si="94"/>
        <v>CF</v>
      </c>
      <c r="Q3015" s="13">
        <f>IFERROR(VLOOKUP($A3015, 'Fielding Data'!$A$1:$H$12056, 5, 0), 0)</f>
        <v>0</v>
      </c>
      <c r="R3015" s="13">
        <f>IFERROR(VLOOKUP($A3015, 'Fielding Data'!$A$1:$H$12056, 6, 0), 0)</f>
        <v>0</v>
      </c>
      <c r="S3015" s="13">
        <f>IFERROR(VLOOKUP($A3015, 'Fielding Data'!$A$1:$H$12056, 7, 0), 0)</f>
        <v>0</v>
      </c>
      <c r="T3015" s="13">
        <f>IFERROR(VLOOKUP($A3015, 'Fielding Data'!$A$1:$H$12056, 8, 0), 0)</f>
        <v>0</v>
      </c>
      <c r="U3015" s="13">
        <f>SUMIFS('Fielding Data'!E:E, 'Fielding Data'!$A:$A, $A3015)</f>
        <v>66</v>
      </c>
      <c r="V3015" s="13">
        <f>SUMIFS('Fielding Data'!F:F, 'Fielding Data'!$A:$A, $A3015)</f>
        <v>3</v>
      </c>
      <c r="W3015" s="13">
        <f>SUMIFS('Fielding Data'!G:G, 'Fielding Data'!$A:$A, $A3015)</f>
        <v>3</v>
      </c>
      <c r="X3015" s="13">
        <f>SUMIFS('Fielding Data'!H:H, 'Fielding Data'!$A:$A, $A3015)</f>
        <v>0</v>
      </c>
    </row>
    <row r="3016" spans="1:24" x14ac:dyDescent="0.3">
      <c r="A3016" s="13" t="str">
        <f t="shared" si="95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 t="shared" si="94"/>
        <v>P</v>
      </c>
      <c r="Q3016" s="13">
        <f>IFERROR(VLOOKUP($A3016, 'Fielding Data'!$A$1:$H$12056, 5, 0), 0)</f>
        <v>2</v>
      </c>
      <c r="R3016" s="13">
        <f>IFERROR(VLOOKUP($A3016, 'Fielding Data'!$A$1:$H$12056, 6, 0), 0)</f>
        <v>5</v>
      </c>
      <c r="S3016" s="13">
        <f>IFERROR(VLOOKUP($A3016, 'Fielding Data'!$A$1:$H$12056, 7, 0), 0)</f>
        <v>0</v>
      </c>
      <c r="T3016" s="13">
        <f>IFERROR(VLOOKUP($A3016, 'Fielding Data'!$A$1:$H$12056, 8, 0), 0)</f>
        <v>0</v>
      </c>
      <c r="U3016" s="13">
        <f>SUMIFS('Fielding Data'!E:E, 'Fielding Data'!$A:$A, $A3016)</f>
        <v>2</v>
      </c>
      <c r="V3016" s="13">
        <f>SUMIFS('Fielding Data'!F:F, 'Fielding Data'!$A:$A, $A3016)</f>
        <v>5</v>
      </c>
      <c r="W3016" s="13">
        <f>SUMIFS('Fielding Data'!G:G, 'Fielding Data'!$A:$A, $A3016)</f>
        <v>0</v>
      </c>
      <c r="X3016" s="13">
        <f>SUMIFS('Fielding Data'!H:H, 'Fielding Data'!$A:$A, $A3016)</f>
        <v>0</v>
      </c>
    </row>
    <row r="3017" spans="1:24" x14ac:dyDescent="0.3">
      <c r="A3017" s="13" t="str">
        <f t="shared" si="95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 t="shared" si="94"/>
        <v>P</v>
      </c>
      <c r="Q3017" s="13">
        <f>IFERROR(VLOOKUP($A3017, 'Fielding Data'!$A$1:$H$12056, 5, 0), 0)</f>
        <v>8</v>
      </c>
      <c r="R3017" s="13">
        <f>IFERROR(VLOOKUP($A3017, 'Fielding Data'!$A$1:$H$12056, 6, 0), 0)</f>
        <v>7</v>
      </c>
      <c r="S3017" s="13">
        <f>IFERROR(VLOOKUP($A3017, 'Fielding Data'!$A$1:$H$12056, 7, 0), 0)</f>
        <v>0</v>
      </c>
      <c r="T3017" s="13">
        <f>IFERROR(VLOOKUP($A3017, 'Fielding Data'!$A$1:$H$12056, 8, 0), 0)</f>
        <v>1</v>
      </c>
      <c r="U3017" s="13">
        <f>SUMIFS('Fielding Data'!E:E, 'Fielding Data'!$A:$A, $A3017)</f>
        <v>8</v>
      </c>
      <c r="V3017" s="13">
        <f>SUMIFS('Fielding Data'!F:F, 'Fielding Data'!$A:$A, $A3017)</f>
        <v>7</v>
      </c>
      <c r="W3017" s="13">
        <f>SUMIFS('Fielding Data'!G:G, 'Fielding Data'!$A:$A, $A3017)</f>
        <v>0</v>
      </c>
      <c r="X3017" s="13">
        <f>SUMIFS('Fielding Data'!H:H, 'Fielding Data'!$A:$A, $A3017)</f>
        <v>1</v>
      </c>
    </row>
    <row r="3018" spans="1:24" x14ac:dyDescent="0.3">
      <c r="A3018" s="13" t="str">
        <f t="shared" si="95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 t="shared" si="94"/>
        <v>LF</v>
      </c>
      <c r="Q3018" s="13">
        <f>IFERROR(VLOOKUP($A3018, 'Fielding Data'!$A$1:$H$12056, 5, 0), 0)</f>
        <v>0</v>
      </c>
      <c r="R3018" s="13">
        <f>IFERROR(VLOOKUP($A3018, 'Fielding Data'!$A$1:$H$12056, 6, 0), 0)</f>
        <v>0</v>
      </c>
      <c r="S3018" s="13">
        <f>IFERROR(VLOOKUP($A3018, 'Fielding Data'!$A$1:$H$12056, 7, 0), 0)</f>
        <v>0</v>
      </c>
      <c r="T3018" s="13">
        <f>IFERROR(VLOOKUP($A3018, 'Fielding Data'!$A$1:$H$12056, 8, 0), 0)</f>
        <v>0</v>
      </c>
      <c r="U3018" s="13">
        <f>SUMIFS('Fielding Data'!E:E, 'Fielding Data'!$A:$A, $A3018)</f>
        <v>49</v>
      </c>
      <c r="V3018" s="13">
        <f>SUMIFS('Fielding Data'!F:F, 'Fielding Data'!$A:$A, $A3018)</f>
        <v>1</v>
      </c>
      <c r="W3018" s="13">
        <f>SUMIFS('Fielding Data'!G:G, 'Fielding Data'!$A:$A, $A3018)</f>
        <v>0</v>
      </c>
      <c r="X3018" s="13">
        <f>SUMIFS('Fielding Data'!H:H, 'Fielding Data'!$A:$A, $A3018)</f>
        <v>0</v>
      </c>
    </row>
    <row r="3019" spans="1:24" x14ac:dyDescent="0.3">
      <c r="A3019" s="13" t="str">
        <f t="shared" si="95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 t="shared" si="94"/>
        <v>LF</v>
      </c>
      <c r="Q3019" s="13">
        <f>IFERROR(VLOOKUP($A3019, 'Fielding Data'!$A$1:$H$12056, 5, 0), 0)</f>
        <v>0</v>
      </c>
      <c r="R3019" s="13">
        <f>IFERROR(VLOOKUP($A3019, 'Fielding Data'!$A$1:$H$12056, 6, 0), 0)</f>
        <v>0</v>
      </c>
      <c r="S3019" s="13">
        <f>IFERROR(VLOOKUP($A3019, 'Fielding Data'!$A$1:$H$12056, 7, 0), 0)</f>
        <v>0</v>
      </c>
      <c r="T3019" s="13">
        <f>IFERROR(VLOOKUP($A3019, 'Fielding Data'!$A$1:$H$12056, 8, 0), 0)</f>
        <v>0</v>
      </c>
      <c r="U3019" s="13">
        <f>SUMIFS('Fielding Data'!E:E, 'Fielding Data'!$A:$A, $A3019)</f>
        <v>131</v>
      </c>
      <c r="V3019" s="13">
        <f>SUMIFS('Fielding Data'!F:F, 'Fielding Data'!$A:$A, $A3019)</f>
        <v>9</v>
      </c>
      <c r="W3019" s="13">
        <f>SUMIFS('Fielding Data'!G:G, 'Fielding Data'!$A:$A, $A3019)</f>
        <v>2</v>
      </c>
      <c r="X3019" s="13">
        <f>SUMIFS('Fielding Data'!H:H, 'Fielding Data'!$A:$A, $A3019)</f>
        <v>0</v>
      </c>
    </row>
    <row r="3020" spans="1:24" x14ac:dyDescent="0.3">
      <c r="A3020" s="13" t="str">
        <f t="shared" si="95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 t="shared" si="94"/>
        <v>P</v>
      </c>
      <c r="Q3020" s="13">
        <f>IFERROR(VLOOKUP($A3020, 'Fielding Data'!$A$1:$H$12056, 5, 0), 0)</f>
        <v>0</v>
      </c>
      <c r="R3020" s="13">
        <f>IFERROR(VLOOKUP($A3020, 'Fielding Data'!$A$1:$H$12056, 6, 0), 0)</f>
        <v>0</v>
      </c>
      <c r="S3020" s="13">
        <f>IFERROR(VLOOKUP($A3020, 'Fielding Data'!$A$1:$H$12056, 7, 0), 0)</f>
        <v>0</v>
      </c>
      <c r="T3020" s="13">
        <f>IFERROR(VLOOKUP($A3020, 'Fielding Data'!$A$1:$H$12056, 8, 0), 0)</f>
        <v>0</v>
      </c>
      <c r="U3020" s="13">
        <f>SUMIFS('Fielding Data'!E:E, 'Fielding Data'!$A:$A, $A3020)</f>
        <v>0</v>
      </c>
      <c r="V3020" s="13">
        <f>SUMIFS('Fielding Data'!F:F, 'Fielding Data'!$A:$A, $A3020)</f>
        <v>0</v>
      </c>
      <c r="W3020" s="13">
        <f>SUMIFS('Fielding Data'!G:G, 'Fielding Data'!$A:$A, $A3020)</f>
        <v>0</v>
      </c>
      <c r="X3020" s="13">
        <f>SUMIFS('Fielding Data'!H:H, 'Fielding Data'!$A:$A, $A3020)</f>
        <v>0</v>
      </c>
    </row>
    <row r="3021" spans="1:24" x14ac:dyDescent="0.3">
      <c r="A3021" s="13" t="str">
        <f t="shared" si="95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 t="shared" si="94"/>
        <v>CF</v>
      </c>
      <c r="Q3021" s="13">
        <f>IFERROR(VLOOKUP($A3021, 'Fielding Data'!$A$1:$H$12056, 5, 0), 0)</f>
        <v>0</v>
      </c>
      <c r="R3021" s="13">
        <f>IFERROR(VLOOKUP($A3021, 'Fielding Data'!$A$1:$H$12056, 6, 0), 0)</f>
        <v>0</v>
      </c>
      <c r="S3021" s="13">
        <f>IFERROR(VLOOKUP($A3021, 'Fielding Data'!$A$1:$H$12056, 7, 0), 0)</f>
        <v>0</v>
      </c>
      <c r="T3021" s="13">
        <f>IFERROR(VLOOKUP($A3021, 'Fielding Data'!$A$1:$H$12056, 8, 0), 0)</f>
        <v>0</v>
      </c>
      <c r="U3021" s="13">
        <f>SUMIFS('Fielding Data'!E:E, 'Fielding Data'!$A:$A, $A3021)</f>
        <v>39</v>
      </c>
      <c r="V3021" s="13">
        <f>SUMIFS('Fielding Data'!F:F, 'Fielding Data'!$A:$A, $A3021)</f>
        <v>1</v>
      </c>
      <c r="W3021" s="13">
        <f>SUMIFS('Fielding Data'!G:G, 'Fielding Data'!$A:$A, $A3021)</f>
        <v>0</v>
      </c>
      <c r="X3021" s="13">
        <f>SUMIFS('Fielding Data'!H:H, 'Fielding Data'!$A:$A, $A3021)</f>
        <v>1</v>
      </c>
    </row>
    <row r="3022" spans="1:24" x14ac:dyDescent="0.3">
      <c r="A3022" s="13" t="str">
        <f t="shared" si="95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 t="shared" si="94"/>
        <v>C</v>
      </c>
      <c r="Q3022" s="13">
        <f>IFERROR(VLOOKUP($A3022, 'Fielding Data'!$A$1:$H$12056, 5, 0), 0)</f>
        <v>54</v>
      </c>
      <c r="R3022" s="13">
        <f>IFERROR(VLOOKUP($A3022, 'Fielding Data'!$A$1:$H$12056, 6, 0), 0)</f>
        <v>1</v>
      </c>
      <c r="S3022" s="13">
        <f>IFERROR(VLOOKUP($A3022, 'Fielding Data'!$A$1:$H$12056, 7, 0), 0)</f>
        <v>0</v>
      </c>
      <c r="T3022" s="13">
        <f>IFERROR(VLOOKUP($A3022, 'Fielding Data'!$A$1:$H$12056, 8, 0), 0)</f>
        <v>0</v>
      </c>
      <c r="U3022" s="13">
        <f>SUMIFS('Fielding Data'!E:E, 'Fielding Data'!$A:$A, $A3022)</f>
        <v>54</v>
      </c>
      <c r="V3022" s="13">
        <f>SUMIFS('Fielding Data'!F:F, 'Fielding Data'!$A:$A, $A3022)</f>
        <v>1</v>
      </c>
      <c r="W3022" s="13">
        <f>SUMIFS('Fielding Data'!G:G, 'Fielding Data'!$A:$A, $A3022)</f>
        <v>0</v>
      </c>
      <c r="X3022" s="13">
        <f>SUMIFS('Fielding Data'!H:H, 'Fielding Data'!$A:$A, $A3022)</f>
        <v>0</v>
      </c>
    </row>
    <row r="3023" spans="1:24" x14ac:dyDescent="0.3">
      <c r="A3023" s="13" t="str">
        <f t="shared" si="95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 t="shared" si="94"/>
        <v>2B</v>
      </c>
      <c r="Q3023" s="13">
        <f>IFERROR(VLOOKUP($A3023, 'Fielding Data'!$A$1:$H$12056, 5, 0), 0)</f>
        <v>24</v>
      </c>
      <c r="R3023" s="13">
        <f>IFERROR(VLOOKUP($A3023, 'Fielding Data'!$A$1:$H$12056, 6, 0), 0)</f>
        <v>26</v>
      </c>
      <c r="S3023" s="13">
        <f>IFERROR(VLOOKUP($A3023, 'Fielding Data'!$A$1:$H$12056, 7, 0), 0)</f>
        <v>2</v>
      </c>
      <c r="T3023" s="13">
        <f>IFERROR(VLOOKUP($A3023, 'Fielding Data'!$A$1:$H$12056, 8, 0), 0)</f>
        <v>9</v>
      </c>
      <c r="U3023" s="13">
        <f>SUMIFS('Fielding Data'!E:E, 'Fielding Data'!$A:$A, $A3023)</f>
        <v>45</v>
      </c>
      <c r="V3023" s="13">
        <f>SUMIFS('Fielding Data'!F:F, 'Fielding Data'!$A:$A, $A3023)</f>
        <v>62</v>
      </c>
      <c r="W3023" s="13">
        <f>SUMIFS('Fielding Data'!G:G, 'Fielding Data'!$A:$A, $A3023)</f>
        <v>4</v>
      </c>
      <c r="X3023" s="13">
        <f>SUMIFS('Fielding Data'!H:H, 'Fielding Data'!$A:$A, $A3023)</f>
        <v>14</v>
      </c>
    </row>
    <row r="3024" spans="1:24" x14ac:dyDescent="0.3">
      <c r="A3024" s="13" t="str">
        <f t="shared" si="95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 t="shared" si="94"/>
        <v>C</v>
      </c>
      <c r="Q3024" s="13">
        <f>IFERROR(VLOOKUP($A3024, 'Fielding Data'!$A$1:$H$12056, 5, 0), 0)</f>
        <v>924</v>
      </c>
      <c r="R3024" s="13">
        <f>IFERROR(VLOOKUP($A3024, 'Fielding Data'!$A$1:$H$12056, 6, 0), 0)</f>
        <v>61</v>
      </c>
      <c r="S3024" s="13">
        <f>IFERROR(VLOOKUP($A3024, 'Fielding Data'!$A$1:$H$12056, 7, 0), 0)</f>
        <v>6</v>
      </c>
      <c r="T3024" s="13">
        <f>IFERROR(VLOOKUP($A3024, 'Fielding Data'!$A$1:$H$12056, 8, 0), 0)</f>
        <v>3</v>
      </c>
      <c r="U3024" s="13">
        <f>SUMIFS('Fielding Data'!E:E, 'Fielding Data'!$A:$A, $A3024)</f>
        <v>924</v>
      </c>
      <c r="V3024" s="13">
        <f>SUMIFS('Fielding Data'!F:F, 'Fielding Data'!$A:$A, $A3024)</f>
        <v>61</v>
      </c>
      <c r="W3024" s="13">
        <f>SUMIFS('Fielding Data'!G:G, 'Fielding Data'!$A:$A, $A3024)</f>
        <v>6</v>
      </c>
      <c r="X3024" s="13">
        <f>SUMIFS('Fielding Data'!H:H, 'Fielding Data'!$A:$A, $A3024)</f>
        <v>3</v>
      </c>
    </row>
    <row r="3025" spans="1:24" x14ac:dyDescent="0.3">
      <c r="A3025" s="13" t="str">
        <f t="shared" si="95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 t="shared" si="94"/>
        <v>P</v>
      </c>
      <c r="Q3025" s="13">
        <f>IFERROR(VLOOKUP($A3025, 'Fielding Data'!$A$1:$H$12056, 5, 0), 0)</f>
        <v>24</v>
      </c>
      <c r="R3025" s="13">
        <f>IFERROR(VLOOKUP($A3025, 'Fielding Data'!$A$1:$H$12056, 6, 0), 0)</f>
        <v>34</v>
      </c>
      <c r="S3025" s="13">
        <f>IFERROR(VLOOKUP($A3025, 'Fielding Data'!$A$1:$H$12056, 7, 0), 0)</f>
        <v>1</v>
      </c>
      <c r="T3025" s="13">
        <f>IFERROR(VLOOKUP($A3025, 'Fielding Data'!$A$1:$H$12056, 8, 0), 0)</f>
        <v>2</v>
      </c>
      <c r="U3025" s="13">
        <f>SUMIFS('Fielding Data'!E:E, 'Fielding Data'!$A:$A, $A3025)</f>
        <v>24</v>
      </c>
      <c r="V3025" s="13">
        <f>SUMIFS('Fielding Data'!F:F, 'Fielding Data'!$A:$A, $A3025)</f>
        <v>34</v>
      </c>
      <c r="W3025" s="13">
        <f>SUMIFS('Fielding Data'!G:G, 'Fielding Data'!$A:$A, $A3025)</f>
        <v>1</v>
      </c>
      <c r="X3025" s="13">
        <f>SUMIFS('Fielding Data'!H:H, 'Fielding Data'!$A:$A, $A3025)</f>
        <v>2</v>
      </c>
    </row>
    <row r="3026" spans="1:24" x14ac:dyDescent="0.3">
      <c r="A3026" s="13" t="str">
        <f t="shared" si="95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 t="shared" si="94"/>
        <v>2B</v>
      </c>
      <c r="Q3026" s="13">
        <f>IFERROR(VLOOKUP($A3026, 'Fielding Data'!$A$1:$H$12056, 5, 0), 0)</f>
        <v>0</v>
      </c>
      <c r="R3026" s="13">
        <f>IFERROR(VLOOKUP($A3026, 'Fielding Data'!$A$1:$H$12056, 6, 0), 0)</f>
        <v>0</v>
      </c>
      <c r="S3026" s="13">
        <f>IFERROR(VLOOKUP($A3026, 'Fielding Data'!$A$1:$H$12056, 7, 0), 0)</f>
        <v>0</v>
      </c>
      <c r="T3026" s="13">
        <f>IFERROR(VLOOKUP($A3026, 'Fielding Data'!$A$1:$H$12056, 8, 0), 0)</f>
        <v>0</v>
      </c>
      <c r="U3026" s="13">
        <f>SUMIFS('Fielding Data'!E:E, 'Fielding Data'!$A:$A, $A3026)</f>
        <v>100</v>
      </c>
      <c r="V3026" s="13">
        <f>SUMIFS('Fielding Data'!F:F, 'Fielding Data'!$A:$A, $A3026)</f>
        <v>2</v>
      </c>
      <c r="W3026" s="13">
        <f>SUMIFS('Fielding Data'!G:G, 'Fielding Data'!$A:$A, $A3026)</f>
        <v>3</v>
      </c>
      <c r="X3026" s="13">
        <f>SUMIFS('Fielding Data'!H:H, 'Fielding Data'!$A:$A, $A3026)</f>
        <v>0</v>
      </c>
    </row>
    <row r="3027" spans="1:24" x14ac:dyDescent="0.3">
      <c r="A3027" s="13" t="str">
        <f t="shared" si="95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 t="shared" si="94"/>
        <v>1B</v>
      </c>
      <c r="Q3027" s="13">
        <f>IFERROR(VLOOKUP($A3027, 'Fielding Data'!$A$1:$H$12056, 5, 0), 0)</f>
        <v>3</v>
      </c>
      <c r="R3027" s="13">
        <f>IFERROR(VLOOKUP($A3027, 'Fielding Data'!$A$1:$H$12056, 6, 0), 0)</f>
        <v>1</v>
      </c>
      <c r="S3027" s="13">
        <f>IFERROR(VLOOKUP($A3027, 'Fielding Data'!$A$1:$H$12056, 7, 0), 0)</f>
        <v>0</v>
      </c>
      <c r="T3027" s="13">
        <f>IFERROR(VLOOKUP($A3027, 'Fielding Data'!$A$1:$H$12056, 8, 0), 0)</f>
        <v>0</v>
      </c>
      <c r="U3027" s="13">
        <f>SUMIFS('Fielding Data'!E:E, 'Fielding Data'!$A:$A, $A3027)</f>
        <v>96</v>
      </c>
      <c r="V3027" s="13">
        <f>SUMIFS('Fielding Data'!F:F, 'Fielding Data'!$A:$A, $A3027)</f>
        <v>19</v>
      </c>
      <c r="W3027" s="13">
        <f>SUMIFS('Fielding Data'!G:G, 'Fielding Data'!$A:$A, $A3027)</f>
        <v>3</v>
      </c>
      <c r="X3027" s="13">
        <f>SUMIFS('Fielding Data'!H:H, 'Fielding Data'!$A:$A, $A3027)</f>
        <v>3</v>
      </c>
    </row>
    <row r="3028" spans="1:24" x14ac:dyDescent="0.3">
      <c r="A3028" s="13" t="str">
        <f t="shared" si="95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 t="shared" si="94"/>
        <v>C</v>
      </c>
      <c r="Q3028" s="13">
        <f>IFERROR(VLOOKUP($A3028, 'Fielding Data'!$A$1:$H$12056, 5, 0), 0)</f>
        <v>433</v>
      </c>
      <c r="R3028" s="13">
        <f>IFERROR(VLOOKUP($A3028, 'Fielding Data'!$A$1:$H$12056, 6, 0), 0)</f>
        <v>38</v>
      </c>
      <c r="S3028" s="13">
        <f>IFERROR(VLOOKUP($A3028, 'Fielding Data'!$A$1:$H$12056, 7, 0), 0)</f>
        <v>2</v>
      </c>
      <c r="T3028" s="13">
        <f>IFERROR(VLOOKUP($A3028, 'Fielding Data'!$A$1:$H$12056, 8, 0), 0)</f>
        <v>5</v>
      </c>
      <c r="U3028" s="13">
        <f>SUMIFS('Fielding Data'!E:E, 'Fielding Data'!$A:$A, $A3028)</f>
        <v>433</v>
      </c>
      <c r="V3028" s="13">
        <f>SUMIFS('Fielding Data'!F:F, 'Fielding Data'!$A:$A, $A3028)</f>
        <v>38</v>
      </c>
      <c r="W3028" s="13">
        <f>SUMIFS('Fielding Data'!G:G, 'Fielding Data'!$A:$A, $A3028)</f>
        <v>2</v>
      </c>
      <c r="X3028" s="13">
        <f>SUMIFS('Fielding Data'!H:H, 'Fielding Data'!$A:$A, $A3028)</f>
        <v>5</v>
      </c>
    </row>
    <row r="3029" spans="1:24" x14ac:dyDescent="0.3">
      <c r="A3029" s="13" t="str">
        <f t="shared" si="95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 t="shared" si="94"/>
        <v>P</v>
      </c>
      <c r="Q3029" s="13">
        <f>IFERROR(VLOOKUP($A3029, 'Fielding Data'!$A$1:$H$12056, 5, 0), 0)</f>
        <v>6</v>
      </c>
      <c r="R3029" s="13">
        <f>IFERROR(VLOOKUP($A3029, 'Fielding Data'!$A$1:$H$12056, 6, 0), 0)</f>
        <v>2</v>
      </c>
      <c r="S3029" s="13">
        <f>IFERROR(VLOOKUP($A3029, 'Fielding Data'!$A$1:$H$12056, 7, 0), 0)</f>
        <v>0</v>
      </c>
      <c r="T3029" s="13">
        <f>IFERROR(VLOOKUP($A3029, 'Fielding Data'!$A$1:$H$12056, 8, 0), 0)</f>
        <v>0</v>
      </c>
      <c r="U3029" s="13">
        <f>SUMIFS('Fielding Data'!E:E, 'Fielding Data'!$A:$A, $A3029)</f>
        <v>6</v>
      </c>
      <c r="V3029" s="13">
        <f>SUMIFS('Fielding Data'!F:F, 'Fielding Data'!$A:$A, $A3029)</f>
        <v>2</v>
      </c>
      <c r="W3029" s="13">
        <f>SUMIFS('Fielding Data'!G:G, 'Fielding Data'!$A:$A, $A3029)</f>
        <v>0</v>
      </c>
      <c r="X3029" s="13">
        <f>SUMIFS('Fielding Data'!H:H, 'Fielding Data'!$A:$A, $A3029)</f>
        <v>0</v>
      </c>
    </row>
    <row r="3030" spans="1:24" x14ac:dyDescent="0.3">
      <c r="A3030" s="13" t="str">
        <f t="shared" si="95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 t="shared" si="94"/>
        <v>LF</v>
      </c>
      <c r="Q3030" s="13">
        <f>IFERROR(VLOOKUP($A3030, 'Fielding Data'!$A$1:$H$12056, 5, 0), 0)</f>
        <v>0</v>
      </c>
      <c r="R3030" s="13">
        <f>IFERROR(VLOOKUP($A3030, 'Fielding Data'!$A$1:$H$12056, 6, 0), 0)</f>
        <v>0</v>
      </c>
      <c r="S3030" s="13">
        <f>IFERROR(VLOOKUP($A3030, 'Fielding Data'!$A$1:$H$12056, 7, 0), 0)</f>
        <v>0</v>
      </c>
      <c r="T3030" s="13">
        <f>IFERROR(VLOOKUP($A3030, 'Fielding Data'!$A$1:$H$12056, 8, 0), 0)</f>
        <v>0</v>
      </c>
      <c r="U3030" s="13">
        <f>SUMIFS('Fielding Data'!E:E, 'Fielding Data'!$A:$A, $A3030)</f>
        <v>14</v>
      </c>
      <c r="V3030" s="13">
        <f>SUMIFS('Fielding Data'!F:F, 'Fielding Data'!$A:$A, $A3030)</f>
        <v>0</v>
      </c>
      <c r="W3030" s="13">
        <f>SUMIFS('Fielding Data'!G:G, 'Fielding Data'!$A:$A, $A3030)</f>
        <v>0</v>
      </c>
      <c r="X3030" s="13">
        <f>SUMIFS('Fielding Data'!H:H, 'Fielding Data'!$A:$A, $A3030)</f>
        <v>0</v>
      </c>
    </row>
    <row r="3031" spans="1:24" x14ac:dyDescent="0.3">
      <c r="A3031" s="13" t="str">
        <f t="shared" si="95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 t="shared" si="94"/>
        <v>P</v>
      </c>
      <c r="Q3031" s="13">
        <f>IFERROR(VLOOKUP($A3031, 'Fielding Data'!$A$1:$H$12056, 5, 0), 0)</f>
        <v>7</v>
      </c>
      <c r="R3031" s="13">
        <f>IFERROR(VLOOKUP($A3031, 'Fielding Data'!$A$1:$H$12056, 6, 0), 0)</f>
        <v>7</v>
      </c>
      <c r="S3031" s="13">
        <f>IFERROR(VLOOKUP($A3031, 'Fielding Data'!$A$1:$H$12056, 7, 0), 0)</f>
        <v>0</v>
      </c>
      <c r="T3031" s="13">
        <f>IFERROR(VLOOKUP($A3031, 'Fielding Data'!$A$1:$H$12056, 8, 0), 0)</f>
        <v>0</v>
      </c>
      <c r="U3031" s="13">
        <f>SUMIFS('Fielding Data'!E:E, 'Fielding Data'!$A:$A, $A3031)</f>
        <v>7</v>
      </c>
      <c r="V3031" s="13">
        <f>SUMIFS('Fielding Data'!F:F, 'Fielding Data'!$A:$A, $A3031)</f>
        <v>7</v>
      </c>
      <c r="W3031" s="13">
        <f>SUMIFS('Fielding Data'!G:G, 'Fielding Data'!$A:$A, $A3031)</f>
        <v>0</v>
      </c>
      <c r="X3031" s="13">
        <f>SUMIFS('Fielding Data'!H:H, 'Fielding Data'!$A:$A, $A3031)</f>
        <v>0</v>
      </c>
    </row>
    <row r="3032" spans="1:24" x14ac:dyDescent="0.3">
      <c r="A3032" s="13" t="str">
        <f t="shared" si="95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 t="shared" si="94"/>
        <v>LF</v>
      </c>
      <c r="Q3032" s="13">
        <f>IFERROR(VLOOKUP($A3032, 'Fielding Data'!$A$1:$H$12056, 5, 0), 0)</f>
        <v>0</v>
      </c>
      <c r="R3032" s="13">
        <f>IFERROR(VLOOKUP($A3032, 'Fielding Data'!$A$1:$H$12056, 6, 0), 0)</f>
        <v>0</v>
      </c>
      <c r="S3032" s="13">
        <f>IFERROR(VLOOKUP($A3032, 'Fielding Data'!$A$1:$H$12056, 7, 0), 0)</f>
        <v>0</v>
      </c>
      <c r="T3032" s="13">
        <f>IFERROR(VLOOKUP($A3032, 'Fielding Data'!$A$1:$H$12056, 8, 0), 0)</f>
        <v>0</v>
      </c>
      <c r="U3032" s="13">
        <f>SUMIFS('Fielding Data'!E:E, 'Fielding Data'!$A:$A, $A3032)</f>
        <v>0</v>
      </c>
      <c r="V3032" s="13">
        <f>SUMIFS('Fielding Data'!F:F, 'Fielding Data'!$A:$A, $A3032)</f>
        <v>0</v>
      </c>
      <c r="W3032" s="13">
        <f>SUMIFS('Fielding Data'!G:G, 'Fielding Data'!$A:$A, $A3032)</f>
        <v>0</v>
      </c>
      <c r="X3032" s="13">
        <f>SUMIFS('Fielding Data'!H:H, 'Fielding Data'!$A:$A, $A3032)</f>
        <v>0</v>
      </c>
    </row>
    <row r="3033" spans="1:24" x14ac:dyDescent="0.3">
      <c r="A3033" s="13" t="str">
        <f t="shared" si="95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 t="shared" si="94"/>
        <v>P</v>
      </c>
      <c r="Q3033" s="13">
        <f>IFERROR(VLOOKUP($A3033, 'Fielding Data'!$A$1:$H$12056, 5, 0), 0)</f>
        <v>2</v>
      </c>
      <c r="R3033" s="13">
        <f>IFERROR(VLOOKUP($A3033, 'Fielding Data'!$A$1:$H$12056, 6, 0), 0)</f>
        <v>10</v>
      </c>
      <c r="S3033" s="13">
        <f>IFERROR(VLOOKUP($A3033, 'Fielding Data'!$A$1:$H$12056, 7, 0), 0)</f>
        <v>0</v>
      </c>
      <c r="T3033" s="13">
        <f>IFERROR(VLOOKUP($A3033, 'Fielding Data'!$A$1:$H$12056, 8, 0), 0)</f>
        <v>0</v>
      </c>
      <c r="U3033" s="13">
        <f>SUMIFS('Fielding Data'!E:E, 'Fielding Data'!$A:$A, $A3033)</f>
        <v>2</v>
      </c>
      <c r="V3033" s="13">
        <f>SUMIFS('Fielding Data'!F:F, 'Fielding Data'!$A:$A, $A3033)</f>
        <v>10</v>
      </c>
      <c r="W3033" s="13">
        <f>SUMIFS('Fielding Data'!G:G, 'Fielding Data'!$A:$A, $A3033)</f>
        <v>0</v>
      </c>
      <c r="X3033" s="13">
        <f>SUMIFS('Fielding Data'!H:H, 'Fielding Data'!$A:$A, $A3033)</f>
        <v>0</v>
      </c>
    </row>
    <row r="3034" spans="1:24" x14ac:dyDescent="0.3">
      <c r="A3034" s="13" t="str">
        <f t="shared" si="95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 t="shared" si="94"/>
        <v>1B</v>
      </c>
      <c r="Q3034" s="13">
        <f>IFERROR(VLOOKUP($A3034, 'Fielding Data'!$A$1:$H$12056, 5, 0), 0)</f>
        <v>265</v>
      </c>
      <c r="R3034" s="13">
        <f>IFERROR(VLOOKUP($A3034, 'Fielding Data'!$A$1:$H$12056, 6, 0), 0)</f>
        <v>17</v>
      </c>
      <c r="S3034" s="13">
        <f>IFERROR(VLOOKUP($A3034, 'Fielding Data'!$A$1:$H$12056, 7, 0), 0)</f>
        <v>2</v>
      </c>
      <c r="T3034" s="13">
        <f>IFERROR(VLOOKUP($A3034, 'Fielding Data'!$A$1:$H$12056, 8, 0), 0)</f>
        <v>22</v>
      </c>
      <c r="U3034" s="13">
        <f>SUMIFS('Fielding Data'!E:E, 'Fielding Data'!$A:$A, $A3034)</f>
        <v>690</v>
      </c>
      <c r="V3034" s="13">
        <f>SUMIFS('Fielding Data'!F:F, 'Fielding Data'!$A:$A, $A3034)</f>
        <v>42</v>
      </c>
      <c r="W3034" s="13">
        <f>SUMIFS('Fielding Data'!G:G, 'Fielding Data'!$A:$A, $A3034)</f>
        <v>5</v>
      </c>
      <c r="X3034" s="13">
        <f>SUMIFS('Fielding Data'!H:H, 'Fielding Data'!$A:$A, $A3034)</f>
        <v>27</v>
      </c>
    </row>
    <row r="3035" spans="1:24" x14ac:dyDescent="0.3">
      <c r="A3035" s="13" t="str">
        <f t="shared" si="95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 t="shared" si="94"/>
        <v>CF</v>
      </c>
      <c r="Q3035" s="13">
        <f>IFERROR(VLOOKUP($A3035, 'Fielding Data'!$A$1:$H$12056, 5, 0), 0)</f>
        <v>0</v>
      </c>
      <c r="R3035" s="13">
        <f>IFERROR(VLOOKUP($A3035, 'Fielding Data'!$A$1:$H$12056, 6, 0), 0)</f>
        <v>0</v>
      </c>
      <c r="S3035" s="13">
        <f>IFERROR(VLOOKUP($A3035, 'Fielding Data'!$A$1:$H$12056, 7, 0), 0)</f>
        <v>0</v>
      </c>
      <c r="T3035" s="13">
        <f>IFERROR(VLOOKUP($A3035, 'Fielding Data'!$A$1:$H$12056, 8, 0), 0)</f>
        <v>0</v>
      </c>
      <c r="U3035" s="13">
        <f>SUMIFS('Fielding Data'!E:E, 'Fielding Data'!$A:$A, $A3035)</f>
        <v>185</v>
      </c>
      <c r="V3035" s="13">
        <f>SUMIFS('Fielding Data'!F:F, 'Fielding Data'!$A:$A, $A3035)</f>
        <v>5</v>
      </c>
      <c r="W3035" s="13">
        <f>SUMIFS('Fielding Data'!G:G, 'Fielding Data'!$A:$A, $A3035)</f>
        <v>2</v>
      </c>
      <c r="X3035" s="13">
        <f>SUMIFS('Fielding Data'!H:H, 'Fielding Data'!$A:$A, $A3035)</f>
        <v>2</v>
      </c>
    </row>
    <row r="3036" spans="1:24" x14ac:dyDescent="0.3">
      <c r="A3036" s="13" t="str">
        <f t="shared" si="95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 t="shared" si="94"/>
        <v>1B</v>
      </c>
      <c r="Q3036" s="13">
        <f>IFERROR(VLOOKUP($A3036, 'Fielding Data'!$A$1:$H$12056, 5, 0), 0)</f>
        <v>175</v>
      </c>
      <c r="R3036" s="13">
        <f>IFERROR(VLOOKUP($A3036, 'Fielding Data'!$A$1:$H$12056, 6, 0), 0)</f>
        <v>11</v>
      </c>
      <c r="S3036" s="13">
        <f>IFERROR(VLOOKUP($A3036, 'Fielding Data'!$A$1:$H$12056, 7, 0), 0)</f>
        <v>1</v>
      </c>
      <c r="T3036" s="13">
        <f>IFERROR(VLOOKUP($A3036, 'Fielding Data'!$A$1:$H$12056, 8, 0), 0)</f>
        <v>13</v>
      </c>
      <c r="U3036" s="13">
        <f>SUMIFS('Fielding Data'!E:E, 'Fielding Data'!$A:$A, $A3036)</f>
        <v>385</v>
      </c>
      <c r="V3036" s="13">
        <f>SUMIFS('Fielding Data'!F:F, 'Fielding Data'!$A:$A, $A3036)</f>
        <v>17</v>
      </c>
      <c r="W3036" s="13">
        <f>SUMIFS('Fielding Data'!G:G, 'Fielding Data'!$A:$A, $A3036)</f>
        <v>3</v>
      </c>
      <c r="X3036" s="13">
        <f>SUMIFS('Fielding Data'!H:H, 'Fielding Data'!$A:$A, $A3036)</f>
        <v>15</v>
      </c>
    </row>
    <row r="3037" spans="1:24" x14ac:dyDescent="0.3">
      <c r="A3037" s="13" t="str">
        <f t="shared" si="95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 t="shared" si="94"/>
        <v>CF</v>
      </c>
      <c r="Q3037" s="13">
        <f>IFERROR(VLOOKUP($A3037, 'Fielding Data'!$A$1:$H$12056, 5, 0), 0)</f>
        <v>0</v>
      </c>
      <c r="R3037" s="13">
        <f>IFERROR(VLOOKUP($A3037, 'Fielding Data'!$A$1:$H$12056, 6, 0), 0)</f>
        <v>0</v>
      </c>
      <c r="S3037" s="13">
        <f>IFERROR(VLOOKUP($A3037, 'Fielding Data'!$A$1:$H$12056, 7, 0), 0)</f>
        <v>0</v>
      </c>
      <c r="T3037" s="13">
        <f>IFERROR(VLOOKUP($A3037, 'Fielding Data'!$A$1:$H$12056, 8, 0), 0)</f>
        <v>0</v>
      </c>
      <c r="U3037" s="13">
        <f>SUMIFS('Fielding Data'!E:E, 'Fielding Data'!$A:$A, $A3037)</f>
        <v>330</v>
      </c>
      <c r="V3037" s="13">
        <f>SUMIFS('Fielding Data'!F:F, 'Fielding Data'!$A:$A, $A3037)</f>
        <v>4</v>
      </c>
      <c r="W3037" s="13">
        <f>SUMIFS('Fielding Data'!G:G, 'Fielding Data'!$A:$A, $A3037)</f>
        <v>3</v>
      </c>
      <c r="X3037" s="13">
        <f>SUMIFS('Fielding Data'!H:H, 'Fielding Data'!$A:$A, $A3037)</f>
        <v>1</v>
      </c>
    </row>
    <row r="3038" spans="1:24" x14ac:dyDescent="0.3">
      <c r="A3038" s="13" t="str">
        <f t="shared" si="95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 t="shared" si="94"/>
        <v>2B</v>
      </c>
      <c r="Q3038" s="13">
        <f>IFERROR(VLOOKUP($A3038, 'Fielding Data'!$A$1:$H$12056, 5, 0), 0)</f>
        <v>3</v>
      </c>
      <c r="R3038" s="13">
        <f>IFERROR(VLOOKUP($A3038, 'Fielding Data'!$A$1:$H$12056, 6, 0), 0)</f>
        <v>10</v>
      </c>
      <c r="S3038" s="13">
        <f>IFERROR(VLOOKUP($A3038, 'Fielding Data'!$A$1:$H$12056, 7, 0), 0)</f>
        <v>1</v>
      </c>
      <c r="T3038" s="13">
        <f>IFERROR(VLOOKUP($A3038, 'Fielding Data'!$A$1:$H$12056, 8, 0), 0)</f>
        <v>2</v>
      </c>
      <c r="U3038" s="13">
        <f>SUMIFS('Fielding Data'!E:E, 'Fielding Data'!$A:$A, $A3038)</f>
        <v>28</v>
      </c>
      <c r="V3038" s="13">
        <f>SUMIFS('Fielding Data'!F:F, 'Fielding Data'!$A:$A, $A3038)</f>
        <v>57</v>
      </c>
      <c r="W3038" s="13">
        <f>SUMIFS('Fielding Data'!G:G, 'Fielding Data'!$A:$A, $A3038)</f>
        <v>4</v>
      </c>
      <c r="X3038" s="13">
        <f>SUMIFS('Fielding Data'!H:H, 'Fielding Data'!$A:$A, $A3038)</f>
        <v>16</v>
      </c>
    </row>
    <row r="3039" spans="1:24" x14ac:dyDescent="0.3">
      <c r="A3039" s="13" t="str">
        <f t="shared" si="95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 t="shared" si="94"/>
        <v>P</v>
      </c>
      <c r="Q3039" s="13">
        <f>IFERROR(VLOOKUP($A3039, 'Fielding Data'!$A$1:$H$12056, 5, 0), 0)</f>
        <v>3</v>
      </c>
      <c r="R3039" s="13">
        <f>IFERROR(VLOOKUP($A3039, 'Fielding Data'!$A$1:$H$12056, 6, 0), 0)</f>
        <v>6</v>
      </c>
      <c r="S3039" s="13">
        <f>IFERROR(VLOOKUP($A3039, 'Fielding Data'!$A$1:$H$12056, 7, 0), 0)</f>
        <v>0</v>
      </c>
      <c r="T3039" s="13">
        <f>IFERROR(VLOOKUP($A3039, 'Fielding Data'!$A$1:$H$12056, 8, 0), 0)</f>
        <v>0</v>
      </c>
      <c r="U3039" s="13">
        <f>SUMIFS('Fielding Data'!E:E, 'Fielding Data'!$A:$A, $A3039)</f>
        <v>3</v>
      </c>
      <c r="V3039" s="13">
        <f>SUMIFS('Fielding Data'!F:F, 'Fielding Data'!$A:$A, $A3039)</f>
        <v>6</v>
      </c>
      <c r="W3039" s="13">
        <f>SUMIFS('Fielding Data'!G:G, 'Fielding Data'!$A:$A, $A3039)</f>
        <v>0</v>
      </c>
      <c r="X3039" s="13">
        <f>SUMIFS('Fielding Data'!H:H, 'Fielding Data'!$A:$A, $A3039)</f>
        <v>0</v>
      </c>
    </row>
    <row r="3040" spans="1:24" x14ac:dyDescent="0.3">
      <c r="A3040" s="13" t="str">
        <f t="shared" si="95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 t="shared" si="94"/>
        <v>P</v>
      </c>
      <c r="Q3040" s="13">
        <f>IFERROR(VLOOKUP($A3040, 'Fielding Data'!$A$1:$H$12056, 5, 0), 0)</f>
        <v>4</v>
      </c>
      <c r="R3040" s="13">
        <f>IFERROR(VLOOKUP($A3040, 'Fielding Data'!$A$1:$H$12056, 6, 0), 0)</f>
        <v>5</v>
      </c>
      <c r="S3040" s="13">
        <f>IFERROR(VLOOKUP($A3040, 'Fielding Data'!$A$1:$H$12056, 7, 0), 0)</f>
        <v>1</v>
      </c>
      <c r="T3040" s="13">
        <f>IFERROR(VLOOKUP($A3040, 'Fielding Data'!$A$1:$H$12056, 8, 0), 0)</f>
        <v>0</v>
      </c>
      <c r="U3040" s="13">
        <f>SUMIFS('Fielding Data'!E:E, 'Fielding Data'!$A:$A, $A3040)</f>
        <v>4</v>
      </c>
      <c r="V3040" s="13">
        <f>SUMIFS('Fielding Data'!F:F, 'Fielding Data'!$A:$A, $A3040)</f>
        <v>5</v>
      </c>
      <c r="W3040" s="13">
        <f>SUMIFS('Fielding Data'!G:G, 'Fielding Data'!$A:$A, $A3040)</f>
        <v>1</v>
      </c>
      <c r="X3040" s="13">
        <f>SUMIFS('Fielding Data'!H:H, 'Fielding Data'!$A:$A, $A3040)</f>
        <v>0</v>
      </c>
    </row>
    <row r="3041" spans="1:24" x14ac:dyDescent="0.3">
      <c r="A3041" s="13" t="str">
        <f t="shared" si="95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 t="shared" si="94"/>
        <v>1B</v>
      </c>
      <c r="Q3041" s="13">
        <f>IFERROR(VLOOKUP($A3041, 'Fielding Data'!$A$1:$H$12056, 5, 0), 0)</f>
        <v>59</v>
      </c>
      <c r="R3041" s="13">
        <f>IFERROR(VLOOKUP($A3041, 'Fielding Data'!$A$1:$H$12056, 6, 0), 0)</f>
        <v>0</v>
      </c>
      <c r="S3041" s="13">
        <f>IFERROR(VLOOKUP($A3041, 'Fielding Data'!$A$1:$H$12056, 7, 0), 0)</f>
        <v>2</v>
      </c>
      <c r="T3041" s="13">
        <f>IFERROR(VLOOKUP($A3041, 'Fielding Data'!$A$1:$H$12056, 8, 0), 0)</f>
        <v>3</v>
      </c>
      <c r="U3041" s="13">
        <f>SUMIFS('Fielding Data'!E:E, 'Fielding Data'!$A:$A, $A3041)</f>
        <v>79</v>
      </c>
      <c r="V3041" s="13">
        <f>SUMIFS('Fielding Data'!F:F, 'Fielding Data'!$A:$A, $A3041)</f>
        <v>0</v>
      </c>
      <c r="W3041" s="13">
        <f>SUMIFS('Fielding Data'!G:G, 'Fielding Data'!$A:$A, $A3041)</f>
        <v>2</v>
      </c>
      <c r="X3041" s="13">
        <f>SUMIFS('Fielding Data'!H:H, 'Fielding Data'!$A:$A, $A3041)</f>
        <v>3</v>
      </c>
    </row>
    <row r="3042" spans="1:24" x14ac:dyDescent="0.3">
      <c r="A3042" s="13" t="str">
        <f t="shared" si="95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 t="shared" si="94"/>
        <v>C</v>
      </c>
      <c r="Q3042" s="13">
        <f>IFERROR(VLOOKUP($A3042, 'Fielding Data'!$A$1:$H$12056, 5, 0), 0)</f>
        <v>845</v>
      </c>
      <c r="R3042" s="13">
        <f>IFERROR(VLOOKUP($A3042, 'Fielding Data'!$A$1:$H$12056, 6, 0), 0)</f>
        <v>51</v>
      </c>
      <c r="S3042" s="13">
        <f>IFERROR(VLOOKUP($A3042, 'Fielding Data'!$A$1:$H$12056, 7, 0), 0)</f>
        <v>2</v>
      </c>
      <c r="T3042" s="13">
        <f>IFERROR(VLOOKUP($A3042, 'Fielding Data'!$A$1:$H$12056, 8, 0), 0)</f>
        <v>4</v>
      </c>
      <c r="U3042" s="13">
        <f>SUMIFS('Fielding Data'!E:E, 'Fielding Data'!$A:$A, $A3042)</f>
        <v>845</v>
      </c>
      <c r="V3042" s="13">
        <f>SUMIFS('Fielding Data'!F:F, 'Fielding Data'!$A:$A, $A3042)</f>
        <v>51</v>
      </c>
      <c r="W3042" s="13">
        <f>SUMIFS('Fielding Data'!G:G, 'Fielding Data'!$A:$A, $A3042)</f>
        <v>2</v>
      </c>
      <c r="X3042" s="13">
        <f>SUMIFS('Fielding Data'!H:H, 'Fielding Data'!$A:$A, $A3042)</f>
        <v>4</v>
      </c>
    </row>
    <row r="3043" spans="1:24" x14ac:dyDescent="0.3">
      <c r="A3043" s="13" t="str">
        <f t="shared" si="95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 t="shared" si="94"/>
        <v>P</v>
      </c>
      <c r="Q3043" s="13">
        <f>IFERROR(VLOOKUP($A3043, 'Fielding Data'!$A$1:$H$12056, 5, 0), 0)</f>
        <v>7</v>
      </c>
      <c r="R3043" s="13">
        <f>IFERROR(VLOOKUP($A3043, 'Fielding Data'!$A$1:$H$12056, 6, 0), 0)</f>
        <v>14</v>
      </c>
      <c r="S3043" s="13">
        <f>IFERROR(VLOOKUP($A3043, 'Fielding Data'!$A$1:$H$12056, 7, 0), 0)</f>
        <v>0</v>
      </c>
      <c r="T3043" s="13">
        <f>IFERROR(VLOOKUP($A3043, 'Fielding Data'!$A$1:$H$12056, 8, 0), 0)</f>
        <v>1</v>
      </c>
      <c r="U3043" s="13">
        <f>SUMIFS('Fielding Data'!E:E, 'Fielding Data'!$A:$A, $A3043)</f>
        <v>7</v>
      </c>
      <c r="V3043" s="13">
        <f>SUMIFS('Fielding Data'!F:F, 'Fielding Data'!$A:$A, $A3043)</f>
        <v>14</v>
      </c>
      <c r="W3043" s="13">
        <f>SUMIFS('Fielding Data'!G:G, 'Fielding Data'!$A:$A, $A3043)</f>
        <v>0</v>
      </c>
      <c r="X3043" s="13">
        <f>SUMIFS('Fielding Data'!H:H, 'Fielding Data'!$A:$A, $A3043)</f>
        <v>1</v>
      </c>
    </row>
    <row r="3044" spans="1:24" x14ac:dyDescent="0.3">
      <c r="A3044" s="13" t="str">
        <f t="shared" si="95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 t="shared" si="94"/>
        <v>P</v>
      </c>
      <c r="Q3044" s="13">
        <f>IFERROR(VLOOKUP($A3044, 'Fielding Data'!$A$1:$H$12056, 5, 0), 0)</f>
        <v>0</v>
      </c>
      <c r="R3044" s="13">
        <f>IFERROR(VLOOKUP($A3044, 'Fielding Data'!$A$1:$H$12056, 6, 0), 0)</f>
        <v>2</v>
      </c>
      <c r="S3044" s="13">
        <f>IFERROR(VLOOKUP($A3044, 'Fielding Data'!$A$1:$H$12056, 7, 0), 0)</f>
        <v>0</v>
      </c>
      <c r="T3044" s="13">
        <f>IFERROR(VLOOKUP($A3044, 'Fielding Data'!$A$1:$H$12056, 8, 0), 0)</f>
        <v>0</v>
      </c>
      <c r="U3044" s="13">
        <f>SUMIFS('Fielding Data'!E:E, 'Fielding Data'!$A:$A, $A3044)</f>
        <v>0</v>
      </c>
      <c r="V3044" s="13">
        <f>SUMIFS('Fielding Data'!F:F, 'Fielding Data'!$A:$A, $A3044)</f>
        <v>2</v>
      </c>
      <c r="W3044" s="13">
        <f>SUMIFS('Fielding Data'!G:G, 'Fielding Data'!$A:$A, $A3044)</f>
        <v>0</v>
      </c>
      <c r="X3044" s="13">
        <f>SUMIFS('Fielding Data'!H:H, 'Fielding Data'!$A:$A, $A3044)</f>
        <v>0</v>
      </c>
    </row>
    <row r="3045" spans="1:24" x14ac:dyDescent="0.3">
      <c r="A3045" s="13" t="str">
        <f t="shared" si="95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 t="shared" si="94"/>
        <v>P</v>
      </c>
      <c r="Q3045" s="13">
        <f>IFERROR(VLOOKUP($A3045, 'Fielding Data'!$A$1:$H$12056, 5, 0), 0)</f>
        <v>0</v>
      </c>
      <c r="R3045" s="13">
        <f>IFERROR(VLOOKUP($A3045, 'Fielding Data'!$A$1:$H$12056, 6, 0), 0)</f>
        <v>5</v>
      </c>
      <c r="S3045" s="13">
        <f>IFERROR(VLOOKUP($A3045, 'Fielding Data'!$A$1:$H$12056, 7, 0), 0)</f>
        <v>0</v>
      </c>
      <c r="T3045" s="13">
        <f>IFERROR(VLOOKUP($A3045, 'Fielding Data'!$A$1:$H$12056, 8, 0), 0)</f>
        <v>0</v>
      </c>
      <c r="U3045" s="13">
        <f>SUMIFS('Fielding Data'!E:E, 'Fielding Data'!$A:$A, $A3045)</f>
        <v>0</v>
      </c>
      <c r="V3045" s="13">
        <f>SUMIFS('Fielding Data'!F:F, 'Fielding Data'!$A:$A, $A3045)</f>
        <v>5</v>
      </c>
      <c r="W3045" s="13">
        <f>SUMIFS('Fielding Data'!G:G, 'Fielding Data'!$A:$A, $A3045)</f>
        <v>0</v>
      </c>
      <c r="X3045" s="13">
        <f>SUMIFS('Fielding Data'!H:H, 'Fielding Data'!$A:$A, $A3045)</f>
        <v>0</v>
      </c>
    </row>
    <row r="3046" spans="1:24" x14ac:dyDescent="0.3">
      <c r="A3046" s="13" t="str">
        <f t="shared" si="95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 t="shared" si="94"/>
        <v>2B</v>
      </c>
      <c r="Q3046" s="13">
        <f>IFERROR(VLOOKUP($A3046, 'Fielding Data'!$A$1:$H$12056, 5, 0), 0)</f>
        <v>6</v>
      </c>
      <c r="R3046" s="13">
        <f>IFERROR(VLOOKUP($A3046, 'Fielding Data'!$A$1:$H$12056, 6, 0), 0)</f>
        <v>12</v>
      </c>
      <c r="S3046" s="13">
        <f>IFERROR(VLOOKUP($A3046, 'Fielding Data'!$A$1:$H$12056, 7, 0), 0)</f>
        <v>0</v>
      </c>
      <c r="T3046" s="13">
        <f>IFERROR(VLOOKUP($A3046, 'Fielding Data'!$A$1:$H$12056, 8, 0), 0)</f>
        <v>2</v>
      </c>
      <c r="U3046" s="13">
        <f>SUMIFS('Fielding Data'!E:E, 'Fielding Data'!$A:$A, $A3046)</f>
        <v>16</v>
      </c>
      <c r="V3046" s="13">
        <f>SUMIFS('Fielding Data'!F:F, 'Fielding Data'!$A:$A, $A3046)</f>
        <v>25</v>
      </c>
      <c r="W3046" s="13">
        <f>SUMIFS('Fielding Data'!G:G, 'Fielding Data'!$A:$A, $A3046)</f>
        <v>0</v>
      </c>
      <c r="X3046" s="13">
        <f>SUMIFS('Fielding Data'!H:H, 'Fielding Data'!$A:$A, $A3046)</f>
        <v>3</v>
      </c>
    </row>
    <row r="3047" spans="1:24" x14ac:dyDescent="0.3">
      <c r="A3047" s="13" t="str">
        <f t="shared" si="95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 t="shared" si="94"/>
        <v>CF</v>
      </c>
      <c r="Q3047" s="13">
        <f>IFERROR(VLOOKUP($A3047, 'Fielding Data'!$A$1:$H$12056, 5, 0), 0)</f>
        <v>0</v>
      </c>
      <c r="R3047" s="13">
        <f>IFERROR(VLOOKUP($A3047, 'Fielding Data'!$A$1:$H$12056, 6, 0), 0)</f>
        <v>0</v>
      </c>
      <c r="S3047" s="13">
        <f>IFERROR(VLOOKUP($A3047, 'Fielding Data'!$A$1:$H$12056, 7, 0), 0)</f>
        <v>0</v>
      </c>
      <c r="T3047" s="13">
        <f>IFERROR(VLOOKUP($A3047, 'Fielding Data'!$A$1:$H$12056, 8, 0), 0)</f>
        <v>0</v>
      </c>
      <c r="U3047" s="13">
        <f>SUMIFS('Fielding Data'!E:E, 'Fielding Data'!$A:$A, $A3047)</f>
        <v>367</v>
      </c>
      <c r="V3047" s="13">
        <f>SUMIFS('Fielding Data'!F:F, 'Fielding Data'!$A:$A, $A3047)</f>
        <v>3</v>
      </c>
      <c r="W3047" s="13">
        <f>SUMIFS('Fielding Data'!G:G, 'Fielding Data'!$A:$A, $A3047)</f>
        <v>1</v>
      </c>
      <c r="X3047" s="13">
        <f>SUMIFS('Fielding Data'!H:H, 'Fielding Data'!$A:$A, $A3047)</f>
        <v>1</v>
      </c>
    </row>
    <row r="3048" spans="1:24" x14ac:dyDescent="0.3">
      <c r="A3048" s="13" t="str">
        <f t="shared" si="95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 t="shared" si="94"/>
        <v>P</v>
      </c>
      <c r="Q3048" s="13">
        <f>IFERROR(VLOOKUP($A3048, 'Fielding Data'!$A$1:$H$12056, 5, 0), 0)</f>
        <v>0</v>
      </c>
      <c r="R3048" s="13">
        <f>IFERROR(VLOOKUP($A3048, 'Fielding Data'!$A$1:$H$12056, 6, 0), 0)</f>
        <v>0</v>
      </c>
      <c r="S3048" s="13">
        <f>IFERROR(VLOOKUP($A3048, 'Fielding Data'!$A$1:$H$12056, 7, 0), 0)</f>
        <v>0</v>
      </c>
      <c r="T3048" s="13">
        <f>IFERROR(VLOOKUP($A3048, 'Fielding Data'!$A$1:$H$12056, 8, 0), 0)</f>
        <v>0</v>
      </c>
      <c r="U3048" s="13">
        <f>SUMIFS('Fielding Data'!E:E, 'Fielding Data'!$A:$A, $A3048)</f>
        <v>0</v>
      </c>
      <c r="V3048" s="13">
        <f>SUMIFS('Fielding Data'!F:F, 'Fielding Data'!$A:$A, $A3048)</f>
        <v>0</v>
      </c>
      <c r="W3048" s="13">
        <f>SUMIFS('Fielding Data'!G:G, 'Fielding Data'!$A:$A, $A3048)</f>
        <v>0</v>
      </c>
      <c r="X3048" s="13">
        <f>SUMIFS('Fielding Data'!H:H, 'Fielding Data'!$A:$A, $A3048)</f>
        <v>0</v>
      </c>
    </row>
    <row r="3049" spans="1:24" x14ac:dyDescent="0.3">
      <c r="A3049" s="13" t="str">
        <f t="shared" si="95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 t="shared" si="94"/>
        <v>P</v>
      </c>
      <c r="Q3049" s="13">
        <f>IFERROR(VLOOKUP($A3049, 'Fielding Data'!$A$1:$H$12056, 5, 0), 0)</f>
        <v>14</v>
      </c>
      <c r="R3049" s="13">
        <f>IFERROR(VLOOKUP($A3049, 'Fielding Data'!$A$1:$H$12056, 6, 0), 0)</f>
        <v>15</v>
      </c>
      <c r="S3049" s="13">
        <f>IFERROR(VLOOKUP($A3049, 'Fielding Data'!$A$1:$H$12056, 7, 0), 0)</f>
        <v>1</v>
      </c>
      <c r="T3049" s="13">
        <f>IFERROR(VLOOKUP($A3049, 'Fielding Data'!$A$1:$H$12056, 8, 0), 0)</f>
        <v>1</v>
      </c>
      <c r="U3049" s="13">
        <f>SUMIFS('Fielding Data'!E:E, 'Fielding Data'!$A:$A, $A3049)</f>
        <v>14</v>
      </c>
      <c r="V3049" s="13">
        <f>SUMIFS('Fielding Data'!F:F, 'Fielding Data'!$A:$A, $A3049)</f>
        <v>15</v>
      </c>
      <c r="W3049" s="13">
        <f>SUMIFS('Fielding Data'!G:G, 'Fielding Data'!$A:$A, $A3049)</f>
        <v>1</v>
      </c>
      <c r="X3049" s="13">
        <f>SUMIFS('Fielding Data'!H:H, 'Fielding Data'!$A:$A, $A3049)</f>
        <v>1</v>
      </c>
    </row>
    <row r="3050" spans="1:24" x14ac:dyDescent="0.3">
      <c r="A3050" s="13" t="str">
        <f t="shared" si="95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 t="shared" si="94"/>
        <v>2B</v>
      </c>
      <c r="Q3050" s="13">
        <f>IFERROR(VLOOKUP($A3050, 'Fielding Data'!$A$1:$H$12056, 5, 0), 0)</f>
        <v>6</v>
      </c>
      <c r="R3050" s="13">
        <f>IFERROR(VLOOKUP($A3050, 'Fielding Data'!$A$1:$H$12056, 6, 0), 0)</f>
        <v>10</v>
      </c>
      <c r="S3050" s="13">
        <f>IFERROR(VLOOKUP($A3050, 'Fielding Data'!$A$1:$H$12056, 7, 0), 0)</f>
        <v>0</v>
      </c>
      <c r="T3050" s="13">
        <f>IFERROR(VLOOKUP($A3050, 'Fielding Data'!$A$1:$H$12056, 8, 0), 0)</f>
        <v>2</v>
      </c>
      <c r="U3050" s="13">
        <f>SUMIFS('Fielding Data'!E:E, 'Fielding Data'!$A:$A, $A3050)</f>
        <v>75</v>
      </c>
      <c r="V3050" s="13">
        <f>SUMIFS('Fielding Data'!F:F, 'Fielding Data'!$A:$A, $A3050)</f>
        <v>155</v>
      </c>
      <c r="W3050" s="13">
        <f>SUMIFS('Fielding Data'!G:G, 'Fielding Data'!$A:$A, $A3050)</f>
        <v>1</v>
      </c>
      <c r="X3050" s="13">
        <f>SUMIFS('Fielding Data'!H:H, 'Fielding Data'!$A:$A, $A3050)</f>
        <v>33</v>
      </c>
    </row>
    <row r="3051" spans="1:24" x14ac:dyDescent="0.3">
      <c r="A3051" s="13" t="str">
        <f t="shared" si="95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 t="shared" si="94"/>
        <v>P</v>
      </c>
      <c r="Q3051" s="13">
        <f>IFERROR(VLOOKUP($A3051, 'Fielding Data'!$A$1:$H$12056, 5, 0), 0)</f>
        <v>2</v>
      </c>
      <c r="R3051" s="13">
        <f>IFERROR(VLOOKUP($A3051, 'Fielding Data'!$A$1:$H$12056, 6, 0), 0)</f>
        <v>7</v>
      </c>
      <c r="S3051" s="13">
        <f>IFERROR(VLOOKUP($A3051, 'Fielding Data'!$A$1:$H$12056, 7, 0), 0)</f>
        <v>0</v>
      </c>
      <c r="T3051" s="13">
        <f>IFERROR(VLOOKUP($A3051, 'Fielding Data'!$A$1:$H$12056, 8, 0), 0)</f>
        <v>1</v>
      </c>
      <c r="U3051" s="13">
        <f>SUMIFS('Fielding Data'!E:E, 'Fielding Data'!$A:$A, $A3051)</f>
        <v>2</v>
      </c>
      <c r="V3051" s="13">
        <f>SUMIFS('Fielding Data'!F:F, 'Fielding Data'!$A:$A, $A3051)</f>
        <v>7</v>
      </c>
      <c r="W3051" s="13">
        <f>SUMIFS('Fielding Data'!G:G, 'Fielding Data'!$A:$A, $A3051)</f>
        <v>0</v>
      </c>
      <c r="X3051" s="13">
        <f>SUMIFS('Fielding Data'!H:H, 'Fielding Data'!$A:$A, $A3051)</f>
        <v>1</v>
      </c>
    </row>
    <row r="3052" spans="1:24" x14ac:dyDescent="0.3">
      <c r="A3052" s="13" t="str">
        <f t="shared" si="95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 t="shared" si="94"/>
        <v>P</v>
      </c>
      <c r="Q3052" s="13">
        <f>IFERROR(VLOOKUP($A3052, 'Fielding Data'!$A$1:$H$12056, 5, 0), 0)</f>
        <v>0</v>
      </c>
      <c r="R3052" s="13">
        <f>IFERROR(VLOOKUP($A3052, 'Fielding Data'!$A$1:$H$12056, 6, 0), 0)</f>
        <v>3</v>
      </c>
      <c r="S3052" s="13">
        <f>IFERROR(VLOOKUP($A3052, 'Fielding Data'!$A$1:$H$12056, 7, 0), 0)</f>
        <v>0</v>
      </c>
      <c r="T3052" s="13">
        <f>IFERROR(VLOOKUP($A3052, 'Fielding Data'!$A$1:$H$12056, 8, 0), 0)</f>
        <v>1</v>
      </c>
      <c r="U3052" s="13">
        <f>SUMIFS('Fielding Data'!E:E, 'Fielding Data'!$A:$A, $A3052)</f>
        <v>0</v>
      </c>
      <c r="V3052" s="13">
        <f>SUMIFS('Fielding Data'!F:F, 'Fielding Data'!$A:$A, $A3052)</f>
        <v>3</v>
      </c>
      <c r="W3052" s="13">
        <f>SUMIFS('Fielding Data'!G:G, 'Fielding Data'!$A:$A, $A3052)</f>
        <v>0</v>
      </c>
      <c r="X3052" s="13">
        <f>SUMIFS('Fielding Data'!H:H, 'Fielding Data'!$A:$A, $A3052)</f>
        <v>1</v>
      </c>
    </row>
    <row r="3053" spans="1:24" x14ac:dyDescent="0.3">
      <c r="A3053" s="13" t="str">
        <f t="shared" si="95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 t="shared" si="94"/>
        <v>C</v>
      </c>
      <c r="Q3053" s="13">
        <f>IFERROR(VLOOKUP($A3053, 'Fielding Data'!$A$1:$H$12056, 5, 0), 0)</f>
        <v>495</v>
      </c>
      <c r="R3053" s="13">
        <f>IFERROR(VLOOKUP($A3053, 'Fielding Data'!$A$1:$H$12056, 6, 0), 0)</f>
        <v>41</v>
      </c>
      <c r="S3053" s="13">
        <f>IFERROR(VLOOKUP($A3053, 'Fielding Data'!$A$1:$H$12056, 7, 0), 0)</f>
        <v>3</v>
      </c>
      <c r="T3053" s="13">
        <f>IFERROR(VLOOKUP($A3053, 'Fielding Data'!$A$1:$H$12056, 8, 0), 0)</f>
        <v>1</v>
      </c>
      <c r="U3053" s="13">
        <f>SUMIFS('Fielding Data'!E:E, 'Fielding Data'!$A:$A, $A3053)</f>
        <v>495</v>
      </c>
      <c r="V3053" s="13">
        <f>SUMIFS('Fielding Data'!F:F, 'Fielding Data'!$A:$A, $A3053)</f>
        <v>41</v>
      </c>
      <c r="W3053" s="13">
        <f>SUMIFS('Fielding Data'!G:G, 'Fielding Data'!$A:$A, $A3053)</f>
        <v>3</v>
      </c>
      <c r="X3053" s="13">
        <f>SUMIFS('Fielding Data'!H:H, 'Fielding Data'!$A:$A, $A3053)</f>
        <v>1</v>
      </c>
    </row>
    <row r="3054" spans="1:24" x14ac:dyDescent="0.3">
      <c r="A3054" s="13" t="str">
        <f t="shared" si="95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 t="shared" si="94"/>
        <v>P</v>
      </c>
      <c r="Q3054" s="13">
        <f>IFERROR(VLOOKUP($A3054, 'Fielding Data'!$A$1:$H$12056, 5, 0), 0)</f>
        <v>3</v>
      </c>
      <c r="R3054" s="13">
        <f>IFERROR(VLOOKUP($A3054, 'Fielding Data'!$A$1:$H$12056, 6, 0), 0)</f>
        <v>1</v>
      </c>
      <c r="S3054" s="13">
        <f>IFERROR(VLOOKUP($A3054, 'Fielding Data'!$A$1:$H$12056, 7, 0), 0)</f>
        <v>0</v>
      </c>
      <c r="T3054" s="13">
        <f>IFERROR(VLOOKUP($A3054, 'Fielding Data'!$A$1:$H$12056, 8, 0), 0)</f>
        <v>0</v>
      </c>
      <c r="U3054" s="13">
        <f>SUMIFS('Fielding Data'!E:E, 'Fielding Data'!$A:$A, $A3054)</f>
        <v>3</v>
      </c>
      <c r="V3054" s="13">
        <f>SUMIFS('Fielding Data'!F:F, 'Fielding Data'!$A:$A, $A3054)</f>
        <v>1</v>
      </c>
      <c r="W3054" s="13">
        <f>SUMIFS('Fielding Data'!G:G, 'Fielding Data'!$A:$A, $A3054)</f>
        <v>0</v>
      </c>
      <c r="X3054" s="13">
        <f>SUMIFS('Fielding Data'!H:H, 'Fielding Data'!$A:$A, $A3054)</f>
        <v>0</v>
      </c>
    </row>
    <row r="3055" spans="1:24" x14ac:dyDescent="0.3">
      <c r="A3055" s="13" t="str">
        <f t="shared" si="95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 t="shared" si="94"/>
        <v>P</v>
      </c>
      <c r="Q3055" s="13">
        <f>IFERROR(VLOOKUP($A3055, 'Fielding Data'!$A$1:$H$12056, 5, 0), 0)</f>
        <v>12</v>
      </c>
      <c r="R3055" s="13">
        <f>IFERROR(VLOOKUP($A3055, 'Fielding Data'!$A$1:$H$12056, 6, 0), 0)</f>
        <v>26</v>
      </c>
      <c r="S3055" s="13">
        <f>IFERROR(VLOOKUP($A3055, 'Fielding Data'!$A$1:$H$12056, 7, 0), 0)</f>
        <v>1</v>
      </c>
      <c r="T3055" s="13">
        <f>IFERROR(VLOOKUP($A3055, 'Fielding Data'!$A$1:$H$12056, 8, 0), 0)</f>
        <v>1</v>
      </c>
      <c r="U3055" s="13">
        <f>SUMIFS('Fielding Data'!E:E, 'Fielding Data'!$A:$A, $A3055)</f>
        <v>12</v>
      </c>
      <c r="V3055" s="13">
        <f>SUMIFS('Fielding Data'!F:F, 'Fielding Data'!$A:$A, $A3055)</f>
        <v>26</v>
      </c>
      <c r="W3055" s="13">
        <f>SUMIFS('Fielding Data'!G:G, 'Fielding Data'!$A:$A, $A3055)</f>
        <v>1</v>
      </c>
      <c r="X3055" s="13">
        <f>SUMIFS('Fielding Data'!H:H, 'Fielding Data'!$A:$A, $A3055)</f>
        <v>1</v>
      </c>
    </row>
    <row r="3056" spans="1:24" x14ac:dyDescent="0.3">
      <c r="A3056" s="13" t="str">
        <f t="shared" si="95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 t="shared" si="94"/>
        <v>P</v>
      </c>
      <c r="Q3056" s="13">
        <f>IFERROR(VLOOKUP($A3056, 'Fielding Data'!$A$1:$H$12056, 5, 0), 0)</f>
        <v>3</v>
      </c>
      <c r="R3056" s="13">
        <f>IFERROR(VLOOKUP($A3056, 'Fielding Data'!$A$1:$H$12056, 6, 0), 0)</f>
        <v>1</v>
      </c>
      <c r="S3056" s="13">
        <f>IFERROR(VLOOKUP($A3056, 'Fielding Data'!$A$1:$H$12056, 7, 0), 0)</f>
        <v>0</v>
      </c>
      <c r="T3056" s="13">
        <f>IFERROR(VLOOKUP($A3056, 'Fielding Data'!$A$1:$H$12056, 8, 0), 0)</f>
        <v>0</v>
      </c>
      <c r="U3056" s="13">
        <f>SUMIFS('Fielding Data'!E:E, 'Fielding Data'!$A:$A, $A3056)</f>
        <v>3</v>
      </c>
      <c r="V3056" s="13">
        <f>SUMIFS('Fielding Data'!F:F, 'Fielding Data'!$A:$A, $A3056)</f>
        <v>1</v>
      </c>
      <c r="W3056" s="13">
        <f>SUMIFS('Fielding Data'!G:G, 'Fielding Data'!$A:$A, $A3056)</f>
        <v>0</v>
      </c>
      <c r="X3056" s="13">
        <f>SUMIFS('Fielding Data'!H:H, 'Fielding Data'!$A:$A, $A3056)</f>
        <v>0</v>
      </c>
    </row>
    <row r="3057" spans="1:24" x14ac:dyDescent="0.3">
      <c r="A3057" s="13" t="str">
        <f t="shared" si="95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 t="shared" si="94"/>
        <v>P</v>
      </c>
      <c r="Q3057" s="13">
        <f>IFERROR(VLOOKUP($A3057, 'Fielding Data'!$A$1:$H$12056, 5, 0), 0)</f>
        <v>0</v>
      </c>
      <c r="R3057" s="13">
        <f>IFERROR(VLOOKUP($A3057, 'Fielding Data'!$A$1:$H$12056, 6, 0), 0)</f>
        <v>2</v>
      </c>
      <c r="S3057" s="13">
        <f>IFERROR(VLOOKUP($A3057, 'Fielding Data'!$A$1:$H$12056, 7, 0), 0)</f>
        <v>1</v>
      </c>
      <c r="T3057" s="13">
        <f>IFERROR(VLOOKUP($A3057, 'Fielding Data'!$A$1:$H$12056, 8, 0), 0)</f>
        <v>0</v>
      </c>
      <c r="U3057" s="13">
        <f>SUMIFS('Fielding Data'!E:E, 'Fielding Data'!$A:$A, $A3057)</f>
        <v>0</v>
      </c>
      <c r="V3057" s="13">
        <f>SUMIFS('Fielding Data'!F:F, 'Fielding Data'!$A:$A, $A3057)</f>
        <v>2</v>
      </c>
      <c r="W3057" s="13">
        <f>SUMIFS('Fielding Data'!G:G, 'Fielding Data'!$A:$A, $A3057)</f>
        <v>1</v>
      </c>
      <c r="X3057" s="13">
        <f>SUMIFS('Fielding Data'!H:H, 'Fielding Data'!$A:$A, $A3057)</f>
        <v>0</v>
      </c>
    </row>
    <row r="3058" spans="1:24" x14ac:dyDescent="0.3">
      <c r="A3058" s="13" t="str">
        <f t="shared" si="95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 t="shared" si="94"/>
        <v>P</v>
      </c>
      <c r="Q3058" s="13">
        <f>IFERROR(VLOOKUP($A3058, 'Fielding Data'!$A$1:$H$12056, 5, 0), 0)</f>
        <v>5</v>
      </c>
      <c r="R3058" s="13">
        <f>IFERROR(VLOOKUP($A3058, 'Fielding Data'!$A$1:$H$12056, 6, 0), 0)</f>
        <v>8</v>
      </c>
      <c r="S3058" s="13">
        <f>IFERROR(VLOOKUP($A3058, 'Fielding Data'!$A$1:$H$12056, 7, 0), 0)</f>
        <v>0</v>
      </c>
      <c r="T3058" s="13">
        <f>IFERROR(VLOOKUP($A3058, 'Fielding Data'!$A$1:$H$12056, 8, 0), 0)</f>
        <v>0</v>
      </c>
      <c r="U3058" s="13">
        <f>SUMIFS('Fielding Data'!E:E, 'Fielding Data'!$A:$A, $A3058)</f>
        <v>5</v>
      </c>
      <c r="V3058" s="13">
        <f>SUMIFS('Fielding Data'!F:F, 'Fielding Data'!$A:$A, $A3058)</f>
        <v>8</v>
      </c>
      <c r="W3058" s="13">
        <f>SUMIFS('Fielding Data'!G:G, 'Fielding Data'!$A:$A, $A3058)</f>
        <v>0</v>
      </c>
      <c r="X3058" s="13">
        <f>SUMIFS('Fielding Data'!H:H, 'Fielding Data'!$A:$A, $A3058)</f>
        <v>0</v>
      </c>
    </row>
    <row r="3059" spans="1:24" x14ac:dyDescent="0.3">
      <c r="A3059" s="13" t="str">
        <f t="shared" si="95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 t="shared" si="94"/>
        <v>P</v>
      </c>
      <c r="Q3059" s="13">
        <f>IFERROR(VLOOKUP($A3059, 'Fielding Data'!$A$1:$H$12056, 5, 0), 0)</f>
        <v>19</v>
      </c>
      <c r="R3059" s="13">
        <f>IFERROR(VLOOKUP($A3059, 'Fielding Data'!$A$1:$H$12056, 6, 0), 0)</f>
        <v>25</v>
      </c>
      <c r="S3059" s="13">
        <f>IFERROR(VLOOKUP($A3059, 'Fielding Data'!$A$1:$H$12056, 7, 0), 0)</f>
        <v>1</v>
      </c>
      <c r="T3059" s="13">
        <f>IFERROR(VLOOKUP($A3059, 'Fielding Data'!$A$1:$H$12056, 8, 0), 0)</f>
        <v>1</v>
      </c>
      <c r="U3059" s="13">
        <f>SUMIFS('Fielding Data'!E:E, 'Fielding Data'!$A:$A, $A3059)</f>
        <v>19</v>
      </c>
      <c r="V3059" s="13">
        <f>SUMIFS('Fielding Data'!F:F, 'Fielding Data'!$A:$A, $A3059)</f>
        <v>25</v>
      </c>
      <c r="W3059" s="13">
        <f>SUMIFS('Fielding Data'!G:G, 'Fielding Data'!$A:$A, $A3059)</f>
        <v>1</v>
      </c>
      <c r="X3059" s="13">
        <f>SUMIFS('Fielding Data'!H:H, 'Fielding Data'!$A:$A, $A3059)</f>
        <v>1</v>
      </c>
    </row>
    <row r="3060" spans="1:24" x14ac:dyDescent="0.3">
      <c r="A3060" s="13" t="str">
        <f t="shared" si="95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 t="shared" si="94"/>
        <v>2B</v>
      </c>
      <c r="Q3060" s="13">
        <f>IFERROR(VLOOKUP($A3060, 'Fielding Data'!$A$1:$H$12056, 5, 0), 0)</f>
        <v>4</v>
      </c>
      <c r="R3060" s="13">
        <f>IFERROR(VLOOKUP($A3060, 'Fielding Data'!$A$1:$H$12056, 6, 0), 0)</f>
        <v>19</v>
      </c>
      <c r="S3060" s="13">
        <f>IFERROR(VLOOKUP($A3060, 'Fielding Data'!$A$1:$H$12056, 7, 0), 0)</f>
        <v>0</v>
      </c>
      <c r="T3060" s="13">
        <f>IFERROR(VLOOKUP($A3060, 'Fielding Data'!$A$1:$H$12056, 8, 0), 0)</f>
        <v>4</v>
      </c>
      <c r="U3060" s="13">
        <f>SUMIFS('Fielding Data'!E:E, 'Fielding Data'!$A:$A, $A3060)</f>
        <v>20</v>
      </c>
      <c r="V3060" s="13">
        <f>SUMIFS('Fielding Data'!F:F, 'Fielding Data'!$A:$A, $A3060)</f>
        <v>58</v>
      </c>
      <c r="W3060" s="13">
        <f>SUMIFS('Fielding Data'!G:G, 'Fielding Data'!$A:$A, $A3060)</f>
        <v>1</v>
      </c>
      <c r="X3060" s="13">
        <f>SUMIFS('Fielding Data'!H:H, 'Fielding Data'!$A:$A, $A3060)</f>
        <v>8</v>
      </c>
    </row>
    <row r="3061" spans="1:24" x14ac:dyDescent="0.3">
      <c r="A3061" s="13" t="str">
        <f t="shared" si="95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 t="shared" si="94"/>
        <v>CF</v>
      </c>
      <c r="Q3061" s="13">
        <f>IFERROR(VLOOKUP($A3061, 'Fielding Data'!$A$1:$H$12056, 5, 0), 0)</f>
        <v>0</v>
      </c>
      <c r="R3061" s="13">
        <f>IFERROR(VLOOKUP($A3061, 'Fielding Data'!$A$1:$H$12056, 6, 0), 0)</f>
        <v>0</v>
      </c>
      <c r="S3061" s="13">
        <f>IFERROR(VLOOKUP($A3061, 'Fielding Data'!$A$1:$H$12056, 7, 0), 0)</f>
        <v>0</v>
      </c>
      <c r="T3061" s="13">
        <f>IFERROR(VLOOKUP($A3061, 'Fielding Data'!$A$1:$H$12056, 8, 0), 0)</f>
        <v>0</v>
      </c>
      <c r="U3061" s="13">
        <f>SUMIFS('Fielding Data'!E:E, 'Fielding Data'!$A:$A, $A3061)</f>
        <v>0</v>
      </c>
      <c r="V3061" s="13">
        <f>SUMIFS('Fielding Data'!F:F, 'Fielding Data'!$A:$A, $A3061)</f>
        <v>0</v>
      </c>
      <c r="W3061" s="13">
        <f>SUMIFS('Fielding Data'!G:G, 'Fielding Data'!$A:$A, $A3061)</f>
        <v>0</v>
      </c>
      <c r="X3061" s="13">
        <f>SUMIFS('Fielding Data'!H:H, 'Fielding Data'!$A:$A, $A3061)</f>
        <v>0</v>
      </c>
    </row>
    <row r="3062" spans="1:24" x14ac:dyDescent="0.3">
      <c r="A3062" s="13" t="str">
        <f t="shared" si="95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 t="shared" si="94"/>
        <v>C</v>
      </c>
      <c r="Q3062" s="13">
        <f>IFERROR(VLOOKUP($A3062, 'Fielding Data'!$A$1:$H$12056, 5, 0), 0)</f>
        <v>368</v>
      </c>
      <c r="R3062" s="13">
        <f>IFERROR(VLOOKUP($A3062, 'Fielding Data'!$A$1:$H$12056, 6, 0), 0)</f>
        <v>24</v>
      </c>
      <c r="S3062" s="13">
        <f>IFERROR(VLOOKUP($A3062, 'Fielding Data'!$A$1:$H$12056, 7, 0), 0)</f>
        <v>1</v>
      </c>
      <c r="T3062" s="13">
        <f>IFERROR(VLOOKUP($A3062, 'Fielding Data'!$A$1:$H$12056, 8, 0), 0)</f>
        <v>1</v>
      </c>
      <c r="U3062" s="13">
        <f>SUMIFS('Fielding Data'!E:E, 'Fielding Data'!$A:$A, $A3062)</f>
        <v>368</v>
      </c>
      <c r="V3062" s="13">
        <f>SUMIFS('Fielding Data'!F:F, 'Fielding Data'!$A:$A, $A3062)</f>
        <v>24</v>
      </c>
      <c r="W3062" s="13">
        <f>SUMIFS('Fielding Data'!G:G, 'Fielding Data'!$A:$A, $A3062)</f>
        <v>1</v>
      </c>
      <c r="X3062" s="13">
        <f>SUMIFS('Fielding Data'!H:H, 'Fielding Data'!$A:$A, $A3062)</f>
        <v>1</v>
      </c>
    </row>
    <row r="3063" spans="1:24" x14ac:dyDescent="0.3">
      <c r="A3063" s="13" t="str">
        <f t="shared" si="95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 t="shared" si="94"/>
        <v>3B</v>
      </c>
      <c r="Q3063" s="13">
        <f>IFERROR(VLOOKUP($A3063, 'Fielding Data'!$A$1:$H$12056, 5, 0), 0)</f>
        <v>32</v>
      </c>
      <c r="R3063" s="13">
        <f>IFERROR(VLOOKUP($A3063, 'Fielding Data'!$A$1:$H$12056, 6, 0), 0)</f>
        <v>134</v>
      </c>
      <c r="S3063" s="13">
        <f>IFERROR(VLOOKUP($A3063, 'Fielding Data'!$A$1:$H$12056, 7, 0), 0)</f>
        <v>9</v>
      </c>
      <c r="T3063" s="13">
        <f>IFERROR(VLOOKUP($A3063, 'Fielding Data'!$A$1:$H$12056, 8, 0), 0)</f>
        <v>13</v>
      </c>
      <c r="U3063" s="13">
        <f>SUMIFS('Fielding Data'!E:E, 'Fielding Data'!$A:$A, $A3063)</f>
        <v>32</v>
      </c>
      <c r="V3063" s="13">
        <f>SUMIFS('Fielding Data'!F:F, 'Fielding Data'!$A:$A, $A3063)</f>
        <v>134</v>
      </c>
      <c r="W3063" s="13">
        <f>SUMIFS('Fielding Data'!G:G, 'Fielding Data'!$A:$A, $A3063)</f>
        <v>9</v>
      </c>
      <c r="X3063" s="13">
        <f>SUMIFS('Fielding Data'!H:H, 'Fielding Data'!$A:$A, $A3063)</f>
        <v>13</v>
      </c>
    </row>
    <row r="3064" spans="1:24" x14ac:dyDescent="0.3">
      <c r="A3064" s="13" t="str">
        <f t="shared" si="95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 t="shared" si="94"/>
        <v>P</v>
      </c>
      <c r="Q3064" s="13">
        <f>IFERROR(VLOOKUP($A3064, 'Fielding Data'!$A$1:$H$12056, 5, 0), 0)</f>
        <v>0</v>
      </c>
      <c r="R3064" s="13">
        <f>IFERROR(VLOOKUP($A3064, 'Fielding Data'!$A$1:$H$12056, 6, 0), 0)</f>
        <v>7</v>
      </c>
      <c r="S3064" s="13">
        <f>IFERROR(VLOOKUP($A3064, 'Fielding Data'!$A$1:$H$12056, 7, 0), 0)</f>
        <v>1</v>
      </c>
      <c r="T3064" s="13">
        <f>IFERROR(VLOOKUP($A3064, 'Fielding Data'!$A$1:$H$12056, 8, 0), 0)</f>
        <v>0</v>
      </c>
      <c r="U3064" s="13">
        <f>SUMIFS('Fielding Data'!E:E, 'Fielding Data'!$A:$A, $A3064)</f>
        <v>0</v>
      </c>
      <c r="V3064" s="13">
        <f>SUMIFS('Fielding Data'!F:F, 'Fielding Data'!$A:$A, $A3064)</f>
        <v>7</v>
      </c>
      <c r="W3064" s="13">
        <f>SUMIFS('Fielding Data'!G:G, 'Fielding Data'!$A:$A, $A3064)</f>
        <v>1</v>
      </c>
      <c r="X3064" s="13">
        <f>SUMIFS('Fielding Data'!H:H, 'Fielding Data'!$A:$A, $A3064)</f>
        <v>0</v>
      </c>
    </row>
    <row r="3065" spans="1:24" x14ac:dyDescent="0.3">
      <c r="A3065" s="13" t="str">
        <f t="shared" si="95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 t="shared" si="94"/>
        <v>P</v>
      </c>
      <c r="Q3065" s="13">
        <f>IFERROR(VLOOKUP($A3065, 'Fielding Data'!$A$1:$H$12056, 5, 0), 0)</f>
        <v>2</v>
      </c>
      <c r="R3065" s="13">
        <f>IFERROR(VLOOKUP($A3065, 'Fielding Data'!$A$1:$H$12056, 6, 0), 0)</f>
        <v>28</v>
      </c>
      <c r="S3065" s="13">
        <f>IFERROR(VLOOKUP($A3065, 'Fielding Data'!$A$1:$H$12056, 7, 0), 0)</f>
        <v>1</v>
      </c>
      <c r="T3065" s="13">
        <f>IFERROR(VLOOKUP($A3065, 'Fielding Data'!$A$1:$H$12056, 8, 0), 0)</f>
        <v>1</v>
      </c>
      <c r="U3065" s="13">
        <f>SUMIFS('Fielding Data'!E:E, 'Fielding Data'!$A:$A, $A3065)</f>
        <v>2</v>
      </c>
      <c r="V3065" s="13">
        <f>SUMIFS('Fielding Data'!F:F, 'Fielding Data'!$A:$A, $A3065)</f>
        <v>28</v>
      </c>
      <c r="W3065" s="13">
        <f>SUMIFS('Fielding Data'!G:G, 'Fielding Data'!$A:$A, $A3065)</f>
        <v>1</v>
      </c>
      <c r="X3065" s="13">
        <f>SUMIFS('Fielding Data'!H:H, 'Fielding Data'!$A:$A, $A3065)</f>
        <v>1</v>
      </c>
    </row>
    <row r="3066" spans="1:24" x14ac:dyDescent="0.3">
      <c r="A3066" s="13" t="str">
        <f t="shared" si="95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 t="shared" si="94"/>
        <v>P</v>
      </c>
      <c r="Q3066" s="13">
        <f>IFERROR(VLOOKUP($A3066, 'Fielding Data'!$A$1:$H$12056, 5, 0), 0)</f>
        <v>1</v>
      </c>
      <c r="R3066" s="13">
        <f>IFERROR(VLOOKUP($A3066, 'Fielding Data'!$A$1:$H$12056, 6, 0), 0)</f>
        <v>2</v>
      </c>
      <c r="S3066" s="13">
        <f>IFERROR(VLOOKUP($A3066, 'Fielding Data'!$A$1:$H$12056, 7, 0), 0)</f>
        <v>1</v>
      </c>
      <c r="T3066" s="13">
        <f>IFERROR(VLOOKUP($A3066, 'Fielding Data'!$A$1:$H$12056, 8, 0), 0)</f>
        <v>0</v>
      </c>
      <c r="U3066" s="13">
        <f>SUMIFS('Fielding Data'!E:E, 'Fielding Data'!$A:$A, $A3066)</f>
        <v>1</v>
      </c>
      <c r="V3066" s="13">
        <f>SUMIFS('Fielding Data'!F:F, 'Fielding Data'!$A:$A, $A3066)</f>
        <v>2</v>
      </c>
      <c r="W3066" s="13">
        <f>SUMIFS('Fielding Data'!G:G, 'Fielding Data'!$A:$A, $A3066)</f>
        <v>1</v>
      </c>
      <c r="X3066" s="13">
        <f>SUMIFS('Fielding Data'!H:H, 'Fielding Data'!$A:$A, $A3066)</f>
        <v>0</v>
      </c>
    </row>
    <row r="3067" spans="1:24" x14ac:dyDescent="0.3">
      <c r="A3067" s="13" t="str">
        <f t="shared" si="95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 t="shared" si="94"/>
        <v>P</v>
      </c>
      <c r="Q3067" s="13">
        <f>IFERROR(VLOOKUP($A3067, 'Fielding Data'!$A$1:$H$12056, 5, 0), 0)</f>
        <v>5</v>
      </c>
      <c r="R3067" s="13">
        <f>IFERROR(VLOOKUP($A3067, 'Fielding Data'!$A$1:$H$12056, 6, 0), 0)</f>
        <v>4</v>
      </c>
      <c r="S3067" s="13">
        <f>IFERROR(VLOOKUP($A3067, 'Fielding Data'!$A$1:$H$12056, 7, 0), 0)</f>
        <v>0</v>
      </c>
      <c r="T3067" s="13">
        <f>IFERROR(VLOOKUP($A3067, 'Fielding Data'!$A$1:$H$12056, 8, 0), 0)</f>
        <v>1</v>
      </c>
      <c r="U3067" s="13">
        <f>SUMIFS('Fielding Data'!E:E, 'Fielding Data'!$A:$A, $A3067)</f>
        <v>5</v>
      </c>
      <c r="V3067" s="13">
        <f>SUMIFS('Fielding Data'!F:F, 'Fielding Data'!$A:$A, $A3067)</f>
        <v>4</v>
      </c>
      <c r="W3067" s="13">
        <f>SUMIFS('Fielding Data'!G:G, 'Fielding Data'!$A:$A, $A3067)</f>
        <v>0</v>
      </c>
      <c r="X3067" s="13">
        <f>SUMIFS('Fielding Data'!H:H, 'Fielding Data'!$A:$A, $A3067)</f>
        <v>1</v>
      </c>
    </row>
    <row r="3068" spans="1:24" x14ac:dyDescent="0.3">
      <c r="A3068" s="13" t="str">
        <f t="shared" si="95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 t="shared" si="94"/>
        <v>P</v>
      </c>
      <c r="Q3068" s="13">
        <f>IFERROR(VLOOKUP($A3068, 'Fielding Data'!$A$1:$H$12056, 5, 0), 0)</f>
        <v>0</v>
      </c>
      <c r="R3068" s="13">
        <f>IFERROR(VLOOKUP($A3068, 'Fielding Data'!$A$1:$H$12056, 6, 0), 0)</f>
        <v>1</v>
      </c>
      <c r="S3068" s="13">
        <f>IFERROR(VLOOKUP($A3068, 'Fielding Data'!$A$1:$H$12056, 7, 0), 0)</f>
        <v>0</v>
      </c>
      <c r="T3068" s="13">
        <f>IFERROR(VLOOKUP($A3068, 'Fielding Data'!$A$1:$H$12056, 8, 0), 0)</f>
        <v>0</v>
      </c>
      <c r="U3068" s="13">
        <f>SUMIFS('Fielding Data'!E:E, 'Fielding Data'!$A:$A, $A3068)</f>
        <v>0</v>
      </c>
      <c r="V3068" s="13">
        <f>SUMIFS('Fielding Data'!F:F, 'Fielding Data'!$A:$A, $A3068)</f>
        <v>1</v>
      </c>
      <c r="W3068" s="13">
        <f>SUMIFS('Fielding Data'!G:G, 'Fielding Data'!$A:$A, $A3068)</f>
        <v>0</v>
      </c>
      <c r="X3068" s="13">
        <f>SUMIFS('Fielding Data'!H:H, 'Fielding Data'!$A:$A, $A3068)</f>
        <v>0</v>
      </c>
    </row>
    <row r="3069" spans="1:24" x14ac:dyDescent="0.3">
      <c r="A3069" s="13" t="str">
        <f t="shared" si="95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 t="shared" si="94"/>
        <v>P</v>
      </c>
      <c r="Q3069" s="13">
        <f>IFERROR(VLOOKUP($A3069, 'Fielding Data'!$A$1:$H$12056, 5, 0), 0)</f>
        <v>0</v>
      </c>
      <c r="R3069" s="13">
        <f>IFERROR(VLOOKUP($A3069, 'Fielding Data'!$A$1:$H$12056, 6, 0), 0)</f>
        <v>0</v>
      </c>
      <c r="S3069" s="13">
        <f>IFERROR(VLOOKUP($A3069, 'Fielding Data'!$A$1:$H$12056, 7, 0), 0)</f>
        <v>0</v>
      </c>
      <c r="T3069" s="13">
        <f>IFERROR(VLOOKUP($A3069, 'Fielding Data'!$A$1:$H$12056, 8, 0), 0)</f>
        <v>0</v>
      </c>
      <c r="U3069" s="13">
        <f>SUMIFS('Fielding Data'!E:E, 'Fielding Data'!$A:$A, $A3069)</f>
        <v>0</v>
      </c>
      <c r="V3069" s="13">
        <f>SUMIFS('Fielding Data'!F:F, 'Fielding Data'!$A:$A, $A3069)</f>
        <v>0</v>
      </c>
      <c r="W3069" s="13">
        <f>SUMIFS('Fielding Data'!G:G, 'Fielding Data'!$A:$A, $A3069)</f>
        <v>0</v>
      </c>
      <c r="X3069" s="13">
        <f>SUMIFS('Fielding Data'!H:H, 'Fielding Data'!$A:$A, $A3069)</f>
        <v>0</v>
      </c>
    </row>
    <row r="3070" spans="1:24" x14ac:dyDescent="0.3">
      <c r="A3070" s="13" t="str">
        <f t="shared" si="95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 t="shared" si="94"/>
        <v>P</v>
      </c>
      <c r="Q3070" s="13">
        <f>IFERROR(VLOOKUP($A3070, 'Fielding Data'!$A$1:$H$12056, 5, 0), 0)</f>
        <v>11</v>
      </c>
      <c r="R3070" s="13">
        <f>IFERROR(VLOOKUP($A3070, 'Fielding Data'!$A$1:$H$12056, 6, 0), 0)</f>
        <v>17</v>
      </c>
      <c r="S3070" s="13">
        <f>IFERROR(VLOOKUP($A3070, 'Fielding Data'!$A$1:$H$12056, 7, 0), 0)</f>
        <v>0</v>
      </c>
      <c r="T3070" s="13">
        <f>IFERROR(VLOOKUP($A3070, 'Fielding Data'!$A$1:$H$12056, 8, 0), 0)</f>
        <v>2</v>
      </c>
      <c r="U3070" s="13">
        <f>SUMIFS('Fielding Data'!E:E, 'Fielding Data'!$A:$A, $A3070)</f>
        <v>11</v>
      </c>
      <c r="V3070" s="13">
        <f>SUMIFS('Fielding Data'!F:F, 'Fielding Data'!$A:$A, $A3070)</f>
        <v>17</v>
      </c>
      <c r="W3070" s="13">
        <f>SUMIFS('Fielding Data'!G:G, 'Fielding Data'!$A:$A, $A3070)</f>
        <v>0</v>
      </c>
      <c r="X3070" s="13">
        <f>SUMIFS('Fielding Data'!H:H, 'Fielding Data'!$A:$A, $A3070)</f>
        <v>2</v>
      </c>
    </row>
    <row r="3071" spans="1:24" x14ac:dyDescent="0.3">
      <c r="A3071" s="13" t="str">
        <f t="shared" si="95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 t="shared" si="94"/>
        <v>P</v>
      </c>
      <c r="Q3071" s="13">
        <f>IFERROR(VLOOKUP($A3071, 'Fielding Data'!$A$1:$H$12056, 5, 0), 0)</f>
        <v>5</v>
      </c>
      <c r="R3071" s="13">
        <f>IFERROR(VLOOKUP($A3071, 'Fielding Data'!$A$1:$H$12056, 6, 0), 0)</f>
        <v>18</v>
      </c>
      <c r="S3071" s="13">
        <f>IFERROR(VLOOKUP($A3071, 'Fielding Data'!$A$1:$H$12056, 7, 0), 0)</f>
        <v>1</v>
      </c>
      <c r="T3071" s="13">
        <f>IFERROR(VLOOKUP($A3071, 'Fielding Data'!$A$1:$H$12056, 8, 0), 0)</f>
        <v>1</v>
      </c>
      <c r="U3071" s="13">
        <f>SUMIFS('Fielding Data'!E:E, 'Fielding Data'!$A:$A, $A3071)</f>
        <v>5</v>
      </c>
      <c r="V3071" s="13">
        <f>SUMIFS('Fielding Data'!F:F, 'Fielding Data'!$A:$A, $A3071)</f>
        <v>18</v>
      </c>
      <c r="W3071" s="13">
        <f>SUMIFS('Fielding Data'!G:G, 'Fielding Data'!$A:$A, $A3071)</f>
        <v>1</v>
      </c>
      <c r="X3071" s="13">
        <f>SUMIFS('Fielding Data'!H:H, 'Fielding Data'!$A:$A, $A3071)</f>
        <v>1</v>
      </c>
    </row>
    <row r="3072" spans="1:24" x14ac:dyDescent="0.3">
      <c r="A3072" s="13" t="str">
        <f t="shared" si="95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 t="shared" si="94"/>
        <v>P</v>
      </c>
      <c r="Q3072" s="13">
        <f>IFERROR(VLOOKUP($A3072, 'Fielding Data'!$A$1:$H$12056, 5, 0), 0)</f>
        <v>2</v>
      </c>
      <c r="R3072" s="13">
        <f>IFERROR(VLOOKUP($A3072, 'Fielding Data'!$A$1:$H$12056, 6, 0), 0)</f>
        <v>22</v>
      </c>
      <c r="S3072" s="13">
        <f>IFERROR(VLOOKUP($A3072, 'Fielding Data'!$A$1:$H$12056, 7, 0), 0)</f>
        <v>0</v>
      </c>
      <c r="T3072" s="13">
        <f>IFERROR(VLOOKUP($A3072, 'Fielding Data'!$A$1:$H$12056, 8, 0), 0)</f>
        <v>1</v>
      </c>
      <c r="U3072" s="13">
        <f>SUMIFS('Fielding Data'!E:E, 'Fielding Data'!$A:$A, $A3072)</f>
        <v>2</v>
      </c>
      <c r="V3072" s="13">
        <f>SUMIFS('Fielding Data'!F:F, 'Fielding Data'!$A:$A, $A3072)</f>
        <v>22</v>
      </c>
      <c r="W3072" s="13">
        <f>SUMIFS('Fielding Data'!G:G, 'Fielding Data'!$A:$A, $A3072)</f>
        <v>0</v>
      </c>
      <c r="X3072" s="13">
        <f>SUMIFS('Fielding Data'!H:H, 'Fielding Data'!$A:$A, $A3072)</f>
        <v>1</v>
      </c>
    </row>
    <row r="3073" spans="1:24" x14ac:dyDescent="0.3">
      <c r="A3073" s="13" t="str">
        <f t="shared" si="95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 t="shared" si="94"/>
        <v>P</v>
      </c>
      <c r="Q3073" s="13">
        <f>IFERROR(VLOOKUP($A3073, 'Fielding Data'!$A$1:$H$12056, 5, 0), 0)</f>
        <v>0</v>
      </c>
      <c r="R3073" s="13">
        <f>IFERROR(VLOOKUP($A3073, 'Fielding Data'!$A$1:$H$12056, 6, 0), 0)</f>
        <v>1</v>
      </c>
      <c r="S3073" s="13">
        <f>IFERROR(VLOOKUP($A3073, 'Fielding Data'!$A$1:$H$12056, 7, 0), 0)</f>
        <v>1</v>
      </c>
      <c r="T3073" s="13">
        <f>IFERROR(VLOOKUP($A3073, 'Fielding Data'!$A$1:$H$12056, 8, 0), 0)</f>
        <v>0</v>
      </c>
      <c r="U3073" s="13">
        <f>SUMIFS('Fielding Data'!E:E, 'Fielding Data'!$A:$A, $A3073)</f>
        <v>0</v>
      </c>
      <c r="V3073" s="13">
        <f>SUMIFS('Fielding Data'!F:F, 'Fielding Data'!$A:$A, $A3073)</f>
        <v>1</v>
      </c>
      <c r="W3073" s="13">
        <f>SUMIFS('Fielding Data'!G:G, 'Fielding Data'!$A:$A, $A3073)</f>
        <v>1</v>
      </c>
      <c r="X3073" s="13">
        <f>SUMIFS('Fielding Data'!H:H, 'Fielding Data'!$A:$A, $A3073)</f>
        <v>0</v>
      </c>
    </row>
    <row r="3074" spans="1:24" x14ac:dyDescent="0.3">
      <c r="A3074" s="13" t="str">
        <f t="shared" si="95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 t="shared" ref="P3074:P3137" si="96">IFERROR(VLOOKUP($A3074, Fielding, 4, 0), "Other")</f>
        <v>C</v>
      </c>
      <c r="Q3074" s="13">
        <f>IFERROR(VLOOKUP($A3074, 'Fielding Data'!$A$1:$H$12056, 5, 0), 0)</f>
        <v>657</v>
      </c>
      <c r="R3074" s="13">
        <f>IFERROR(VLOOKUP($A3074, 'Fielding Data'!$A$1:$H$12056, 6, 0), 0)</f>
        <v>41</v>
      </c>
      <c r="S3074" s="13">
        <f>IFERROR(VLOOKUP($A3074, 'Fielding Data'!$A$1:$H$12056, 7, 0), 0)</f>
        <v>4</v>
      </c>
      <c r="T3074" s="13">
        <f>IFERROR(VLOOKUP($A3074, 'Fielding Data'!$A$1:$H$12056, 8, 0), 0)</f>
        <v>8</v>
      </c>
      <c r="U3074" s="13">
        <f>SUMIFS('Fielding Data'!E:E, 'Fielding Data'!$A:$A, $A3074)</f>
        <v>657</v>
      </c>
      <c r="V3074" s="13">
        <f>SUMIFS('Fielding Data'!F:F, 'Fielding Data'!$A:$A, $A3074)</f>
        <v>41</v>
      </c>
      <c r="W3074" s="13">
        <f>SUMIFS('Fielding Data'!G:G, 'Fielding Data'!$A:$A, $A3074)</f>
        <v>4</v>
      </c>
      <c r="X3074" s="13">
        <f>SUMIFS('Fielding Data'!H:H, 'Fielding Data'!$A:$A, $A3074)</f>
        <v>8</v>
      </c>
    </row>
    <row r="3075" spans="1:24" x14ac:dyDescent="0.3">
      <c r="A3075" s="13" t="str">
        <f t="shared" ref="A3075:A3138" si="97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 t="shared" si="96"/>
        <v>1B</v>
      </c>
      <c r="Q3075" s="13">
        <f>IFERROR(VLOOKUP($A3075, 'Fielding Data'!$A$1:$H$12056, 5, 0), 0)</f>
        <v>11</v>
      </c>
      <c r="R3075" s="13">
        <f>IFERROR(VLOOKUP($A3075, 'Fielding Data'!$A$1:$H$12056, 6, 0), 0)</f>
        <v>2</v>
      </c>
      <c r="S3075" s="13">
        <f>IFERROR(VLOOKUP($A3075, 'Fielding Data'!$A$1:$H$12056, 7, 0), 0)</f>
        <v>0</v>
      </c>
      <c r="T3075" s="13">
        <f>IFERROR(VLOOKUP($A3075, 'Fielding Data'!$A$1:$H$12056, 8, 0), 0)</f>
        <v>0</v>
      </c>
      <c r="U3075" s="13">
        <f>SUMIFS('Fielding Data'!E:E, 'Fielding Data'!$A:$A, $A3075)</f>
        <v>973</v>
      </c>
      <c r="V3075" s="13">
        <f>SUMIFS('Fielding Data'!F:F, 'Fielding Data'!$A:$A, $A3075)</f>
        <v>90</v>
      </c>
      <c r="W3075" s="13">
        <f>SUMIFS('Fielding Data'!G:G, 'Fielding Data'!$A:$A, $A3075)</f>
        <v>3</v>
      </c>
      <c r="X3075" s="13">
        <f>SUMIFS('Fielding Data'!H:H, 'Fielding Data'!$A:$A, $A3075)</f>
        <v>12</v>
      </c>
    </row>
    <row r="3076" spans="1:24" x14ac:dyDescent="0.3">
      <c r="A3076" s="13" t="str">
        <f t="shared" si="97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 t="shared" si="96"/>
        <v>C</v>
      </c>
      <c r="Q3076" s="13">
        <f>IFERROR(VLOOKUP($A3076, 'Fielding Data'!$A$1:$H$12056, 5, 0), 0)</f>
        <v>409</v>
      </c>
      <c r="R3076" s="13">
        <f>IFERROR(VLOOKUP($A3076, 'Fielding Data'!$A$1:$H$12056, 6, 0), 0)</f>
        <v>22</v>
      </c>
      <c r="S3076" s="13">
        <f>IFERROR(VLOOKUP($A3076, 'Fielding Data'!$A$1:$H$12056, 7, 0), 0)</f>
        <v>3</v>
      </c>
      <c r="T3076" s="13">
        <f>IFERROR(VLOOKUP($A3076, 'Fielding Data'!$A$1:$H$12056, 8, 0), 0)</f>
        <v>3</v>
      </c>
      <c r="U3076" s="13">
        <f>SUMIFS('Fielding Data'!E:E, 'Fielding Data'!$A:$A, $A3076)</f>
        <v>409</v>
      </c>
      <c r="V3076" s="13">
        <f>SUMIFS('Fielding Data'!F:F, 'Fielding Data'!$A:$A, $A3076)</f>
        <v>22</v>
      </c>
      <c r="W3076" s="13">
        <f>SUMIFS('Fielding Data'!G:G, 'Fielding Data'!$A:$A, $A3076)</f>
        <v>3</v>
      </c>
      <c r="X3076" s="13">
        <f>SUMIFS('Fielding Data'!H:H, 'Fielding Data'!$A:$A, $A3076)</f>
        <v>3</v>
      </c>
    </row>
    <row r="3077" spans="1:24" x14ac:dyDescent="0.3">
      <c r="A3077" s="13" t="str">
        <f t="shared" si="97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 t="shared" si="96"/>
        <v>C</v>
      </c>
      <c r="Q3077" s="13">
        <f>IFERROR(VLOOKUP($A3077, 'Fielding Data'!$A$1:$H$12056, 5, 0), 0)</f>
        <v>1008</v>
      </c>
      <c r="R3077" s="13">
        <f>IFERROR(VLOOKUP($A3077, 'Fielding Data'!$A$1:$H$12056, 6, 0), 0)</f>
        <v>78</v>
      </c>
      <c r="S3077" s="13">
        <f>IFERROR(VLOOKUP($A3077, 'Fielding Data'!$A$1:$H$12056, 7, 0), 0)</f>
        <v>9</v>
      </c>
      <c r="T3077" s="13">
        <f>IFERROR(VLOOKUP($A3077, 'Fielding Data'!$A$1:$H$12056, 8, 0), 0)</f>
        <v>8</v>
      </c>
      <c r="U3077" s="13">
        <f>SUMIFS('Fielding Data'!E:E, 'Fielding Data'!$A:$A, $A3077)</f>
        <v>1008</v>
      </c>
      <c r="V3077" s="13">
        <f>SUMIFS('Fielding Data'!F:F, 'Fielding Data'!$A:$A, $A3077)</f>
        <v>78</v>
      </c>
      <c r="W3077" s="13">
        <f>SUMIFS('Fielding Data'!G:G, 'Fielding Data'!$A:$A, $A3077)</f>
        <v>9</v>
      </c>
      <c r="X3077" s="13">
        <f>SUMIFS('Fielding Data'!H:H, 'Fielding Data'!$A:$A, $A3077)</f>
        <v>8</v>
      </c>
    </row>
    <row r="3078" spans="1:24" x14ac:dyDescent="0.3">
      <c r="A3078" s="13" t="str">
        <f t="shared" si="97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 t="shared" si="96"/>
        <v>C</v>
      </c>
      <c r="Q3078" s="13">
        <f>IFERROR(VLOOKUP($A3078, 'Fielding Data'!$A$1:$H$12056, 5, 0), 0)</f>
        <v>11</v>
      </c>
      <c r="R3078" s="13">
        <f>IFERROR(VLOOKUP($A3078, 'Fielding Data'!$A$1:$H$12056, 6, 0), 0)</f>
        <v>1</v>
      </c>
      <c r="S3078" s="13">
        <f>IFERROR(VLOOKUP($A3078, 'Fielding Data'!$A$1:$H$12056, 7, 0), 0)</f>
        <v>1</v>
      </c>
      <c r="T3078" s="13">
        <f>IFERROR(VLOOKUP($A3078, 'Fielding Data'!$A$1:$H$12056, 8, 0), 0)</f>
        <v>0</v>
      </c>
      <c r="U3078" s="13">
        <f>SUMIFS('Fielding Data'!E:E, 'Fielding Data'!$A:$A, $A3078)</f>
        <v>11</v>
      </c>
      <c r="V3078" s="13">
        <f>SUMIFS('Fielding Data'!F:F, 'Fielding Data'!$A:$A, $A3078)</f>
        <v>1</v>
      </c>
      <c r="W3078" s="13">
        <f>SUMIFS('Fielding Data'!G:G, 'Fielding Data'!$A:$A, $A3078)</f>
        <v>1</v>
      </c>
      <c r="X3078" s="13">
        <f>SUMIFS('Fielding Data'!H:H, 'Fielding Data'!$A:$A, $A3078)</f>
        <v>0</v>
      </c>
    </row>
    <row r="3079" spans="1:24" x14ac:dyDescent="0.3">
      <c r="A3079" s="13" t="str">
        <f t="shared" si="97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 t="shared" si="96"/>
        <v>P</v>
      </c>
      <c r="Q3079" s="13">
        <f>IFERROR(VLOOKUP($A3079, 'Fielding Data'!$A$1:$H$12056, 5, 0), 0)</f>
        <v>6</v>
      </c>
      <c r="R3079" s="13">
        <f>IFERROR(VLOOKUP($A3079, 'Fielding Data'!$A$1:$H$12056, 6, 0), 0)</f>
        <v>20</v>
      </c>
      <c r="S3079" s="13">
        <f>IFERROR(VLOOKUP($A3079, 'Fielding Data'!$A$1:$H$12056, 7, 0), 0)</f>
        <v>2</v>
      </c>
      <c r="T3079" s="13">
        <f>IFERROR(VLOOKUP($A3079, 'Fielding Data'!$A$1:$H$12056, 8, 0), 0)</f>
        <v>3</v>
      </c>
      <c r="U3079" s="13">
        <f>SUMIFS('Fielding Data'!E:E, 'Fielding Data'!$A:$A, $A3079)</f>
        <v>6</v>
      </c>
      <c r="V3079" s="13">
        <f>SUMIFS('Fielding Data'!F:F, 'Fielding Data'!$A:$A, $A3079)</f>
        <v>20</v>
      </c>
      <c r="W3079" s="13">
        <f>SUMIFS('Fielding Data'!G:G, 'Fielding Data'!$A:$A, $A3079)</f>
        <v>2</v>
      </c>
      <c r="X3079" s="13">
        <f>SUMIFS('Fielding Data'!H:H, 'Fielding Data'!$A:$A, $A3079)</f>
        <v>3</v>
      </c>
    </row>
    <row r="3080" spans="1:24" x14ac:dyDescent="0.3">
      <c r="A3080" s="13" t="str">
        <f t="shared" si="97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 t="shared" si="96"/>
        <v>1B</v>
      </c>
      <c r="Q3080" s="13">
        <f>IFERROR(VLOOKUP($A3080, 'Fielding Data'!$A$1:$H$12056, 5, 0), 0)</f>
        <v>136</v>
      </c>
      <c r="R3080" s="13">
        <f>IFERROR(VLOOKUP($A3080, 'Fielding Data'!$A$1:$H$12056, 6, 0), 0)</f>
        <v>9</v>
      </c>
      <c r="S3080" s="13">
        <f>IFERROR(VLOOKUP($A3080, 'Fielding Data'!$A$1:$H$12056, 7, 0), 0)</f>
        <v>1</v>
      </c>
      <c r="T3080" s="13">
        <f>IFERROR(VLOOKUP($A3080, 'Fielding Data'!$A$1:$H$12056, 8, 0), 0)</f>
        <v>10</v>
      </c>
      <c r="U3080" s="13">
        <f>SUMIFS('Fielding Data'!E:E, 'Fielding Data'!$A:$A, $A3080)</f>
        <v>178</v>
      </c>
      <c r="V3080" s="13">
        <f>SUMIFS('Fielding Data'!F:F, 'Fielding Data'!$A:$A, $A3080)</f>
        <v>62</v>
      </c>
      <c r="W3080" s="13">
        <f>SUMIFS('Fielding Data'!G:G, 'Fielding Data'!$A:$A, $A3080)</f>
        <v>6</v>
      </c>
      <c r="X3080" s="13">
        <f>SUMIFS('Fielding Data'!H:H, 'Fielding Data'!$A:$A, $A3080)</f>
        <v>16</v>
      </c>
    </row>
    <row r="3081" spans="1:24" x14ac:dyDescent="0.3">
      <c r="A3081" s="13" t="str">
        <f t="shared" si="97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 t="shared" si="96"/>
        <v>1B</v>
      </c>
      <c r="Q3081" s="13">
        <f>IFERROR(VLOOKUP($A3081, 'Fielding Data'!$A$1:$H$12056, 5, 0), 0)</f>
        <v>70</v>
      </c>
      <c r="R3081" s="13">
        <f>IFERROR(VLOOKUP($A3081, 'Fielding Data'!$A$1:$H$12056, 6, 0), 0)</f>
        <v>6</v>
      </c>
      <c r="S3081" s="13">
        <f>IFERROR(VLOOKUP($A3081, 'Fielding Data'!$A$1:$H$12056, 7, 0), 0)</f>
        <v>0</v>
      </c>
      <c r="T3081" s="13">
        <f>IFERROR(VLOOKUP($A3081, 'Fielding Data'!$A$1:$H$12056, 8, 0), 0)</f>
        <v>7</v>
      </c>
      <c r="U3081" s="13">
        <f>SUMIFS('Fielding Data'!E:E, 'Fielding Data'!$A:$A, $A3081)</f>
        <v>99</v>
      </c>
      <c r="V3081" s="13">
        <f>SUMIFS('Fielding Data'!F:F, 'Fielding Data'!$A:$A, $A3081)</f>
        <v>7</v>
      </c>
      <c r="W3081" s="13">
        <f>SUMIFS('Fielding Data'!G:G, 'Fielding Data'!$A:$A, $A3081)</f>
        <v>0</v>
      </c>
      <c r="X3081" s="13">
        <f>SUMIFS('Fielding Data'!H:H, 'Fielding Data'!$A:$A, $A3081)</f>
        <v>7</v>
      </c>
    </row>
    <row r="3082" spans="1:24" x14ac:dyDescent="0.3">
      <c r="A3082" s="13" t="str">
        <f t="shared" si="97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 t="shared" si="96"/>
        <v>P</v>
      </c>
      <c r="Q3082" s="13">
        <f>IFERROR(VLOOKUP($A3082, 'Fielding Data'!$A$1:$H$12056, 5, 0), 0)</f>
        <v>5</v>
      </c>
      <c r="R3082" s="13">
        <f>IFERROR(VLOOKUP($A3082, 'Fielding Data'!$A$1:$H$12056, 6, 0), 0)</f>
        <v>6</v>
      </c>
      <c r="S3082" s="13">
        <f>IFERROR(VLOOKUP($A3082, 'Fielding Data'!$A$1:$H$12056, 7, 0), 0)</f>
        <v>1</v>
      </c>
      <c r="T3082" s="13">
        <f>IFERROR(VLOOKUP($A3082, 'Fielding Data'!$A$1:$H$12056, 8, 0), 0)</f>
        <v>0</v>
      </c>
      <c r="U3082" s="13">
        <f>SUMIFS('Fielding Data'!E:E, 'Fielding Data'!$A:$A, $A3082)</f>
        <v>5</v>
      </c>
      <c r="V3082" s="13">
        <f>SUMIFS('Fielding Data'!F:F, 'Fielding Data'!$A:$A, $A3082)</f>
        <v>6</v>
      </c>
      <c r="W3082" s="13">
        <f>SUMIFS('Fielding Data'!G:G, 'Fielding Data'!$A:$A, $A3082)</f>
        <v>1</v>
      </c>
      <c r="X3082" s="13">
        <f>SUMIFS('Fielding Data'!H:H, 'Fielding Data'!$A:$A, $A3082)</f>
        <v>0</v>
      </c>
    </row>
    <row r="3083" spans="1:24" x14ac:dyDescent="0.3">
      <c r="A3083" s="13" t="str">
        <f t="shared" si="97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 t="shared" si="96"/>
        <v>1B</v>
      </c>
      <c r="Q3083" s="13">
        <f>IFERROR(VLOOKUP($A3083, 'Fielding Data'!$A$1:$H$12056, 5, 0), 0)</f>
        <v>199</v>
      </c>
      <c r="R3083" s="13">
        <f>IFERROR(VLOOKUP($A3083, 'Fielding Data'!$A$1:$H$12056, 6, 0), 0)</f>
        <v>13</v>
      </c>
      <c r="S3083" s="13">
        <f>IFERROR(VLOOKUP($A3083, 'Fielding Data'!$A$1:$H$12056, 7, 0), 0)</f>
        <v>1</v>
      </c>
      <c r="T3083" s="13">
        <f>IFERROR(VLOOKUP($A3083, 'Fielding Data'!$A$1:$H$12056, 8, 0), 0)</f>
        <v>18</v>
      </c>
      <c r="U3083" s="13">
        <f>SUMIFS('Fielding Data'!E:E, 'Fielding Data'!$A:$A, $A3083)</f>
        <v>199</v>
      </c>
      <c r="V3083" s="13">
        <f>SUMIFS('Fielding Data'!F:F, 'Fielding Data'!$A:$A, $A3083)</f>
        <v>13</v>
      </c>
      <c r="W3083" s="13">
        <f>SUMIFS('Fielding Data'!G:G, 'Fielding Data'!$A:$A, $A3083)</f>
        <v>1</v>
      </c>
      <c r="X3083" s="13">
        <f>SUMIFS('Fielding Data'!H:H, 'Fielding Data'!$A:$A, $A3083)</f>
        <v>18</v>
      </c>
    </row>
    <row r="3084" spans="1:24" x14ac:dyDescent="0.3">
      <c r="A3084" s="13" t="str">
        <f t="shared" si="97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 t="shared" si="96"/>
        <v>3B</v>
      </c>
      <c r="Q3084" s="13">
        <f>IFERROR(VLOOKUP($A3084, 'Fielding Data'!$A$1:$H$12056, 5, 0), 0)</f>
        <v>25</v>
      </c>
      <c r="R3084" s="13">
        <f>IFERROR(VLOOKUP($A3084, 'Fielding Data'!$A$1:$H$12056, 6, 0), 0)</f>
        <v>51</v>
      </c>
      <c r="S3084" s="13">
        <f>IFERROR(VLOOKUP($A3084, 'Fielding Data'!$A$1:$H$12056, 7, 0), 0)</f>
        <v>3</v>
      </c>
      <c r="T3084" s="13">
        <f>IFERROR(VLOOKUP($A3084, 'Fielding Data'!$A$1:$H$12056, 8, 0), 0)</f>
        <v>2</v>
      </c>
      <c r="U3084" s="13">
        <f>SUMIFS('Fielding Data'!E:E, 'Fielding Data'!$A:$A, $A3084)</f>
        <v>25</v>
      </c>
      <c r="V3084" s="13">
        <f>SUMIFS('Fielding Data'!F:F, 'Fielding Data'!$A:$A, $A3084)</f>
        <v>51</v>
      </c>
      <c r="W3084" s="13">
        <f>SUMIFS('Fielding Data'!G:G, 'Fielding Data'!$A:$A, $A3084)</f>
        <v>3</v>
      </c>
      <c r="X3084" s="13">
        <f>SUMIFS('Fielding Data'!H:H, 'Fielding Data'!$A:$A, $A3084)</f>
        <v>2</v>
      </c>
    </row>
    <row r="3085" spans="1:24" x14ac:dyDescent="0.3">
      <c r="A3085" s="13" t="str">
        <f t="shared" si="97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 t="shared" si="96"/>
        <v>1B</v>
      </c>
      <c r="Q3085" s="13">
        <f>IFERROR(VLOOKUP($A3085, 'Fielding Data'!$A$1:$H$12056, 5, 0), 0)</f>
        <v>691</v>
      </c>
      <c r="R3085" s="13">
        <f>IFERROR(VLOOKUP($A3085, 'Fielding Data'!$A$1:$H$12056, 6, 0), 0)</f>
        <v>57</v>
      </c>
      <c r="S3085" s="13">
        <f>IFERROR(VLOOKUP($A3085, 'Fielding Data'!$A$1:$H$12056, 7, 0), 0)</f>
        <v>3</v>
      </c>
      <c r="T3085" s="13">
        <f>IFERROR(VLOOKUP($A3085, 'Fielding Data'!$A$1:$H$12056, 8, 0), 0)</f>
        <v>68</v>
      </c>
      <c r="U3085" s="13">
        <f>SUMIFS('Fielding Data'!E:E, 'Fielding Data'!$A:$A, $A3085)</f>
        <v>694</v>
      </c>
      <c r="V3085" s="13">
        <f>SUMIFS('Fielding Data'!F:F, 'Fielding Data'!$A:$A, $A3085)</f>
        <v>57</v>
      </c>
      <c r="W3085" s="13">
        <f>SUMIFS('Fielding Data'!G:G, 'Fielding Data'!$A:$A, $A3085)</f>
        <v>3</v>
      </c>
      <c r="X3085" s="13">
        <f>SUMIFS('Fielding Data'!H:H, 'Fielding Data'!$A:$A, $A3085)</f>
        <v>68</v>
      </c>
    </row>
    <row r="3086" spans="1:24" x14ac:dyDescent="0.3">
      <c r="A3086" s="13" t="str">
        <f t="shared" si="97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 t="shared" si="96"/>
        <v>CF</v>
      </c>
      <c r="Q3086" s="13">
        <f>IFERROR(VLOOKUP($A3086, 'Fielding Data'!$A$1:$H$12056, 5, 0), 0)</f>
        <v>0</v>
      </c>
      <c r="R3086" s="13">
        <f>IFERROR(VLOOKUP($A3086, 'Fielding Data'!$A$1:$H$12056, 6, 0), 0)</f>
        <v>0</v>
      </c>
      <c r="S3086" s="13">
        <f>IFERROR(VLOOKUP($A3086, 'Fielding Data'!$A$1:$H$12056, 7, 0), 0)</f>
        <v>0</v>
      </c>
      <c r="T3086" s="13">
        <f>IFERROR(VLOOKUP($A3086, 'Fielding Data'!$A$1:$H$12056, 8, 0), 0)</f>
        <v>0</v>
      </c>
      <c r="U3086" s="13">
        <f>SUMIFS('Fielding Data'!E:E, 'Fielding Data'!$A:$A, $A3086)</f>
        <v>153</v>
      </c>
      <c r="V3086" s="13">
        <f>SUMIFS('Fielding Data'!F:F, 'Fielding Data'!$A:$A, $A3086)</f>
        <v>2</v>
      </c>
      <c r="W3086" s="13">
        <f>SUMIFS('Fielding Data'!G:G, 'Fielding Data'!$A:$A, $A3086)</f>
        <v>0</v>
      </c>
      <c r="X3086" s="13">
        <f>SUMIFS('Fielding Data'!H:H, 'Fielding Data'!$A:$A, $A3086)</f>
        <v>1</v>
      </c>
    </row>
    <row r="3087" spans="1:24" x14ac:dyDescent="0.3">
      <c r="A3087" s="13" t="str">
        <f t="shared" si="97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 t="shared" si="96"/>
        <v>1B</v>
      </c>
      <c r="Q3087" s="13">
        <f>IFERROR(VLOOKUP($A3087, 'Fielding Data'!$A$1:$H$12056, 5, 0), 0)</f>
        <v>879</v>
      </c>
      <c r="R3087" s="13">
        <f>IFERROR(VLOOKUP($A3087, 'Fielding Data'!$A$1:$H$12056, 6, 0), 0)</f>
        <v>72</v>
      </c>
      <c r="S3087" s="13">
        <f>IFERROR(VLOOKUP($A3087, 'Fielding Data'!$A$1:$H$12056, 7, 0), 0)</f>
        <v>6</v>
      </c>
      <c r="T3087" s="13">
        <f>IFERROR(VLOOKUP($A3087, 'Fielding Data'!$A$1:$H$12056, 8, 0), 0)</f>
        <v>105</v>
      </c>
      <c r="U3087" s="13">
        <f>SUMIFS('Fielding Data'!E:E, 'Fielding Data'!$A:$A, $A3087)</f>
        <v>879</v>
      </c>
      <c r="V3087" s="13">
        <f>SUMIFS('Fielding Data'!F:F, 'Fielding Data'!$A:$A, $A3087)</f>
        <v>72</v>
      </c>
      <c r="W3087" s="13">
        <f>SUMIFS('Fielding Data'!G:G, 'Fielding Data'!$A:$A, $A3087)</f>
        <v>6</v>
      </c>
      <c r="X3087" s="13">
        <f>SUMIFS('Fielding Data'!H:H, 'Fielding Data'!$A:$A, $A3087)</f>
        <v>105</v>
      </c>
    </row>
    <row r="3088" spans="1:24" x14ac:dyDescent="0.3">
      <c r="A3088" s="13" t="str">
        <f t="shared" si="97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 t="shared" si="96"/>
        <v>P</v>
      </c>
      <c r="Q3088" s="13">
        <f>IFERROR(VLOOKUP($A3088, 'Fielding Data'!$A$1:$H$12056, 5, 0), 0)</f>
        <v>1</v>
      </c>
      <c r="R3088" s="13">
        <f>IFERROR(VLOOKUP($A3088, 'Fielding Data'!$A$1:$H$12056, 6, 0), 0)</f>
        <v>1</v>
      </c>
      <c r="S3088" s="13">
        <f>IFERROR(VLOOKUP($A3088, 'Fielding Data'!$A$1:$H$12056, 7, 0), 0)</f>
        <v>0</v>
      </c>
      <c r="T3088" s="13">
        <f>IFERROR(VLOOKUP($A3088, 'Fielding Data'!$A$1:$H$12056, 8, 0), 0)</f>
        <v>0</v>
      </c>
      <c r="U3088" s="13">
        <f>SUMIFS('Fielding Data'!E:E, 'Fielding Data'!$A:$A, $A3088)</f>
        <v>1</v>
      </c>
      <c r="V3088" s="13">
        <f>SUMIFS('Fielding Data'!F:F, 'Fielding Data'!$A:$A, $A3088)</f>
        <v>1</v>
      </c>
      <c r="W3088" s="13">
        <f>SUMIFS('Fielding Data'!G:G, 'Fielding Data'!$A:$A, $A3088)</f>
        <v>0</v>
      </c>
      <c r="X3088" s="13">
        <f>SUMIFS('Fielding Data'!H:H, 'Fielding Data'!$A:$A, $A3088)</f>
        <v>0</v>
      </c>
    </row>
    <row r="3089" spans="1:24" x14ac:dyDescent="0.3">
      <c r="A3089" s="13" t="str">
        <f t="shared" si="97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 t="shared" si="96"/>
        <v>1B</v>
      </c>
      <c r="Q3089" s="13">
        <f>IFERROR(VLOOKUP($A3089, 'Fielding Data'!$A$1:$H$12056, 5, 0), 0)</f>
        <v>148</v>
      </c>
      <c r="R3089" s="13">
        <f>IFERROR(VLOOKUP($A3089, 'Fielding Data'!$A$1:$H$12056, 6, 0), 0)</f>
        <v>26</v>
      </c>
      <c r="S3089" s="13">
        <f>IFERROR(VLOOKUP($A3089, 'Fielding Data'!$A$1:$H$12056, 7, 0), 0)</f>
        <v>1</v>
      </c>
      <c r="T3089" s="13">
        <f>IFERROR(VLOOKUP($A3089, 'Fielding Data'!$A$1:$H$12056, 8, 0), 0)</f>
        <v>18</v>
      </c>
      <c r="U3089" s="13">
        <f>SUMIFS('Fielding Data'!E:E, 'Fielding Data'!$A:$A, $A3089)</f>
        <v>237</v>
      </c>
      <c r="V3089" s="13">
        <f>SUMIFS('Fielding Data'!F:F, 'Fielding Data'!$A:$A, $A3089)</f>
        <v>30</v>
      </c>
      <c r="W3089" s="13">
        <f>SUMIFS('Fielding Data'!G:G, 'Fielding Data'!$A:$A, $A3089)</f>
        <v>5</v>
      </c>
      <c r="X3089" s="13">
        <f>SUMIFS('Fielding Data'!H:H, 'Fielding Data'!$A:$A, $A3089)</f>
        <v>20</v>
      </c>
    </row>
    <row r="3090" spans="1:24" x14ac:dyDescent="0.3">
      <c r="A3090" s="13" t="str">
        <f t="shared" si="97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 t="shared" si="96"/>
        <v>P</v>
      </c>
      <c r="Q3090" s="13">
        <f>IFERROR(VLOOKUP($A3090, 'Fielding Data'!$A$1:$H$12056, 5, 0), 0)</f>
        <v>4</v>
      </c>
      <c r="R3090" s="13">
        <f>IFERROR(VLOOKUP($A3090, 'Fielding Data'!$A$1:$H$12056, 6, 0), 0)</f>
        <v>8</v>
      </c>
      <c r="S3090" s="13">
        <f>IFERROR(VLOOKUP($A3090, 'Fielding Data'!$A$1:$H$12056, 7, 0), 0)</f>
        <v>1</v>
      </c>
      <c r="T3090" s="13">
        <f>IFERROR(VLOOKUP($A3090, 'Fielding Data'!$A$1:$H$12056, 8, 0), 0)</f>
        <v>0</v>
      </c>
      <c r="U3090" s="13">
        <f>SUMIFS('Fielding Data'!E:E, 'Fielding Data'!$A:$A, $A3090)</f>
        <v>4</v>
      </c>
      <c r="V3090" s="13">
        <f>SUMIFS('Fielding Data'!F:F, 'Fielding Data'!$A:$A, $A3090)</f>
        <v>8</v>
      </c>
      <c r="W3090" s="13">
        <f>SUMIFS('Fielding Data'!G:G, 'Fielding Data'!$A:$A, $A3090)</f>
        <v>1</v>
      </c>
      <c r="X3090" s="13">
        <f>SUMIFS('Fielding Data'!H:H, 'Fielding Data'!$A:$A, $A3090)</f>
        <v>0</v>
      </c>
    </row>
    <row r="3091" spans="1:24" x14ac:dyDescent="0.3">
      <c r="A3091" s="13" t="str">
        <f t="shared" si="97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 t="shared" si="96"/>
        <v>1B</v>
      </c>
      <c r="Q3091" s="13">
        <f>IFERROR(VLOOKUP($A3091, 'Fielding Data'!$A$1:$H$12056, 5, 0), 0)</f>
        <v>8</v>
      </c>
      <c r="R3091" s="13">
        <f>IFERROR(VLOOKUP($A3091, 'Fielding Data'!$A$1:$H$12056, 6, 0), 0)</f>
        <v>1</v>
      </c>
      <c r="S3091" s="13">
        <f>IFERROR(VLOOKUP($A3091, 'Fielding Data'!$A$1:$H$12056, 7, 0), 0)</f>
        <v>0</v>
      </c>
      <c r="T3091" s="13">
        <f>IFERROR(VLOOKUP($A3091, 'Fielding Data'!$A$1:$H$12056, 8, 0), 0)</f>
        <v>0</v>
      </c>
      <c r="U3091" s="13">
        <f>SUMIFS('Fielding Data'!E:E, 'Fielding Data'!$A:$A, $A3091)</f>
        <v>154</v>
      </c>
      <c r="V3091" s="13">
        <f>SUMIFS('Fielding Data'!F:F, 'Fielding Data'!$A:$A, $A3091)</f>
        <v>4</v>
      </c>
      <c r="W3091" s="13">
        <f>SUMIFS('Fielding Data'!G:G, 'Fielding Data'!$A:$A, $A3091)</f>
        <v>1</v>
      </c>
      <c r="X3091" s="13">
        <f>SUMIFS('Fielding Data'!H:H, 'Fielding Data'!$A:$A, $A3091)</f>
        <v>0</v>
      </c>
    </row>
    <row r="3092" spans="1:24" x14ac:dyDescent="0.3">
      <c r="A3092" s="13" t="str">
        <f t="shared" si="97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 t="shared" si="96"/>
        <v>P</v>
      </c>
      <c r="Q3092" s="13">
        <f>IFERROR(VLOOKUP($A3092, 'Fielding Data'!$A$1:$H$12056, 5, 0), 0)</f>
        <v>5</v>
      </c>
      <c r="R3092" s="13">
        <f>IFERROR(VLOOKUP($A3092, 'Fielding Data'!$A$1:$H$12056, 6, 0), 0)</f>
        <v>8</v>
      </c>
      <c r="S3092" s="13">
        <f>IFERROR(VLOOKUP($A3092, 'Fielding Data'!$A$1:$H$12056, 7, 0), 0)</f>
        <v>0</v>
      </c>
      <c r="T3092" s="13">
        <f>IFERROR(VLOOKUP($A3092, 'Fielding Data'!$A$1:$H$12056, 8, 0), 0)</f>
        <v>0</v>
      </c>
      <c r="U3092" s="13">
        <f>SUMIFS('Fielding Data'!E:E, 'Fielding Data'!$A:$A, $A3092)</f>
        <v>5</v>
      </c>
      <c r="V3092" s="13">
        <f>SUMIFS('Fielding Data'!F:F, 'Fielding Data'!$A:$A, $A3092)</f>
        <v>8</v>
      </c>
      <c r="W3092" s="13">
        <f>SUMIFS('Fielding Data'!G:G, 'Fielding Data'!$A:$A, $A3092)</f>
        <v>0</v>
      </c>
      <c r="X3092" s="13">
        <f>SUMIFS('Fielding Data'!H:H, 'Fielding Data'!$A:$A, $A3092)</f>
        <v>0</v>
      </c>
    </row>
    <row r="3093" spans="1:24" x14ac:dyDescent="0.3">
      <c r="A3093" s="13" t="str">
        <f t="shared" si="97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 t="shared" si="96"/>
        <v>P</v>
      </c>
      <c r="Q3093" s="13">
        <f>IFERROR(VLOOKUP($A3093, 'Fielding Data'!$A$1:$H$12056, 5, 0), 0)</f>
        <v>3</v>
      </c>
      <c r="R3093" s="13">
        <f>IFERROR(VLOOKUP($A3093, 'Fielding Data'!$A$1:$H$12056, 6, 0), 0)</f>
        <v>6</v>
      </c>
      <c r="S3093" s="13">
        <f>IFERROR(VLOOKUP($A3093, 'Fielding Data'!$A$1:$H$12056, 7, 0), 0)</f>
        <v>3</v>
      </c>
      <c r="T3093" s="13">
        <f>IFERROR(VLOOKUP($A3093, 'Fielding Data'!$A$1:$H$12056, 8, 0), 0)</f>
        <v>0</v>
      </c>
      <c r="U3093" s="13">
        <f>SUMIFS('Fielding Data'!E:E, 'Fielding Data'!$A:$A, $A3093)</f>
        <v>3</v>
      </c>
      <c r="V3093" s="13">
        <f>SUMIFS('Fielding Data'!F:F, 'Fielding Data'!$A:$A, $A3093)</f>
        <v>6</v>
      </c>
      <c r="W3093" s="13">
        <f>SUMIFS('Fielding Data'!G:G, 'Fielding Data'!$A:$A, $A3093)</f>
        <v>3</v>
      </c>
      <c r="X3093" s="13">
        <f>SUMIFS('Fielding Data'!H:H, 'Fielding Data'!$A:$A, $A3093)</f>
        <v>0</v>
      </c>
    </row>
    <row r="3094" spans="1:24" x14ac:dyDescent="0.3">
      <c r="A3094" s="13" t="str">
        <f t="shared" si="97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 t="shared" si="96"/>
        <v>P</v>
      </c>
      <c r="Q3094" s="13">
        <f>IFERROR(VLOOKUP($A3094, 'Fielding Data'!$A$1:$H$12056, 5, 0), 0)</f>
        <v>3</v>
      </c>
      <c r="R3094" s="13">
        <f>IFERROR(VLOOKUP($A3094, 'Fielding Data'!$A$1:$H$12056, 6, 0), 0)</f>
        <v>9</v>
      </c>
      <c r="S3094" s="13">
        <f>IFERROR(VLOOKUP($A3094, 'Fielding Data'!$A$1:$H$12056, 7, 0), 0)</f>
        <v>0</v>
      </c>
      <c r="T3094" s="13">
        <f>IFERROR(VLOOKUP($A3094, 'Fielding Data'!$A$1:$H$12056, 8, 0), 0)</f>
        <v>2</v>
      </c>
      <c r="U3094" s="13">
        <f>SUMIFS('Fielding Data'!E:E, 'Fielding Data'!$A:$A, $A3094)</f>
        <v>3</v>
      </c>
      <c r="V3094" s="13">
        <f>SUMIFS('Fielding Data'!F:F, 'Fielding Data'!$A:$A, $A3094)</f>
        <v>9</v>
      </c>
      <c r="W3094" s="13">
        <f>SUMIFS('Fielding Data'!G:G, 'Fielding Data'!$A:$A, $A3094)</f>
        <v>0</v>
      </c>
      <c r="X3094" s="13">
        <f>SUMIFS('Fielding Data'!H:H, 'Fielding Data'!$A:$A, $A3094)</f>
        <v>2</v>
      </c>
    </row>
    <row r="3095" spans="1:24" x14ac:dyDescent="0.3">
      <c r="A3095" s="13" t="str">
        <f t="shared" si="97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 t="shared" si="96"/>
        <v>P</v>
      </c>
      <c r="Q3095" s="13">
        <f>IFERROR(VLOOKUP($A3095, 'Fielding Data'!$A$1:$H$12056, 5, 0), 0)</f>
        <v>0</v>
      </c>
      <c r="R3095" s="13">
        <f>IFERROR(VLOOKUP($A3095, 'Fielding Data'!$A$1:$H$12056, 6, 0), 0)</f>
        <v>0</v>
      </c>
      <c r="S3095" s="13">
        <f>IFERROR(VLOOKUP($A3095, 'Fielding Data'!$A$1:$H$12056, 7, 0), 0)</f>
        <v>0</v>
      </c>
      <c r="T3095" s="13">
        <f>IFERROR(VLOOKUP($A3095, 'Fielding Data'!$A$1:$H$12056, 8, 0), 0)</f>
        <v>0</v>
      </c>
      <c r="U3095" s="13">
        <f>SUMIFS('Fielding Data'!E:E, 'Fielding Data'!$A:$A, $A3095)</f>
        <v>0</v>
      </c>
      <c r="V3095" s="13">
        <f>SUMIFS('Fielding Data'!F:F, 'Fielding Data'!$A:$A, $A3095)</f>
        <v>0</v>
      </c>
      <c r="W3095" s="13">
        <f>SUMIFS('Fielding Data'!G:G, 'Fielding Data'!$A:$A, $A3095)</f>
        <v>0</v>
      </c>
      <c r="X3095" s="13">
        <f>SUMIFS('Fielding Data'!H:H, 'Fielding Data'!$A:$A, $A3095)</f>
        <v>0</v>
      </c>
    </row>
    <row r="3096" spans="1:24" x14ac:dyDescent="0.3">
      <c r="A3096" s="13" t="str">
        <f t="shared" si="97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 t="shared" si="96"/>
        <v>1B</v>
      </c>
      <c r="Q3096" s="13">
        <f>IFERROR(VLOOKUP($A3096, 'Fielding Data'!$A$1:$H$12056, 5, 0), 0)</f>
        <v>407</v>
      </c>
      <c r="R3096" s="13">
        <f>IFERROR(VLOOKUP($A3096, 'Fielding Data'!$A$1:$H$12056, 6, 0), 0)</f>
        <v>24</v>
      </c>
      <c r="S3096" s="13">
        <f>IFERROR(VLOOKUP($A3096, 'Fielding Data'!$A$1:$H$12056, 7, 0), 0)</f>
        <v>8</v>
      </c>
      <c r="T3096" s="13">
        <f>IFERROR(VLOOKUP($A3096, 'Fielding Data'!$A$1:$H$12056, 8, 0), 0)</f>
        <v>38</v>
      </c>
      <c r="U3096" s="13">
        <f>SUMIFS('Fielding Data'!E:E, 'Fielding Data'!$A:$A, $A3096)</f>
        <v>442</v>
      </c>
      <c r="V3096" s="13">
        <f>SUMIFS('Fielding Data'!F:F, 'Fielding Data'!$A:$A, $A3096)</f>
        <v>26</v>
      </c>
      <c r="W3096" s="13">
        <f>SUMIFS('Fielding Data'!G:G, 'Fielding Data'!$A:$A, $A3096)</f>
        <v>9</v>
      </c>
      <c r="X3096" s="13">
        <f>SUMIFS('Fielding Data'!H:H, 'Fielding Data'!$A:$A, $A3096)</f>
        <v>38</v>
      </c>
    </row>
    <row r="3097" spans="1:24" x14ac:dyDescent="0.3">
      <c r="A3097" s="13" t="str">
        <f t="shared" si="97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 t="shared" si="96"/>
        <v>P</v>
      </c>
      <c r="Q3097" s="13">
        <f>IFERROR(VLOOKUP($A3097, 'Fielding Data'!$A$1:$H$12056, 5, 0), 0)</f>
        <v>2</v>
      </c>
      <c r="R3097" s="13">
        <f>IFERROR(VLOOKUP($A3097, 'Fielding Data'!$A$1:$H$12056, 6, 0), 0)</f>
        <v>3</v>
      </c>
      <c r="S3097" s="13">
        <f>IFERROR(VLOOKUP($A3097, 'Fielding Data'!$A$1:$H$12056, 7, 0), 0)</f>
        <v>0</v>
      </c>
      <c r="T3097" s="13">
        <f>IFERROR(VLOOKUP($A3097, 'Fielding Data'!$A$1:$H$12056, 8, 0), 0)</f>
        <v>0</v>
      </c>
      <c r="U3097" s="13">
        <f>SUMIFS('Fielding Data'!E:E, 'Fielding Data'!$A:$A, $A3097)</f>
        <v>2</v>
      </c>
      <c r="V3097" s="13">
        <f>SUMIFS('Fielding Data'!F:F, 'Fielding Data'!$A:$A, $A3097)</f>
        <v>3</v>
      </c>
      <c r="W3097" s="13">
        <f>SUMIFS('Fielding Data'!G:G, 'Fielding Data'!$A:$A, $A3097)</f>
        <v>0</v>
      </c>
      <c r="X3097" s="13">
        <f>SUMIFS('Fielding Data'!H:H, 'Fielding Data'!$A:$A, $A3097)</f>
        <v>0</v>
      </c>
    </row>
    <row r="3098" spans="1:24" x14ac:dyDescent="0.3">
      <c r="A3098" s="13" t="str">
        <f t="shared" si="97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 t="shared" si="96"/>
        <v>P</v>
      </c>
      <c r="Q3098" s="13">
        <f>IFERROR(VLOOKUP($A3098, 'Fielding Data'!$A$1:$H$12056, 5, 0), 0)</f>
        <v>3</v>
      </c>
      <c r="R3098" s="13">
        <f>IFERROR(VLOOKUP($A3098, 'Fielding Data'!$A$1:$H$12056, 6, 0), 0)</f>
        <v>9</v>
      </c>
      <c r="S3098" s="13">
        <f>IFERROR(VLOOKUP($A3098, 'Fielding Data'!$A$1:$H$12056, 7, 0), 0)</f>
        <v>0</v>
      </c>
      <c r="T3098" s="13">
        <f>IFERROR(VLOOKUP($A3098, 'Fielding Data'!$A$1:$H$12056, 8, 0), 0)</f>
        <v>0</v>
      </c>
      <c r="U3098" s="13">
        <f>SUMIFS('Fielding Data'!E:E, 'Fielding Data'!$A:$A, $A3098)</f>
        <v>3</v>
      </c>
      <c r="V3098" s="13">
        <f>SUMIFS('Fielding Data'!F:F, 'Fielding Data'!$A:$A, $A3098)</f>
        <v>9</v>
      </c>
      <c r="W3098" s="13">
        <f>SUMIFS('Fielding Data'!G:G, 'Fielding Data'!$A:$A, $A3098)</f>
        <v>0</v>
      </c>
      <c r="X3098" s="13">
        <f>SUMIFS('Fielding Data'!H:H, 'Fielding Data'!$A:$A, $A3098)</f>
        <v>0</v>
      </c>
    </row>
    <row r="3099" spans="1:24" x14ac:dyDescent="0.3">
      <c r="A3099" s="13" t="str">
        <f t="shared" si="97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 t="shared" si="96"/>
        <v>3B</v>
      </c>
      <c r="Q3099" s="13">
        <f>IFERROR(VLOOKUP($A3099, 'Fielding Data'!$A$1:$H$12056, 5, 0), 0)</f>
        <v>127</v>
      </c>
      <c r="R3099" s="13">
        <f>IFERROR(VLOOKUP($A3099, 'Fielding Data'!$A$1:$H$12056, 6, 0), 0)</f>
        <v>312</v>
      </c>
      <c r="S3099" s="13">
        <f>IFERROR(VLOOKUP($A3099, 'Fielding Data'!$A$1:$H$12056, 7, 0), 0)</f>
        <v>15</v>
      </c>
      <c r="T3099" s="13">
        <f>IFERROR(VLOOKUP($A3099, 'Fielding Data'!$A$1:$H$12056, 8, 0), 0)</f>
        <v>41</v>
      </c>
      <c r="U3099" s="13">
        <f>SUMIFS('Fielding Data'!E:E, 'Fielding Data'!$A:$A, $A3099)</f>
        <v>127</v>
      </c>
      <c r="V3099" s="13">
        <f>SUMIFS('Fielding Data'!F:F, 'Fielding Data'!$A:$A, $A3099)</f>
        <v>312</v>
      </c>
      <c r="W3099" s="13">
        <f>SUMIFS('Fielding Data'!G:G, 'Fielding Data'!$A:$A, $A3099)</f>
        <v>15</v>
      </c>
      <c r="X3099" s="13">
        <f>SUMIFS('Fielding Data'!H:H, 'Fielding Data'!$A:$A, $A3099)</f>
        <v>41</v>
      </c>
    </row>
    <row r="3100" spans="1:24" x14ac:dyDescent="0.3">
      <c r="A3100" s="13" t="str">
        <f t="shared" si="97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 t="shared" si="96"/>
        <v>P</v>
      </c>
      <c r="Q3100" s="13">
        <f>IFERROR(VLOOKUP($A3100, 'Fielding Data'!$A$1:$H$12056, 5, 0), 0)</f>
        <v>3</v>
      </c>
      <c r="R3100" s="13">
        <f>IFERROR(VLOOKUP($A3100, 'Fielding Data'!$A$1:$H$12056, 6, 0), 0)</f>
        <v>11</v>
      </c>
      <c r="S3100" s="13">
        <f>IFERROR(VLOOKUP($A3100, 'Fielding Data'!$A$1:$H$12056, 7, 0), 0)</f>
        <v>0</v>
      </c>
      <c r="T3100" s="13">
        <f>IFERROR(VLOOKUP($A3100, 'Fielding Data'!$A$1:$H$12056, 8, 0), 0)</f>
        <v>0</v>
      </c>
      <c r="U3100" s="13">
        <f>SUMIFS('Fielding Data'!E:E, 'Fielding Data'!$A:$A, $A3100)</f>
        <v>3</v>
      </c>
      <c r="V3100" s="13">
        <f>SUMIFS('Fielding Data'!F:F, 'Fielding Data'!$A:$A, $A3100)</f>
        <v>11</v>
      </c>
      <c r="W3100" s="13">
        <f>SUMIFS('Fielding Data'!G:G, 'Fielding Data'!$A:$A, $A3100)</f>
        <v>0</v>
      </c>
      <c r="X3100" s="13">
        <f>SUMIFS('Fielding Data'!H:H, 'Fielding Data'!$A:$A, $A3100)</f>
        <v>0</v>
      </c>
    </row>
    <row r="3101" spans="1:24" x14ac:dyDescent="0.3">
      <c r="A3101" s="13" t="str">
        <f t="shared" si="97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 t="shared" si="96"/>
        <v>P</v>
      </c>
      <c r="Q3101" s="13">
        <f>IFERROR(VLOOKUP($A3101, 'Fielding Data'!$A$1:$H$12056, 5, 0), 0)</f>
        <v>0</v>
      </c>
      <c r="R3101" s="13">
        <f>IFERROR(VLOOKUP($A3101, 'Fielding Data'!$A$1:$H$12056, 6, 0), 0)</f>
        <v>3</v>
      </c>
      <c r="S3101" s="13">
        <f>IFERROR(VLOOKUP($A3101, 'Fielding Data'!$A$1:$H$12056, 7, 0), 0)</f>
        <v>0</v>
      </c>
      <c r="T3101" s="13">
        <f>IFERROR(VLOOKUP($A3101, 'Fielding Data'!$A$1:$H$12056, 8, 0), 0)</f>
        <v>0</v>
      </c>
      <c r="U3101" s="13">
        <f>SUMIFS('Fielding Data'!E:E, 'Fielding Data'!$A:$A, $A3101)</f>
        <v>0</v>
      </c>
      <c r="V3101" s="13">
        <f>SUMIFS('Fielding Data'!F:F, 'Fielding Data'!$A:$A, $A3101)</f>
        <v>3</v>
      </c>
      <c r="W3101" s="13">
        <f>SUMIFS('Fielding Data'!G:G, 'Fielding Data'!$A:$A, $A3101)</f>
        <v>0</v>
      </c>
      <c r="X3101" s="13">
        <f>SUMIFS('Fielding Data'!H:H, 'Fielding Data'!$A:$A, $A3101)</f>
        <v>0</v>
      </c>
    </row>
    <row r="3102" spans="1:24" x14ac:dyDescent="0.3">
      <c r="A3102" s="13" t="str">
        <f t="shared" si="97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 t="shared" si="96"/>
        <v>CF</v>
      </c>
      <c r="Q3102" s="13">
        <f>IFERROR(VLOOKUP($A3102, 'Fielding Data'!$A$1:$H$12056, 5, 0), 0)</f>
        <v>0</v>
      </c>
      <c r="R3102" s="13">
        <f>IFERROR(VLOOKUP($A3102, 'Fielding Data'!$A$1:$H$12056, 6, 0), 0)</f>
        <v>0</v>
      </c>
      <c r="S3102" s="13">
        <f>IFERROR(VLOOKUP($A3102, 'Fielding Data'!$A$1:$H$12056, 7, 0), 0)</f>
        <v>0</v>
      </c>
      <c r="T3102" s="13">
        <f>IFERROR(VLOOKUP($A3102, 'Fielding Data'!$A$1:$H$12056, 8, 0), 0)</f>
        <v>0</v>
      </c>
      <c r="U3102" s="13">
        <f>SUMIFS('Fielding Data'!E:E, 'Fielding Data'!$A:$A, $A3102)</f>
        <v>197</v>
      </c>
      <c r="V3102" s="13">
        <f>SUMIFS('Fielding Data'!F:F, 'Fielding Data'!$A:$A, $A3102)</f>
        <v>4</v>
      </c>
      <c r="W3102" s="13">
        <f>SUMIFS('Fielding Data'!G:G, 'Fielding Data'!$A:$A, $A3102)</f>
        <v>1</v>
      </c>
      <c r="X3102" s="13">
        <f>SUMIFS('Fielding Data'!H:H, 'Fielding Data'!$A:$A, $A3102)</f>
        <v>2</v>
      </c>
    </row>
    <row r="3103" spans="1:24" x14ac:dyDescent="0.3">
      <c r="A3103" s="13" t="str">
        <f t="shared" si="97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 t="shared" si="96"/>
        <v>1B</v>
      </c>
      <c r="Q3103" s="13">
        <f>IFERROR(VLOOKUP($A3103, 'Fielding Data'!$A$1:$H$12056, 5, 0), 0)</f>
        <v>46</v>
      </c>
      <c r="R3103" s="13">
        <f>IFERROR(VLOOKUP($A3103, 'Fielding Data'!$A$1:$H$12056, 6, 0), 0)</f>
        <v>4</v>
      </c>
      <c r="S3103" s="13">
        <f>IFERROR(VLOOKUP($A3103, 'Fielding Data'!$A$1:$H$12056, 7, 0), 0)</f>
        <v>0</v>
      </c>
      <c r="T3103" s="13">
        <f>IFERROR(VLOOKUP($A3103, 'Fielding Data'!$A$1:$H$12056, 8, 0), 0)</f>
        <v>5</v>
      </c>
      <c r="U3103" s="13">
        <f>SUMIFS('Fielding Data'!E:E, 'Fielding Data'!$A:$A, $A3103)</f>
        <v>274</v>
      </c>
      <c r="V3103" s="13">
        <f>SUMIFS('Fielding Data'!F:F, 'Fielding Data'!$A:$A, $A3103)</f>
        <v>329</v>
      </c>
      <c r="W3103" s="13">
        <f>SUMIFS('Fielding Data'!G:G, 'Fielding Data'!$A:$A, $A3103)</f>
        <v>15</v>
      </c>
      <c r="X3103" s="13">
        <f>SUMIFS('Fielding Data'!H:H, 'Fielding Data'!$A:$A, $A3103)</f>
        <v>74</v>
      </c>
    </row>
    <row r="3104" spans="1:24" x14ac:dyDescent="0.3">
      <c r="A3104" s="13" t="str">
        <f t="shared" si="97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 t="shared" si="96"/>
        <v>2B</v>
      </c>
      <c r="Q3104" s="13">
        <f>IFERROR(VLOOKUP($A3104, 'Fielding Data'!$A$1:$H$12056, 5, 0), 0)</f>
        <v>16</v>
      </c>
      <c r="R3104" s="13">
        <f>IFERROR(VLOOKUP($A3104, 'Fielding Data'!$A$1:$H$12056, 6, 0), 0)</f>
        <v>25</v>
      </c>
      <c r="S3104" s="13">
        <f>IFERROR(VLOOKUP($A3104, 'Fielding Data'!$A$1:$H$12056, 7, 0), 0)</f>
        <v>0</v>
      </c>
      <c r="T3104" s="13">
        <f>IFERROR(VLOOKUP($A3104, 'Fielding Data'!$A$1:$H$12056, 8, 0), 0)</f>
        <v>3</v>
      </c>
      <c r="U3104" s="13">
        <f>SUMIFS('Fielding Data'!E:E, 'Fielding Data'!$A:$A, $A3104)</f>
        <v>28</v>
      </c>
      <c r="V3104" s="13">
        <f>SUMIFS('Fielding Data'!F:F, 'Fielding Data'!$A:$A, $A3104)</f>
        <v>49</v>
      </c>
      <c r="W3104" s="13">
        <f>SUMIFS('Fielding Data'!G:G, 'Fielding Data'!$A:$A, $A3104)</f>
        <v>1</v>
      </c>
      <c r="X3104" s="13">
        <f>SUMIFS('Fielding Data'!H:H, 'Fielding Data'!$A:$A, $A3104)</f>
        <v>6</v>
      </c>
    </row>
    <row r="3105" spans="1:24" x14ac:dyDescent="0.3">
      <c r="A3105" s="13" t="str">
        <f t="shared" si="97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 t="shared" si="96"/>
        <v>1B</v>
      </c>
      <c r="Q3105" s="13">
        <f>IFERROR(VLOOKUP($A3105, 'Fielding Data'!$A$1:$H$12056, 5, 0), 0)</f>
        <v>174</v>
      </c>
      <c r="R3105" s="13">
        <f>IFERROR(VLOOKUP($A3105, 'Fielding Data'!$A$1:$H$12056, 6, 0), 0)</f>
        <v>15</v>
      </c>
      <c r="S3105" s="13">
        <f>IFERROR(VLOOKUP($A3105, 'Fielding Data'!$A$1:$H$12056, 7, 0), 0)</f>
        <v>3</v>
      </c>
      <c r="T3105" s="13">
        <f>IFERROR(VLOOKUP($A3105, 'Fielding Data'!$A$1:$H$12056, 8, 0), 0)</f>
        <v>13</v>
      </c>
      <c r="U3105" s="13">
        <f>SUMIFS('Fielding Data'!E:E, 'Fielding Data'!$A:$A, $A3105)</f>
        <v>685</v>
      </c>
      <c r="V3105" s="13">
        <f>SUMIFS('Fielding Data'!F:F, 'Fielding Data'!$A:$A, $A3105)</f>
        <v>52</v>
      </c>
      <c r="W3105" s="13">
        <f>SUMIFS('Fielding Data'!G:G, 'Fielding Data'!$A:$A, $A3105)</f>
        <v>7</v>
      </c>
      <c r="X3105" s="13">
        <f>SUMIFS('Fielding Data'!H:H, 'Fielding Data'!$A:$A, $A3105)</f>
        <v>14</v>
      </c>
    </row>
    <row r="3106" spans="1:24" x14ac:dyDescent="0.3">
      <c r="A3106" s="13" t="str">
        <f t="shared" si="97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 t="shared" si="96"/>
        <v>P</v>
      </c>
      <c r="Q3106" s="13">
        <f>IFERROR(VLOOKUP($A3106, 'Fielding Data'!$A$1:$H$12056, 5, 0), 0)</f>
        <v>0</v>
      </c>
      <c r="R3106" s="13">
        <f>IFERROR(VLOOKUP($A3106, 'Fielding Data'!$A$1:$H$12056, 6, 0), 0)</f>
        <v>1</v>
      </c>
      <c r="S3106" s="13">
        <f>IFERROR(VLOOKUP($A3106, 'Fielding Data'!$A$1:$H$12056, 7, 0), 0)</f>
        <v>0</v>
      </c>
      <c r="T3106" s="13">
        <f>IFERROR(VLOOKUP($A3106, 'Fielding Data'!$A$1:$H$12056, 8, 0), 0)</f>
        <v>0</v>
      </c>
      <c r="U3106" s="13">
        <f>SUMIFS('Fielding Data'!E:E, 'Fielding Data'!$A:$A, $A3106)</f>
        <v>0</v>
      </c>
      <c r="V3106" s="13">
        <f>SUMIFS('Fielding Data'!F:F, 'Fielding Data'!$A:$A, $A3106)</f>
        <v>1</v>
      </c>
      <c r="W3106" s="13">
        <f>SUMIFS('Fielding Data'!G:G, 'Fielding Data'!$A:$A, $A3106)</f>
        <v>0</v>
      </c>
      <c r="X3106" s="13">
        <f>SUMIFS('Fielding Data'!H:H, 'Fielding Data'!$A:$A, $A3106)</f>
        <v>0</v>
      </c>
    </row>
    <row r="3107" spans="1:24" x14ac:dyDescent="0.3">
      <c r="A3107" s="13" t="str">
        <f t="shared" si="97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 t="shared" si="96"/>
        <v>P</v>
      </c>
      <c r="Q3107" s="13">
        <f>IFERROR(VLOOKUP($A3107, 'Fielding Data'!$A$1:$H$12056, 5, 0), 0)</f>
        <v>3</v>
      </c>
      <c r="R3107" s="13">
        <f>IFERROR(VLOOKUP($A3107, 'Fielding Data'!$A$1:$H$12056, 6, 0), 0)</f>
        <v>4</v>
      </c>
      <c r="S3107" s="13">
        <f>IFERROR(VLOOKUP($A3107, 'Fielding Data'!$A$1:$H$12056, 7, 0), 0)</f>
        <v>1</v>
      </c>
      <c r="T3107" s="13">
        <f>IFERROR(VLOOKUP($A3107, 'Fielding Data'!$A$1:$H$12056, 8, 0), 0)</f>
        <v>1</v>
      </c>
      <c r="U3107" s="13">
        <f>SUMIFS('Fielding Data'!E:E, 'Fielding Data'!$A:$A, $A3107)</f>
        <v>3</v>
      </c>
      <c r="V3107" s="13">
        <f>SUMIFS('Fielding Data'!F:F, 'Fielding Data'!$A:$A, $A3107)</f>
        <v>4</v>
      </c>
      <c r="W3107" s="13">
        <f>SUMIFS('Fielding Data'!G:G, 'Fielding Data'!$A:$A, $A3107)</f>
        <v>1</v>
      </c>
      <c r="X3107" s="13">
        <f>SUMIFS('Fielding Data'!H:H, 'Fielding Data'!$A:$A, $A3107)</f>
        <v>1</v>
      </c>
    </row>
    <row r="3108" spans="1:24" x14ac:dyDescent="0.3">
      <c r="A3108" s="13" t="str">
        <f t="shared" si="97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 t="shared" si="96"/>
        <v>LF</v>
      </c>
      <c r="Q3108" s="13">
        <f>IFERROR(VLOOKUP($A3108, 'Fielding Data'!$A$1:$H$12056, 5, 0), 0)</f>
        <v>0</v>
      </c>
      <c r="R3108" s="13">
        <f>IFERROR(VLOOKUP($A3108, 'Fielding Data'!$A$1:$H$12056, 6, 0), 0)</f>
        <v>0</v>
      </c>
      <c r="S3108" s="13">
        <f>IFERROR(VLOOKUP($A3108, 'Fielding Data'!$A$1:$H$12056, 7, 0), 0)</f>
        <v>0</v>
      </c>
      <c r="T3108" s="13">
        <f>IFERROR(VLOOKUP($A3108, 'Fielding Data'!$A$1:$H$12056, 8, 0), 0)</f>
        <v>0</v>
      </c>
      <c r="U3108" s="13">
        <f>SUMIFS('Fielding Data'!E:E, 'Fielding Data'!$A:$A, $A3108)</f>
        <v>111</v>
      </c>
      <c r="V3108" s="13">
        <f>SUMIFS('Fielding Data'!F:F, 'Fielding Data'!$A:$A, $A3108)</f>
        <v>5</v>
      </c>
      <c r="W3108" s="13">
        <f>SUMIFS('Fielding Data'!G:G, 'Fielding Data'!$A:$A, $A3108)</f>
        <v>2</v>
      </c>
      <c r="X3108" s="13">
        <f>SUMIFS('Fielding Data'!H:H, 'Fielding Data'!$A:$A, $A3108)</f>
        <v>0</v>
      </c>
    </row>
    <row r="3109" spans="1:24" x14ac:dyDescent="0.3">
      <c r="A3109" s="13" t="str">
        <f t="shared" si="97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 t="shared" si="96"/>
        <v>C</v>
      </c>
      <c r="Q3109" s="13">
        <f>IFERROR(VLOOKUP($A3109, 'Fielding Data'!$A$1:$H$12056, 5, 0), 0)</f>
        <v>131</v>
      </c>
      <c r="R3109" s="13">
        <f>IFERROR(VLOOKUP($A3109, 'Fielding Data'!$A$1:$H$12056, 6, 0), 0)</f>
        <v>9</v>
      </c>
      <c r="S3109" s="13">
        <f>IFERROR(VLOOKUP($A3109, 'Fielding Data'!$A$1:$H$12056, 7, 0), 0)</f>
        <v>1</v>
      </c>
      <c r="T3109" s="13">
        <f>IFERROR(VLOOKUP($A3109, 'Fielding Data'!$A$1:$H$12056, 8, 0), 0)</f>
        <v>0</v>
      </c>
      <c r="U3109" s="13">
        <f>SUMIFS('Fielding Data'!E:E, 'Fielding Data'!$A:$A, $A3109)</f>
        <v>131</v>
      </c>
      <c r="V3109" s="13">
        <f>SUMIFS('Fielding Data'!F:F, 'Fielding Data'!$A:$A, $A3109)</f>
        <v>9</v>
      </c>
      <c r="W3109" s="13">
        <f>SUMIFS('Fielding Data'!G:G, 'Fielding Data'!$A:$A, $A3109)</f>
        <v>1</v>
      </c>
      <c r="X3109" s="13">
        <f>SUMIFS('Fielding Data'!H:H, 'Fielding Data'!$A:$A, $A3109)</f>
        <v>0</v>
      </c>
    </row>
    <row r="3110" spans="1:24" x14ac:dyDescent="0.3">
      <c r="A3110" s="13" t="str">
        <f t="shared" si="97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 t="shared" si="96"/>
        <v>2B</v>
      </c>
      <c r="Q3110" s="13">
        <f>IFERROR(VLOOKUP($A3110, 'Fielding Data'!$A$1:$H$12056, 5, 0), 0)</f>
        <v>2</v>
      </c>
      <c r="R3110" s="13">
        <f>IFERROR(VLOOKUP($A3110, 'Fielding Data'!$A$1:$H$12056, 6, 0), 0)</f>
        <v>3</v>
      </c>
      <c r="S3110" s="13">
        <f>IFERROR(VLOOKUP($A3110, 'Fielding Data'!$A$1:$H$12056, 7, 0), 0)</f>
        <v>0</v>
      </c>
      <c r="T3110" s="13">
        <f>IFERROR(VLOOKUP($A3110, 'Fielding Data'!$A$1:$H$12056, 8, 0), 0)</f>
        <v>1</v>
      </c>
      <c r="U3110" s="13">
        <f>SUMIFS('Fielding Data'!E:E, 'Fielding Data'!$A:$A, $A3110)</f>
        <v>14</v>
      </c>
      <c r="V3110" s="13">
        <f>SUMIFS('Fielding Data'!F:F, 'Fielding Data'!$A:$A, $A3110)</f>
        <v>10</v>
      </c>
      <c r="W3110" s="13">
        <f>SUMIFS('Fielding Data'!G:G, 'Fielding Data'!$A:$A, $A3110)</f>
        <v>0</v>
      </c>
      <c r="X3110" s="13">
        <f>SUMIFS('Fielding Data'!H:H, 'Fielding Data'!$A:$A, $A3110)</f>
        <v>3</v>
      </c>
    </row>
    <row r="3111" spans="1:24" x14ac:dyDescent="0.3">
      <c r="A3111" s="13" t="str">
        <f t="shared" si="97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 t="shared" si="96"/>
        <v>LF</v>
      </c>
      <c r="Q3111" s="13">
        <f>IFERROR(VLOOKUP($A3111, 'Fielding Data'!$A$1:$H$12056, 5, 0), 0)</f>
        <v>0</v>
      </c>
      <c r="R3111" s="13">
        <f>IFERROR(VLOOKUP($A3111, 'Fielding Data'!$A$1:$H$12056, 6, 0), 0)</f>
        <v>0</v>
      </c>
      <c r="S3111" s="13">
        <f>IFERROR(VLOOKUP($A3111, 'Fielding Data'!$A$1:$H$12056, 7, 0), 0)</f>
        <v>0</v>
      </c>
      <c r="T3111" s="13">
        <f>IFERROR(VLOOKUP($A3111, 'Fielding Data'!$A$1:$H$12056, 8, 0), 0)</f>
        <v>0</v>
      </c>
      <c r="U3111" s="13">
        <f>SUMIFS('Fielding Data'!E:E, 'Fielding Data'!$A:$A, $A3111)</f>
        <v>11</v>
      </c>
      <c r="V3111" s="13">
        <f>SUMIFS('Fielding Data'!F:F, 'Fielding Data'!$A:$A, $A3111)</f>
        <v>1</v>
      </c>
      <c r="W3111" s="13">
        <f>SUMIFS('Fielding Data'!G:G, 'Fielding Data'!$A:$A, $A3111)</f>
        <v>1</v>
      </c>
      <c r="X3111" s="13">
        <f>SUMIFS('Fielding Data'!H:H, 'Fielding Data'!$A:$A, $A3111)</f>
        <v>1</v>
      </c>
    </row>
    <row r="3112" spans="1:24" x14ac:dyDescent="0.3">
      <c r="A3112" s="13" t="str">
        <f t="shared" si="97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 t="shared" si="96"/>
        <v>CF</v>
      </c>
      <c r="Q3112" s="13">
        <f>IFERROR(VLOOKUP($A3112, 'Fielding Data'!$A$1:$H$12056, 5, 0), 0)</f>
        <v>0</v>
      </c>
      <c r="R3112" s="13">
        <f>IFERROR(VLOOKUP($A3112, 'Fielding Data'!$A$1:$H$12056, 6, 0), 0)</f>
        <v>0</v>
      </c>
      <c r="S3112" s="13">
        <f>IFERROR(VLOOKUP($A3112, 'Fielding Data'!$A$1:$H$12056, 7, 0), 0)</f>
        <v>0</v>
      </c>
      <c r="T3112" s="13">
        <f>IFERROR(VLOOKUP($A3112, 'Fielding Data'!$A$1:$H$12056, 8, 0), 0)</f>
        <v>0</v>
      </c>
      <c r="U3112" s="13">
        <f>SUMIFS('Fielding Data'!E:E, 'Fielding Data'!$A:$A, $A3112)</f>
        <v>0</v>
      </c>
      <c r="V3112" s="13">
        <f>SUMIFS('Fielding Data'!F:F, 'Fielding Data'!$A:$A, $A3112)</f>
        <v>0</v>
      </c>
      <c r="W3112" s="13">
        <f>SUMIFS('Fielding Data'!G:G, 'Fielding Data'!$A:$A, $A3112)</f>
        <v>0</v>
      </c>
      <c r="X3112" s="13">
        <f>SUMIFS('Fielding Data'!H:H, 'Fielding Data'!$A:$A, $A3112)</f>
        <v>0</v>
      </c>
    </row>
    <row r="3113" spans="1:24" x14ac:dyDescent="0.3">
      <c r="A3113" s="13" t="str">
        <f t="shared" si="97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 t="shared" si="96"/>
        <v>2B</v>
      </c>
      <c r="Q3113" s="13">
        <f>IFERROR(VLOOKUP($A3113, 'Fielding Data'!$A$1:$H$12056, 5, 0), 0)</f>
        <v>39</v>
      </c>
      <c r="R3113" s="13">
        <f>IFERROR(VLOOKUP($A3113, 'Fielding Data'!$A$1:$H$12056, 6, 0), 0)</f>
        <v>54</v>
      </c>
      <c r="S3113" s="13">
        <f>IFERROR(VLOOKUP($A3113, 'Fielding Data'!$A$1:$H$12056, 7, 0), 0)</f>
        <v>1</v>
      </c>
      <c r="T3113" s="13">
        <f>IFERROR(VLOOKUP($A3113, 'Fielding Data'!$A$1:$H$12056, 8, 0), 0)</f>
        <v>13</v>
      </c>
      <c r="U3113" s="13">
        <f>SUMIFS('Fielding Data'!E:E, 'Fielding Data'!$A:$A, $A3113)</f>
        <v>85</v>
      </c>
      <c r="V3113" s="13">
        <f>SUMIFS('Fielding Data'!F:F, 'Fielding Data'!$A:$A, $A3113)</f>
        <v>172</v>
      </c>
      <c r="W3113" s="13">
        <f>SUMIFS('Fielding Data'!G:G, 'Fielding Data'!$A:$A, $A3113)</f>
        <v>13</v>
      </c>
      <c r="X3113" s="13">
        <f>SUMIFS('Fielding Data'!H:H, 'Fielding Data'!$A:$A, $A3113)</f>
        <v>27</v>
      </c>
    </row>
    <row r="3114" spans="1:24" x14ac:dyDescent="0.3">
      <c r="A3114" s="13" t="str">
        <f t="shared" si="97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 t="shared" si="96"/>
        <v>P</v>
      </c>
      <c r="Q3114" s="13">
        <f>IFERROR(VLOOKUP($A3114, 'Fielding Data'!$A$1:$H$12056, 5, 0), 0)</f>
        <v>0</v>
      </c>
      <c r="R3114" s="13">
        <f>IFERROR(VLOOKUP($A3114, 'Fielding Data'!$A$1:$H$12056, 6, 0), 0)</f>
        <v>1</v>
      </c>
      <c r="S3114" s="13">
        <f>IFERROR(VLOOKUP($A3114, 'Fielding Data'!$A$1:$H$12056, 7, 0), 0)</f>
        <v>0</v>
      </c>
      <c r="T3114" s="13">
        <f>IFERROR(VLOOKUP($A3114, 'Fielding Data'!$A$1:$H$12056, 8, 0), 0)</f>
        <v>0</v>
      </c>
      <c r="U3114" s="13">
        <f>SUMIFS('Fielding Data'!E:E, 'Fielding Data'!$A:$A, $A3114)</f>
        <v>0</v>
      </c>
      <c r="V3114" s="13">
        <f>SUMIFS('Fielding Data'!F:F, 'Fielding Data'!$A:$A, $A3114)</f>
        <v>1</v>
      </c>
      <c r="W3114" s="13">
        <f>SUMIFS('Fielding Data'!G:G, 'Fielding Data'!$A:$A, $A3114)</f>
        <v>0</v>
      </c>
      <c r="X3114" s="13">
        <f>SUMIFS('Fielding Data'!H:H, 'Fielding Data'!$A:$A, $A3114)</f>
        <v>0</v>
      </c>
    </row>
    <row r="3115" spans="1:24" x14ac:dyDescent="0.3">
      <c r="A3115" s="13" t="str">
        <f t="shared" si="97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 t="shared" si="96"/>
        <v>P</v>
      </c>
      <c r="Q3115" s="13">
        <f>IFERROR(VLOOKUP($A3115, 'Fielding Data'!$A$1:$H$12056, 5, 0), 0)</f>
        <v>5</v>
      </c>
      <c r="R3115" s="13">
        <f>IFERROR(VLOOKUP($A3115, 'Fielding Data'!$A$1:$H$12056, 6, 0), 0)</f>
        <v>6</v>
      </c>
      <c r="S3115" s="13">
        <f>IFERROR(VLOOKUP($A3115, 'Fielding Data'!$A$1:$H$12056, 7, 0), 0)</f>
        <v>0</v>
      </c>
      <c r="T3115" s="13">
        <f>IFERROR(VLOOKUP($A3115, 'Fielding Data'!$A$1:$H$12056, 8, 0), 0)</f>
        <v>0</v>
      </c>
      <c r="U3115" s="13">
        <f>SUMIFS('Fielding Data'!E:E, 'Fielding Data'!$A:$A, $A3115)</f>
        <v>5</v>
      </c>
      <c r="V3115" s="13">
        <f>SUMIFS('Fielding Data'!F:F, 'Fielding Data'!$A:$A, $A3115)</f>
        <v>6</v>
      </c>
      <c r="W3115" s="13">
        <f>SUMIFS('Fielding Data'!G:G, 'Fielding Data'!$A:$A, $A3115)</f>
        <v>0</v>
      </c>
      <c r="X3115" s="13">
        <f>SUMIFS('Fielding Data'!H:H, 'Fielding Data'!$A:$A, $A3115)</f>
        <v>0</v>
      </c>
    </row>
    <row r="3116" spans="1:24" x14ac:dyDescent="0.3">
      <c r="A3116" s="13" t="str">
        <f t="shared" si="97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 t="shared" si="96"/>
        <v>C</v>
      </c>
      <c r="Q3116" s="13">
        <f>IFERROR(VLOOKUP($A3116, 'Fielding Data'!$A$1:$H$12056, 5, 0), 0)</f>
        <v>280</v>
      </c>
      <c r="R3116" s="13">
        <f>IFERROR(VLOOKUP($A3116, 'Fielding Data'!$A$1:$H$12056, 6, 0), 0)</f>
        <v>20</v>
      </c>
      <c r="S3116" s="13">
        <f>IFERROR(VLOOKUP($A3116, 'Fielding Data'!$A$1:$H$12056, 7, 0), 0)</f>
        <v>2</v>
      </c>
      <c r="T3116" s="13">
        <f>IFERROR(VLOOKUP($A3116, 'Fielding Data'!$A$1:$H$12056, 8, 0), 0)</f>
        <v>3</v>
      </c>
      <c r="U3116" s="13">
        <f>SUMIFS('Fielding Data'!E:E, 'Fielding Data'!$A:$A, $A3116)</f>
        <v>280</v>
      </c>
      <c r="V3116" s="13">
        <f>SUMIFS('Fielding Data'!F:F, 'Fielding Data'!$A:$A, $A3116)</f>
        <v>20</v>
      </c>
      <c r="W3116" s="13">
        <f>SUMIFS('Fielding Data'!G:G, 'Fielding Data'!$A:$A, $A3116)</f>
        <v>2</v>
      </c>
      <c r="X3116" s="13">
        <f>SUMIFS('Fielding Data'!H:H, 'Fielding Data'!$A:$A, $A3116)</f>
        <v>3</v>
      </c>
    </row>
    <row r="3117" spans="1:24" x14ac:dyDescent="0.3">
      <c r="A3117" s="13" t="str">
        <f t="shared" si="97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 t="shared" si="96"/>
        <v>P</v>
      </c>
      <c r="Q3117" s="13">
        <f>IFERROR(VLOOKUP($A3117, 'Fielding Data'!$A$1:$H$12056, 5, 0), 0)</f>
        <v>2</v>
      </c>
      <c r="R3117" s="13">
        <f>IFERROR(VLOOKUP($A3117, 'Fielding Data'!$A$1:$H$12056, 6, 0), 0)</f>
        <v>6</v>
      </c>
      <c r="S3117" s="13">
        <f>IFERROR(VLOOKUP($A3117, 'Fielding Data'!$A$1:$H$12056, 7, 0), 0)</f>
        <v>0</v>
      </c>
      <c r="T3117" s="13">
        <f>IFERROR(VLOOKUP($A3117, 'Fielding Data'!$A$1:$H$12056, 8, 0), 0)</f>
        <v>2</v>
      </c>
      <c r="U3117" s="13">
        <f>SUMIFS('Fielding Data'!E:E, 'Fielding Data'!$A:$A, $A3117)</f>
        <v>2</v>
      </c>
      <c r="V3117" s="13">
        <f>SUMIFS('Fielding Data'!F:F, 'Fielding Data'!$A:$A, $A3117)</f>
        <v>6</v>
      </c>
      <c r="W3117" s="13">
        <f>SUMIFS('Fielding Data'!G:G, 'Fielding Data'!$A:$A, $A3117)</f>
        <v>0</v>
      </c>
      <c r="X3117" s="13">
        <f>SUMIFS('Fielding Data'!H:H, 'Fielding Data'!$A:$A, $A3117)</f>
        <v>2</v>
      </c>
    </row>
    <row r="3118" spans="1:24" x14ac:dyDescent="0.3">
      <c r="A3118" s="13" t="str">
        <f t="shared" si="97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 t="shared" si="96"/>
        <v>P</v>
      </c>
      <c r="Q3118" s="13">
        <f>IFERROR(VLOOKUP($A3118, 'Fielding Data'!$A$1:$H$12056, 5, 0), 0)</f>
        <v>5</v>
      </c>
      <c r="R3118" s="13">
        <f>IFERROR(VLOOKUP($A3118, 'Fielding Data'!$A$1:$H$12056, 6, 0), 0)</f>
        <v>26</v>
      </c>
      <c r="S3118" s="13">
        <f>IFERROR(VLOOKUP($A3118, 'Fielding Data'!$A$1:$H$12056, 7, 0), 0)</f>
        <v>2</v>
      </c>
      <c r="T3118" s="13">
        <f>IFERROR(VLOOKUP($A3118, 'Fielding Data'!$A$1:$H$12056, 8, 0), 0)</f>
        <v>2</v>
      </c>
      <c r="U3118" s="13">
        <f>SUMIFS('Fielding Data'!E:E, 'Fielding Data'!$A:$A, $A3118)</f>
        <v>5</v>
      </c>
      <c r="V3118" s="13">
        <f>SUMIFS('Fielding Data'!F:F, 'Fielding Data'!$A:$A, $A3118)</f>
        <v>26</v>
      </c>
      <c r="W3118" s="13">
        <f>SUMIFS('Fielding Data'!G:G, 'Fielding Data'!$A:$A, $A3118)</f>
        <v>2</v>
      </c>
      <c r="X3118" s="13">
        <f>SUMIFS('Fielding Data'!H:H, 'Fielding Data'!$A:$A, $A3118)</f>
        <v>2</v>
      </c>
    </row>
    <row r="3119" spans="1:24" x14ac:dyDescent="0.3">
      <c r="A3119" s="13" t="str">
        <f t="shared" si="97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 t="shared" si="96"/>
        <v>CF</v>
      </c>
      <c r="Q3119" s="13">
        <f>IFERROR(VLOOKUP($A3119, 'Fielding Data'!$A$1:$H$12056, 5, 0), 0)</f>
        <v>0</v>
      </c>
      <c r="R3119" s="13">
        <f>IFERROR(VLOOKUP($A3119, 'Fielding Data'!$A$1:$H$12056, 6, 0), 0)</f>
        <v>0</v>
      </c>
      <c r="S3119" s="13">
        <f>IFERROR(VLOOKUP($A3119, 'Fielding Data'!$A$1:$H$12056, 7, 0), 0)</f>
        <v>0</v>
      </c>
      <c r="T3119" s="13">
        <f>IFERROR(VLOOKUP($A3119, 'Fielding Data'!$A$1:$H$12056, 8, 0), 0)</f>
        <v>0</v>
      </c>
      <c r="U3119" s="13">
        <f>SUMIFS('Fielding Data'!E:E, 'Fielding Data'!$A:$A, $A3119)</f>
        <v>174</v>
      </c>
      <c r="V3119" s="13">
        <f>SUMIFS('Fielding Data'!F:F, 'Fielding Data'!$A:$A, $A3119)</f>
        <v>0</v>
      </c>
      <c r="W3119" s="13">
        <f>SUMIFS('Fielding Data'!G:G, 'Fielding Data'!$A:$A, $A3119)</f>
        <v>4</v>
      </c>
      <c r="X3119" s="13">
        <f>SUMIFS('Fielding Data'!H:H, 'Fielding Data'!$A:$A, $A3119)</f>
        <v>0</v>
      </c>
    </row>
    <row r="3120" spans="1:24" x14ac:dyDescent="0.3">
      <c r="A3120" s="13" t="str">
        <f t="shared" si="97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 t="shared" si="96"/>
        <v>2B</v>
      </c>
      <c r="Q3120" s="13">
        <f>IFERROR(VLOOKUP($A3120, 'Fielding Data'!$A$1:$H$12056, 5, 0), 0)</f>
        <v>6</v>
      </c>
      <c r="R3120" s="13">
        <f>IFERROR(VLOOKUP($A3120, 'Fielding Data'!$A$1:$H$12056, 6, 0), 0)</f>
        <v>11</v>
      </c>
      <c r="S3120" s="13">
        <f>IFERROR(VLOOKUP($A3120, 'Fielding Data'!$A$1:$H$12056, 7, 0), 0)</f>
        <v>2</v>
      </c>
      <c r="T3120" s="13">
        <f>IFERROR(VLOOKUP($A3120, 'Fielding Data'!$A$1:$H$12056, 8, 0), 0)</f>
        <v>6</v>
      </c>
      <c r="U3120" s="13">
        <f>SUMIFS('Fielding Data'!E:E, 'Fielding Data'!$A:$A, $A3120)</f>
        <v>6</v>
      </c>
      <c r="V3120" s="13">
        <f>SUMIFS('Fielding Data'!F:F, 'Fielding Data'!$A:$A, $A3120)</f>
        <v>11</v>
      </c>
      <c r="W3120" s="13">
        <f>SUMIFS('Fielding Data'!G:G, 'Fielding Data'!$A:$A, $A3120)</f>
        <v>2</v>
      </c>
      <c r="X3120" s="13">
        <f>SUMIFS('Fielding Data'!H:H, 'Fielding Data'!$A:$A, $A3120)</f>
        <v>6</v>
      </c>
    </row>
    <row r="3121" spans="1:24" x14ac:dyDescent="0.3">
      <c r="A3121" s="13" t="str">
        <f t="shared" si="97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 t="shared" si="96"/>
        <v>2B</v>
      </c>
      <c r="Q3121" s="13">
        <f>IFERROR(VLOOKUP($A3121, 'Fielding Data'!$A$1:$H$12056, 5, 0), 0)</f>
        <v>16</v>
      </c>
      <c r="R3121" s="13">
        <f>IFERROR(VLOOKUP($A3121, 'Fielding Data'!$A$1:$H$12056, 6, 0), 0)</f>
        <v>24</v>
      </c>
      <c r="S3121" s="13">
        <f>IFERROR(VLOOKUP($A3121, 'Fielding Data'!$A$1:$H$12056, 7, 0), 0)</f>
        <v>0</v>
      </c>
      <c r="T3121" s="13">
        <f>IFERROR(VLOOKUP($A3121, 'Fielding Data'!$A$1:$H$12056, 8, 0), 0)</f>
        <v>4</v>
      </c>
      <c r="U3121" s="13">
        <f>SUMIFS('Fielding Data'!E:E, 'Fielding Data'!$A:$A, $A3121)</f>
        <v>66</v>
      </c>
      <c r="V3121" s="13">
        <f>SUMIFS('Fielding Data'!F:F, 'Fielding Data'!$A:$A, $A3121)</f>
        <v>97</v>
      </c>
      <c r="W3121" s="13">
        <f>SUMIFS('Fielding Data'!G:G, 'Fielding Data'!$A:$A, $A3121)</f>
        <v>4</v>
      </c>
      <c r="X3121" s="13">
        <f>SUMIFS('Fielding Data'!H:H, 'Fielding Data'!$A:$A, $A3121)</f>
        <v>18</v>
      </c>
    </row>
    <row r="3122" spans="1:24" x14ac:dyDescent="0.3">
      <c r="A3122" s="13" t="str">
        <f t="shared" si="97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 t="shared" si="96"/>
        <v>1B</v>
      </c>
      <c r="Q3122" s="13">
        <f>IFERROR(VLOOKUP($A3122, 'Fielding Data'!$A$1:$H$12056, 5, 0), 0)</f>
        <v>68</v>
      </c>
      <c r="R3122" s="13">
        <f>IFERROR(VLOOKUP($A3122, 'Fielding Data'!$A$1:$H$12056, 6, 0), 0)</f>
        <v>6</v>
      </c>
      <c r="S3122" s="13">
        <f>IFERROR(VLOOKUP($A3122, 'Fielding Data'!$A$1:$H$12056, 7, 0), 0)</f>
        <v>2</v>
      </c>
      <c r="T3122" s="13">
        <f>IFERROR(VLOOKUP($A3122, 'Fielding Data'!$A$1:$H$12056, 8, 0), 0)</f>
        <v>8</v>
      </c>
      <c r="U3122" s="13">
        <f>SUMIFS('Fielding Data'!E:E, 'Fielding Data'!$A:$A, $A3122)</f>
        <v>100</v>
      </c>
      <c r="V3122" s="13">
        <f>SUMIFS('Fielding Data'!F:F, 'Fielding Data'!$A:$A, $A3122)</f>
        <v>6</v>
      </c>
      <c r="W3122" s="13">
        <f>SUMIFS('Fielding Data'!G:G, 'Fielding Data'!$A:$A, $A3122)</f>
        <v>3</v>
      </c>
      <c r="X3122" s="13">
        <f>SUMIFS('Fielding Data'!H:H, 'Fielding Data'!$A:$A, $A3122)</f>
        <v>8</v>
      </c>
    </row>
    <row r="3123" spans="1:24" x14ac:dyDescent="0.3">
      <c r="A3123" s="13" t="str">
        <f t="shared" si="97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 t="shared" si="96"/>
        <v>P</v>
      </c>
      <c r="Q3123" s="13">
        <f>IFERROR(VLOOKUP($A3123, 'Fielding Data'!$A$1:$H$12056, 5, 0), 0)</f>
        <v>9</v>
      </c>
      <c r="R3123" s="13">
        <f>IFERROR(VLOOKUP($A3123, 'Fielding Data'!$A$1:$H$12056, 6, 0), 0)</f>
        <v>5</v>
      </c>
      <c r="S3123" s="13">
        <f>IFERROR(VLOOKUP($A3123, 'Fielding Data'!$A$1:$H$12056, 7, 0), 0)</f>
        <v>1</v>
      </c>
      <c r="T3123" s="13">
        <f>IFERROR(VLOOKUP($A3123, 'Fielding Data'!$A$1:$H$12056, 8, 0), 0)</f>
        <v>0</v>
      </c>
      <c r="U3123" s="13">
        <f>SUMIFS('Fielding Data'!E:E, 'Fielding Data'!$A:$A, $A3123)</f>
        <v>9</v>
      </c>
      <c r="V3123" s="13">
        <f>SUMIFS('Fielding Data'!F:F, 'Fielding Data'!$A:$A, $A3123)</f>
        <v>5</v>
      </c>
      <c r="W3123" s="13">
        <f>SUMIFS('Fielding Data'!G:G, 'Fielding Data'!$A:$A, $A3123)</f>
        <v>1</v>
      </c>
      <c r="X3123" s="13">
        <f>SUMIFS('Fielding Data'!H:H, 'Fielding Data'!$A:$A, $A3123)</f>
        <v>0</v>
      </c>
    </row>
    <row r="3124" spans="1:24" x14ac:dyDescent="0.3">
      <c r="A3124" s="13" t="str">
        <f t="shared" si="97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 t="shared" si="96"/>
        <v>P</v>
      </c>
      <c r="Q3124" s="13">
        <f>IFERROR(VLOOKUP($A3124, 'Fielding Data'!$A$1:$H$12056, 5, 0), 0)</f>
        <v>22</v>
      </c>
      <c r="R3124" s="13">
        <f>IFERROR(VLOOKUP($A3124, 'Fielding Data'!$A$1:$H$12056, 6, 0), 0)</f>
        <v>21</v>
      </c>
      <c r="S3124" s="13">
        <f>IFERROR(VLOOKUP($A3124, 'Fielding Data'!$A$1:$H$12056, 7, 0), 0)</f>
        <v>1</v>
      </c>
      <c r="T3124" s="13">
        <f>IFERROR(VLOOKUP($A3124, 'Fielding Data'!$A$1:$H$12056, 8, 0), 0)</f>
        <v>3</v>
      </c>
      <c r="U3124" s="13">
        <f>SUMIFS('Fielding Data'!E:E, 'Fielding Data'!$A:$A, $A3124)</f>
        <v>22</v>
      </c>
      <c r="V3124" s="13">
        <f>SUMIFS('Fielding Data'!F:F, 'Fielding Data'!$A:$A, $A3124)</f>
        <v>21</v>
      </c>
      <c r="W3124" s="13">
        <f>SUMIFS('Fielding Data'!G:G, 'Fielding Data'!$A:$A, $A3124)</f>
        <v>1</v>
      </c>
      <c r="X3124" s="13">
        <f>SUMIFS('Fielding Data'!H:H, 'Fielding Data'!$A:$A, $A3124)</f>
        <v>3</v>
      </c>
    </row>
    <row r="3125" spans="1:24" x14ac:dyDescent="0.3">
      <c r="A3125" s="13" t="str">
        <f t="shared" si="97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 t="shared" si="96"/>
        <v>P</v>
      </c>
      <c r="Q3125" s="13">
        <f>IFERROR(VLOOKUP($A3125, 'Fielding Data'!$A$1:$H$12056, 5, 0), 0)</f>
        <v>1</v>
      </c>
      <c r="R3125" s="13">
        <f>IFERROR(VLOOKUP($A3125, 'Fielding Data'!$A$1:$H$12056, 6, 0), 0)</f>
        <v>6</v>
      </c>
      <c r="S3125" s="13">
        <f>IFERROR(VLOOKUP($A3125, 'Fielding Data'!$A$1:$H$12056, 7, 0), 0)</f>
        <v>1</v>
      </c>
      <c r="T3125" s="13">
        <f>IFERROR(VLOOKUP($A3125, 'Fielding Data'!$A$1:$H$12056, 8, 0), 0)</f>
        <v>0</v>
      </c>
      <c r="U3125" s="13">
        <f>SUMIFS('Fielding Data'!E:E, 'Fielding Data'!$A:$A, $A3125)</f>
        <v>1</v>
      </c>
      <c r="V3125" s="13">
        <f>SUMIFS('Fielding Data'!F:F, 'Fielding Data'!$A:$A, $A3125)</f>
        <v>6</v>
      </c>
      <c r="W3125" s="13">
        <f>SUMIFS('Fielding Data'!G:G, 'Fielding Data'!$A:$A, $A3125)</f>
        <v>1</v>
      </c>
      <c r="X3125" s="13">
        <f>SUMIFS('Fielding Data'!H:H, 'Fielding Data'!$A:$A, $A3125)</f>
        <v>0</v>
      </c>
    </row>
    <row r="3126" spans="1:24" x14ac:dyDescent="0.3">
      <c r="A3126" s="13" t="str">
        <f t="shared" si="97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 t="shared" si="96"/>
        <v>P</v>
      </c>
      <c r="Q3126" s="13">
        <f>IFERROR(VLOOKUP($A3126, 'Fielding Data'!$A$1:$H$12056, 5, 0), 0)</f>
        <v>16</v>
      </c>
      <c r="R3126" s="13">
        <f>IFERROR(VLOOKUP($A3126, 'Fielding Data'!$A$1:$H$12056, 6, 0), 0)</f>
        <v>17</v>
      </c>
      <c r="S3126" s="13">
        <f>IFERROR(VLOOKUP($A3126, 'Fielding Data'!$A$1:$H$12056, 7, 0), 0)</f>
        <v>2</v>
      </c>
      <c r="T3126" s="13">
        <f>IFERROR(VLOOKUP($A3126, 'Fielding Data'!$A$1:$H$12056, 8, 0), 0)</f>
        <v>2</v>
      </c>
      <c r="U3126" s="13">
        <f>SUMIFS('Fielding Data'!E:E, 'Fielding Data'!$A:$A, $A3126)</f>
        <v>16</v>
      </c>
      <c r="V3126" s="13">
        <f>SUMIFS('Fielding Data'!F:F, 'Fielding Data'!$A:$A, $A3126)</f>
        <v>17</v>
      </c>
      <c r="W3126" s="13">
        <f>SUMIFS('Fielding Data'!G:G, 'Fielding Data'!$A:$A, $A3126)</f>
        <v>2</v>
      </c>
      <c r="X3126" s="13">
        <f>SUMIFS('Fielding Data'!H:H, 'Fielding Data'!$A:$A, $A3126)</f>
        <v>2</v>
      </c>
    </row>
    <row r="3127" spans="1:24" x14ac:dyDescent="0.3">
      <c r="A3127" s="13" t="str">
        <f t="shared" si="97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 t="shared" si="96"/>
        <v>C</v>
      </c>
      <c r="Q3127" s="13">
        <f>IFERROR(VLOOKUP($A3127, 'Fielding Data'!$A$1:$H$12056, 5, 0), 0)</f>
        <v>438</v>
      </c>
      <c r="R3127" s="13">
        <f>IFERROR(VLOOKUP($A3127, 'Fielding Data'!$A$1:$H$12056, 6, 0), 0)</f>
        <v>19</v>
      </c>
      <c r="S3127" s="13">
        <f>IFERROR(VLOOKUP($A3127, 'Fielding Data'!$A$1:$H$12056, 7, 0), 0)</f>
        <v>5</v>
      </c>
      <c r="T3127" s="13">
        <f>IFERROR(VLOOKUP($A3127, 'Fielding Data'!$A$1:$H$12056, 8, 0), 0)</f>
        <v>0</v>
      </c>
      <c r="U3127" s="13">
        <f>SUMIFS('Fielding Data'!E:E, 'Fielding Data'!$A:$A, $A3127)</f>
        <v>438</v>
      </c>
      <c r="V3127" s="13">
        <f>SUMIFS('Fielding Data'!F:F, 'Fielding Data'!$A:$A, $A3127)</f>
        <v>19</v>
      </c>
      <c r="W3127" s="13">
        <f>SUMIFS('Fielding Data'!G:G, 'Fielding Data'!$A:$A, $A3127)</f>
        <v>5</v>
      </c>
      <c r="X3127" s="13">
        <f>SUMIFS('Fielding Data'!H:H, 'Fielding Data'!$A:$A, $A3127)</f>
        <v>0</v>
      </c>
    </row>
    <row r="3128" spans="1:24" x14ac:dyDescent="0.3">
      <c r="A3128" s="13" t="str">
        <f t="shared" si="97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 t="shared" si="96"/>
        <v>P</v>
      </c>
      <c r="Q3128" s="13">
        <f>IFERROR(VLOOKUP($A3128, 'Fielding Data'!$A$1:$H$12056, 5, 0), 0)</f>
        <v>9</v>
      </c>
      <c r="R3128" s="13">
        <f>IFERROR(VLOOKUP($A3128, 'Fielding Data'!$A$1:$H$12056, 6, 0), 0)</f>
        <v>9</v>
      </c>
      <c r="S3128" s="13">
        <f>IFERROR(VLOOKUP($A3128, 'Fielding Data'!$A$1:$H$12056, 7, 0), 0)</f>
        <v>1</v>
      </c>
      <c r="T3128" s="13">
        <f>IFERROR(VLOOKUP($A3128, 'Fielding Data'!$A$1:$H$12056, 8, 0), 0)</f>
        <v>2</v>
      </c>
      <c r="U3128" s="13">
        <f>SUMIFS('Fielding Data'!E:E, 'Fielding Data'!$A:$A, $A3128)</f>
        <v>9</v>
      </c>
      <c r="V3128" s="13">
        <f>SUMIFS('Fielding Data'!F:F, 'Fielding Data'!$A:$A, $A3128)</f>
        <v>9</v>
      </c>
      <c r="W3128" s="13">
        <f>SUMIFS('Fielding Data'!G:G, 'Fielding Data'!$A:$A, $A3128)</f>
        <v>1</v>
      </c>
      <c r="X3128" s="13">
        <f>SUMIFS('Fielding Data'!H:H, 'Fielding Data'!$A:$A, $A3128)</f>
        <v>2</v>
      </c>
    </row>
    <row r="3129" spans="1:24" x14ac:dyDescent="0.3">
      <c r="A3129" s="13" t="str">
        <f t="shared" si="97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 t="shared" si="96"/>
        <v>2B</v>
      </c>
      <c r="Q3129" s="13">
        <f>IFERROR(VLOOKUP($A3129, 'Fielding Data'!$A$1:$H$12056, 5, 0), 0)</f>
        <v>0</v>
      </c>
      <c r="R3129" s="13">
        <f>IFERROR(VLOOKUP($A3129, 'Fielding Data'!$A$1:$H$12056, 6, 0), 0)</f>
        <v>2</v>
      </c>
      <c r="S3129" s="13">
        <f>IFERROR(VLOOKUP($A3129, 'Fielding Data'!$A$1:$H$12056, 7, 0), 0)</f>
        <v>1</v>
      </c>
      <c r="T3129" s="13">
        <f>IFERROR(VLOOKUP($A3129, 'Fielding Data'!$A$1:$H$12056, 8, 0), 0)</f>
        <v>0</v>
      </c>
      <c r="U3129" s="13">
        <f>SUMIFS('Fielding Data'!E:E, 'Fielding Data'!$A:$A, $A3129)</f>
        <v>34</v>
      </c>
      <c r="V3129" s="13">
        <f>SUMIFS('Fielding Data'!F:F, 'Fielding Data'!$A:$A, $A3129)</f>
        <v>48</v>
      </c>
      <c r="W3129" s="13">
        <f>SUMIFS('Fielding Data'!G:G, 'Fielding Data'!$A:$A, $A3129)</f>
        <v>7</v>
      </c>
      <c r="X3129" s="13">
        <f>SUMIFS('Fielding Data'!H:H, 'Fielding Data'!$A:$A, $A3129)</f>
        <v>8</v>
      </c>
    </row>
    <row r="3130" spans="1:24" x14ac:dyDescent="0.3">
      <c r="A3130" s="13" t="str">
        <f t="shared" si="97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 t="shared" si="96"/>
        <v>P</v>
      </c>
      <c r="Q3130" s="13">
        <f>IFERROR(VLOOKUP($A3130, 'Fielding Data'!$A$1:$H$12056, 5, 0), 0)</f>
        <v>3</v>
      </c>
      <c r="R3130" s="13">
        <f>IFERROR(VLOOKUP($A3130, 'Fielding Data'!$A$1:$H$12056, 6, 0), 0)</f>
        <v>6</v>
      </c>
      <c r="S3130" s="13">
        <f>IFERROR(VLOOKUP($A3130, 'Fielding Data'!$A$1:$H$12056, 7, 0), 0)</f>
        <v>0</v>
      </c>
      <c r="T3130" s="13">
        <f>IFERROR(VLOOKUP($A3130, 'Fielding Data'!$A$1:$H$12056, 8, 0), 0)</f>
        <v>0</v>
      </c>
      <c r="U3130" s="13">
        <f>SUMIFS('Fielding Data'!E:E, 'Fielding Data'!$A:$A, $A3130)</f>
        <v>3</v>
      </c>
      <c r="V3130" s="13">
        <f>SUMIFS('Fielding Data'!F:F, 'Fielding Data'!$A:$A, $A3130)</f>
        <v>6</v>
      </c>
      <c r="W3130" s="13">
        <f>SUMIFS('Fielding Data'!G:G, 'Fielding Data'!$A:$A, $A3130)</f>
        <v>0</v>
      </c>
      <c r="X3130" s="13">
        <f>SUMIFS('Fielding Data'!H:H, 'Fielding Data'!$A:$A, $A3130)</f>
        <v>0</v>
      </c>
    </row>
    <row r="3131" spans="1:24" x14ac:dyDescent="0.3">
      <c r="A3131" s="13" t="str">
        <f t="shared" si="97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 t="shared" si="96"/>
        <v>P</v>
      </c>
      <c r="Q3131" s="13">
        <f>IFERROR(VLOOKUP($A3131, 'Fielding Data'!$A$1:$H$12056, 5, 0), 0)</f>
        <v>2</v>
      </c>
      <c r="R3131" s="13">
        <f>IFERROR(VLOOKUP($A3131, 'Fielding Data'!$A$1:$H$12056, 6, 0), 0)</f>
        <v>1</v>
      </c>
      <c r="S3131" s="13">
        <f>IFERROR(VLOOKUP($A3131, 'Fielding Data'!$A$1:$H$12056, 7, 0), 0)</f>
        <v>0</v>
      </c>
      <c r="T3131" s="13">
        <f>IFERROR(VLOOKUP($A3131, 'Fielding Data'!$A$1:$H$12056, 8, 0), 0)</f>
        <v>0</v>
      </c>
      <c r="U3131" s="13">
        <f>SUMIFS('Fielding Data'!E:E, 'Fielding Data'!$A:$A, $A3131)</f>
        <v>2</v>
      </c>
      <c r="V3131" s="13">
        <f>SUMIFS('Fielding Data'!F:F, 'Fielding Data'!$A:$A, $A3131)</f>
        <v>1</v>
      </c>
      <c r="W3131" s="13">
        <f>SUMIFS('Fielding Data'!G:G, 'Fielding Data'!$A:$A, $A3131)</f>
        <v>0</v>
      </c>
      <c r="X3131" s="13">
        <f>SUMIFS('Fielding Data'!H:H, 'Fielding Data'!$A:$A, $A3131)</f>
        <v>0</v>
      </c>
    </row>
    <row r="3132" spans="1:24" x14ac:dyDescent="0.3">
      <c r="A3132" s="13" t="str">
        <f t="shared" si="97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 t="shared" si="96"/>
        <v>P</v>
      </c>
      <c r="Q3132" s="13">
        <f>IFERROR(VLOOKUP($A3132, 'Fielding Data'!$A$1:$H$12056, 5, 0), 0)</f>
        <v>1</v>
      </c>
      <c r="R3132" s="13">
        <f>IFERROR(VLOOKUP($A3132, 'Fielding Data'!$A$1:$H$12056, 6, 0), 0)</f>
        <v>6</v>
      </c>
      <c r="S3132" s="13">
        <f>IFERROR(VLOOKUP($A3132, 'Fielding Data'!$A$1:$H$12056, 7, 0), 0)</f>
        <v>0</v>
      </c>
      <c r="T3132" s="13">
        <f>IFERROR(VLOOKUP($A3132, 'Fielding Data'!$A$1:$H$12056, 8, 0), 0)</f>
        <v>0</v>
      </c>
      <c r="U3132" s="13">
        <f>SUMIFS('Fielding Data'!E:E, 'Fielding Data'!$A:$A, $A3132)</f>
        <v>1</v>
      </c>
      <c r="V3132" s="13">
        <f>SUMIFS('Fielding Data'!F:F, 'Fielding Data'!$A:$A, $A3132)</f>
        <v>6</v>
      </c>
      <c r="W3132" s="13">
        <f>SUMIFS('Fielding Data'!G:G, 'Fielding Data'!$A:$A, $A3132)</f>
        <v>0</v>
      </c>
      <c r="X3132" s="13">
        <f>SUMIFS('Fielding Data'!H:H, 'Fielding Data'!$A:$A, $A3132)</f>
        <v>0</v>
      </c>
    </row>
    <row r="3133" spans="1:24" x14ac:dyDescent="0.3">
      <c r="A3133" s="13" t="str">
        <f t="shared" si="97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 t="shared" si="96"/>
        <v>P</v>
      </c>
      <c r="Q3133" s="13">
        <f>IFERROR(VLOOKUP($A3133, 'Fielding Data'!$A$1:$H$12056, 5, 0), 0)</f>
        <v>3</v>
      </c>
      <c r="R3133" s="13">
        <f>IFERROR(VLOOKUP($A3133, 'Fielding Data'!$A$1:$H$12056, 6, 0), 0)</f>
        <v>7</v>
      </c>
      <c r="S3133" s="13">
        <f>IFERROR(VLOOKUP($A3133, 'Fielding Data'!$A$1:$H$12056, 7, 0), 0)</f>
        <v>0</v>
      </c>
      <c r="T3133" s="13">
        <f>IFERROR(VLOOKUP($A3133, 'Fielding Data'!$A$1:$H$12056, 8, 0), 0)</f>
        <v>0</v>
      </c>
      <c r="U3133" s="13">
        <f>SUMIFS('Fielding Data'!E:E, 'Fielding Data'!$A:$A, $A3133)</f>
        <v>3</v>
      </c>
      <c r="V3133" s="13">
        <f>SUMIFS('Fielding Data'!F:F, 'Fielding Data'!$A:$A, $A3133)</f>
        <v>7</v>
      </c>
      <c r="W3133" s="13">
        <f>SUMIFS('Fielding Data'!G:G, 'Fielding Data'!$A:$A, $A3133)</f>
        <v>0</v>
      </c>
      <c r="X3133" s="13">
        <f>SUMIFS('Fielding Data'!H:H, 'Fielding Data'!$A:$A, $A3133)</f>
        <v>0</v>
      </c>
    </row>
    <row r="3134" spans="1:24" x14ac:dyDescent="0.3">
      <c r="A3134" s="13" t="str">
        <f t="shared" si="97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 t="shared" si="96"/>
        <v>P</v>
      </c>
      <c r="Q3134" s="13">
        <f>IFERROR(VLOOKUP($A3134, 'Fielding Data'!$A$1:$H$12056, 5, 0), 0)</f>
        <v>3</v>
      </c>
      <c r="R3134" s="13">
        <f>IFERROR(VLOOKUP($A3134, 'Fielding Data'!$A$1:$H$12056, 6, 0), 0)</f>
        <v>6</v>
      </c>
      <c r="S3134" s="13">
        <f>IFERROR(VLOOKUP($A3134, 'Fielding Data'!$A$1:$H$12056, 7, 0), 0)</f>
        <v>1</v>
      </c>
      <c r="T3134" s="13">
        <f>IFERROR(VLOOKUP($A3134, 'Fielding Data'!$A$1:$H$12056, 8, 0), 0)</f>
        <v>0</v>
      </c>
      <c r="U3134" s="13">
        <f>SUMIFS('Fielding Data'!E:E, 'Fielding Data'!$A:$A, $A3134)</f>
        <v>3</v>
      </c>
      <c r="V3134" s="13">
        <f>SUMIFS('Fielding Data'!F:F, 'Fielding Data'!$A:$A, $A3134)</f>
        <v>6</v>
      </c>
      <c r="W3134" s="13">
        <f>SUMIFS('Fielding Data'!G:G, 'Fielding Data'!$A:$A, $A3134)</f>
        <v>1</v>
      </c>
      <c r="X3134" s="13">
        <f>SUMIFS('Fielding Data'!H:H, 'Fielding Data'!$A:$A, $A3134)</f>
        <v>0</v>
      </c>
    </row>
    <row r="3135" spans="1:24" x14ac:dyDescent="0.3">
      <c r="A3135" s="13" t="str">
        <f t="shared" si="97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 t="shared" si="96"/>
        <v>P</v>
      </c>
      <c r="Q3135" s="13">
        <f>IFERROR(VLOOKUP($A3135, 'Fielding Data'!$A$1:$H$12056, 5, 0), 0)</f>
        <v>0</v>
      </c>
      <c r="R3135" s="13">
        <f>IFERROR(VLOOKUP($A3135, 'Fielding Data'!$A$1:$H$12056, 6, 0), 0)</f>
        <v>1</v>
      </c>
      <c r="S3135" s="13">
        <f>IFERROR(VLOOKUP($A3135, 'Fielding Data'!$A$1:$H$12056, 7, 0), 0)</f>
        <v>0</v>
      </c>
      <c r="T3135" s="13">
        <f>IFERROR(VLOOKUP($A3135, 'Fielding Data'!$A$1:$H$12056, 8, 0), 0)</f>
        <v>1</v>
      </c>
      <c r="U3135" s="13">
        <f>SUMIFS('Fielding Data'!E:E, 'Fielding Data'!$A:$A, $A3135)</f>
        <v>0</v>
      </c>
      <c r="V3135" s="13">
        <f>SUMIFS('Fielding Data'!F:F, 'Fielding Data'!$A:$A, $A3135)</f>
        <v>1</v>
      </c>
      <c r="W3135" s="13">
        <f>SUMIFS('Fielding Data'!G:G, 'Fielding Data'!$A:$A, $A3135)</f>
        <v>0</v>
      </c>
      <c r="X3135" s="13">
        <f>SUMIFS('Fielding Data'!H:H, 'Fielding Data'!$A:$A, $A3135)</f>
        <v>1</v>
      </c>
    </row>
    <row r="3136" spans="1:24" x14ac:dyDescent="0.3">
      <c r="A3136" s="13" t="str">
        <f t="shared" si="97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 t="shared" si="96"/>
        <v>P</v>
      </c>
      <c r="Q3136" s="13">
        <f>IFERROR(VLOOKUP($A3136, 'Fielding Data'!$A$1:$H$12056, 5, 0), 0)</f>
        <v>1</v>
      </c>
      <c r="R3136" s="13">
        <f>IFERROR(VLOOKUP($A3136, 'Fielding Data'!$A$1:$H$12056, 6, 0), 0)</f>
        <v>3</v>
      </c>
      <c r="S3136" s="13">
        <f>IFERROR(VLOOKUP($A3136, 'Fielding Data'!$A$1:$H$12056, 7, 0), 0)</f>
        <v>0</v>
      </c>
      <c r="T3136" s="13">
        <f>IFERROR(VLOOKUP($A3136, 'Fielding Data'!$A$1:$H$12056, 8, 0), 0)</f>
        <v>0</v>
      </c>
      <c r="U3136" s="13">
        <f>SUMIFS('Fielding Data'!E:E, 'Fielding Data'!$A:$A, $A3136)</f>
        <v>1</v>
      </c>
      <c r="V3136" s="13">
        <f>SUMIFS('Fielding Data'!F:F, 'Fielding Data'!$A:$A, $A3136)</f>
        <v>3</v>
      </c>
      <c r="W3136" s="13">
        <f>SUMIFS('Fielding Data'!G:G, 'Fielding Data'!$A:$A, $A3136)</f>
        <v>0</v>
      </c>
      <c r="X3136" s="13">
        <f>SUMIFS('Fielding Data'!H:H, 'Fielding Data'!$A:$A, $A3136)</f>
        <v>0</v>
      </c>
    </row>
    <row r="3137" spans="1:24" x14ac:dyDescent="0.3">
      <c r="A3137" s="13" t="str">
        <f t="shared" si="97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 t="shared" si="96"/>
        <v>P</v>
      </c>
      <c r="Q3137" s="13">
        <f>IFERROR(VLOOKUP($A3137, 'Fielding Data'!$A$1:$H$12056, 5, 0), 0)</f>
        <v>0</v>
      </c>
      <c r="R3137" s="13">
        <f>IFERROR(VLOOKUP($A3137, 'Fielding Data'!$A$1:$H$12056, 6, 0), 0)</f>
        <v>0</v>
      </c>
      <c r="S3137" s="13">
        <f>IFERROR(VLOOKUP($A3137, 'Fielding Data'!$A$1:$H$12056, 7, 0), 0)</f>
        <v>0</v>
      </c>
      <c r="T3137" s="13">
        <f>IFERROR(VLOOKUP($A3137, 'Fielding Data'!$A$1:$H$12056, 8, 0), 0)</f>
        <v>0</v>
      </c>
      <c r="U3137" s="13">
        <f>SUMIFS('Fielding Data'!E:E, 'Fielding Data'!$A:$A, $A3137)</f>
        <v>0</v>
      </c>
      <c r="V3137" s="13">
        <f>SUMIFS('Fielding Data'!F:F, 'Fielding Data'!$A:$A, $A3137)</f>
        <v>0</v>
      </c>
      <c r="W3137" s="13">
        <f>SUMIFS('Fielding Data'!G:G, 'Fielding Data'!$A:$A, $A3137)</f>
        <v>0</v>
      </c>
      <c r="X3137" s="13">
        <f>SUMIFS('Fielding Data'!H:H, 'Fielding Data'!$A:$A, $A3137)</f>
        <v>0</v>
      </c>
    </row>
    <row r="3138" spans="1:24" x14ac:dyDescent="0.3">
      <c r="A3138" s="13" t="str">
        <f t="shared" si="97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 t="shared" ref="P3138:P3201" si="98">IFERROR(VLOOKUP($A3138, Fielding, 4, 0), "Other")</f>
        <v>C</v>
      </c>
      <c r="Q3138" s="13">
        <f>IFERROR(VLOOKUP($A3138, 'Fielding Data'!$A$1:$H$12056, 5, 0), 0)</f>
        <v>505</v>
      </c>
      <c r="R3138" s="13">
        <f>IFERROR(VLOOKUP($A3138, 'Fielding Data'!$A$1:$H$12056, 6, 0), 0)</f>
        <v>46</v>
      </c>
      <c r="S3138" s="13">
        <f>IFERROR(VLOOKUP($A3138, 'Fielding Data'!$A$1:$H$12056, 7, 0), 0)</f>
        <v>5</v>
      </c>
      <c r="T3138" s="13">
        <f>IFERROR(VLOOKUP($A3138, 'Fielding Data'!$A$1:$H$12056, 8, 0), 0)</f>
        <v>5</v>
      </c>
      <c r="U3138" s="13">
        <f>SUMIFS('Fielding Data'!E:E, 'Fielding Data'!$A:$A, $A3138)</f>
        <v>505</v>
      </c>
      <c r="V3138" s="13">
        <f>SUMIFS('Fielding Data'!F:F, 'Fielding Data'!$A:$A, $A3138)</f>
        <v>46</v>
      </c>
      <c r="W3138" s="13">
        <f>SUMIFS('Fielding Data'!G:G, 'Fielding Data'!$A:$A, $A3138)</f>
        <v>5</v>
      </c>
      <c r="X3138" s="13">
        <f>SUMIFS('Fielding Data'!H:H, 'Fielding Data'!$A:$A, $A3138)</f>
        <v>5</v>
      </c>
    </row>
    <row r="3139" spans="1:24" x14ac:dyDescent="0.3">
      <c r="A3139" s="13" t="str">
        <f t="shared" ref="A3139:A3202" si="9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 t="shared" si="98"/>
        <v>2B</v>
      </c>
      <c r="Q3139" s="13">
        <f>IFERROR(VLOOKUP($A3139, 'Fielding Data'!$A$1:$H$12056, 5, 0), 0)</f>
        <v>4</v>
      </c>
      <c r="R3139" s="13">
        <f>IFERROR(VLOOKUP($A3139, 'Fielding Data'!$A$1:$H$12056, 6, 0), 0)</f>
        <v>6</v>
      </c>
      <c r="S3139" s="13">
        <f>IFERROR(VLOOKUP($A3139, 'Fielding Data'!$A$1:$H$12056, 7, 0), 0)</f>
        <v>0</v>
      </c>
      <c r="T3139" s="13">
        <f>IFERROR(VLOOKUP($A3139, 'Fielding Data'!$A$1:$H$12056, 8, 0), 0)</f>
        <v>2</v>
      </c>
      <c r="U3139" s="13">
        <f>SUMIFS('Fielding Data'!E:E, 'Fielding Data'!$A:$A, $A3139)</f>
        <v>10</v>
      </c>
      <c r="V3139" s="13">
        <f>SUMIFS('Fielding Data'!F:F, 'Fielding Data'!$A:$A, $A3139)</f>
        <v>21</v>
      </c>
      <c r="W3139" s="13">
        <f>SUMIFS('Fielding Data'!G:G, 'Fielding Data'!$A:$A, $A3139)</f>
        <v>1</v>
      </c>
      <c r="X3139" s="13">
        <f>SUMIFS('Fielding Data'!H:H, 'Fielding Data'!$A:$A, $A3139)</f>
        <v>3</v>
      </c>
    </row>
    <row r="3140" spans="1:24" x14ac:dyDescent="0.3">
      <c r="A3140" s="13" t="str">
        <f t="shared" si="9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 t="shared" si="98"/>
        <v>P</v>
      </c>
      <c r="Q3140" s="13">
        <f>IFERROR(VLOOKUP($A3140, 'Fielding Data'!$A$1:$H$12056, 5, 0), 0)</f>
        <v>0</v>
      </c>
      <c r="R3140" s="13">
        <f>IFERROR(VLOOKUP($A3140, 'Fielding Data'!$A$1:$H$12056, 6, 0), 0)</f>
        <v>0</v>
      </c>
      <c r="S3140" s="13">
        <f>IFERROR(VLOOKUP($A3140, 'Fielding Data'!$A$1:$H$12056, 7, 0), 0)</f>
        <v>0</v>
      </c>
      <c r="T3140" s="13">
        <f>IFERROR(VLOOKUP($A3140, 'Fielding Data'!$A$1:$H$12056, 8, 0), 0)</f>
        <v>0</v>
      </c>
      <c r="U3140" s="13">
        <f>SUMIFS('Fielding Data'!E:E, 'Fielding Data'!$A:$A, $A3140)</f>
        <v>0</v>
      </c>
      <c r="V3140" s="13">
        <f>SUMIFS('Fielding Data'!F:F, 'Fielding Data'!$A:$A, $A3140)</f>
        <v>0</v>
      </c>
      <c r="W3140" s="13">
        <f>SUMIFS('Fielding Data'!G:G, 'Fielding Data'!$A:$A, $A3140)</f>
        <v>0</v>
      </c>
      <c r="X3140" s="13">
        <f>SUMIFS('Fielding Data'!H:H, 'Fielding Data'!$A:$A, $A3140)</f>
        <v>0</v>
      </c>
    </row>
    <row r="3141" spans="1:24" x14ac:dyDescent="0.3">
      <c r="A3141" s="13" t="str">
        <f t="shared" si="9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 t="shared" si="98"/>
        <v>1B</v>
      </c>
      <c r="Q3141" s="13">
        <f>IFERROR(VLOOKUP($A3141, 'Fielding Data'!$A$1:$H$12056, 5, 0), 0)</f>
        <v>46</v>
      </c>
      <c r="R3141" s="13">
        <f>IFERROR(VLOOKUP($A3141, 'Fielding Data'!$A$1:$H$12056, 6, 0), 0)</f>
        <v>6</v>
      </c>
      <c r="S3141" s="13">
        <f>IFERROR(VLOOKUP($A3141, 'Fielding Data'!$A$1:$H$12056, 7, 0), 0)</f>
        <v>1</v>
      </c>
      <c r="T3141" s="13">
        <f>IFERROR(VLOOKUP($A3141, 'Fielding Data'!$A$1:$H$12056, 8, 0), 0)</f>
        <v>2</v>
      </c>
      <c r="U3141" s="13">
        <f>SUMIFS('Fielding Data'!E:E, 'Fielding Data'!$A:$A, $A3141)</f>
        <v>49</v>
      </c>
      <c r="V3141" s="13">
        <f>SUMIFS('Fielding Data'!F:F, 'Fielding Data'!$A:$A, $A3141)</f>
        <v>14</v>
      </c>
      <c r="W3141" s="13">
        <f>SUMIFS('Fielding Data'!G:G, 'Fielding Data'!$A:$A, $A3141)</f>
        <v>3</v>
      </c>
      <c r="X3141" s="13">
        <f>SUMIFS('Fielding Data'!H:H, 'Fielding Data'!$A:$A, $A3141)</f>
        <v>2</v>
      </c>
    </row>
    <row r="3142" spans="1:24" x14ac:dyDescent="0.3">
      <c r="A3142" s="13" t="str">
        <f t="shared" si="9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 t="shared" si="98"/>
        <v>P</v>
      </c>
      <c r="Q3142" s="13">
        <f>IFERROR(VLOOKUP($A3142, 'Fielding Data'!$A$1:$H$12056, 5, 0), 0)</f>
        <v>0</v>
      </c>
      <c r="R3142" s="13">
        <f>IFERROR(VLOOKUP($A3142, 'Fielding Data'!$A$1:$H$12056, 6, 0), 0)</f>
        <v>0</v>
      </c>
      <c r="S3142" s="13">
        <f>IFERROR(VLOOKUP($A3142, 'Fielding Data'!$A$1:$H$12056, 7, 0), 0)</f>
        <v>0</v>
      </c>
      <c r="T3142" s="13">
        <f>IFERROR(VLOOKUP($A3142, 'Fielding Data'!$A$1:$H$12056, 8, 0), 0)</f>
        <v>0</v>
      </c>
      <c r="U3142" s="13">
        <f>SUMIFS('Fielding Data'!E:E, 'Fielding Data'!$A:$A, $A3142)</f>
        <v>0</v>
      </c>
      <c r="V3142" s="13">
        <f>SUMIFS('Fielding Data'!F:F, 'Fielding Data'!$A:$A, $A3142)</f>
        <v>0</v>
      </c>
      <c r="W3142" s="13">
        <f>SUMIFS('Fielding Data'!G:G, 'Fielding Data'!$A:$A, $A3142)</f>
        <v>0</v>
      </c>
      <c r="X3142" s="13">
        <f>SUMIFS('Fielding Data'!H:H, 'Fielding Data'!$A:$A, $A3142)</f>
        <v>0</v>
      </c>
    </row>
    <row r="3143" spans="1:24" x14ac:dyDescent="0.3">
      <c r="A3143" s="13" t="str">
        <f t="shared" si="9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 t="shared" si="98"/>
        <v>P</v>
      </c>
      <c r="Q3143" s="13">
        <f>IFERROR(VLOOKUP($A3143, 'Fielding Data'!$A$1:$H$12056, 5, 0), 0)</f>
        <v>4</v>
      </c>
      <c r="R3143" s="13">
        <f>IFERROR(VLOOKUP($A3143, 'Fielding Data'!$A$1:$H$12056, 6, 0), 0)</f>
        <v>5</v>
      </c>
      <c r="S3143" s="13">
        <f>IFERROR(VLOOKUP($A3143, 'Fielding Data'!$A$1:$H$12056, 7, 0), 0)</f>
        <v>0</v>
      </c>
      <c r="T3143" s="13">
        <f>IFERROR(VLOOKUP($A3143, 'Fielding Data'!$A$1:$H$12056, 8, 0), 0)</f>
        <v>1</v>
      </c>
      <c r="U3143" s="13">
        <f>SUMIFS('Fielding Data'!E:E, 'Fielding Data'!$A:$A, $A3143)</f>
        <v>4</v>
      </c>
      <c r="V3143" s="13">
        <f>SUMIFS('Fielding Data'!F:F, 'Fielding Data'!$A:$A, $A3143)</f>
        <v>5</v>
      </c>
      <c r="W3143" s="13">
        <f>SUMIFS('Fielding Data'!G:G, 'Fielding Data'!$A:$A, $A3143)</f>
        <v>0</v>
      </c>
      <c r="X3143" s="13">
        <f>SUMIFS('Fielding Data'!H:H, 'Fielding Data'!$A:$A, $A3143)</f>
        <v>1</v>
      </c>
    </row>
    <row r="3144" spans="1:24" x14ac:dyDescent="0.3">
      <c r="A3144" s="13" t="str">
        <f t="shared" si="9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 t="shared" si="98"/>
        <v>2B</v>
      </c>
      <c r="Q3144" s="13">
        <f>IFERROR(VLOOKUP($A3144, 'Fielding Data'!$A$1:$H$12056, 5, 0), 0)</f>
        <v>12</v>
      </c>
      <c r="R3144" s="13">
        <f>IFERROR(VLOOKUP($A3144, 'Fielding Data'!$A$1:$H$12056, 6, 0), 0)</f>
        <v>20</v>
      </c>
      <c r="S3144" s="13">
        <f>IFERROR(VLOOKUP($A3144, 'Fielding Data'!$A$1:$H$12056, 7, 0), 0)</f>
        <v>3</v>
      </c>
      <c r="T3144" s="13">
        <f>IFERROR(VLOOKUP($A3144, 'Fielding Data'!$A$1:$H$12056, 8, 0), 0)</f>
        <v>4</v>
      </c>
      <c r="U3144" s="13">
        <f>SUMIFS('Fielding Data'!E:E, 'Fielding Data'!$A:$A, $A3144)</f>
        <v>13</v>
      </c>
      <c r="V3144" s="13">
        <f>SUMIFS('Fielding Data'!F:F, 'Fielding Data'!$A:$A, $A3144)</f>
        <v>23</v>
      </c>
      <c r="W3144" s="13">
        <f>SUMIFS('Fielding Data'!G:G, 'Fielding Data'!$A:$A, $A3144)</f>
        <v>3</v>
      </c>
      <c r="X3144" s="13">
        <f>SUMIFS('Fielding Data'!H:H, 'Fielding Data'!$A:$A, $A3144)</f>
        <v>4</v>
      </c>
    </row>
    <row r="3145" spans="1:24" x14ac:dyDescent="0.3">
      <c r="A3145" s="13" t="str">
        <f t="shared" si="9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 t="shared" si="98"/>
        <v>P</v>
      </c>
      <c r="Q3145" s="13">
        <f>IFERROR(VLOOKUP($A3145, 'Fielding Data'!$A$1:$H$12056, 5, 0), 0)</f>
        <v>0</v>
      </c>
      <c r="R3145" s="13">
        <f>IFERROR(VLOOKUP($A3145, 'Fielding Data'!$A$1:$H$12056, 6, 0), 0)</f>
        <v>0</v>
      </c>
      <c r="S3145" s="13">
        <f>IFERROR(VLOOKUP($A3145, 'Fielding Data'!$A$1:$H$12056, 7, 0), 0)</f>
        <v>0</v>
      </c>
      <c r="T3145" s="13">
        <f>IFERROR(VLOOKUP($A3145, 'Fielding Data'!$A$1:$H$12056, 8, 0), 0)</f>
        <v>0</v>
      </c>
      <c r="U3145" s="13">
        <f>SUMIFS('Fielding Data'!E:E, 'Fielding Data'!$A:$A, $A3145)</f>
        <v>0</v>
      </c>
      <c r="V3145" s="13">
        <f>SUMIFS('Fielding Data'!F:F, 'Fielding Data'!$A:$A, $A3145)</f>
        <v>0</v>
      </c>
      <c r="W3145" s="13">
        <f>SUMIFS('Fielding Data'!G:G, 'Fielding Data'!$A:$A, $A3145)</f>
        <v>0</v>
      </c>
      <c r="X3145" s="13">
        <f>SUMIFS('Fielding Data'!H:H, 'Fielding Data'!$A:$A, $A3145)</f>
        <v>0</v>
      </c>
    </row>
    <row r="3146" spans="1:24" x14ac:dyDescent="0.3">
      <c r="A3146" s="13" t="str">
        <f t="shared" si="9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 t="shared" si="98"/>
        <v>CF</v>
      </c>
      <c r="Q3146" s="13">
        <f>IFERROR(VLOOKUP($A3146, 'Fielding Data'!$A$1:$H$12056, 5, 0), 0)</f>
        <v>0</v>
      </c>
      <c r="R3146" s="13">
        <f>IFERROR(VLOOKUP($A3146, 'Fielding Data'!$A$1:$H$12056, 6, 0), 0)</f>
        <v>0</v>
      </c>
      <c r="S3146" s="13">
        <f>IFERROR(VLOOKUP($A3146, 'Fielding Data'!$A$1:$H$12056, 7, 0), 0)</f>
        <v>0</v>
      </c>
      <c r="T3146" s="13">
        <f>IFERROR(VLOOKUP($A3146, 'Fielding Data'!$A$1:$H$12056, 8, 0), 0)</f>
        <v>0</v>
      </c>
      <c r="U3146" s="13">
        <f>SUMIFS('Fielding Data'!E:E, 'Fielding Data'!$A:$A, $A3146)</f>
        <v>3</v>
      </c>
      <c r="V3146" s="13">
        <f>SUMIFS('Fielding Data'!F:F, 'Fielding Data'!$A:$A, $A3146)</f>
        <v>0</v>
      </c>
      <c r="W3146" s="13">
        <f>SUMIFS('Fielding Data'!G:G, 'Fielding Data'!$A:$A, $A3146)</f>
        <v>0</v>
      </c>
      <c r="X3146" s="13">
        <f>SUMIFS('Fielding Data'!H:H, 'Fielding Data'!$A:$A, $A3146)</f>
        <v>0</v>
      </c>
    </row>
    <row r="3147" spans="1:24" x14ac:dyDescent="0.3">
      <c r="A3147" s="13" t="str">
        <f t="shared" si="9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 t="shared" si="98"/>
        <v>1B</v>
      </c>
      <c r="Q3147" s="13">
        <f>IFERROR(VLOOKUP($A3147, 'Fielding Data'!$A$1:$H$12056, 5, 0), 0)</f>
        <v>54</v>
      </c>
      <c r="R3147" s="13">
        <f>IFERROR(VLOOKUP($A3147, 'Fielding Data'!$A$1:$H$12056, 6, 0), 0)</f>
        <v>2</v>
      </c>
      <c r="S3147" s="13">
        <f>IFERROR(VLOOKUP($A3147, 'Fielding Data'!$A$1:$H$12056, 7, 0), 0)</f>
        <v>0</v>
      </c>
      <c r="T3147" s="13">
        <f>IFERROR(VLOOKUP($A3147, 'Fielding Data'!$A$1:$H$12056, 8, 0), 0)</f>
        <v>4</v>
      </c>
      <c r="U3147" s="13">
        <f>SUMIFS('Fielding Data'!E:E, 'Fielding Data'!$A:$A, $A3147)</f>
        <v>54</v>
      </c>
      <c r="V3147" s="13">
        <f>SUMIFS('Fielding Data'!F:F, 'Fielding Data'!$A:$A, $A3147)</f>
        <v>2</v>
      </c>
      <c r="W3147" s="13">
        <f>SUMIFS('Fielding Data'!G:G, 'Fielding Data'!$A:$A, $A3147)</f>
        <v>0</v>
      </c>
      <c r="X3147" s="13">
        <f>SUMIFS('Fielding Data'!H:H, 'Fielding Data'!$A:$A, $A3147)</f>
        <v>4</v>
      </c>
    </row>
    <row r="3148" spans="1:24" x14ac:dyDescent="0.3">
      <c r="A3148" s="13" t="str">
        <f t="shared" si="9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 t="shared" si="98"/>
        <v>P</v>
      </c>
      <c r="Q3148" s="13">
        <f>IFERROR(VLOOKUP($A3148, 'Fielding Data'!$A$1:$H$12056, 5, 0), 0)</f>
        <v>2</v>
      </c>
      <c r="R3148" s="13">
        <f>IFERROR(VLOOKUP($A3148, 'Fielding Data'!$A$1:$H$12056, 6, 0), 0)</f>
        <v>4</v>
      </c>
      <c r="S3148" s="13">
        <f>IFERROR(VLOOKUP($A3148, 'Fielding Data'!$A$1:$H$12056, 7, 0), 0)</f>
        <v>0</v>
      </c>
      <c r="T3148" s="13">
        <f>IFERROR(VLOOKUP($A3148, 'Fielding Data'!$A$1:$H$12056, 8, 0), 0)</f>
        <v>1</v>
      </c>
      <c r="U3148" s="13">
        <f>SUMIFS('Fielding Data'!E:E, 'Fielding Data'!$A:$A, $A3148)</f>
        <v>2</v>
      </c>
      <c r="V3148" s="13">
        <f>SUMIFS('Fielding Data'!F:F, 'Fielding Data'!$A:$A, $A3148)</f>
        <v>4</v>
      </c>
      <c r="W3148" s="13">
        <f>SUMIFS('Fielding Data'!G:G, 'Fielding Data'!$A:$A, $A3148)</f>
        <v>0</v>
      </c>
      <c r="X3148" s="13">
        <f>SUMIFS('Fielding Data'!H:H, 'Fielding Data'!$A:$A, $A3148)</f>
        <v>1</v>
      </c>
    </row>
    <row r="3149" spans="1:24" x14ac:dyDescent="0.3">
      <c r="A3149" s="13" t="str">
        <f t="shared" si="9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 t="shared" si="98"/>
        <v>P</v>
      </c>
      <c r="Q3149" s="13">
        <f>IFERROR(VLOOKUP($A3149, 'Fielding Data'!$A$1:$H$12056, 5, 0), 0)</f>
        <v>0</v>
      </c>
      <c r="R3149" s="13">
        <f>IFERROR(VLOOKUP($A3149, 'Fielding Data'!$A$1:$H$12056, 6, 0), 0)</f>
        <v>3</v>
      </c>
      <c r="S3149" s="13">
        <f>IFERROR(VLOOKUP($A3149, 'Fielding Data'!$A$1:$H$12056, 7, 0), 0)</f>
        <v>0</v>
      </c>
      <c r="T3149" s="13">
        <f>IFERROR(VLOOKUP($A3149, 'Fielding Data'!$A$1:$H$12056, 8, 0), 0)</f>
        <v>0</v>
      </c>
      <c r="U3149" s="13">
        <f>SUMIFS('Fielding Data'!E:E, 'Fielding Data'!$A:$A, $A3149)</f>
        <v>0</v>
      </c>
      <c r="V3149" s="13">
        <f>SUMIFS('Fielding Data'!F:F, 'Fielding Data'!$A:$A, $A3149)</f>
        <v>3</v>
      </c>
      <c r="W3149" s="13">
        <f>SUMIFS('Fielding Data'!G:G, 'Fielding Data'!$A:$A, $A3149)</f>
        <v>0</v>
      </c>
      <c r="X3149" s="13">
        <f>SUMIFS('Fielding Data'!H:H, 'Fielding Data'!$A:$A, $A3149)</f>
        <v>0</v>
      </c>
    </row>
    <row r="3150" spans="1:24" x14ac:dyDescent="0.3">
      <c r="A3150" s="13" t="str">
        <f t="shared" si="9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 t="shared" si="98"/>
        <v>P</v>
      </c>
      <c r="Q3150" s="13">
        <f>IFERROR(VLOOKUP($A3150, 'Fielding Data'!$A$1:$H$12056, 5, 0), 0)</f>
        <v>5</v>
      </c>
      <c r="R3150" s="13">
        <f>IFERROR(VLOOKUP($A3150, 'Fielding Data'!$A$1:$H$12056, 6, 0), 0)</f>
        <v>10</v>
      </c>
      <c r="S3150" s="13">
        <f>IFERROR(VLOOKUP($A3150, 'Fielding Data'!$A$1:$H$12056, 7, 0), 0)</f>
        <v>0</v>
      </c>
      <c r="T3150" s="13">
        <f>IFERROR(VLOOKUP($A3150, 'Fielding Data'!$A$1:$H$12056, 8, 0), 0)</f>
        <v>0</v>
      </c>
      <c r="U3150" s="13">
        <f>SUMIFS('Fielding Data'!E:E, 'Fielding Data'!$A:$A, $A3150)</f>
        <v>5</v>
      </c>
      <c r="V3150" s="13">
        <f>SUMIFS('Fielding Data'!F:F, 'Fielding Data'!$A:$A, $A3150)</f>
        <v>10</v>
      </c>
      <c r="W3150" s="13">
        <f>SUMIFS('Fielding Data'!G:G, 'Fielding Data'!$A:$A, $A3150)</f>
        <v>0</v>
      </c>
      <c r="X3150" s="13">
        <f>SUMIFS('Fielding Data'!H:H, 'Fielding Data'!$A:$A, $A3150)</f>
        <v>0</v>
      </c>
    </row>
    <row r="3151" spans="1:24" x14ac:dyDescent="0.3">
      <c r="A3151" s="13" t="str">
        <f t="shared" si="9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 t="shared" si="98"/>
        <v>P</v>
      </c>
      <c r="Q3151" s="13">
        <f>IFERROR(VLOOKUP($A3151, 'Fielding Data'!$A$1:$H$12056, 5, 0), 0)</f>
        <v>1</v>
      </c>
      <c r="R3151" s="13">
        <f>IFERROR(VLOOKUP($A3151, 'Fielding Data'!$A$1:$H$12056, 6, 0), 0)</f>
        <v>5</v>
      </c>
      <c r="S3151" s="13">
        <f>IFERROR(VLOOKUP($A3151, 'Fielding Data'!$A$1:$H$12056, 7, 0), 0)</f>
        <v>0</v>
      </c>
      <c r="T3151" s="13">
        <f>IFERROR(VLOOKUP($A3151, 'Fielding Data'!$A$1:$H$12056, 8, 0), 0)</f>
        <v>0</v>
      </c>
      <c r="U3151" s="13">
        <f>SUMIFS('Fielding Data'!E:E, 'Fielding Data'!$A:$A, $A3151)</f>
        <v>1</v>
      </c>
      <c r="V3151" s="13">
        <f>SUMIFS('Fielding Data'!F:F, 'Fielding Data'!$A:$A, $A3151)</f>
        <v>5</v>
      </c>
      <c r="W3151" s="13">
        <f>SUMIFS('Fielding Data'!G:G, 'Fielding Data'!$A:$A, $A3151)</f>
        <v>0</v>
      </c>
      <c r="X3151" s="13">
        <f>SUMIFS('Fielding Data'!H:H, 'Fielding Data'!$A:$A, $A3151)</f>
        <v>0</v>
      </c>
    </row>
    <row r="3152" spans="1:24" x14ac:dyDescent="0.3">
      <c r="A3152" s="13" t="str">
        <f t="shared" si="9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 t="shared" si="98"/>
        <v>P</v>
      </c>
      <c r="Q3152" s="13">
        <f>IFERROR(VLOOKUP($A3152, 'Fielding Data'!$A$1:$H$12056, 5, 0), 0)</f>
        <v>0</v>
      </c>
      <c r="R3152" s="13">
        <f>IFERROR(VLOOKUP($A3152, 'Fielding Data'!$A$1:$H$12056, 6, 0), 0)</f>
        <v>3</v>
      </c>
      <c r="S3152" s="13">
        <f>IFERROR(VLOOKUP($A3152, 'Fielding Data'!$A$1:$H$12056, 7, 0), 0)</f>
        <v>0</v>
      </c>
      <c r="T3152" s="13">
        <f>IFERROR(VLOOKUP($A3152, 'Fielding Data'!$A$1:$H$12056, 8, 0), 0)</f>
        <v>0</v>
      </c>
      <c r="U3152" s="13">
        <f>SUMIFS('Fielding Data'!E:E, 'Fielding Data'!$A:$A, $A3152)</f>
        <v>0</v>
      </c>
      <c r="V3152" s="13">
        <f>SUMIFS('Fielding Data'!F:F, 'Fielding Data'!$A:$A, $A3152)</f>
        <v>3</v>
      </c>
      <c r="W3152" s="13">
        <f>SUMIFS('Fielding Data'!G:G, 'Fielding Data'!$A:$A, $A3152)</f>
        <v>0</v>
      </c>
      <c r="X3152" s="13">
        <f>SUMIFS('Fielding Data'!H:H, 'Fielding Data'!$A:$A, $A3152)</f>
        <v>0</v>
      </c>
    </row>
    <row r="3153" spans="1:24" x14ac:dyDescent="0.3">
      <c r="A3153" s="13" t="str">
        <f t="shared" si="9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 t="shared" si="98"/>
        <v>1B</v>
      </c>
      <c r="Q3153" s="13">
        <f>IFERROR(VLOOKUP($A3153, 'Fielding Data'!$A$1:$H$12056, 5, 0), 0)</f>
        <v>324</v>
      </c>
      <c r="R3153" s="13">
        <f>IFERROR(VLOOKUP($A3153, 'Fielding Data'!$A$1:$H$12056, 6, 0), 0)</f>
        <v>10</v>
      </c>
      <c r="S3153" s="13">
        <f>IFERROR(VLOOKUP($A3153, 'Fielding Data'!$A$1:$H$12056, 7, 0), 0)</f>
        <v>4</v>
      </c>
      <c r="T3153" s="13">
        <f>IFERROR(VLOOKUP($A3153, 'Fielding Data'!$A$1:$H$12056, 8, 0), 0)</f>
        <v>26</v>
      </c>
      <c r="U3153" s="13">
        <f>SUMIFS('Fielding Data'!E:E, 'Fielding Data'!$A:$A, $A3153)</f>
        <v>374</v>
      </c>
      <c r="V3153" s="13">
        <f>SUMIFS('Fielding Data'!F:F, 'Fielding Data'!$A:$A, $A3153)</f>
        <v>153</v>
      </c>
      <c r="W3153" s="13">
        <f>SUMIFS('Fielding Data'!G:G, 'Fielding Data'!$A:$A, $A3153)</f>
        <v>14</v>
      </c>
      <c r="X3153" s="13">
        <f>SUMIFS('Fielding Data'!H:H, 'Fielding Data'!$A:$A, $A3153)</f>
        <v>41</v>
      </c>
    </row>
    <row r="3154" spans="1:24" x14ac:dyDescent="0.3">
      <c r="A3154" s="13" t="str">
        <f t="shared" si="9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 t="shared" si="98"/>
        <v>P</v>
      </c>
      <c r="Q3154" s="13">
        <f>IFERROR(VLOOKUP($A3154, 'Fielding Data'!$A$1:$H$12056, 5, 0), 0)</f>
        <v>4</v>
      </c>
      <c r="R3154" s="13">
        <f>IFERROR(VLOOKUP($A3154, 'Fielding Data'!$A$1:$H$12056, 6, 0), 0)</f>
        <v>3</v>
      </c>
      <c r="S3154" s="13">
        <f>IFERROR(VLOOKUP($A3154, 'Fielding Data'!$A$1:$H$12056, 7, 0), 0)</f>
        <v>1</v>
      </c>
      <c r="T3154" s="13">
        <f>IFERROR(VLOOKUP($A3154, 'Fielding Data'!$A$1:$H$12056, 8, 0), 0)</f>
        <v>0</v>
      </c>
      <c r="U3154" s="13">
        <f>SUMIFS('Fielding Data'!E:E, 'Fielding Data'!$A:$A, $A3154)</f>
        <v>4</v>
      </c>
      <c r="V3154" s="13">
        <f>SUMIFS('Fielding Data'!F:F, 'Fielding Data'!$A:$A, $A3154)</f>
        <v>3</v>
      </c>
      <c r="W3154" s="13">
        <f>SUMIFS('Fielding Data'!G:G, 'Fielding Data'!$A:$A, $A3154)</f>
        <v>1</v>
      </c>
      <c r="X3154" s="13">
        <f>SUMIFS('Fielding Data'!H:H, 'Fielding Data'!$A:$A, $A3154)</f>
        <v>0</v>
      </c>
    </row>
    <row r="3155" spans="1:24" x14ac:dyDescent="0.3">
      <c r="A3155" s="13" t="str">
        <f t="shared" si="9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 t="shared" si="98"/>
        <v>CF</v>
      </c>
      <c r="Q3155" s="13">
        <f>IFERROR(VLOOKUP($A3155, 'Fielding Data'!$A$1:$H$12056, 5, 0), 0)</f>
        <v>0</v>
      </c>
      <c r="R3155" s="13">
        <f>IFERROR(VLOOKUP($A3155, 'Fielding Data'!$A$1:$H$12056, 6, 0), 0)</f>
        <v>0</v>
      </c>
      <c r="S3155" s="13">
        <f>IFERROR(VLOOKUP($A3155, 'Fielding Data'!$A$1:$H$12056, 7, 0), 0)</f>
        <v>0</v>
      </c>
      <c r="T3155" s="13">
        <f>IFERROR(VLOOKUP($A3155, 'Fielding Data'!$A$1:$H$12056, 8, 0), 0)</f>
        <v>0</v>
      </c>
      <c r="U3155" s="13">
        <f>SUMIFS('Fielding Data'!E:E, 'Fielding Data'!$A:$A, $A3155)</f>
        <v>377</v>
      </c>
      <c r="V3155" s="13">
        <f>SUMIFS('Fielding Data'!F:F, 'Fielding Data'!$A:$A, $A3155)</f>
        <v>7</v>
      </c>
      <c r="W3155" s="13">
        <f>SUMIFS('Fielding Data'!G:G, 'Fielding Data'!$A:$A, $A3155)</f>
        <v>5</v>
      </c>
      <c r="X3155" s="13">
        <f>SUMIFS('Fielding Data'!H:H, 'Fielding Data'!$A:$A, $A3155)</f>
        <v>2</v>
      </c>
    </row>
    <row r="3156" spans="1:24" x14ac:dyDescent="0.3">
      <c r="A3156" s="13" t="str">
        <f t="shared" si="9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 t="shared" si="98"/>
        <v>P</v>
      </c>
      <c r="Q3156" s="13">
        <f>IFERROR(VLOOKUP($A3156, 'Fielding Data'!$A$1:$H$12056, 5, 0), 0)</f>
        <v>0</v>
      </c>
      <c r="R3156" s="13">
        <f>IFERROR(VLOOKUP($A3156, 'Fielding Data'!$A$1:$H$12056, 6, 0), 0)</f>
        <v>1</v>
      </c>
      <c r="S3156" s="13">
        <f>IFERROR(VLOOKUP($A3156, 'Fielding Data'!$A$1:$H$12056, 7, 0), 0)</f>
        <v>0</v>
      </c>
      <c r="T3156" s="13">
        <f>IFERROR(VLOOKUP($A3156, 'Fielding Data'!$A$1:$H$12056, 8, 0), 0)</f>
        <v>0</v>
      </c>
      <c r="U3156" s="13">
        <f>SUMIFS('Fielding Data'!E:E, 'Fielding Data'!$A:$A, $A3156)</f>
        <v>0</v>
      </c>
      <c r="V3156" s="13">
        <f>SUMIFS('Fielding Data'!F:F, 'Fielding Data'!$A:$A, $A3156)</f>
        <v>1</v>
      </c>
      <c r="W3156" s="13">
        <f>SUMIFS('Fielding Data'!G:G, 'Fielding Data'!$A:$A, $A3156)</f>
        <v>0</v>
      </c>
      <c r="X3156" s="13">
        <f>SUMIFS('Fielding Data'!H:H, 'Fielding Data'!$A:$A, $A3156)</f>
        <v>0</v>
      </c>
    </row>
    <row r="3157" spans="1:24" x14ac:dyDescent="0.3">
      <c r="A3157" s="13" t="str">
        <f t="shared" si="9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 t="shared" si="98"/>
        <v>P</v>
      </c>
      <c r="Q3157" s="13">
        <f>IFERROR(VLOOKUP($A3157, 'Fielding Data'!$A$1:$H$12056, 5, 0), 0)</f>
        <v>1</v>
      </c>
      <c r="R3157" s="13">
        <f>IFERROR(VLOOKUP($A3157, 'Fielding Data'!$A$1:$H$12056, 6, 0), 0)</f>
        <v>9</v>
      </c>
      <c r="S3157" s="13">
        <f>IFERROR(VLOOKUP($A3157, 'Fielding Data'!$A$1:$H$12056, 7, 0), 0)</f>
        <v>0</v>
      </c>
      <c r="T3157" s="13">
        <f>IFERROR(VLOOKUP($A3157, 'Fielding Data'!$A$1:$H$12056, 8, 0), 0)</f>
        <v>0</v>
      </c>
      <c r="U3157" s="13">
        <f>SUMIFS('Fielding Data'!E:E, 'Fielding Data'!$A:$A, $A3157)</f>
        <v>1</v>
      </c>
      <c r="V3157" s="13">
        <f>SUMIFS('Fielding Data'!F:F, 'Fielding Data'!$A:$A, $A3157)</f>
        <v>9</v>
      </c>
      <c r="W3157" s="13">
        <f>SUMIFS('Fielding Data'!G:G, 'Fielding Data'!$A:$A, $A3157)</f>
        <v>0</v>
      </c>
      <c r="X3157" s="13">
        <f>SUMIFS('Fielding Data'!H:H, 'Fielding Data'!$A:$A, $A3157)</f>
        <v>0</v>
      </c>
    </row>
    <row r="3158" spans="1:24" x14ac:dyDescent="0.3">
      <c r="A3158" s="13" t="str">
        <f t="shared" si="9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 t="shared" si="98"/>
        <v>2B</v>
      </c>
      <c r="Q3158" s="13">
        <f>IFERROR(VLOOKUP($A3158, 'Fielding Data'!$A$1:$H$12056, 5, 0), 0)</f>
        <v>5</v>
      </c>
      <c r="R3158" s="13">
        <f>IFERROR(VLOOKUP($A3158, 'Fielding Data'!$A$1:$H$12056, 6, 0), 0)</f>
        <v>13</v>
      </c>
      <c r="S3158" s="13">
        <f>IFERROR(VLOOKUP($A3158, 'Fielding Data'!$A$1:$H$12056, 7, 0), 0)</f>
        <v>3</v>
      </c>
      <c r="T3158" s="13">
        <f>IFERROR(VLOOKUP($A3158, 'Fielding Data'!$A$1:$H$12056, 8, 0), 0)</f>
        <v>2</v>
      </c>
      <c r="U3158" s="13">
        <f>SUMIFS('Fielding Data'!E:E, 'Fielding Data'!$A:$A, $A3158)</f>
        <v>28</v>
      </c>
      <c r="V3158" s="13">
        <f>SUMIFS('Fielding Data'!F:F, 'Fielding Data'!$A:$A, $A3158)</f>
        <v>14</v>
      </c>
      <c r="W3158" s="13">
        <f>SUMIFS('Fielding Data'!G:G, 'Fielding Data'!$A:$A, $A3158)</f>
        <v>5</v>
      </c>
      <c r="X3158" s="13">
        <f>SUMIFS('Fielding Data'!H:H, 'Fielding Data'!$A:$A, $A3158)</f>
        <v>2</v>
      </c>
    </row>
    <row r="3159" spans="1:24" x14ac:dyDescent="0.3">
      <c r="A3159" s="13" t="str">
        <f t="shared" si="9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 t="shared" si="98"/>
        <v>P</v>
      </c>
      <c r="Q3159" s="13">
        <f>IFERROR(VLOOKUP($A3159, 'Fielding Data'!$A$1:$H$12056, 5, 0), 0)</f>
        <v>0</v>
      </c>
      <c r="R3159" s="13">
        <f>IFERROR(VLOOKUP($A3159, 'Fielding Data'!$A$1:$H$12056, 6, 0), 0)</f>
        <v>0</v>
      </c>
      <c r="S3159" s="13">
        <f>IFERROR(VLOOKUP($A3159, 'Fielding Data'!$A$1:$H$12056, 7, 0), 0)</f>
        <v>1</v>
      </c>
      <c r="T3159" s="13">
        <f>IFERROR(VLOOKUP($A3159, 'Fielding Data'!$A$1:$H$12056, 8, 0), 0)</f>
        <v>0</v>
      </c>
      <c r="U3159" s="13">
        <f>SUMIFS('Fielding Data'!E:E, 'Fielding Data'!$A:$A, $A3159)</f>
        <v>0</v>
      </c>
      <c r="V3159" s="13">
        <f>SUMIFS('Fielding Data'!F:F, 'Fielding Data'!$A:$A, $A3159)</f>
        <v>0</v>
      </c>
      <c r="W3159" s="13">
        <f>SUMIFS('Fielding Data'!G:G, 'Fielding Data'!$A:$A, $A3159)</f>
        <v>1</v>
      </c>
      <c r="X3159" s="13">
        <f>SUMIFS('Fielding Data'!H:H, 'Fielding Data'!$A:$A, $A3159)</f>
        <v>0</v>
      </c>
    </row>
    <row r="3160" spans="1:24" x14ac:dyDescent="0.3">
      <c r="A3160" s="13" t="str">
        <f t="shared" si="9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 t="shared" si="98"/>
        <v>P</v>
      </c>
      <c r="Q3160" s="13">
        <f>IFERROR(VLOOKUP($A3160, 'Fielding Data'!$A$1:$H$12056, 5, 0), 0)</f>
        <v>9</v>
      </c>
      <c r="R3160" s="13">
        <f>IFERROR(VLOOKUP($A3160, 'Fielding Data'!$A$1:$H$12056, 6, 0), 0)</f>
        <v>15</v>
      </c>
      <c r="S3160" s="13">
        <f>IFERROR(VLOOKUP($A3160, 'Fielding Data'!$A$1:$H$12056, 7, 0), 0)</f>
        <v>3</v>
      </c>
      <c r="T3160" s="13">
        <f>IFERROR(VLOOKUP($A3160, 'Fielding Data'!$A$1:$H$12056, 8, 0), 0)</f>
        <v>2</v>
      </c>
      <c r="U3160" s="13">
        <f>SUMIFS('Fielding Data'!E:E, 'Fielding Data'!$A:$A, $A3160)</f>
        <v>9</v>
      </c>
      <c r="V3160" s="13">
        <f>SUMIFS('Fielding Data'!F:F, 'Fielding Data'!$A:$A, $A3160)</f>
        <v>15</v>
      </c>
      <c r="W3160" s="13">
        <f>SUMIFS('Fielding Data'!G:G, 'Fielding Data'!$A:$A, $A3160)</f>
        <v>3</v>
      </c>
      <c r="X3160" s="13">
        <f>SUMIFS('Fielding Data'!H:H, 'Fielding Data'!$A:$A, $A3160)</f>
        <v>2</v>
      </c>
    </row>
    <row r="3161" spans="1:24" x14ac:dyDescent="0.3">
      <c r="A3161" s="13" t="str">
        <f t="shared" si="9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 t="shared" si="98"/>
        <v>1B</v>
      </c>
      <c r="Q3161" s="13">
        <f>IFERROR(VLOOKUP($A3161, 'Fielding Data'!$A$1:$H$12056, 5, 0), 0)</f>
        <v>295</v>
      </c>
      <c r="R3161" s="13">
        <f>IFERROR(VLOOKUP($A3161, 'Fielding Data'!$A$1:$H$12056, 6, 0), 0)</f>
        <v>25</v>
      </c>
      <c r="S3161" s="13">
        <f>IFERROR(VLOOKUP($A3161, 'Fielding Data'!$A$1:$H$12056, 7, 0), 0)</f>
        <v>2</v>
      </c>
      <c r="T3161" s="13">
        <f>IFERROR(VLOOKUP($A3161, 'Fielding Data'!$A$1:$H$12056, 8, 0), 0)</f>
        <v>43</v>
      </c>
      <c r="U3161" s="13">
        <f>SUMIFS('Fielding Data'!E:E, 'Fielding Data'!$A:$A, $A3161)</f>
        <v>325</v>
      </c>
      <c r="V3161" s="13">
        <f>SUMIFS('Fielding Data'!F:F, 'Fielding Data'!$A:$A, $A3161)</f>
        <v>26</v>
      </c>
      <c r="W3161" s="13">
        <f>SUMIFS('Fielding Data'!G:G, 'Fielding Data'!$A:$A, $A3161)</f>
        <v>2</v>
      </c>
      <c r="X3161" s="13">
        <f>SUMIFS('Fielding Data'!H:H, 'Fielding Data'!$A:$A, $A3161)</f>
        <v>43</v>
      </c>
    </row>
    <row r="3162" spans="1:24" x14ac:dyDescent="0.3">
      <c r="A3162" s="13" t="str">
        <f t="shared" si="9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 t="shared" si="98"/>
        <v>P</v>
      </c>
      <c r="Q3162" s="13">
        <f>IFERROR(VLOOKUP($A3162, 'Fielding Data'!$A$1:$H$12056, 5, 0), 0)</f>
        <v>7</v>
      </c>
      <c r="R3162" s="13">
        <f>IFERROR(VLOOKUP($A3162, 'Fielding Data'!$A$1:$H$12056, 6, 0), 0)</f>
        <v>18</v>
      </c>
      <c r="S3162" s="13">
        <f>IFERROR(VLOOKUP($A3162, 'Fielding Data'!$A$1:$H$12056, 7, 0), 0)</f>
        <v>0</v>
      </c>
      <c r="T3162" s="13">
        <f>IFERROR(VLOOKUP($A3162, 'Fielding Data'!$A$1:$H$12056, 8, 0), 0)</f>
        <v>2</v>
      </c>
      <c r="U3162" s="13">
        <f>SUMIFS('Fielding Data'!E:E, 'Fielding Data'!$A:$A, $A3162)</f>
        <v>7</v>
      </c>
      <c r="V3162" s="13">
        <f>SUMIFS('Fielding Data'!F:F, 'Fielding Data'!$A:$A, $A3162)</f>
        <v>18</v>
      </c>
      <c r="W3162" s="13">
        <f>SUMIFS('Fielding Data'!G:G, 'Fielding Data'!$A:$A, $A3162)</f>
        <v>0</v>
      </c>
      <c r="X3162" s="13">
        <f>SUMIFS('Fielding Data'!H:H, 'Fielding Data'!$A:$A, $A3162)</f>
        <v>2</v>
      </c>
    </row>
    <row r="3163" spans="1:24" x14ac:dyDescent="0.3">
      <c r="A3163" s="13" t="str">
        <f t="shared" si="9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 t="shared" si="98"/>
        <v>CF</v>
      </c>
      <c r="Q3163" s="13">
        <f>IFERROR(VLOOKUP($A3163, 'Fielding Data'!$A$1:$H$12056, 5, 0), 0)</f>
        <v>0</v>
      </c>
      <c r="R3163" s="13">
        <f>IFERROR(VLOOKUP($A3163, 'Fielding Data'!$A$1:$H$12056, 6, 0), 0)</f>
        <v>0</v>
      </c>
      <c r="S3163" s="13">
        <f>IFERROR(VLOOKUP($A3163, 'Fielding Data'!$A$1:$H$12056, 7, 0), 0)</f>
        <v>0</v>
      </c>
      <c r="T3163" s="13">
        <f>IFERROR(VLOOKUP($A3163, 'Fielding Data'!$A$1:$H$12056, 8, 0), 0)</f>
        <v>0</v>
      </c>
      <c r="U3163" s="13">
        <f>SUMIFS('Fielding Data'!E:E, 'Fielding Data'!$A:$A, $A3163)</f>
        <v>189</v>
      </c>
      <c r="V3163" s="13">
        <f>SUMIFS('Fielding Data'!F:F, 'Fielding Data'!$A:$A, $A3163)</f>
        <v>8</v>
      </c>
      <c r="W3163" s="13">
        <f>SUMIFS('Fielding Data'!G:G, 'Fielding Data'!$A:$A, $A3163)</f>
        <v>4</v>
      </c>
      <c r="X3163" s="13">
        <f>SUMIFS('Fielding Data'!H:H, 'Fielding Data'!$A:$A, $A3163)</f>
        <v>1</v>
      </c>
    </row>
    <row r="3164" spans="1:24" x14ac:dyDescent="0.3">
      <c r="A3164" s="13" t="str">
        <f t="shared" si="9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 t="shared" si="98"/>
        <v>P</v>
      </c>
      <c r="Q3164" s="13">
        <f>IFERROR(VLOOKUP($A3164, 'Fielding Data'!$A$1:$H$12056, 5, 0), 0)</f>
        <v>4</v>
      </c>
      <c r="R3164" s="13">
        <f>IFERROR(VLOOKUP($A3164, 'Fielding Data'!$A$1:$H$12056, 6, 0), 0)</f>
        <v>6</v>
      </c>
      <c r="S3164" s="13">
        <f>IFERROR(VLOOKUP($A3164, 'Fielding Data'!$A$1:$H$12056, 7, 0), 0)</f>
        <v>0</v>
      </c>
      <c r="T3164" s="13">
        <f>IFERROR(VLOOKUP($A3164, 'Fielding Data'!$A$1:$H$12056, 8, 0), 0)</f>
        <v>0</v>
      </c>
      <c r="U3164" s="13">
        <f>SUMIFS('Fielding Data'!E:E, 'Fielding Data'!$A:$A, $A3164)</f>
        <v>4</v>
      </c>
      <c r="V3164" s="13">
        <f>SUMIFS('Fielding Data'!F:F, 'Fielding Data'!$A:$A, $A3164)</f>
        <v>6</v>
      </c>
      <c r="W3164" s="13">
        <f>SUMIFS('Fielding Data'!G:G, 'Fielding Data'!$A:$A, $A3164)</f>
        <v>0</v>
      </c>
      <c r="X3164" s="13">
        <f>SUMIFS('Fielding Data'!H:H, 'Fielding Data'!$A:$A, $A3164)</f>
        <v>0</v>
      </c>
    </row>
    <row r="3165" spans="1:24" x14ac:dyDescent="0.3">
      <c r="A3165" s="13" t="str">
        <f t="shared" si="9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 t="shared" si="98"/>
        <v>2B</v>
      </c>
      <c r="Q3165" s="13">
        <f>IFERROR(VLOOKUP($A3165, 'Fielding Data'!$A$1:$H$12056, 5, 0), 0)</f>
        <v>18</v>
      </c>
      <c r="R3165" s="13">
        <f>IFERROR(VLOOKUP($A3165, 'Fielding Data'!$A$1:$H$12056, 6, 0), 0)</f>
        <v>20</v>
      </c>
      <c r="S3165" s="13">
        <f>IFERROR(VLOOKUP($A3165, 'Fielding Data'!$A$1:$H$12056, 7, 0), 0)</f>
        <v>0</v>
      </c>
      <c r="T3165" s="13">
        <f>IFERROR(VLOOKUP($A3165, 'Fielding Data'!$A$1:$H$12056, 8, 0), 0)</f>
        <v>5</v>
      </c>
      <c r="U3165" s="13">
        <f>SUMIFS('Fielding Data'!E:E, 'Fielding Data'!$A:$A, $A3165)</f>
        <v>44</v>
      </c>
      <c r="V3165" s="13">
        <f>SUMIFS('Fielding Data'!F:F, 'Fielding Data'!$A:$A, $A3165)</f>
        <v>92</v>
      </c>
      <c r="W3165" s="13">
        <f>SUMIFS('Fielding Data'!G:G, 'Fielding Data'!$A:$A, $A3165)</f>
        <v>6</v>
      </c>
      <c r="X3165" s="13">
        <f>SUMIFS('Fielding Data'!H:H, 'Fielding Data'!$A:$A, $A3165)</f>
        <v>16</v>
      </c>
    </row>
    <row r="3166" spans="1:24" x14ac:dyDescent="0.3">
      <c r="A3166" s="13" t="str">
        <f t="shared" si="9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 t="shared" si="98"/>
        <v>2B</v>
      </c>
      <c r="Q3166" s="13">
        <f>IFERROR(VLOOKUP($A3166, 'Fielding Data'!$A$1:$H$12056, 5, 0), 0)</f>
        <v>3</v>
      </c>
      <c r="R3166" s="13">
        <f>IFERROR(VLOOKUP($A3166, 'Fielding Data'!$A$1:$H$12056, 6, 0), 0)</f>
        <v>5</v>
      </c>
      <c r="S3166" s="13">
        <f>IFERROR(VLOOKUP($A3166, 'Fielding Data'!$A$1:$H$12056, 7, 0), 0)</f>
        <v>0</v>
      </c>
      <c r="T3166" s="13">
        <f>IFERROR(VLOOKUP($A3166, 'Fielding Data'!$A$1:$H$12056, 8, 0), 0)</f>
        <v>1</v>
      </c>
      <c r="U3166" s="13">
        <f>SUMIFS('Fielding Data'!E:E, 'Fielding Data'!$A:$A, $A3166)</f>
        <v>46</v>
      </c>
      <c r="V3166" s="13">
        <f>SUMIFS('Fielding Data'!F:F, 'Fielding Data'!$A:$A, $A3166)</f>
        <v>89</v>
      </c>
      <c r="W3166" s="13">
        <f>SUMIFS('Fielding Data'!G:G, 'Fielding Data'!$A:$A, $A3166)</f>
        <v>7</v>
      </c>
      <c r="X3166" s="13">
        <f>SUMIFS('Fielding Data'!H:H, 'Fielding Data'!$A:$A, $A3166)</f>
        <v>22</v>
      </c>
    </row>
    <row r="3167" spans="1:24" x14ac:dyDescent="0.3">
      <c r="A3167" s="13" t="str">
        <f t="shared" si="9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 t="shared" si="98"/>
        <v>P</v>
      </c>
      <c r="Q3167" s="13">
        <f>IFERROR(VLOOKUP($A3167, 'Fielding Data'!$A$1:$H$12056, 5, 0), 0)</f>
        <v>0</v>
      </c>
      <c r="R3167" s="13">
        <f>IFERROR(VLOOKUP($A3167, 'Fielding Data'!$A$1:$H$12056, 6, 0), 0)</f>
        <v>0</v>
      </c>
      <c r="S3167" s="13">
        <f>IFERROR(VLOOKUP($A3167, 'Fielding Data'!$A$1:$H$12056, 7, 0), 0)</f>
        <v>0</v>
      </c>
      <c r="T3167" s="13">
        <f>IFERROR(VLOOKUP($A3167, 'Fielding Data'!$A$1:$H$12056, 8, 0), 0)</f>
        <v>0</v>
      </c>
      <c r="U3167" s="13">
        <f>SUMIFS('Fielding Data'!E:E, 'Fielding Data'!$A:$A, $A3167)</f>
        <v>0</v>
      </c>
      <c r="V3167" s="13">
        <f>SUMIFS('Fielding Data'!F:F, 'Fielding Data'!$A:$A, $A3167)</f>
        <v>0</v>
      </c>
      <c r="W3167" s="13">
        <f>SUMIFS('Fielding Data'!G:G, 'Fielding Data'!$A:$A, $A3167)</f>
        <v>0</v>
      </c>
      <c r="X3167" s="13">
        <f>SUMIFS('Fielding Data'!H:H, 'Fielding Data'!$A:$A, $A3167)</f>
        <v>0</v>
      </c>
    </row>
    <row r="3168" spans="1:24" x14ac:dyDescent="0.3">
      <c r="A3168" s="13" t="str">
        <f t="shared" si="9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 t="shared" si="98"/>
        <v>P</v>
      </c>
      <c r="Q3168" s="13">
        <f>IFERROR(VLOOKUP($A3168, 'Fielding Data'!$A$1:$H$12056, 5, 0), 0)</f>
        <v>3</v>
      </c>
      <c r="R3168" s="13">
        <f>IFERROR(VLOOKUP($A3168, 'Fielding Data'!$A$1:$H$12056, 6, 0), 0)</f>
        <v>1</v>
      </c>
      <c r="S3168" s="13">
        <f>IFERROR(VLOOKUP($A3168, 'Fielding Data'!$A$1:$H$12056, 7, 0), 0)</f>
        <v>1</v>
      </c>
      <c r="T3168" s="13">
        <f>IFERROR(VLOOKUP($A3168, 'Fielding Data'!$A$1:$H$12056, 8, 0), 0)</f>
        <v>1</v>
      </c>
      <c r="U3168" s="13">
        <f>SUMIFS('Fielding Data'!E:E, 'Fielding Data'!$A:$A, $A3168)</f>
        <v>3</v>
      </c>
      <c r="V3168" s="13">
        <f>SUMIFS('Fielding Data'!F:F, 'Fielding Data'!$A:$A, $A3168)</f>
        <v>1</v>
      </c>
      <c r="W3168" s="13">
        <f>SUMIFS('Fielding Data'!G:G, 'Fielding Data'!$A:$A, $A3168)</f>
        <v>1</v>
      </c>
      <c r="X3168" s="13">
        <f>SUMIFS('Fielding Data'!H:H, 'Fielding Data'!$A:$A, $A3168)</f>
        <v>1</v>
      </c>
    </row>
    <row r="3169" spans="1:24" x14ac:dyDescent="0.3">
      <c r="A3169" s="13" t="str">
        <f t="shared" si="9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 t="shared" si="98"/>
        <v>P</v>
      </c>
      <c r="Q3169" s="13">
        <f>IFERROR(VLOOKUP($A3169, 'Fielding Data'!$A$1:$H$12056, 5, 0), 0)</f>
        <v>3</v>
      </c>
      <c r="R3169" s="13">
        <f>IFERROR(VLOOKUP($A3169, 'Fielding Data'!$A$1:$H$12056, 6, 0), 0)</f>
        <v>6</v>
      </c>
      <c r="S3169" s="13">
        <f>IFERROR(VLOOKUP($A3169, 'Fielding Data'!$A$1:$H$12056, 7, 0), 0)</f>
        <v>0</v>
      </c>
      <c r="T3169" s="13">
        <f>IFERROR(VLOOKUP($A3169, 'Fielding Data'!$A$1:$H$12056, 8, 0), 0)</f>
        <v>0</v>
      </c>
      <c r="U3169" s="13">
        <f>SUMIFS('Fielding Data'!E:E, 'Fielding Data'!$A:$A, $A3169)</f>
        <v>3</v>
      </c>
      <c r="V3169" s="13">
        <f>SUMIFS('Fielding Data'!F:F, 'Fielding Data'!$A:$A, $A3169)</f>
        <v>6</v>
      </c>
      <c r="W3169" s="13">
        <f>SUMIFS('Fielding Data'!G:G, 'Fielding Data'!$A:$A, $A3169)</f>
        <v>0</v>
      </c>
      <c r="X3169" s="13">
        <f>SUMIFS('Fielding Data'!H:H, 'Fielding Data'!$A:$A, $A3169)</f>
        <v>0</v>
      </c>
    </row>
    <row r="3170" spans="1:24" x14ac:dyDescent="0.3">
      <c r="A3170" s="13" t="str">
        <f t="shared" si="9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 t="shared" si="98"/>
        <v>C</v>
      </c>
      <c r="Q3170" s="13">
        <f>IFERROR(VLOOKUP($A3170, 'Fielding Data'!$A$1:$H$12056, 5, 0), 0)</f>
        <v>62</v>
      </c>
      <c r="R3170" s="13">
        <f>IFERROR(VLOOKUP($A3170, 'Fielding Data'!$A$1:$H$12056, 6, 0), 0)</f>
        <v>4</v>
      </c>
      <c r="S3170" s="13">
        <f>IFERROR(VLOOKUP($A3170, 'Fielding Data'!$A$1:$H$12056, 7, 0), 0)</f>
        <v>0</v>
      </c>
      <c r="T3170" s="13">
        <f>IFERROR(VLOOKUP($A3170, 'Fielding Data'!$A$1:$H$12056, 8, 0), 0)</f>
        <v>1</v>
      </c>
      <c r="U3170" s="13">
        <f>SUMIFS('Fielding Data'!E:E, 'Fielding Data'!$A:$A, $A3170)</f>
        <v>62</v>
      </c>
      <c r="V3170" s="13">
        <f>SUMIFS('Fielding Data'!F:F, 'Fielding Data'!$A:$A, $A3170)</f>
        <v>4</v>
      </c>
      <c r="W3170" s="13">
        <f>SUMIFS('Fielding Data'!G:G, 'Fielding Data'!$A:$A, $A3170)</f>
        <v>0</v>
      </c>
      <c r="X3170" s="13">
        <f>SUMIFS('Fielding Data'!H:H, 'Fielding Data'!$A:$A, $A3170)</f>
        <v>1</v>
      </c>
    </row>
    <row r="3171" spans="1:24" x14ac:dyDescent="0.3">
      <c r="A3171" s="13" t="str">
        <f t="shared" si="9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 t="shared" si="98"/>
        <v>LF</v>
      </c>
      <c r="Q3171" s="13">
        <f>IFERROR(VLOOKUP($A3171, 'Fielding Data'!$A$1:$H$12056, 5, 0), 0)</f>
        <v>0</v>
      </c>
      <c r="R3171" s="13">
        <f>IFERROR(VLOOKUP($A3171, 'Fielding Data'!$A$1:$H$12056, 6, 0), 0)</f>
        <v>0</v>
      </c>
      <c r="S3171" s="13">
        <f>IFERROR(VLOOKUP($A3171, 'Fielding Data'!$A$1:$H$12056, 7, 0), 0)</f>
        <v>0</v>
      </c>
      <c r="T3171" s="13">
        <f>IFERROR(VLOOKUP($A3171, 'Fielding Data'!$A$1:$H$12056, 8, 0), 0)</f>
        <v>0</v>
      </c>
      <c r="U3171" s="13">
        <f>SUMIFS('Fielding Data'!E:E, 'Fielding Data'!$A:$A, $A3171)</f>
        <v>15</v>
      </c>
      <c r="V3171" s="13">
        <f>SUMIFS('Fielding Data'!F:F, 'Fielding Data'!$A:$A, $A3171)</f>
        <v>2</v>
      </c>
      <c r="W3171" s="13">
        <f>SUMIFS('Fielding Data'!G:G, 'Fielding Data'!$A:$A, $A3171)</f>
        <v>0</v>
      </c>
      <c r="X3171" s="13">
        <f>SUMIFS('Fielding Data'!H:H, 'Fielding Data'!$A:$A, $A3171)</f>
        <v>0</v>
      </c>
    </row>
    <row r="3172" spans="1:24" x14ac:dyDescent="0.3">
      <c r="A3172" s="13" t="str">
        <f t="shared" si="9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 t="shared" si="98"/>
        <v>P</v>
      </c>
      <c r="Q3172" s="13">
        <f>IFERROR(VLOOKUP($A3172, 'Fielding Data'!$A$1:$H$12056, 5, 0), 0)</f>
        <v>5</v>
      </c>
      <c r="R3172" s="13">
        <f>IFERROR(VLOOKUP($A3172, 'Fielding Data'!$A$1:$H$12056, 6, 0), 0)</f>
        <v>5</v>
      </c>
      <c r="S3172" s="13">
        <f>IFERROR(VLOOKUP($A3172, 'Fielding Data'!$A$1:$H$12056, 7, 0), 0)</f>
        <v>0</v>
      </c>
      <c r="T3172" s="13">
        <f>IFERROR(VLOOKUP($A3172, 'Fielding Data'!$A$1:$H$12056, 8, 0), 0)</f>
        <v>0</v>
      </c>
      <c r="U3172" s="13">
        <f>SUMIFS('Fielding Data'!E:E, 'Fielding Data'!$A:$A, $A3172)</f>
        <v>5</v>
      </c>
      <c r="V3172" s="13">
        <f>SUMIFS('Fielding Data'!F:F, 'Fielding Data'!$A:$A, $A3172)</f>
        <v>5</v>
      </c>
      <c r="W3172" s="13">
        <f>SUMIFS('Fielding Data'!G:G, 'Fielding Data'!$A:$A, $A3172)</f>
        <v>0</v>
      </c>
      <c r="X3172" s="13">
        <f>SUMIFS('Fielding Data'!H:H, 'Fielding Data'!$A:$A, $A3172)</f>
        <v>0</v>
      </c>
    </row>
    <row r="3173" spans="1:24" x14ac:dyDescent="0.3">
      <c r="A3173" s="13" t="str">
        <f t="shared" si="9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 t="shared" si="98"/>
        <v>P</v>
      </c>
      <c r="Q3173" s="13">
        <f>IFERROR(VLOOKUP($A3173, 'Fielding Data'!$A$1:$H$12056, 5, 0), 0)</f>
        <v>14</v>
      </c>
      <c r="R3173" s="13">
        <f>IFERROR(VLOOKUP($A3173, 'Fielding Data'!$A$1:$H$12056, 6, 0), 0)</f>
        <v>22</v>
      </c>
      <c r="S3173" s="13">
        <f>IFERROR(VLOOKUP($A3173, 'Fielding Data'!$A$1:$H$12056, 7, 0), 0)</f>
        <v>1</v>
      </c>
      <c r="T3173" s="13">
        <f>IFERROR(VLOOKUP($A3173, 'Fielding Data'!$A$1:$H$12056, 8, 0), 0)</f>
        <v>3</v>
      </c>
      <c r="U3173" s="13">
        <f>SUMIFS('Fielding Data'!E:E, 'Fielding Data'!$A:$A, $A3173)</f>
        <v>14</v>
      </c>
      <c r="V3173" s="13">
        <f>SUMIFS('Fielding Data'!F:F, 'Fielding Data'!$A:$A, $A3173)</f>
        <v>22</v>
      </c>
      <c r="W3173" s="13">
        <f>SUMIFS('Fielding Data'!G:G, 'Fielding Data'!$A:$A, $A3173)</f>
        <v>1</v>
      </c>
      <c r="X3173" s="13">
        <f>SUMIFS('Fielding Data'!H:H, 'Fielding Data'!$A:$A, $A3173)</f>
        <v>3</v>
      </c>
    </row>
    <row r="3174" spans="1:24" x14ac:dyDescent="0.3">
      <c r="A3174" s="13" t="str">
        <f t="shared" si="9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 t="shared" si="98"/>
        <v>2B</v>
      </c>
      <c r="Q3174" s="13">
        <f>IFERROR(VLOOKUP($A3174, 'Fielding Data'!$A$1:$H$12056, 5, 0), 0)</f>
        <v>228</v>
      </c>
      <c r="R3174" s="13">
        <f>IFERROR(VLOOKUP($A3174, 'Fielding Data'!$A$1:$H$12056, 6, 0), 0)</f>
        <v>392</v>
      </c>
      <c r="S3174" s="13">
        <f>IFERROR(VLOOKUP($A3174, 'Fielding Data'!$A$1:$H$12056, 7, 0), 0)</f>
        <v>5</v>
      </c>
      <c r="T3174" s="13">
        <f>IFERROR(VLOOKUP($A3174, 'Fielding Data'!$A$1:$H$12056, 8, 0), 0)</f>
        <v>100</v>
      </c>
      <c r="U3174" s="13">
        <f>SUMIFS('Fielding Data'!E:E, 'Fielding Data'!$A:$A, $A3174)</f>
        <v>228</v>
      </c>
      <c r="V3174" s="13">
        <f>SUMIFS('Fielding Data'!F:F, 'Fielding Data'!$A:$A, $A3174)</f>
        <v>392</v>
      </c>
      <c r="W3174" s="13">
        <f>SUMIFS('Fielding Data'!G:G, 'Fielding Data'!$A:$A, $A3174)</f>
        <v>5</v>
      </c>
      <c r="X3174" s="13">
        <f>SUMIFS('Fielding Data'!H:H, 'Fielding Data'!$A:$A, $A3174)</f>
        <v>100</v>
      </c>
    </row>
    <row r="3175" spans="1:24" x14ac:dyDescent="0.3">
      <c r="A3175" s="13" t="str">
        <f t="shared" si="9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 t="shared" si="98"/>
        <v>LF</v>
      </c>
      <c r="Q3175" s="13">
        <f>IFERROR(VLOOKUP($A3175, 'Fielding Data'!$A$1:$H$12056, 5, 0), 0)</f>
        <v>0</v>
      </c>
      <c r="R3175" s="13">
        <f>IFERROR(VLOOKUP($A3175, 'Fielding Data'!$A$1:$H$12056, 6, 0), 0)</f>
        <v>0</v>
      </c>
      <c r="S3175" s="13">
        <f>IFERROR(VLOOKUP($A3175, 'Fielding Data'!$A$1:$H$12056, 7, 0), 0)</f>
        <v>0</v>
      </c>
      <c r="T3175" s="13">
        <f>IFERROR(VLOOKUP($A3175, 'Fielding Data'!$A$1:$H$12056, 8, 0), 0)</f>
        <v>0</v>
      </c>
      <c r="U3175" s="13">
        <f>SUMIFS('Fielding Data'!E:E, 'Fielding Data'!$A:$A, $A3175)</f>
        <v>28</v>
      </c>
      <c r="V3175" s="13">
        <f>SUMIFS('Fielding Data'!F:F, 'Fielding Data'!$A:$A, $A3175)</f>
        <v>0</v>
      </c>
      <c r="W3175" s="13">
        <f>SUMIFS('Fielding Data'!G:G, 'Fielding Data'!$A:$A, $A3175)</f>
        <v>0</v>
      </c>
      <c r="X3175" s="13">
        <f>SUMIFS('Fielding Data'!H:H, 'Fielding Data'!$A:$A, $A3175)</f>
        <v>0</v>
      </c>
    </row>
    <row r="3176" spans="1:24" x14ac:dyDescent="0.3">
      <c r="A3176" s="13" t="str">
        <f t="shared" si="9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 t="shared" si="98"/>
        <v>LF</v>
      </c>
      <c r="Q3176" s="13">
        <f>IFERROR(VLOOKUP($A3176, 'Fielding Data'!$A$1:$H$12056, 5, 0), 0)</f>
        <v>0</v>
      </c>
      <c r="R3176" s="13">
        <f>IFERROR(VLOOKUP($A3176, 'Fielding Data'!$A$1:$H$12056, 6, 0), 0)</f>
        <v>0</v>
      </c>
      <c r="S3176" s="13">
        <f>IFERROR(VLOOKUP($A3176, 'Fielding Data'!$A$1:$H$12056, 7, 0), 0)</f>
        <v>0</v>
      </c>
      <c r="T3176" s="13">
        <f>IFERROR(VLOOKUP($A3176, 'Fielding Data'!$A$1:$H$12056, 8, 0), 0)</f>
        <v>0</v>
      </c>
      <c r="U3176" s="13">
        <f>SUMIFS('Fielding Data'!E:E, 'Fielding Data'!$A:$A, $A3176)</f>
        <v>14</v>
      </c>
      <c r="V3176" s="13">
        <f>SUMIFS('Fielding Data'!F:F, 'Fielding Data'!$A:$A, $A3176)</f>
        <v>1</v>
      </c>
      <c r="W3176" s="13">
        <f>SUMIFS('Fielding Data'!G:G, 'Fielding Data'!$A:$A, $A3176)</f>
        <v>0</v>
      </c>
      <c r="X3176" s="13">
        <f>SUMIFS('Fielding Data'!H:H, 'Fielding Data'!$A:$A, $A3176)</f>
        <v>0</v>
      </c>
    </row>
    <row r="3177" spans="1:24" x14ac:dyDescent="0.3">
      <c r="A3177" s="13" t="str">
        <f t="shared" si="9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 t="shared" si="98"/>
        <v>P</v>
      </c>
      <c r="Q3177" s="13">
        <f>IFERROR(VLOOKUP($A3177, 'Fielding Data'!$A$1:$H$12056, 5, 0), 0)</f>
        <v>3</v>
      </c>
      <c r="R3177" s="13">
        <f>IFERROR(VLOOKUP($A3177, 'Fielding Data'!$A$1:$H$12056, 6, 0), 0)</f>
        <v>4</v>
      </c>
      <c r="S3177" s="13">
        <f>IFERROR(VLOOKUP($A3177, 'Fielding Data'!$A$1:$H$12056, 7, 0), 0)</f>
        <v>1</v>
      </c>
      <c r="T3177" s="13">
        <f>IFERROR(VLOOKUP($A3177, 'Fielding Data'!$A$1:$H$12056, 8, 0), 0)</f>
        <v>0</v>
      </c>
      <c r="U3177" s="13">
        <f>SUMIFS('Fielding Data'!E:E, 'Fielding Data'!$A:$A, $A3177)</f>
        <v>3</v>
      </c>
      <c r="V3177" s="13">
        <f>SUMIFS('Fielding Data'!F:F, 'Fielding Data'!$A:$A, $A3177)</f>
        <v>4</v>
      </c>
      <c r="W3177" s="13">
        <f>SUMIFS('Fielding Data'!G:G, 'Fielding Data'!$A:$A, $A3177)</f>
        <v>1</v>
      </c>
      <c r="X3177" s="13">
        <f>SUMIFS('Fielding Data'!H:H, 'Fielding Data'!$A:$A, $A3177)</f>
        <v>0</v>
      </c>
    </row>
    <row r="3178" spans="1:24" x14ac:dyDescent="0.3">
      <c r="A3178" s="13" t="str">
        <f t="shared" si="9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 t="shared" si="98"/>
        <v>1B</v>
      </c>
      <c r="Q3178" s="13">
        <f>IFERROR(VLOOKUP($A3178, 'Fielding Data'!$A$1:$H$12056, 5, 0), 0)</f>
        <v>8</v>
      </c>
      <c r="R3178" s="13">
        <f>IFERROR(VLOOKUP($A3178, 'Fielding Data'!$A$1:$H$12056, 6, 0), 0)</f>
        <v>0</v>
      </c>
      <c r="S3178" s="13">
        <f>IFERROR(VLOOKUP($A3178, 'Fielding Data'!$A$1:$H$12056, 7, 0), 0)</f>
        <v>0</v>
      </c>
      <c r="T3178" s="13">
        <f>IFERROR(VLOOKUP($A3178, 'Fielding Data'!$A$1:$H$12056, 8, 0), 0)</f>
        <v>0</v>
      </c>
      <c r="U3178" s="13">
        <f>SUMIFS('Fielding Data'!E:E, 'Fielding Data'!$A:$A, $A3178)</f>
        <v>352</v>
      </c>
      <c r="V3178" s="13">
        <f>SUMIFS('Fielding Data'!F:F, 'Fielding Data'!$A:$A, $A3178)</f>
        <v>18</v>
      </c>
      <c r="W3178" s="13">
        <f>SUMIFS('Fielding Data'!G:G, 'Fielding Data'!$A:$A, $A3178)</f>
        <v>4</v>
      </c>
      <c r="X3178" s="13">
        <f>SUMIFS('Fielding Data'!H:H, 'Fielding Data'!$A:$A, $A3178)</f>
        <v>4</v>
      </c>
    </row>
    <row r="3179" spans="1:24" x14ac:dyDescent="0.3">
      <c r="A3179" s="13" t="str">
        <f t="shared" si="9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 t="shared" si="98"/>
        <v>1B</v>
      </c>
      <c r="Q3179" s="13">
        <f>IFERROR(VLOOKUP($A3179, 'Fielding Data'!$A$1:$H$12056, 5, 0), 0)</f>
        <v>1182</v>
      </c>
      <c r="R3179" s="13">
        <f>IFERROR(VLOOKUP($A3179, 'Fielding Data'!$A$1:$H$12056, 6, 0), 0)</f>
        <v>95</v>
      </c>
      <c r="S3179" s="13">
        <f>IFERROR(VLOOKUP($A3179, 'Fielding Data'!$A$1:$H$12056, 7, 0), 0)</f>
        <v>7</v>
      </c>
      <c r="T3179" s="13">
        <f>IFERROR(VLOOKUP($A3179, 'Fielding Data'!$A$1:$H$12056, 8, 0), 0)</f>
        <v>119</v>
      </c>
      <c r="U3179" s="13">
        <f>SUMIFS('Fielding Data'!E:E, 'Fielding Data'!$A:$A, $A3179)</f>
        <v>1182</v>
      </c>
      <c r="V3179" s="13">
        <f>SUMIFS('Fielding Data'!F:F, 'Fielding Data'!$A:$A, $A3179)</f>
        <v>95</v>
      </c>
      <c r="W3179" s="13">
        <f>SUMIFS('Fielding Data'!G:G, 'Fielding Data'!$A:$A, $A3179)</f>
        <v>7</v>
      </c>
      <c r="X3179" s="13">
        <f>SUMIFS('Fielding Data'!H:H, 'Fielding Data'!$A:$A, $A3179)</f>
        <v>119</v>
      </c>
    </row>
    <row r="3180" spans="1:24" x14ac:dyDescent="0.3">
      <c r="A3180" s="13" t="str">
        <f t="shared" si="9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 t="shared" si="98"/>
        <v>SS</v>
      </c>
      <c r="Q3180" s="13">
        <f>IFERROR(VLOOKUP($A3180, 'Fielding Data'!$A$1:$H$12056, 5, 0), 0)</f>
        <v>0</v>
      </c>
      <c r="R3180" s="13">
        <f>IFERROR(VLOOKUP($A3180, 'Fielding Data'!$A$1:$H$12056, 6, 0), 0)</f>
        <v>4</v>
      </c>
      <c r="S3180" s="13">
        <f>IFERROR(VLOOKUP($A3180, 'Fielding Data'!$A$1:$H$12056, 7, 0), 0)</f>
        <v>0</v>
      </c>
      <c r="T3180" s="13">
        <f>IFERROR(VLOOKUP($A3180, 'Fielding Data'!$A$1:$H$12056, 8, 0), 0)</f>
        <v>0</v>
      </c>
      <c r="U3180" s="13">
        <f>SUMIFS('Fielding Data'!E:E, 'Fielding Data'!$A:$A, $A3180)</f>
        <v>0</v>
      </c>
      <c r="V3180" s="13">
        <f>SUMIFS('Fielding Data'!F:F, 'Fielding Data'!$A:$A, $A3180)</f>
        <v>4</v>
      </c>
      <c r="W3180" s="13">
        <f>SUMIFS('Fielding Data'!G:G, 'Fielding Data'!$A:$A, $A3180)</f>
        <v>0</v>
      </c>
      <c r="X3180" s="13">
        <f>SUMIFS('Fielding Data'!H:H, 'Fielding Data'!$A:$A, $A3180)</f>
        <v>0</v>
      </c>
    </row>
    <row r="3181" spans="1:24" x14ac:dyDescent="0.3">
      <c r="A3181" s="13" t="str">
        <f t="shared" si="9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 t="shared" si="98"/>
        <v>2B</v>
      </c>
      <c r="Q3181" s="13">
        <f>IFERROR(VLOOKUP($A3181, 'Fielding Data'!$A$1:$H$12056, 5, 0), 0)</f>
        <v>67</v>
      </c>
      <c r="R3181" s="13">
        <f>IFERROR(VLOOKUP($A3181, 'Fielding Data'!$A$1:$H$12056, 6, 0), 0)</f>
        <v>85</v>
      </c>
      <c r="S3181" s="13">
        <f>IFERROR(VLOOKUP($A3181, 'Fielding Data'!$A$1:$H$12056, 7, 0), 0)</f>
        <v>2</v>
      </c>
      <c r="T3181" s="13">
        <f>IFERROR(VLOOKUP($A3181, 'Fielding Data'!$A$1:$H$12056, 8, 0), 0)</f>
        <v>12</v>
      </c>
      <c r="U3181" s="13">
        <f>SUMIFS('Fielding Data'!E:E, 'Fielding Data'!$A:$A, $A3181)</f>
        <v>217</v>
      </c>
      <c r="V3181" s="13">
        <f>SUMIFS('Fielding Data'!F:F, 'Fielding Data'!$A:$A, $A3181)</f>
        <v>357</v>
      </c>
      <c r="W3181" s="13">
        <f>SUMIFS('Fielding Data'!G:G, 'Fielding Data'!$A:$A, $A3181)</f>
        <v>11</v>
      </c>
      <c r="X3181" s="13">
        <f>SUMIFS('Fielding Data'!H:H, 'Fielding Data'!$A:$A, $A3181)</f>
        <v>70</v>
      </c>
    </row>
    <row r="3182" spans="1:24" x14ac:dyDescent="0.3">
      <c r="A3182" s="13" t="str">
        <f t="shared" si="9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 t="shared" si="98"/>
        <v>P</v>
      </c>
      <c r="Q3182" s="13">
        <f>IFERROR(VLOOKUP($A3182, 'Fielding Data'!$A$1:$H$12056, 5, 0), 0)</f>
        <v>3</v>
      </c>
      <c r="R3182" s="13">
        <f>IFERROR(VLOOKUP($A3182, 'Fielding Data'!$A$1:$H$12056, 6, 0), 0)</f>
        <v>4</v>
      </c>
      <c r="S3182" s="13">
        <f>IFERROR(VLOOKUP($A3182, 'Fielding Data'!$A$1:$H$12056, 7, 0), 0)</f>
        <v>0</v>
      </c>
      <c r="T3182" s="13">
        <f>IFERROR(VLOOKUP($A3182, 'Fielding Data'!$A$1:$H$12056, 8, 0), 0)</f>
        <v>2</v>
      </c>
      <c r="U3182" s="13">
        <f>SUMIFS('Fielding Data'!E:E, 'Fielding Data'!$A:$A, $A3182)</f>
        <v>3</v>
      </c>
      <c r="V3182" s="13">
        <f>SUMIFS('Fielding Data'!F:F, 'Fielding Data'!$A:$A, $A3182)</f>
        <v>4</v>
      </c>
      <c r="W3182" s="13">
        <f>SUMIFS('Fielding Data'!G:G, 'Fielding Data'!$A:$A, $A3182)</f>
        <v>0</v>
      </c>
      <c r="X3182" s="13">
        <f>SUMIFS('Fielding Data'!H:H, 'Fielding Data'!$A:$A, $A3182)</f>
        <v>2</v>
      </c>
    </row>
    <row r="3183" spans="1:24" x14ac:dyDescent="0.3">
      <c r="A3183" s="13" t="str">
        <f t="shared" si="9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 t="shared" si="98"/>
        <v>SS</v>
      </c>
      <c r="Q3183" s="13">
        <f>IFERROR(VLOOKUP($A3183, 'Fielding Data'!$A$1:$H$12056, 5, 0), 0)</f>
        <v>229</v>
      </c>
      <c r="R3183" s="13">
        <f>IFERROR(VLOOKUP($A3183, 'Fielding Data'!$A$1:$H$12056, 6, 0), 0)</f>
        <v>359</v>
      </c>
      <c r="S3183" s="13">
        <f>IFERROR(VLOOKUP($A3183, 'Fielding Data'!$A$1:$H$12056, 7, 0), 0)</f>
        <v>7</v>
      </c>
      <c r="T3183" s="13">
        <f>IFERROR(VLOOKUP($A3183, 'Fielding Data'!$A$1:$H$12056, 8, 0), 0)</f>
        <v>75</v>
      </c>
      <c r="U3183" s="13">
        <f>SUMIFS('Fielding Data'!E:E, 'Fielding Data'!$A:$A, $A3183)</f>
        <v>229</v>
      </c>
      <c r="V3183" s="13">
        <f>SUMIFS('Fielding Data'!F:F, 'Fielding Data'!$A:$A, $A3183)</f>
        <v>359</v>
      </c>
      <c r="W3183" s="13">
        <f>SUMIFS('Fielding Data'!G:G, 'Fielding Data'!$A:$A, $A3183)</f>
        <v>7</v>
      </c>
      <c r="X3183" s="13">
        <f>SUMIFS('Fielding Data'!H:H, 'Fielding Data'!$A:$A, $A3183)</f>
        <v>75</v>
      </c>
    </row>
    <row r="3184" spans="1:24" x14ac:dyDescent="0.3">
      <c r="A3184" s="13" t="str">
        <f t="shared" si="9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 t="shared" si="98"/>
        <v>P</v>
      </c>
      <c r="Q3184" s="13">
        <f>IFERROR(VLOOKUP($A3184, 'Fielding Data'!$A$1:$H$12056, 5, 0), 0)</f>
        <v>6</v>
      </c>
      <c r="R3184" s="13">
        <f>IFERROR(VLOOKUP($A3184, 'Fielding Data'!$A$1:$H$12056, 6, 0), 0)</f>
        <v>2</v>
      </c>
      <c r="S3184" s="13">
        <f>IFERROR(VLOOKUP($A3184, 'Fielding Data'!$A$1:$H$12056, 7, 0), 0)</f>
        <v>0</v>
      </c>
      <c r="T3184" s="13">
        <f>IFERROR(VLOOKUP($A3184, 'Fielding Data'!$A$1:$H$12056, 8, 0), 0)</f>
        <v>1</v>
      </c>
      <c r="U3184" s="13">
        <f>SUMIFS('Fielding Data'!E:E, 'Fielding Data'!$A:$A, $A3184)</f>
        <v>6</v>
      </c>
      <c r="V3184" s="13">
        <f>SUMIFS('Fielding Data'!F:F, 'Fielding Data'!$A:$A, $A3184)</f>
        <v>2</v>
      </c>
      <c r="W3184" s="13">
        <f>SUMIFS('Fielding Data'!G:G, 'Fielding Data'!$A:$A, $A3184)</f>
        <v>0</v>
      </c>
      <c r="X3184" s="13">
        <f>SUMIFS('Fielding Data'!H:H, 'Fielding Data'!$A:$A, $A3184)</f>
        <v>1</v>
      </c>
    </row>
    <row r="3185" spans="1:24" x14ac:dyDescent="0.3">
      <c r="A3185" s="13" t="str">
        <f t="shared" si="9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 t="shared" si="98"/>
        <v>P</v>
      </c>
      <c r="Q3185" s="13">
        <f>IFERROR(VLOOKUP($A3185, 'Fielding Data'!$A$1:$H$12056, 5, 0), 0)</f>
        <v>4</v>
      </c>
      <c r="R3185" s="13">
        <f>IFERROR(VLOOKUP($A3185, 'Fielding Data'!$A$1:$H$12056, 6, 0), 0)</f>
        <v>4</v>
      </c>
      <c r="S3185" s="13">
        <f>IFERROR(VLOOKUP($A3185, 'Fielding Data'!$A$1:$H$12056, 7, 0), 0)</f>
        <v>1</v>
      </c>
      <c r="T3185" s="13">
        <f>IFERROR(VLOOKUP($A3185, 'Fielding Data'!$A$1:$H$12056, 8, 0), 0)</f>
        <v>0</v>
      </c>
      <c r="U3185" s="13">
        <f>SUMIFS('Fielding Data'!E:E, 'Fielding Data'!$A:$A, $A3185)</f>
        <v>4</v>
      </c>
      <c r="V3185" s="13">
        <f>SUMIFS('Fielding Data'!F:F, 'Fielding Data'!$A:$A, $A3185)</f>
        <v>4</v>
      </c>
      <c r="W3185" s="13">
        <f>SUMIFS('Fielding Data'!G:G, 'Fielding Data'!$A:$A, $A3185)</f>
        <v>1</v>
      </c>
      <c r="X3185" s="13">
        <f>SUMIFS('Fielding Data'!H:H, 'Fielding Data'!$A:$A, $A3185)</f>
        <v>0</v>
      </c>
    </row>
    <row r="3186" spans="1:24" x14ac:dyDescent="0.3">
      <c r="A3186" s="13" t="str">
        <f t="shared" si="9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 t="shared" si="98"/>
        <v>P</v>
      </c>
      <c r="Q3186" s="13">
        <f>IFERROR(VLOOKUP($A3186, 'Fielding Data'!$A$1:$H$12056, 5, 0), 0)</f>
        <v>6</v>
      </c>
      <c r="R3186" s="13">
        <f>IFERROR(VLOOKUP($A3186, 'Fielding Data'!$A$1:$H$12056, 6, 0), 0)</f>
        <v>3</v>
      </c>
      <c r="S3186" s="13">
        <f>IFERROR(VLOOKUP($A3186, 'Fielding Data'!$A$1:$H$12056, 7, 0), 0)</f>
        <v>0</v>
      </c>
      <c r="T3186" s="13">
        <f>IFERROR(VLOOKUP($A3186, 'Fielding Data'!$A$1:$H$12056, 8, 0), 0)</f>
        <v>1</v>
      </c>
      <c r="U3186" s="13">
        <f>SUMIFS('Fielding Data'!E:E, 'Fielding Data'!$A:$A, $A3186)</f>
        <v>6</v>
      </c>
      <c r="V3186" s="13">
        <f>SUMIFS('Fielding Data'!F:F, 'Fielding Data'!$A:$A, $A3186)</f>
        <v>3</v>
      </c>
      <c r="W3186" s="13">
        <f>SUMIFS('Fielding Data'!G:G, 'Fielding Data'!$A:$A, $A3186)</f>
        <v>0</v>
      </c>
      <c r="X3186" s="13">
        <f>SUMIFS('Fielding Data'!H:H, 'Fielding Data'!$A:$A, $A3186)</f>
        <v>1</v>
      </c>
    </row>
    <row r="3187" spans="1:24" x14ac:dyDescent="0.3">
      <c r="A3187" s="13" t="str">
        <f t="shared" si="9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 t="shared" si="98"/>
        <v>P</v>
      </c>
      <c r="Q3187" s="13">
        <f>IFERROR(VLOOKUP($A3187, 'Fielding Data'!$A$1:$H$12056, 5, 0), 0)</f>
        <v>7</v>
      </c>
      <c r="R3187" s="13">
        <f>IFERROR(VLOOKUP($A3187, 'Fielding Data'!$A$1:$H$12056, 6, 0), 0)</f>
        <v>2</v>
      </c>
      <c r="S3187" s="13">
        <f>IFERROR(VLOOKUP($A3187, 'Fielding Data'!$A$1:$H$12056, 7, 0), 0)</f>
        <v>0</v>
      </c>
      <c r="T3187" s="13">
        <f>IFERROR(VLOOKUP($A3187, 'Fielding Data'!$A$1:$H$12056, 8, 0), 0)</f>
        <v>1</v>
      </c>
      <c r="U3187" s="13">
        <f>SUMIFS('Fielding Data'!E:E, 'Fielding Data'!$A:$A, $A3187)</f>
        <v>7</v>
      </c>
      <c r="V3187" s="13">
        <f>SUMIFS('Fielding Data'!F:F, 'Fielding Data'!$A:$A, $A3187)</f>
        <v>2</v>
      </c>
      <c r="W3187" s="13">
        <f>SUMIFS('Fielding Data'!G:G, 'Fielding Data'!$A:$A, $A3187)</f>
        <v>0</v>
      </c>
      <c r="X3187" s="13">
        <f>SUMIFS('Fielding Data'!H:H, 'Fielding Data'!$A:$A, $A3187)</f>
        <v>1</v>
      </c>
    </row>
    <row r="3188" spans="1:24" x14ac:dyDescent="0.3">
      <c r="A3188" s="13" t="str">
        <f t="shared" si="9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 t="shared" si="98"/>
        <v>CF</v>
      </c>
      <c r="Q3188" s="13">
        <f>IFERROR(VLOOKUP($A3188, 'Fielding Data'!$A$1:$H$12056, 5, 0), 0)</f>
        <v>0</v>
      </c>
      <c r="R3188" s="13">
        <f>IFERROR(VLOOKUP($A3188, 'Fielding Data'!$A$1:$H$12056, 6, 0), 0)</f>
        <v>0</v>
      </c>
      <c r="S3188" s="13">
        <f>IFERROR(VLOOKUP($A3188, 'Fielding Data'!$A$1:$H$12056, 7, 0), 0)</f>
        <v>0</v>
      </c>
      <c r="T3188" s="13">
        <f>IFERROR(VLOOKUP($A3188, 'Fielding Data'!$A$1:$H$12056, 8, 0), 0)</f>
        <v>0</v>
      </c>
      <c r="U3188" s="13">
        <f>SUMIFS('Fielding Data'!E:E, 'Fielding Data'!$A:$A, $A3188)</f>
        <v>1</v>
      </c>
      <c r="V3188" s="13">
        <f>SUMIFS('Fielding Data'!F:F, 'Fielding Data'!$A:$A, $A3188)</f>
        <v>0</v>
      </c>
      <c r="W3188" s="13">
        <f>SUMIFS('Fielding Data'!G:G, 'Fielding Data'!$A:$A, $A3188)</f>
        <v>0</v>
      </c>
      <c r="X3188" s="13">
        <f>SUMIFS('Fielding Data'!H:H, 'Fielding Data'!$A:$A, $A3188)</f>
        <v>0</v>
      </c>
    </row>
    <row r="3189" spans="1:24" x14ac:dyDescent="0.3">
      <c r="A3189" s="13" t="str">
        <f t="shared" si="9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 t="shared" si="98"/>
        <v>2B</v>
      </c>
      <c r="Q3189" s="13">
        <f>IFERROR(VLOOKUP($A3189, 'Fielding Data'!$A$1:$H$12056, 5, 0), 0)</f>
        <v>1</v>
      </c>
      <c r="R3189" s="13">
        <f>IFERROR(VLOOKUP($A3189, 'Fielding Data'!$A$1:$H$12056, 6, 0), 0)</f>
        <v>0</v>
      </c>
      <c r="S3189" s="13">
        <f>IFERROR(VLOOKUP($A3189, 'Fielding Data'!$A$1:$H$12056, 7, 0), 0)</f>
        <v>0</v>
      </c>
      <c r="T3189" s="13">
        <f>IFERROR(VLOOKUP($A3189, 'Fielding Data'!$A$1:$H$12056, 8, 0), 0)</f>
        <v>0</v>
      </c>
      <c r="U3189" s="13">
        <f>SUMIFS('Fielding Data'!E:E, 'Fielding Data'!$A:$A, $A3189)</f>
        <v>1</v>
      </c>
      <c r="V3189" s="13">
        <f>SUMIFS('Fielding Data'!F:F, 'Fielding Data'!$A:$A, $A3189)</f>
        <v>0</v>
      </c>
      <c r="W3189" s="13">
        <f>SUMIFS('Fielding Data'!G:G, 'Fielding Data'!$A:$A, $A3189)</f>
        <v>0</v>
      </c>
      <c r="X3189" s="13">
        <f>SUMIFS('Fielding Data'!H:H, 'Fielding Data'!$A:$A, $A3189)</f>
        <v>0</v>
      </c>
    </row>
    <row r="3190" spans="1:24" x14ac:dyDescent="0.3">
      <c r="A3190" s="13" t="str">
        <f t="shared" si="9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 t="shared" si="98"/>
        <v>P</v>
      </c>
      <c r="Q3190" s="13">
        <f>IFERROR(VLOOKUP($A3190, 'Fielding Data'!$A$1:$H$12056, 5, 0), 0)</f>
        <v>0</v>
      </c>
      <c r="R3190" s="13">
        <f>IFERROR(VLOOKUP($A3190, 'Fielding Data'!$A$1:$H$12056, 6, 0), 0)</f>
        <v>0</v>
      </c>
      <c r="S3190" s="13">
        <f>IFERROR(VLOOKUP($A3190, 'Fielding Data'!$A$1:$H$12056, 7, 0), 0)</f>
        <v>0</v>
      </c>
      <c r="T3190" s="13">
        <f>IFERROR(VLOOKUP($A3190, 'Fielding Data'!$A$1:$H$12056, 8, 0), 0)</f>
        <v>0</v>
      </c>
      <c r="U3190" s="13">
        <f>SUMIFS('Fielding Data'!E:E, 'Fielding Data'!$A:$A, $A3190)</f>
        <v>0</v>
      </c>
      <c r="V3190" s="13">
        <f>SUMIFS('Fielding Data'!F:F, 'Fielding Data'!$A:$A, $A3190)</f>
        <v>0</v>
      </c>
      <c r="W3190" s="13">
        <f>SUMIFS('Fielding Data'!G:G, 'Fielding Data'!$A:$A, $A3190)</f>
        <v>0</v>
      </c>
      <c r="X3190" s="13">
        <f>SUMIFS('Fielding Data'!H:H, 'Fielding Data'!$A:$A, $A3190)</f>
        <v>0</v>
      </c>
    </row>
    <row r="3191" spans="1:24" x14ac:dyDescent="0.3">
      <c r="A3191" s="13" t="str">
        <f t="shared" si="9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 t="shared" si="98"/>
        <v>P</v>
      </c>
      <c r="Q3191" s="13">
        <f>IFERROR(VLOOKUP($A3191, 'Fielding Data'!$A$1:$H$12056, 5, 0), 0)</f>
        <v>1</v>
      </c>
      <c r="R3191" s="13">
        <f>IFERROR(VLOOKUP($A3191, 'Fielding Data'!$A$1:$H$12056, 6, 0), 0)</f>
        <v>3</v>
      </c>
      <c r="S3191" s="13">
        <f>IFERROR(VLOOKUP($A3191, 'Fielding Data'!$A$1:$H$12056, 7, 0), 0)</f>
        <v>1</v>
      </c>
      <c r="T3191" s="13">
        <f>IFERROR(VLOOKUP($A3191, 'Fielding Data'!$A$1:$H$12056, 8, 0), 0)</f>
        <v>0</v>
      </c>
      <c r="U3191" s="13">
        <f>SUMIFS('Fielding Data'!E:E, 'Fielding Data'!$A:$A, $A3191)</f>
        <v>1</v>
      </c>
      <c r="V3191" s="13">
        <f>SUMIFS('Fielding Data'!F:F, 'Fielding Data'!$A:$A, $A3191)</f>
        <v>3</v>
      </c>
      <c r="W3191" s="13">
        <f>SUMIFS('Fielding Data'!G:G, 'Fielding Data'!$A:$A, $A3191)</f>
        <v>1</v>
      </c>
      <c r="X3191" s="13">
        <f>SUMIFS('Fielding Data'!H:H, 'Fielding Data'!$A:$A, $A3191)</f>
        <v>0</v>
      </c>
    </row>
    <row r="3192" spans="1:24" x14ac:dyDescent="0.3">
      <c r="A3192" s="13" t="str">
        <f t="shared" si="9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 t="shared" si="98"/>
        <v>P</v>
      </c>
      <c r="Q3192" s="13">
        <f>IFERROR(VLOOKUP($A3192, 'Fielding Data'!$A$1:$H$12056, 5, 0), 0)</f>
        <v>1</v>
      </c>
      <c r="R3192" s="13">
        <f>IFERROR(VLOOKUP($A3192, 'Fielding Data'!$A$1:$H$12056, 6, 0), 0)</f>
        <v>2</v>
      </c>
      <c r="S3192" s="13">
        <f>IFERROR(VLOOKUP($A3192, 'Fielding Data'!$A$1:$H$12056, 7, 0), 0)</f>
        <v>0</v>
      </c>
      <c r="T3192" s="13">
        <f>IFERROR(VLOOKUP($A3192, 'Fielding Data'!$A$1:$H$12056, 8, 0), 0)</f>
        <v>0</v>
      </c>
      <c r="U3192" s="13">
        <f>SUMIFS('Fielding Data'!E:E, 'Fielding Data'!$A:$A, $A3192)</f>
        <v>1</v>
      </c>
      <c r="V3192" s="13">
        <f>SUMIFS('Fielding Data'!F:F, 'Fielding Data'!$A:$A, $A3192)</f>
        <v>2</v>
      </c>
      <c r="W3192" s="13">
        <f>SUMIFS('Fielding Data'!G:G, 'Fielding Data'!$A:$A, $A3192)</f>
        <v>0</v>
      </c>
      <c r="X3192" s="13">
        <f>SUMIFS('Fielding Data'!H:H, 'Fielding Data'!$A:$A, $A3192)</f>
        <v>0</v>
      </c>
    </row>
    <row r="3193" spans="1:24" x14ac:dyDescent="0.3">
      <c r="A3193" s="13" t="str">
        <f t="shared" si="9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 t="shared" si="98"/>
        <v>P</v>
      </c>
      <c r="Q3193" s="13">
        <f>IFERROR(VLOOKUP($A3193, 'Fielding Data'!$A$1:$H$12056, 5, 0), 0)</f>
        <v>2</v>
      </c>
      <c r="R3193" s="13">
        <f>IFERROR(VLOOKUP($A3193, 'Fielding Data'!$A$1:$H$12056, 6, 0), 0)</f>
        <v>5</v>
      </c>
      <c r="S3193" s="13">
        <f>IFERROR(VLOOKUP($A3193, 'Fielding Data'!$A$1:$H$12056, 7, 0), 0)</f>
        <v>0</v>
      </c>
      <c r="T3193" s="13">
        <f>IFERROR(VLOOKUP($A3193, 'Fielding Data'!$A$1:$H$12056, 8, 0), 0)</f>
        <v>1</v>
      </c>
      <c r="U3193" s="13">
        <f>SUMIFS('Fielding Data'!E:E, 'Fielding Data'!$A:$A, $A3193)</f>
        <v>2</v>
      </c>
      <c r="V3193" s="13">
        <f>SUMIFS('Fielding Data'!F:F, 'Fielding Data'!$A:$A, $A3193)</f>
        <v>5</v>
      </c>
      <c r="W3193" s="13">
        <f>SUMIFS('Fielding Data'!G:G, 'Fielding Data'!$A:$A, $A3193)</f>
        <v>0</v>
      </c>
      <c r="X3193" s="13">
        <f>SUMIFS('Fielding Data'!H:H, 'Fielding Data'!$A:$A, $A3193)</f>
        <v>1</v>
      </c>
    </row>
    <row r="3194" spans="1:24" x14ac:dyDescent="0.3">
      <c r="A3194" s="13" t="str">
        <f t="shared" si="9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 t="shared" si="98"/>
        <v>P</v>
      </c>
      <c r="Q3194" s="13">
        <f>IFERROR(VLOOKUP($A3194, 'Fielding Data'!$A$1:$H$12056, 5, 0), 0)</f>
        <v>2</v>
      </c>
      <c r="R3194" s="13">
        <f>IFERROR(VLOOKUP($A3194, 'Fielding Data'!$A$1:$H$12056, 6, 0), 0)</f>
        <v>0</v>
      </c>
      <c r="S3194" s="13">
        <f>IFERROR(VLOOKUP($A3194, 'Fielding Data'!$A$1:$H$12056, 7, 0), 0)</f>
        <v>0</v>
      </c>
      <c r="T3194" s="13">
        <f>IFERROR(VLOOKUP($A3194, 'Fielding Data'!$A$1:$H$12056, 8, 0), 0)</f>
        <v>0</v>
      </c>
      <c r="U3194" s="13">
        <f>SUMIFS('Fielding Data'!E:E, 'Fielding Data'!$A:$A, $A3194)</f>
        <v>2</v>
      </c>
      <c r="V3194" s="13">
        <f>SUMIFS('Fielding Data'!F:F, 'Fielding Data'!$A:$A, $A3194)</f>
        <v>0</v>
      </c>
      <c r="W3194" s="13">
        <f>SUMIFS('Fielding Data'!G:G, 'Fielding Data'!$A:$A, $A3194)</f>
        <v>0</v>
      </c>
      <c r="X3194" s="13">
        <f>SUMIFS('Fielding Data'!H:H, 'Fielding Data'!$A:$A, $A3194)</f>
        <v>0</v>
      </c>
    </row>
    <row r="3195" spans="1:24" x14ac:dyDescent="0.3">
      <c r="A3195" s="13" t="str">
        <f t="shared" si="9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 t="shared" si="98"/>
        <v>C</v>
      </c>
      <c r="Q3195" s="13">
        <f>IFERROR(VLOOKUP($A3195, 'Fielding Data'!$A$1:$H$12056, 5, 0), 0)</f>
        <v>522</v>
      </c>
      <c r="R3195" s="13">
        <f>IFERROR(VLOOKUP($A3195, 'Fielding Data'!$A$1:$H$12056, 6, 0), 0)</f>
        <v>53</v>
      </c>
      <c r="S3195" s="13">
        <f>IFERROR(VLOOKUP($A3195, 'Fielding Data'!$A$1:$H$12056, 7, 0), 0)</f>
        <v>4</v>
      </c>
      <c r="T3195" s="13">
        <f>IFERROR(VLOOKUP($A3195, 'Fielding Data'!$A$1:$H$12056, 8, 0), 0)</f>
        <v>4</v>
      </c>
      <c r="U3195" s="13">
        <f>SUMIFS('Fielding Data'!E:E, 'Fielding Data'!$A:$A, $A3195)</f>
        <v>522</v>
      </c>
      <c r="V3195" s="13">
        <f>SUMIFS('Fielding Data'!F:F, 'Fielding Data'!$A:$A, $A3195)</f>
        <v>53</v>
      </c>
      <c r="W3195" s="13">
        <f>SUMIFS('Fielding Data'!G:G, 'Fielding Data'!$A:$A, $A3195)</f>
        <v>4</v>
      </c>
      <c r="X3195" s="13">
        <f>SUMIFS('Fielding Data'!H:H, 'Fielding Data'!$A:$A, $A3195)</f>
        <v>4</v>
      </c>
    </row>
    <row r="3196" spans="1:24" x14ac:dyDescent="0.3">
      <c r="A3196" s="13" t="str">
        <f t="shared" si="9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 t="shared" si="98"/>
        <v>P</v>
      </c>
      <c r="Q3196" s="13">
        <f>IFERROR(VLOOKUP($A3196, 'Fielding Data'!$A$1:$H$12056, 5, 0), 0)</f>
        <v>2</v>
      </c>
      <c r="R3196" s="13">
        <f>IFERROR(VLOOKUP($A3196, 'Fielding Data'!$A$1:$H$12056, 6, 0), 0)</f>
        <v>13</v>
      </c>
      <c r="S3196" s="13">
        <f>IFERROR(VLOOKUP($A3196, 'Fielding Data'!$A$1:$H$12056, 7, 0), 0)</f>
        <v>1</v>
      </c>
      <c r="T3196" s="13">
        <f>IFERROR(VLOOKUP($A3196, 'Fielding Data'!$A$1:$H$12056, 8, 0), 0)</f>
        <v>0</v>
      </c>
      <c r="U3196" s="13">
        <f>SUMIFS('Fielding Data'!E:E, 'Fielding Data'!$A:$A, $A3196)</f>
        <v>2</v>
      </c>
      <c r="V3196" s="13">
        <f>SUMIFS('Fielding Data'!F:F, 'Fielding Data'!$A:$A, $A3196)</f>
        <v>13</v>
      </c>
      <c r="W3196" s="13">
        <f>SUMIFS('Fielding Data'!G:G, 'Fielding Data'!$A:$A, $A3196)</f>
        <v>1</v>
      </c>
      <c r="X3196" s="13">
        <f>SUMIFS('Fielding Data'!H:H, 'Fielding Data'!$A:$A, $A3196)</f>
        <v>0</v>
      </c>
    </row>
    <row r="3197" spans="1:24" x14ac:dyDescent="0.3">
      <c r="A3197" s="13" t="str">
        <f t="shared" si="9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 t="shared" si="98"/>
        <v>P</v>
      </c>
      <c r="Q3197" s="13">
        <f>IFERROR(VLOOKUP($A3197, 'Fielding Data'!$A$1:$H$12056, 5, 0), 0)</f>
        <v>0</v>
      </c>
      <c r="R3197" s="13">
        <f>IFERROR(VLOOKUP($A3197, 'Fielding Data'!$A$1:$H$12056, 6, 0), 0)</f>
        <v>1</v>
      </c>
      <c r="S3197" s="13">
        <f>IFERROR(VLOOKUP($A3197, 'Fielding Data'!$A$1:$H$12056, 7, 0), 0)</f>
        <v>0</v>
      </c>
      <c r="T3197" s="13">
        <f>IFERROR(VLOOKUP($A3197, 'Fielding Data'!$A$1:$H$12056, 8, 0), 0)</f>
        <v>0</v>
      </c>
      <c r="U3197" s="13">
        <f>SUMIFS('Fielding Data'!E:E, 'Fielding Data'!$A:$A, $A3197)</f>
        <v>0</v>
      </c>
      <c r="V3197" s="13">
        <f>SUMIFS('Fielding Data'!F:F, 'Fielding Data'!$A:$A, $A3197)</f>
        <v>1</v>
      </c>
      <c r="W3197" s="13">
        <f>SUMIFS('Fielding Data'!G:G, 'Fielding Data'!$A:$A, $A3197)</f>
        <v>0</v>
      </c>
      <c r="X3197" s="13">
        <f>SUMIFS('Fielding Data'!H:H, 'Fielding Data'!$A:$A, $A3197)</f>
        <v>0</v>
      </c>
    </row>
    <row r="3198" spans="1:24" x14ac:dyDescent="0.3">
      <c r="A3198" s="13" t="str">
        <f t="shared" si="9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 t="shared" si="98"/>
        <v>P</v>
      </c>
      <c r="Q3198" s="13">
        <f>IFERROR(VLOOKUP($A3198, 'Fielding Data'!$A$1:$H$12056, 5, 0), 0)</f>
        <v>3</v>
      </c>
      <c r="R3198" s="13">
        <f>IFERROR(VLOOKUP($A3198, 'Fielding Data'!$A$1:$H$12056, 6, 0), 0)</f>
        <v>7</v>
      </c>
      <c r="S3198" s="13">
        <f>IFERROR(VLOOKUP($A3198, 'Fielding Data'!$A$1:$H$12056, 7, 0), 0)</f>
        <v>0</v>
      </c>
      <c r="T3198" s="13">
        <f>IFERROR(VLOOKUP($A3198, 'Fielding Data'!$A$1:$H$12056, 8, 0), 0)</f>
        <v>1</v>
      </c>
      <c r="U3198" s="13">
        <f>SUMIFS('Fielding Data'!E:E, 'Fielding Data'!$A:$A, $A3198)</f>
        <v>3</v>
      </c>
      <c r="V3198" s="13">
        <f>SUMIFS('Fielding Data'!F:F, 'Fielding Data'!$A:$A, $A3198)</f>
        <v>7</v>
      </c>
      <c r="W3198" s="13">
        <f>SUMIFS('Fielding Data'!G:G, 'Fielding Data'!$A:$A, $A3198)</f>
        <v>0</v>
      </c>
      <c r="X3198" s="13">
        <f>SUMIFS('Fielding Data'!H:H, 'Fielding Data'!$A:$A, $A3198)</f>
        <v>1</v>
      </c>
    </row>
    <row r="3199" spans="1:24" x14ac:dyDescent="0.3">
      <c r="A3199" s="13" t="str">
        <f t="shared" si="9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 t="shared" si="98"/>
        <v>CF</v>
      </c>
      <c r="Q3199" s="13">
        <f>IFERROR(VLOOKUP($A3199, 'Fielding Data'!$A$1:$H$12056, 5, 0), 0)</f>
        <v>0</v>
      </c>
      <c r="R3199" s="13">
        <f>IFERROR(VLOOKUP($A3199, 'Fielding Data'!$A$1:$H$12056, 6, 0), 0)</f>
        <v>0</v>
      </c>
      <c r="S3199" s="13">
        <f>IFERROR(VLOOKUP($A3199, 'Fielding Data'!$A$1:$H$12056, 7, 0), 0)</f>
        <v>0</v>
      </c>
      <c r="T3199" s="13">
        <f>IFERROR(VLOOKUP($A3199, 'Fielding Data'!$A$1:$H$12056, 8, 0), 0)</f>
        <v>0</v>
      </c>
      <c r="U3199" s="13">
        <f>SUMIFS('Fielding Data'!E:E, 'Fielding Data'!$A:$A, $A3199)</f>
        <v>115</v>
      </c>
      <c r="V3199" s="13">
        <f>SUMIFS('Fielding Data'!F:F, 'Fielding Data'!$A:$A, $A3199)</f>
        <v>4</v>
      </c>
      <c r="W3199" s="13">
        <f>SUMIFS('Fielding Data'!G:G, 'Fielding Data'!$A:$A, $A3199)</f>
        <v>1</v>
      </c>
      <c r="X3199" s="13">
        <f>SUMIFS('Fielding Data'!H:H, 'Fielding Data'!$A:$A, $A3199)</f>
        <v>1</v>
      </c>
    </row>
    <row r="3200" spans="1:24" x14ac:dyDescent="0.3">
      <c r="A3200" s="13" t="str">
        <f t="shared" si="9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 t="shared" si="98"/>
        <v>P</v>
      </c>
      <c r="Q3200" s="13">
        <f>IFERROR(VLOOKUP($A3200, 'Fielding Data'!$A$1:$H$12056, 5, 0), 0)</f>
        <v>0</v>
      </c>
      <c r="R3200" s="13">
        <f>IFERROR(VLOOKUP($A3200, 'Fielding Data'!$A$1:$H$12056, 6, 0), 0)</f>
        <v>2</v>
      </c>
      <c r="S3200" s="13">
        <f>IFERROR(VLOOKUP($A3200, 'Fielding Data'!$A$1:$H$12056, 7, 0), 0)</f>
        <v>0</v>
      </c>
      <c r="T3200" s="13">
        <f>IFERROR(VLOOKUP($A3200, 'Fielding Data'!$A$1:$H$12056, 8, 0), 0)</f>
        <v>0</v>
      </c>
      <c r="U3200" s="13">
        <f>SUMIFS('Fielding Data'!E:E, 'Fielding Data'!$A:$A, $A3200)</f>
        <v>0</v>
      </c>
      <c r="V3200" s="13">
        <f>SUMIFS('Fielding Data'!F:F, 'Fielding Data'!$A:$A, $A3200)</f>
        <v>2</v>
      </c>
      <c r="W3200" s="13">
        <f>SUMIFS('Fielding Data'!G:G, 'Fielding Data'!$A:$A, $A3200)</f>
        <v>0</v>
      </c>
      <c r="X3200" s="13">
        <f>SUMIFS('Fielding Data'!H:H, 'Fielding Data'!$A:$A, $A3200)</f>
        <v>0</v>
      </c>
    </row>
    <row r="3201" spans="1:24" x14ac:dyDescent="0.3">
      <c r="A3201" s="13" t="str">
        <f t="shared" si="9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 t="shared" si="98"/>
        <v>P</v>
      </c>
      <c r="Q3201" s="13">
        <f>IFERROR(VLOOKUP($A3201, 'Fielding Data'!$A$1:$H$12056, 5, 0), 0)</f>
        <v>1</v>
      </c>
      <c r="R3201" s="13">
        <f>IFERROR(VLOOKUP($A3201, 'Fielding Data'!$A$1:$H$12056, 6, 0), 0)</f>
        <v>12</v>
      </c>
      <c r="S3201" s="13">
        <f>IFERROR(VLOOKUP($A3201, 'Fielding Data'!$A$1:$H$12056, 7, 0), 0)</f>
        <v>0</v>
      </c>
      <c r="T3201" s="13">
        <f>IFERROR(VLOOKUP($A3201, 'Fielding Data'!$A$1:$H$12056, 8, 0), 0)</f>
        <v>0</v>
      </c>
      <c r="U3201" s="13">
        <f>SUMIFS('Fielding Data'!E:E, 'Fielding Data'!$A:$A, $A3201)</f>
        <v>1</v>
      </c>
      <c r="V3201" s="13">
        <f>SUMIFS('Fielding Data'!F:F, 'Fielding Data'!$A:$A, $A3201)</f>
        <v>12</v>
      </c>
      <c r="W3201" s="13">
        <f>SUMIFS('Fielding Data'!G:G, 'Fielding Data'!$A:$A, $A3201)</f>
        <v>0</v>
      </c>
      <c r="X3201" s="13">
        <f>SUMIFS('Fielding Data'!H:H, 'Fielding Data'!$A:$A, $A3201)</f>
        <v>0</v>
      </c>
    </row>
    <row r="3202" spans="1:24" x14ac:dyDescent="0.3">
      <c r="A3202" s="13" t="str">
        <f t="shared" si="9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 t="shared" ref="P3202:P3265" si="100">IFERROR(VLOOKUP($A3202, Fielding, 4, 0), "Other")</f>
        <v>2B</v>
      </c>
      <c r="Q3202" s="13">
        <f>IFERROR(VLOOKUP($A3202, 'Fielding Data'!$A$1:$H$12056, 5, 0), 0)</f>
        <v>4</v>
      </c>
      <c r="R3202" s="13">
        <f>IFERROR(VLOOKUP($A3202, 'Fielding Data'!$A$1:$H$12056, 6, 0), 0)</f>
        <v>12</v>
      </c>
      <c r="S3202" s="13">
        <f>IFERROR(VLOOKUP($A3202, 'Fielding Data'!$A$1:$H$12056, 7, 0), 0)</f>
        <v>0</v>
      </c>
      <c r="T3202" s="13">
        <f>IFERROR(VLOOKUP($A3202, 'Fielding Data'!$A$1:$H$12056, 8, 0), 0)</f>
        <v>2</v>
      </c>
      <c r="U3202" s="13">
        <f>SUMIFS('Fielding Data'!E:E, 'Fielding Data'!$A:$A, $A3202)</f>
        <v>6</v>
      </c>
      <c r="V3202" s="13">
        <f>SUMIFS('Fielding Data'!F:F, 'Fielding Data'!$A:$A, $A3202)</f>
        <v>18</v>
      </c>
      <c r="W3202" s="13">
        <f>SUMIFS('Fielding Data'!G:G, 'Fielding Data'!$A:$A, $A3202)</f>
        <v>0</v>
      </c>
      <c r="X3202" s="13">
        <f>SUMIFS('Fielding Data'!H:H, 'Fielding Data'!$A:$A, $A3202)</f>
        <v>5</v>
      </c>
    </row>
    <row r="3203" spans="1:24" x14ac:dyDescent="0.3">
      <c r="A3203" s="13" t="str">
        <f t="shared" ref="A3203:A3266" si="101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 t="shared" si="100"/>
        <v>P</v>
      </c>
      <c r="Q3203" s="13">
        <f>IFERROR(VLOOKUP($A3203, 'Fielding Data'!$A$1:$H$12056, 5, 0), 0)</f>
        <v>4</v>
      </c>
      <c r="R3203" s="13">
        <f>IFERROR(VLOOKUP($A3203, 'Fielding Data'!$A$1:$H$12056, 6, 0), 0)</f>
        <v>10</v>
      </c>
      <c r="S3203" s="13">
        <f>IFERROR(VLOOKUP($A3203, 'Fielding Data'!$A$1:$H$12056, 7, 0), 0)</f>
        <v>3</v>
      </c>
      <c r="T3203" s="13">
        <f>IFERROR(VLOOKUP($A3203, 'Fielding Data'!$A$1:$H$12056, 8, 0), 0)</f>
        <v>0</v>
      </c>
      <c r="U3203" s="13">
        <f>SUMIFS('Fielding Data'!E:E, 'Fielding Data'!$A:$A, $A3203)</f>
        <v>4</v>
      </c>
      <c r="V3203" s="13">
        <f>SUMIFS('Fielding Data'!F:F, 'Fielding Data'!$A:$A, $A3203)</f>
        <v>10</v>
      </c>
      <c r="W3203" s="13">
        <f>SUMIFS('Fielding Data'!G:G, 'Fielding Data'!$A:$A, $A3203)</f>
        <v>3</v>
      </c>
      <c r="X3203" s="13">
        <f>SUMIFS('Fielding Data'!H:H, 'Fielding Data'!$A:$A, $A3203)</f>
        <v>0</v>
      </c>
    </row>
    <row r="3204" spans="1:24" x14ac:dyDescent="0.3">
      <c r="A3204" s="13" t="str">
        <f t="shared" si="101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 t="shared" si="100"/>
        <v>2B</v>
      </c>
      <c r="Q3204" s="13">
        <f>IFERROR(VLOOKUP($A3204, 'Fielding Data'!$A$1:$H$12056, 5, 0), 0)</f>
        <v>241</v>
      </c>
      <c r="R3204" s="13">
        <f>IFERROR(VLOOKUP($A3204, 'Fielding Data'!$A$1:$H$12056, 6, 0), 0)</f>
        <v>391</v>
      </c>
      <c r="S3204" s="13">
        <f>IFERROR(VLOOKUP($A3204, 'Fielding Data'!$A$1:$H$12056, 7, 0), 0)</f>
        <v>5</v>
      </c>
      <c r="T3204" s="13">
        <f>IFERROR(VLOOKUP($A3204, 'Fielding Data'!$A$1:$H$12056, 8, 0), 0)</f>
        <v>73</v>
      </c>
      <c r="U3204" s="13">
        <f>SUMIFS('Fielding Data'!E:E, 'Fielding Data'!$A:$A, $A3204)</f>
        <v>241</v>
      </c>
      <c r="V3204" s="13">
        <f>SUMIFS('Fielding Data'!F:F, 'Fielding Data'!$A:$A, $A3204)</f>
        <v>391</v>
      </c>
      <c r="W3204" s="13">
        <f>SUMIFS('Fielding Data'!G:G, 'Fielding Data'!$A:$A, $A3204)</f>
        <v>5</v>
      </c>
      <c r="X3204" s="13">
        <f>SUMIFS('Fielding Data'!H:H, 'Fielding Data'!$A:$A, $A3204)</f>
        <v>73</v>
      </c>
    </row>
    <row r="3205" spans="1:24" x14ac:dyDescent="0.3">
      <c r="A3205" s="13" t="str">
        <f t="shared" si="101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 t="shared" si="100"/>
        <v>P</v>
      </c>
      <c r="Q3205" s="13">
        <f>IFERROR(VLOOKUP($A3205, 'Fielding Data'!$A$1:$H$12056, 5, 0), 0)</f>
        <v>0</v>
      </c>
      <c r="R3205" s="13">
        <f>IFERROR(VLOOKUP($A3205, 'Fielding Data'!$A$1:$H$12056, 6, 0), 0)</f>
        <v>1</v>
      </c>
      <c r="S3205" s="13">
        <f>IFERROR(VLOOKUP($A3205, 'Fielding Data'!$A$1:$H$12056, 7, 0), 0)</f>
        <v>0</v>
      </c>
      <c r="T3205" s="13">
        <f>IFERROR(VLOOKUP($A3205, 'Fielding Data'!$A$1:$H$12056, 8, 0), 0)</f>
        <v>0</v>
      </c>
      <c r="U3205" s="13">
        <f>SUMIFS('Fielding Data'!E:E, 'Fielding Data'!$A:$A, $A3205)</f>
        <v>0</v>
      </c>
      <c r="V3205" s="13">
        <f>SUMIFS('Fielding Data'!F:F, 'Fielding Data'!$A:$A, $A3205)</f>
        <v>1</v>
      </c>
      <c r="W3205" s="13">
        <f>SUMIFS('Fielding Data'!G:G, 'Fielding Data'!$A:$A, $A3205)</f>
        <v>0</v>
      </c>
      <c r="X3205" s="13">
        <f>SUMIFS('Fielding Data'!H:H, 'Fielding Data'!$A:$A, $A3205)</f>
        <v>0</v>
      </c>
    </row>
    <row r="3206" spans="1:24" x14ac:dyDescent="0.3">
      <c r="A3206" s="13" t="str">
        <f t="shared" si="101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 t="shared" si="100"/>
        <v>CF</v>
      </c>
      <c r="Q3206" s="13">
        <f>IFERROR(VLOOKUP($A3206, 'Fielding Data'!$A$1:$H$12056, 5, 0), 0)</f>
        <v>0</v>
      </c>
      <c r="R3206" s="13">
        <f>IFERROR(VLOOKUP($A3206, 'Fielding Data'!$A$1:$H$12056, 6, 0), 0)</f>
        <v>0</v>
      </c>
      <c r="S3206" s="13">
        <f>IFERROR(VLOOKUP($A3206, 'Fielding Data'!$A$1:$H$12056, 7, 0), 0)</f>
        <v>0</v>
      </c>
      <c r="T3206" s="13">
        <f>IFERROR(VLOOKUP($A3206, 'Fielding Data'!$A$1:$H$12056, 8, 0), 0)</f>
        <v>0</v>
      </c>
      <c r="U3206" s="13">
        <f>SUMIFS('Fielding Data'!E:E, 'Fielding Data'!$A:$A, $A3206)</f>
        <v>4</v>
      </c>
      <c r="V3206" s="13">
        <f>SUMIFS('Fielding Data'!F:F, 'Fielding Data'!$A:$A, $A3206)</f>
        <v>0</v>
      </c>
      <c r="W3206" s="13">
        <f>SUMIFS('Fielding Data'!G:G, 'Fielding Data'!$A:$A, $A3206)</f>
        <v>0</v>
      </c>
      <c r="X3206" s="13">
        <f>SUMIFS('Fielding Data'!H:H, 'Fielding Data'!$A:$A, $A3206)</f>
        <v>0</v>
      </c>
    </row>
    <row r="3207" spans="1:24" x14ac:dyDescent="0.3">
      <c r="A3207" s="13" t="str">
        <f t="shared" si="101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 t="shared" si="100"/>
        <v>LF</v>
      </c>
      <c r="Q3207" s="13">
        <f>IFERROR(VLOOKUP($A3207, 'Fielding Data'!$A$1:$H$12056, 5, 0), 0)</f>
        <v>0</v>
      </c>
      <c r="R3207" s="13">
        <f>IFERROR(VLOOKUP($A3207, 'Fielding Data'!$A$1:$H$12056, 6, 0), 0)</f>
        <v>0</v>
      </c>
      <c r="S3207" s="13">
        <f>IFERROR(VLOOKUP($A3207, 'Fielding Data'!$A$1:$H$12056, 7, 0), 0)</f>
        <v>0</v>
      </c>
      <c r="T3207" s="13">
        <f>IFERROR(VLOOKUP($A3207, 'Fielding Data'!$A$1:$H$12056, 8, 0), 0)</f>
        <v>0</v>
      </c>
      <c r="U3207" s="13">
        <f>SUMIFS('Fielding Data'!E:E, 'Fielding Data'!$A:$A, $A3207)</f>
        <v>156</v>
      </c>
      <c r="V3207" s="13">
        <f>SUMIFS('Fielding Data'!F:F, 'Fielding Data'!$A:$A, $A3207)</f>
        <v>1</v>
      </c>
      <c r="W3207" s="13">
        <f>SUMIFS('Fielding Data'!G:G, 'Fielding Data'!$A:$A, $A3207)</f>
        <v>1</v>
      </c>
      <c r="X3207" s="13">
        <f>SUMIFS('Fielding Data'!H:H, 'Fielding Data'!$A:$A, $A3207)</f>
        <v>0</v>
      </c>
    </row>
    <row r="3208" spans="1:24" x14ac:dyDescent="0.3">
      <c r="A3208" s="13" t="str">
        <f t="shared" si="101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 t="shared" si="100"/>
        <v>C</v>
      </c>
      <c r="Q3208" s="13">
        <f>IFERROR(VLOOKUP($A3208, 'Fielding Data'!$A$1:$H$12056, 5, 0), 0)</f>
        <v>899</v>
      </c>
      <c r="R3208" s="13">
        <f>IFERROR(VLOOKUP($A3208, 'Fielding Data'!$A$1:$H$12056, 6, 0), 0)</f>
        <v>71</v>
      </c>
      <c r="S3208" s="13">
        <f>IFERROR(VLOOKUP($A3208, 'Fielding Data'!$A$1:$H$12056, 7, 0), 0)</f>
        <v>6</v>
      </c>
      <c r="T3208" s="13">
        <f>IFERROR(VLOOKUP($A3208, 'Fielding Data'!$A$1:$H$12056, 8, 0), 0)</f>
        <v>8</v>
      </c>
      <c r="U3208" s="13">
        <f>SUMIFS('Fielding Data'!E:E, 'Fielding Data'!$A:$A, $A3208)</f>
        <v>899</v>
      </c>
      <c r="V3208" s="13">
        <f>SUMIFS('Fielding Data'!F:F, 'Fielding Data'!$A:$A, $A3208)</f>
        <v>71</v>
      </c>
      <c r="W3208" s="13">
        <f>SUMIFS('Fielding Data'!G:G, 'Fielding Data'!$A:$A, $A3208)</f>
        <v>6</v>
      </c>
      <c r="X3208" s="13">
        <f>SUMIFS('Fielding Data'!H:H, 'Fielding Data'!$A:$A, $A3208)</f>
        <v>8</v>
      </c>
    </row>
    <row r="3209" spans="1:24" x14ac:dyDescent="0.3">
      <c r="A3209" s="13" t="str">
        <f t="shared" si="101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 t="shared" si="100"/>
        <v>1B</v>
      </c>
      <c r="Q3209" s="13">
        <f>IFERROR(VLOOKUP($A3209, 'Fielding Data'!$A$1:$H$12056, 5, 0), 0)</f>
        <v>157</v>
      </c>
      <c r="R3209" s="13">
        <f>IFERROR(VLOOKUP($A3209, 'Fielding Data'!$A$1:$H$12056, 6, 0), 0)</f>
        <v>13</v>
      </c>
      <c r="S3209" s="13">
        <f>IFERROR(VLOOKUP($A3209, 'Fielding Data'!$A$1:$H$12056, 7, 0), 0)</f>
        <v>2</v>
      </c>
      <c r="T3209" s="13">
        <f>IFERROR(VLOOKUP($A3209, 'Fielding Data'!$A$1:$H$12056, 8, 0), 0)</f>
        <v>15</v>
      </c>
      <c r="U3209" s="13">
        <f>SUMIFS('Fielding Data'!E:E, 'Fielding Data'!$A:$A, $A3209)</f>
        <v>166</v>
      </c>
      <c r="V3209" s="13">
        <f>SUMIFS('Fielding Data'!F:F, 'Fielding Data'!$A:$A, $A3209)</f>
        <v>13</v>
      </c>
      <c r="W3209" s="13">
        <f>SUMIFS('Fielding Data'!G:G, 'Fielding Data'!$A:$A, $A3209)</f>
        <v>2</v>
      </c>
      <c r="X3209" s="13">
        <f>SUMIFS('Fielding Data'!H:H, 'Fielding Data'!$A:$A, $A3209)</f>
        <v>15</v>
      </c>
    </row>
    <row r="3210" spans="1:24" x14ac:dyDescent="0.3">
      <c r="A3210" s="13" t="str">
        <f t="shared" si="101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 t="shared" si="100"/>
        <v>C</v>
      </c>
      <c r="Q3210" s="13">
        <f>IFERROR(VLOOKUP($A3210, 'Fielding Data'!$A$1:$H$12056, 5, 0), 0)</f>
        <v>4</v>
      </c>
      <c r="R3210" s="13">
        <f>IFERROR(VLOOKUP($A3210, 'Fielding Data'!$A$1:$H$12056, 6, 0), 0)</f>
        <v>0</v>
      </c>
      <c r="S3210" s="13">
        <f>IFERROR(VLOOKUP($A3210, 'Fielding Data'!$A$1:$H$12056, 7, 0), 0)</f>
        <v>0</v>
      </c>
      <c r="T3210" s="13">
        <f>IFERROR(VLOOKUP($A3210, 'Fielding Data'!$A$1:$H$12056, 8, 0), 0)</f>
        <v>0</v>
      </c>
      <c r="U3210" s="13">
        <f>SUMIFS('Fielding Data'!E:E, 'Fielding Data'!$A:$A, $A3210)</f>
        <v>4</v>
      </c>
      <c r="V3210" s="13">
        <f>SUMIFS('Fielding Data'!F:F, 'Fielding Data'!$A:$A, $A3210)</f>
        <v>0</v>
      </c>
      <c r="W3210" s="13">
        <f>SUMIFS('Fielding Data'!G:G, 'Fielding Data'!$A:$A, $A3210)</f>
        <v>0</v>
      </c>
      <c r="X3210" s="13">
        <f>SUMIFS('Fielding Data'!H:H, 'Fielding Data'!$A:$A, $A3210)</f>
        <v>0</v>
      </c>
    </row>
    <row r="3211" spans="1:24" x14ac:dyDescent="0.3">
      <c r="A3211" s="13" t="str">
        <f t="shared" si="101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 t="shared" si="100"/>
        <v>1B</v>
      </c>
      <c r="Q3211" s="13">
        <f>IFERROR(VLOOKUP($A3211, 'Fielding Data'!$A$1:$H$12056, 5, 0), 0)</f>
        <v>14</v>
      </c>
      <c r="R3211" s="13">
        <f>IFERROR(VLOOKUP($A3211, 'Fielding Data'!$A$1:$H$12056, 6, 0), 0)</f>
        <v>0</v>
      </c>
      <c r="S3211" s="13">
        <f>IFERROR(VLOOKUP($A3211, 'Fielding Data'!$A$1:$H$12056, 7, 0), 0)</f>
        <v>0</v>
      </c>
      <c r="T3211" s="13">
        <f>IFERROR(VLOOKUP($A3211, 'Fielding Data'!$A$1:$H$12056, 8, 0), 0)</f>
        <v>2</v>
      </c>
      <c r="U3211" s="13">
        <f>SUMIFS('Fielding Data'!E:E, 'Fielding Data'!$A:$A, $A3211)</f>
        <v>108</v>
      </c>
      <c r="V3211" s="13">
        <f>SUMIFS('Fielding Data'!F:F, 'Fielding Data'!$A:$A, $A3211)</f>
        <v>191</v>
      </c>
      <c r="W3211" s="13">
        <f>SUMIFS('Fielding Data'!G:G, 'Fielding Data'!$A:$A, $A3211)</f>
        <v>19</v>
      </c>
      <c r="X3211" s="13">
        <f>SUMIFS('Fielding Data'!H:H, 'Fielding Data'!$A:$A, $A3211)</f>
        <v>18</v>
      </c>
    </row>
    <row r="3212" spans="1:24" x14ac:dyDescent="0.3">
      <c r="A3212" s="13" t="str">
        <f t="shared" si="101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 t="shared" si="100"/>
        <v>CF</v>
      </c>
      <c r="Q3212" s="13">
        <f>IFERROR(VLOOKUP($A3212, 'Fielding Data'!$A$1:$H$12056, 5, 0), 0)</f>
        <v>0</v>
      </c>
      <c r="R3212" s="13">
        <f>IFERROR(VLOOKUP($A3212, 'Fielding Data'!$A$1:$H$12056, 6, 0), 0)</f>
        <v>0</v>
      </c>
      <c r="S3212" s="13">
        <f>IFERROR(VLOOKUP($A3212, 'Fielding Data'!$A$1:$H$12056, 7, 0), 0)</f>
        <v>0</v>
      </c>
      <c r="T3212" s="13">
        <f>IFERROR(VLOOKUP($A3212, 'Fielding Data'!$A$1:$H$12056, 8, 0), 0)</f>
        <v>0</v>
      </c>
      <c r="U3212" s="13">
        <f>SUMIFS('Fielding Data'!E:E, 'Fielding Data'!$A:$A, $A3212)</f>
        <v>88</v>
      </c>
      <c r="V3212" s="13">
        <f>SUMIFS('Fielding Data'!F:F, 'Fielding Data'!$A:$A, $A3212)</f>
        <v>3</v>
      </c>
      <c r="W3212" s="13">
        <f>SUMIFS('Fielding Data'!G:G, 'Fielding Data'!$A:$A, $A3212)</f>
        <v>1</v>
      </c>
      <c r="X3212" s="13">
        <f>SUMIFS('Fielding Data'!H:H, 'Fielding Data'!$A:$A, $A3212)</f>
        <v>0</v>
      </c>
    </row>
    <row r="3213" spans="1:24" x14ac:dyDescent="0.3">
      <c r="A3213" s="13" t="str">
        <f t="shared" si="101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 t="shared" si="100"/>
        <v>3B</v>
      </c>
      <c r="Q3213" s="13">
        <f>IFERROR(VLOOKUP($A3213, 'Fielding Data'!$A$1:$H$12056, 5, 0), 0)</f>
        <v>57</v>
      </c>
      <c r="R3213" s="13">
        <f>IFERROR(VLOOKUP($A3213, 'Fielding Data'!$A$1:$H$12056, 6, 0), 0)</f>
        <v>148</v>
      </c>
      <c r="S3213" s="13">
        <f>IFERROR(VLOOKUP($A3213, 'Fielding Data'!$A$1:$H$12056, 7, 0), 0)</f>
        <v>2</v>
      </c>
      <c r="T3213" s="13">
        <f>IFERROR(VLOOKUP($A3213, 'Fielding Data'!$A$1:$H$12056, 8, 0), 0)</f>
        <v>10</v>
      </c>
      <c r="U3213" s="13">
        <f>SUMIFS('Fielding Data'!E:E, 'Fielding Data'!$A:$A, $A3213)</f>
        <v>57</v>
      </c>
      <c r="V3213" s="13">
        <f>SUMIFS('Fielding Data'!F:F, 'Fielding Data'!$A:$A, $A3213)</f>
        <v>148</v>
      </c>
      <c r="W3213" s="13">
        <f>SUMIFS('Fielding Data'!G:G, 'Fielding Data'!$A:$A, $A3213)</f>
        <v>2</v>
      </c>
      <c r="X3213" s="13">
        <f>SUMIFS('Fielding Data'!H:H, 'Fielding Data'!$A:$A, $A3213)</f>
        <v>10</v>
      </c>
    </row>
    <row r="3214" spans="1:24" x14ac:dyDescent="0.3">
      <c r="A3214" s="13" t="str">
        <f t="shared" si="101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 t="shared" si="100"/>
        <v>CF</v>
      </c>
      <c r="Q3214" s="13">
        <f>IFERROR(VLOOKUP($A3214, 'Fielding Data'!$A$1:$H$12056, 5, 0), 0)</f>
        <v>0</v>
      </c>
      <c r="R3214" s="13">
        <f>IFERROR(VLOOKUP($A3214, 'Fielding Data'!$A$1:$H$12056, 6, 0), 0)</f>
        <v>0</v>
      </c>
      <c r="S3214" s="13">
        <f>IFERROR(VLOOKUP($A3214, 'Fielding Data'!$A$1:$H$12056, 7, 0), 0)</f>
        <v>0</v>
      </c>
      <c r="T3214" s="13">
        <f>IFERROR(VLOOKUP($A3214, 'Fielding Data'!$A$1:$H$12056, 8, 0), 0)</f>
        <v>0</v>
      </c>
      <c r="U3214" s="13">
        <f>SUMIFS('Fielding Data'!E:E, 'Fielding Data'!$A:$A, $A3214)</f>
        <v>58</v>
      </c>
      <c r="V3214" s="13">
        <f>SUMIFS('Fielding Data'!F:F, 'Fielding Data'!$A:$A, $A3214)</f>
        <v>0</v>
      </c>
      <c r="W3214" s="13">
        <f>SUMIFS('Fielding Data'!G:G, 'Fielding Data'!$A:$A, $A3214)</f>
        <v>0</v>
      </c>
      <c r="X3214" s="13">
        <f>SUMIFS('Fielding Data'!H:H, 'Fielding Data'!$A:$A, $A3214)</f>
        <v>0</v>
      </c>
    </row>
    <row r="3215" spans="1:24" x14ac:dyDescent="0.3">
      <c r="A3215" s="13" t="str">
        <f t="shared" si="101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 t="shared" si="100"/>
        <v>P</v>
      </c>
      <c r="Q3215" s="13">
        <f>IFERROR(VLOOKUP($A3215, 'Fielding Data'!$A$1:$H$12056, 5, 0), 0)</f>
        <v>6</v>
      </c>
      <c r="R3215" s="13">
        <f>IFERROR(VLOOKUP($A3215, 'Fielding Data'!$A$1:$H$12056, 6, 0), 0)</f>
        <v>14</v>
      </c>
      <c r="S3215" s="13">
        <f>IFERROR(VLOOKUP($A3215, 'Fielding Data'!$A$1:$H$12056, 7, 0), 0)</f>
        <v>1</v>
      </c>
      <c r="T3215" s="13">
        <f>IFERROR(VLOOKUP($A3215, 'Fielding Data'!$A$1:$H$12056, 8, 0), 0)</f>
        <v>0</v>
      </c>
      <c r="U3215" s="13">
        <f>SUMIFS('Fielding Data'!E:E, 'Fielding Data'!$A:$A, $A3215)</f>
        <v>6</v>
      </c>
      <c r="V3215" s="13">
        <f>SUMIFS('Fielding Data'!F:F, 'Fielding Data'!$A:$A, $A3215)</f>
        <v>14</v>
      </c>
      <c r="W3215" s="13">
        <f>SUMIFS('Fielding Data'!G:G, 'Fielding Data'!$A:$A, $A3215)</f>
        <v>1</v>
      </c>
      <c r="X3215" s="13">
        <f>SUMIFS('Fielding Data'!H:H, 'Fielding Data'!$A:$A, $A3215)</f>
        <v>0</v>
      </c>
    </row>
    <row r="3216" spans="1:24" x14ac:dyDescent="0.3">
      <c r="A3216" s="13" t="str">
        <f t="shared" si="101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 t="shared" si="100"/>
        <v>P</v>
      </c>
      <c r="Q3216" s="13">
        <f>IFERROR(VLOOKUP($A3216, 'Fielding Data'!$A$1:$H$12056, 5, 0), 0)</f>
        <v>0</v>
      </c>
      <c r="R3216" s="13">
        <f>IFERROR(VLOOKUP($A3216, 'Fielding Data'!$A$1:$H$12056, 6, 0), 0)</f>
        <v>0</v>
      </c>
      <c r="S3216" s="13">
        <f>IFERROR(VLOOKUP($A3216, 'Fielding Data'!$A$1:$H$12056, 7, 0), 0)</f>
        <v>0</v>
      </c>
      <c r="T3216" s="13">
        <f>IFERROR(VLOOKUP($A3216, 'Fielding Data'!$A$1:$H$12056, 8, 0), 0)</f>
        <v>0</v>
      </c>
      <c r="U3216" s="13">
        <f>SUMIFS('Fielding Data'!E:E, 'Fielding Data'!$A:$A, $A3216)</f>
        <v>0</v>
      </c>
      <c r="V3216" s="13">
        <f>SUMIFS('Fielding Data'!F:F, 'Fielding Data'!$A:$A, $A3216)</f>
        <v>0</v>
      </c>
      <c r="W3216" s="13">
        <f>SUMIFS('Fielding Data'!G:G, 'Fielding Data'!$A:$A, $A3216)</f>
        <v>0</v>
      </c>
      <c r="X3216" s="13">
        <f>SUMIFS('Fielding Data'!H:H, 'Fielding Data'!$A:$A, $A3216)</f>
        <v>0</v>
      </c>
    </row>
    <row r="3217" spans="1:24" x14ac:dyDescent="0.3">
      <c r="A3217" s="13" t="str">
        <f t="shared" si="101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 t="shared" si="100"/>
        <v>P</v>
      </c>
      <c r="Q3217" s="13">
        <f>IFERROR(VLOOKUP($A3217, 'Fielding Data'!$A$1:$H$12056, 5, 0), 0)</f>
        <v>12</v>
      </c>
      <c r="R3217" s="13">
        <f>IFERROR(VLOOKUP($A3217, 'Fielding Data'!$A$1:$H$12056, 6, 0), 0)</f>
        <v>30</v>
      </c>
      <c r="S3217" s="13">
        <f>IFERROR(VLOOKUP($A3217, 'Fielding Data'!$A$1:$H$12056, 7, 0), 0)</f>
        <v>5</v>
      </c>
      <c r="T3217" s="13">
        <f>IFERROR(VLOOKUP($A3217, 'Fielding Data'!$A$1:$H$12056, 8, 0), 0)</f>
        <v>0</v>
      </c>
      <c r="U3217" s="13">
        <f>SUMIFS('Fielding Data'!E:E, 'Fielding Data'!$A:$A, $A3217)</f>
        <v>12</v>
      </c>
      <c r="V3217" s="13">
        <f>SUMIFS('Fielding Data'!F:F, 'Fielding Data'!$A:$A, $A3217)</f>
        <v>30</v>
      </c>
      <c r="W3217" s="13">
        <f>SUMIFS('Fielding Data'!G:G, 'Fielding Data'!$A:$A, $A3217)</f>
        <v>5</v>
      </c>
      <c r="X3217" s="13">
        <f>SUMIFS('Fielding Data'!H:H, 'Fielding Data'!$A:$A, $A3217)</f>
        <v>0</v>
      </c>
    </row>
    <row r="3218" spans="1:24" x14ac:dyDescent="0.3">
      <c r="A3218" s="13" t="str">
        <f t="shared" si="101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 t="shared" si="100"/>
        <v>1B</v>
      </c>
      <c r="Q3218" s="13">
        <f>IFERROR(VLOOKUP($A3218, 'Fielding Data'!$A$1:$H$12056, 5, 0), 0)</f>
        <v>204</v>
      </c>
      <c r="R3218" s="13">
        <f>IFERROR(VLOOKUP($A3218, 'Fielding Data'!$A$1:$H$12056, 6, 0), 0)</f>
        <v>6</v>
      </c>
      <c r="S3218" s="13">
        <f>IFERROR(VLOOKUP($A3218, 'Fielding Data'!$A$1:$H$12056, 7, 0), 0)</f>
        <v>2</v>
      </c>
      <c r="T3218" s="13">
        <f>IFERROR(VLOOKUP($A3218, 'Fielding Data'!$A$1:$H$12056, 8, 0), 0)</f>
        <v>13</v>
      </c>
      <c r="U3218" s="13">
        <f>SUMIFS('Fielding Data'!E:E, 'Fielding Data'!$A:$A, $A3218)</f>
        <v>1059</v>
      </c>
      <c r="V3218" s="13">
        <f>SUMIFS('Fielding Data'!F:F, 'Fielding Data'!$A:$A, $A3218)</f>
        <v>75</v>
      </c>
      <c r="W3218" s="13">
        <f>SUMIFS('Fielding Data'!G:G, 'Fielding Data'!$A:$A, $A3218)</f>
        <v>10</v>
      </c>
      <c r="X3218" s="13">
        <f>SUMIFS('Fielding Data'!H:H, 'Fielding Data'!$A:$A, $A3218)</f>
        <v>22</v>
      </c>
    </row>
    <row r="3219" spans="1:24" x14ac:dyDescent="0.3">
      <c r="A3219" s="13" t="str">
        <f t="shared" si="101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 t="shared" si="100"/>
        <v>1B</v>
      </c>
      <c r="Q3219" s="13">
        <f>IFERROR(VLOOKUP($A3219, 'Fielding Data'!$A$1:$H$12056, 5, 0), 0)</f>
        <v>35</v>
      </c>
      <c r="R3219" s="13">
        <f>IFERROR(VLOOKUP($A3219, 'Fielding Data'!$A$1:$H$12056, 6, 0), 0)</f>
        <v>7</v>
      </c>
      <c r="S3219" s="13">
        <f>IFERROR(VLOOKUP($A3219, 'Fielding Data'!$A$1:$H$12056, 7, 0), 0)</f>
        <v>0</v>
      </c>
      <c r="T3219" s="13">
        <f>IFERROR(VLOOKUP($A3219, 'Fielding Data'!$A$1:$H$12056, 8, 0), 0)</f>
        <v>8</v>
      </c>
      <c r="U3219" s="13">
        <f>SUMIFS('Fielding Data'!E:E, 'Fielding Data'!$A:$A, $A3219)</f>
        <v>250</v>
      </c>
      <c r="V3219" s="13">
        <f>SUMIFS('Fielding Data'!F:F, 'Fielding Data'!$A:$A, $A3219)</f>
        <v>99</v>
      </c>
      <c r="W3219" s="13">
        <f>SUMIFS('Fielding Data'!G:G, 'Fielding Data'!$A:$A, $A3219)</f>
        <v>4</v>
      </c>
      <c r="X3219" s="13">
        <f>SUMIFS('Fielding Data'!H:H, 'Fielding Data'!$A:$A, $A3219)</f>
        <v>23</v>
      </c>
    </row>
    <row r="3220" spans="1:24" x14ac:dyDescent="0.3">
      <c r="A3220" s="13" t="str">
        <f t="shared" si="101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 t="shared" si="100"/>
        <v>CF</v>
      </c>
      <c r="Q3220" s="13">
        <f>IFERROR(VLOOKUP($A3220, 'Fielding Data'!$A$1:$H$12056, 5, 0), 0)</f>
        <v>0</v>
      </c>
      <c r="R3220" s="13">
        <f>IFERROR(VLOOKUP($A3220, 'Fielding Data'!$A$1:$H$12056, 6, 0), 0)</f>
        <v>0</v>
      </c>
      <c r="S3220" s="13">
        <f>IFERROR(VLOOKUP($A3220, 'Fielding Data'!$A$1:$H$12056, 7, 0), 0)</f>
        <v>0</v>
      </c>
      <c r="T3220" s="13">
        <f>IFERROR(VLOOKUP($A3220, 'Fielding Data'!$A$1:$H$12056, 8, 0), 0)</f>
        <v>0</v>
      </c>
      <c r="U3220" s="13">
        <f>SUMIFS('Fielding Data'!E:E, 'Fielding Data'!$A:$A, $A3220)</f>
        <v>153</v>
      </c>
      <c r="V3220" s="13">
        <f>SUMIFS('Fielding Data'!F:F, 'Fielding Data'!$A:$A, $A3220)</f>
        <v>2</v>
      </c>
      <c r="W3220" s="13">
        <f>SUMIFS('Fielding Data'!G:G, 'Fielding Data'!$A:$A, $A3220)</f>
        <v>3</v>
      </c>
      <c r="X3220" s="13">
        <f>SUMIFS('Fielding Data'!H:H, 'Fielding Data'!$A:$A, $A3220)</f>
        <v>1</v>
      </c>
    </row>
    <row r="3221" spans="1:24" x14ac:dyDescent="0.3">
      <c r="A3221" s="13" t="str">
        <f t="shared" si="101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 t="shared" si="100"/>
        <v>P</v>
      </c>
      <c r="Q3221" s="13">
        <f>IFERROR(VLOOKUP($A3221, 'Fielding Data'!$A$1:$H$12056, 5, 0), 0)</f>
        <v>6</v>
      </c>
      <c r="R3221" s="13">
        <f>IFERROR(VLOOKUP($A3221, 'Fielding Data'!$A$1:$H$12056, 6, 0), 0)</f>
        <v>28</v>
      </c>
      <c r="S3221" s="13">
        <f>IFERROR(VLOOKUP($A3221, 'Fielding Data'!$A$1:$H$12056, 7, 0), 0)</f>
        <v>3</v>
      </c>
      <c r="T3221" s="13">
        <f>IFERROR(VLOOKUP($A3221, 'Fielding Data'!$A$1:$H$12056, 8, 0), 0)</f>
        <v>4</v>
      </c>
      <c r="U3221" s="13">
        <f>SUMIFS('Fielding Data'!E:E, 'Fielding Data'!$A:$A, $A3221)</f>
        <v>6</v>
      </c>
      <c r="V3221" s="13">
        <f>SUMIFS('Fielding Data'!F:F, 'Fielding Data'!$A:$A, $A3221)</f>
        <v>28</v>
      </c>
      <c r="W3221" s="13">
        <f>SUMIFS('Fielding Data'!G:G, 'Fielding Data'!$A:$A, $A3221)</f>
        <v>3</v>
      </c>
      <c r="X3221" s="13">
        <f>SUMIFS('Fielding Data'!H:H, 'Fielding Data'!$A:$A, $A3221)</f>
        <v>4</v>
      </c>
    </row>
    <row r="3222" spans="1:24" x14ac:dyDescent="0.3">
      <c r="A3222" s="13" t="str">
        <f t="shared" si="101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 t="shared" si="100"/>
        <v>CF</v>
      </c>
      <c r="Q3222" s="13">
        <f>IFERROR(VLOOKUP($A3222, 'Fielding Data'!$A$1:$H$12056, 5, 0), 0)</f>
        <v>0</v>
      </c>
      <c r="R3222" s="13">
        <f>IFERROR(VLOOKUP($A3222, 'Fielding Data'!$A$1:$H$12056, 6, 0), 0)</f>
        <v>0</v>
      </c>
      <c r="S3222" s="13">
        <f>IFERROR(VLOOKUP($A3222, 'Fielding Data'!$A$1:$H$12056, 7, 0), 0)</f>
        <v>0</v>
      </c>
      <c r="T3222" s="13">
        <f>IFERROR(VLOOKUP($A3222, 'Fielding Data'!$A$1:$H$12056, 8, 0), 0)</f>
        <v>0</v>
      </c>
      <c r="U3222" s="13">
        <f>SUMIFS('Fielding Data'!E:E, 'Fielding Data'!$A:$A, $A3222)</f>
        <v>2</v>
      </c>
      <c r="V3222" s="13">
        <f>SUMIFS('Fielding Data'!F:F, 'Fielding Data'!$A:$A, $A3222)</f>
        <v>0</v>
      </c>
      <c r="W3222" s="13">
        <f>SUMIFS('Fielding Data'!G:G, 'Fielding Data'!$A:$A, $A3222)</f>
        <v>0</v>
      </c>
      <c r="X3222" s="13">
        <f>SUMIFS('Fielding Data'!H:H, 'Fielding Data'!$A:$A, $A3222)</f>
        <v>0</v>
      </c>
    </row>
    <row r="3223" spans="1:24" x14ac:dyDescent="0.3">
      <c r="A3223" s="13" t="str">
        <f t="shared" si="101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 t="shared" si="100"/>
        <v>2B</v>
      </c>
      <c r="Q3223" s="13">
        <f>IFERROR(VLOOKUP($A3223, 'Fielding Data'!$A$1:$H$12056, 5, 0), 0)</f>
        <v>3</v>
      </c>
      <c r="R3223" s="13">
        <f>IFERROR(VLOOKUP($A3223, 'Fielding Data'!$A$1:$H$12056, 6, 0), 0)</f>
        <v>5</v>
      </c>
      <c r="S3223" s="13">
        <f>IFERROR(VLOOKUP($A3223, 'Fielding Data'!$A$1:$H$12056, 7, 0), 0)</f>
        <v>0</v>
      </c>
      <c r="T3223" s="13">
        <f>IFERROR(VLOOKUP($A3223, 'Fielding Data'!$A$1:$H$12056, 8, 0), 0)</f>
        <v>1</v>
      </c>
      <c r="U3223" s="13">
        <f>SUMIFS('Fielding Data'!E:E, 'Fielding Data'!$A:$A, $A3223)</f>
        <v>3</v>
      </c>
      <c r="V3223" s="13">
        <f>SUMIFS('Fielding Data'!F:F, 'Fielding Data'!$A:$A, $A3223)</f>
        <v>8</v>
      </c>
      <c r="W3223" s="13">
        <f>SUMIFS('Fielding Data'!G:G, 'Fielding Data'!$A:$A, $A3223)</f>
        <v>0</v>
      </c>
      <c r="X3223" s="13">
        <f>SUMIFS('Fielding Data'!H:H, 'Fielding Data'!$A:$A, $A3223)</f>
        <v>1</v>
      </c>
    </row>
    <row r="3224" spans="1:24" x14ac:dyDescent="0.3">
      <c r="A3224" s="13" t="str">
        <f t="shared" si="101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 t="shared" si="100"/>
        <v>P</v>
      </c>
      <c r="Q3224" s="13">
        <f>IFERROR(VLOOKUP($A3224, 'Fielding Data'!$A$1:$H$12056, 5, 0), 0)</f>
        <v>2</v>
      </c>
      <c r="R3224" s="13">
        <f>IFERROR(VLOOKUP($A3224, 'Fielding Data'!$A$1:$H$12056, 6, 0), 0)</f>
        <v>2</v>
      </c>
      <c r="S3224" s="13">
        <f>IFERROR(VLOOKUP($A3224, 'Fielding Data'!$A$1:$H$12056, 7, 0), 0)</f>
        <v>0</v>
      </c>
      <c r="T3224" s="13">
        <f>IFERROR(VLOOKUP($A3224, 'Fielding Data'!$A$1:$H$12056, 8, 0), 0)</f>
        <v>1</v>
      </c>
      <c r="U3224" s="13">
        <f>SUMIFS('Fielding Data'!E:E, 'Fielding Data'!$A:$A, $A3224)</f>
        <v>2</v>
      </c>
      <c r="V3224" s="13">
        <f>SUMIFS('Fielding Data'!F:F, 'Fielding Data'!$A:$A, $A3224)</f>
        <v>2</v>
      </c>
      <c r="W3224" s="13">
        <f>SUMIFS('Fielding Data'!G:G, 'Fielding Data'!$A:$A, $A3224)</f>
        <v>0</v>
      </c>
      <c r="X3224" s="13">
        <f>SUMIFS('Fielding Data'!H:H, 'Fielding Data'!$A:$A, $A3224)</f>
        <v>1</v>
      </c>
    </row>
    <row r="3225" spans="1:24" x14ac:dyDescent="0.3">
      <c r="A3225" s="13" t="str">
        <f t="shared" si="101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 t="shared" si="100"/>
        <v>1B</v>
      </c>
      <c r="Q3225" s="13">
        <f>IFERROR(VLOOKUP($A3225, 'Fielding Data'!$A$1:$H$12056, 5, 0), 0)</f>
        <v>1013</v>
      </c>
      <c r="R3225" s="13">
        <f>IFERROR(VLOOKUP($A3225, 'Fielding Data'!$A$1:$H$12056, 6, 0), 0)</f>
        <v>97</v>
      </c>
      <c r="S3225" s="13">
        <f>IFERROR(VLOOKUP($A3225, 'Fielding Data'!$A$1:$H$12056, 7, 0), 0)</f>
        <v>7</v>
      </c>
      <c r="T3225" s="13">
        <f>IFERROR(VLOOKUP($A3225, 'Fielding Data'!$A$1:$H$12056, 8, 0), 0)</f>
        <v>95</v>
      </c>
      <c r="U3225" s="13">
        <f>SUMIFS('Fielding Data'!E:E, 'Fielding Data'!$A:$A, $A3225)</f>
        <v>1014</v>
      </c>
      <c r="V3225" s="13">
        <f>SUMIFS('Fielding Data'!F:F, 'Fielding Data'!$A:$A, $A3225)</f>
        <v>100</v>
      </c>
      <c r="W3225" s="13">
        <f>SUMIFS('Fielding Data'!G:G, 'Fielding Data'!$A:$A, $A3225)</f>
        <v>7</v>
      </c>
      <c r="X3225" s="13">
        <f>SUMIFS('Fielding Data'!H:H, 'Fielding Data'!$A:$A, $A3225)</f>
        <v>97</v>
      </c>
    </row>
    <row r="3226" spans="1:24" x14ac:dyDescent="0.3">
      <c r="A3226" s="13" t="str">
        <f t="shared" si="101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 t="shared" si="100"/>
        <v>P</v>
      </c>
      <c r="Q3226" s="13">
        <f>IFERROR(VLOOKUP($A3226, 'Fielding Data'!$A$1:$H$12056, 5, 0), 0)</f>
        <v>2</v>
      </c>
      <c r="R3226" s="13">
        <f>IFERROR(VLOOKUP($A3226, 'Fielding Data'!$A$1:$H$12056, 6, 0), 0)</f>
        <v>2</v>
      </c>
      <c r="S3226" s="13">
        <f>IFERROR(VLOOKUP($A3226, 'Fielding Data'!$A$1:$H$12056, 7, 0), 0)</f>
        <v>0</v>
      </c>
      <c r="T3226" s="13">
        <f>IFERROR(VLOOKUP($A3226, 'Fielding Data'!$A$1:$H$12056, 8, 0), 0)</f>
        <v>0</v>
      </c>
      <c r="U3226" s="13">
        <f>SUMIFS('Fielding Data'!E:E, 'Fielding Data'!$A:$A, $A3226)</f>
        <v>2</v>
      </c>
      <c r="V3226" s="13">
        <f>SUMIFS('Fielding Data'!F:F, 'Fielding Data'!$A:$A, $A3226)</f>
        <v>2</v>
      </c>
      <c r="W3226" s="13">
        <f>SUMIFS('Fielding Data'!G:G, 'Fielding Data'!$A:$A, $A3226)</f>
        <v>0</v>
      </c>
      <c r="X3226" s="13">
        <f>SUMIFS('Fielding Data'!H:H, 'Fielding Data'!$A:$A, $A3226)</f>
        <v>0</v>
      </c>
    </row>
    <row r="3227" spans="1:24" x14ac:dyDescent="0.3">
      <c r="A3227" s="13" t="str">
        <f t="shared" si="101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 t="shared" si="100"/>
        <v>P</v>
      </c>
      <c r="Q3227" s="13">
        <f>IFERROR(VLOOKUP($A3227, 'Fielding Data'!$A$1:$H$12056, 5, 0), 0)</f>
        <v>0</v>
      </c>
      <c r="R3227" s="13">
        <f>IFERROR(VLOOKUP($A3227, 'Fielding Data'!$A$1:$H$12056, 6, 0), 0)</f>
        <v>0</v>
      </c>
      <c r="S3227" s="13">
        <f>IFERROR(VLOOKUP($A3227, 'Fielding Data'!$A$1:$H$12056, 7, 0), 0)</f>
        <v>0</v>
      </c>
      <c r="T3227" s="13">
        <f>IFERROR(VLOOKUP($A3227, 'Fielding Data'!$A$1:$H$12056, 8, 0), 0)</f>
        <v>0</v>
      </c>
      <c r="U3227" s="13">
        <f>SUMIFS('Fielding Data'!E:E, 'Fielding Data'!$A:$A, $A3227)</f>
        <v>0</v>
      </c>
      <c r="V3227" s="13">
        <f>SUMIFS('Fielding Data'!F:F, 'Fielding Data'!$A:$A, $A3227)</f>
        <v>0</v>
      </c>
      <c r="W3227" s="13">
        <f>SUMIFS('Fielding Data'!G:G, 'Fielding Data'!$A:$A, $A3227)</f>
        <v>0</v>
      </c>
      <c r="X3227" s="13">
        <f>SUMIFS('Fielding Data'!H:H, 'Fielding Data'!$A:$A, $A3227)</f>
        <v>0</v>
      </c>
    </row>
    <row r="3228" spans="1:24" x14ac:dyDescent="0.3">
      <c r="A3228" s="13" t="str">
        <f t="shared" si="101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 t="shared" si="100"/>
        <v>P</v>
      </c>
      <c r="Q3228" s="13">
        <f>IFERROR(VLOOKUP($A3228, 'Fielding Data'!$A$1:$H$12056, 5, 0), 0)</f>
        <v>1</v>
      </c>
      <c r="R3228" s="13">
        <f>IFERROR(VLOOKUP($A3228, 'Fielding Data'!$A$1:$H$12056, 6, 0), 0)</f>
        <v>6</v>
      </c>
      <c r="S3228" s="13">
        <f>IFERROR(VLOOKUP($A3228, 'Fielding Data'!$A$1:$H$12056, 7, 0), 0)</f>
        <v>0</v>
      </c>
      <c r="T3228" s="13">
        <f>IFERROR(VLOOKUP($A3228, 'Fielding Data'!$A$1:$H$12056, 8, 0), 0)</f>
        <v>0</v>
      </c>
      <c r="U3228" s="13">
        <f>SUMIFS('Fielding Data'!E:E, 'Fielding Data'!$A:$A, $A3228)</f>
        <v>1</v>
      </c>
      <c r="V3228" s="13">
        <f>SUMIFS('Fielding Data'!F:F, 'Fielding Data'!$A:$A, $A3228)</f>
        <v>6</v>
      </c>
      <c r="W3228" s="13">
        <f>SUMIFS('Fielding Data'!G:G, 'Fielding Data'!$A:$A, $A3228)</f>
        <v>0</v>
      </c>
      <c r="X3228" s="13">
        <f>SUMIFS('Fielding Data'!H:H, 'Fielding Data'!$A:$A, $A3228)</f>
        <v>0</v>
      </c>
    </row>
    <row r="3229" spans="1:24" x14ac:dyDescent="0.3">
      <c r="A3229" s="13" t="str">
        <f t="shared" si="101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 t="shared" si="100"/>
        <v>LF</v>
      </c>
      <c r="Q3229" s="13">
        <f>IFERROR(VLOOKUP($A3229, 'Fielding Data'!$A$1:$H$12056, 5, 0), 0)</f>
        <v>0</v>
      </c>
      <c r="R3229" s="13">
        <f>IFERROR(VLOOKUP($A3229, 'Fielding Data'!$A$1:$H$12056, 6, 0), 0)</f>
        <v>0</v>
      </c>
      <c r="S3229" s="13">
        <f>IFERROR(VLOOKUP($A3229, 'Fielding Data'!$A$1:$H$12056, 7, 0), 0)</f>
        <v>0</v>
      </c>
      <c r="T3229" s="13">
        <f>IFERROR(VLOOKUP($A3229, 'Fielding Data'!$A$1:$H$12056, 8, 0), 0)</f>
        <v>0</v>
      </c>
      <c r="U3229" s="13">
        <f>SUMIFS('Fielding Data'!E:E, 'Fielding Data'!$A:$A, $A3229)</f>
        <v>96</v>
      </c>
      <c r="V3229" s="13">
        <f>SUMIFS('Fielding Data'!F:F, 'Fielding Data'!$A:$A, $A3229)</f>
        <v>2</v>
      </c>
      <c r="W3229" s="13">
        <f>SUMIFS('Fielding Data'!G:G, 'Fielding Data'!$A:$A, $A3229)</f>
        <v>3</v>
      </c>
      <c r="X3229" s="13">
        <f>SUMIFS('Fielding Data'!H:H, 'Fielding Data'!$A:$A, $A3229)</f>
        <v>0</v>
      </c>
    </row>
    <row r="3230" spans="1:24" x14ac:dyDescent="0.3">
      <c r="A3230" s="13" t="str">
        <f t="shared" si="101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 t="shared" si="100"/>
        <v>C</v>
      </c>
      <c r="Q3230" s="13">
        <f>IFERROR(VLOOKUP($A3230, 'Fielding Data'!$A$1:$H$12056, 5, 0), 0)</f>
        <v>310</v>
      </c>
      <c r="R3230" s="13">
        <f>IFERROR(VLOOKUP($A3230, 'Fielding Data'!$A$1:$H$12056, 6, 0), 0)</f>
        <v>28</v>
      </c>
      <c r="S3230" s="13">
        <f>IFERROR(VLOOKUP($A3230, 'Fielding Data'!$A$1:$H$12056, 7, 0), 0)</f>
        <v>5</v>
      </c>
      <c r="T3230" s="13">
        <f>IFERROR(VLOOKUP($A3230, 'Fielding Data'!$A$1:$H$12056, 8, 0), 0)</f>
        <v>5</v>
      </c>
      <c r="U3230" s="13">
        <f>SUMIFS('Fielding Data'!E:E, 'Fielding Data'!$A:$A, $A3230)</f>
        <v>310</v>
      </c>
      <c r="V3230" s="13">
        <f>SUMIFS('Fielding Data'!F:F, 'Fielding Data'!$A:$A, $A3230)</f>
        <v>28</v>
      </c>
      <c r="W3230" s="13">
        <f>SUMIFS('Fielding Data'!G:G, 'Fielding Data'!$A:$A, $A3230)</f>
        <v>5</v>
      </c>
      <c r="X3230" s="13">
        <f>SUMIFS('Fielding Data'!H:H, 'Fielding Data'!$A:$A, $A3230)</f>
        <v>5</v>
      </c>
    </row>
    <row r="3231" spans="1:24" x14ac:dyDescent="0.3">
      <c r="A3231" s="13" t="str">
        <f t="shared" si="101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 t="shared" si="100"/>
        <v>P</v>
      </c>
      <c r="Q3231" s="13">
        <f>IFERROR(VLOOKUP($A3231, 'Fielding Data'!$A$1:$H$12056, 5, 0), 0)</f>
        <v>7</v>
      </c>
      <c r="R3231" s="13">
        <f>IFERROR(VLOOKUP($A3231, 'Fielding Data'!$A$1:$H$12056, 6, 0), 0)</f>
        <v>21</v>
      </c>
      <c r="S3231" s="13">
        <f>IFERROR(VLOOKUP($A3231, 'Fielding Data'!$A$1:$H$12056, 7, 0), 0)</f>
        <v>1</v>
      </c>
      <c r="T3231" s="13">
        <f>IFERROR(VLOOKUP($A3231, 'Fielding Data'!$A$1:$H$12056, 8, 0), 0)</f>
        <v>2</v>
      </c>
      <c r="U3231" s="13">
        <f>SUMIFS('Fielding Data'!E:E, 'Fielding Data'!$A:$A, $A3231)</f>
        <v>7</v>
      </c>
      <c r="V3231" s="13">
        <f>SUMIFS('Fielding Data'!F:F, 'Fielding Data'!$A:$A, $A3231)</f>
        <v>21</v>
      </c>
      <c r="W3231" s="13">
        <f>SUMIFS('Fielding Data'!G:G, 'Fielding Data'!$A:$A, $A3231)</f>
        <v>1</v>
      </c>
      <c r="X3231" s="13">
        <f>SUMIFS('Fielding Data'!H:H, 'Fielding Data'!$A:$A, $A3231)</f>
        <v>2</v>
      </c>
    </row>
    <row r="3232" spans="1:24" x14ac:dyDescent="0.3">
      <c r="A3232" s="13" t="str">
        <f t="shared" si="101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 t="shared" si="100"/>
        <v>C</v>
      </c>
      <c r="Q3232" s="13">
        <f>IFERROR(VLOOKUP($A3232, 'Fielding Data'!$A$1:$H$12056, 5, 0), 0)</f>
        <v>1</v>
      </c>
      <c r="R3232" s="13">
        <f>IFERROR(VLOOKUP($A3232, 'Fielding Data'!$A$1:$H$12056, 6, 0), 0)</f>
        <v>1</v>
      </c>
      <c r="S3232" s="13">
        <f>IFERROR(VLOOKUP($A3232, 'Fielding Data'!$A$1:$H$12056, 7, 0), 0)</f>
        <v>0</v>
      </c>
      <c r="T3232" s="13">
        <f>IFERROR(VLOOKUP($A3232, 'Fielding Data'!$A$1:$H$12056, 8, 0), 0)</f>
        <v>0</v>
      </c>
      <c r="U3232" s="13">
        <f>SUMIFS('Fielding Data'!E:E, 'Fielding Data'!$A:$A, $A3232)</f>
        <v>1</v>
      </c>
      <c r="V3232" s="13">
        <f>SUMIFS('Fielding Data'!F:F, 'Fielding Data'!$A:$A, $A3232)</f>
        <v>1</v>
      </c>
      <c r="W3232" s="13">
        <f>SUMIFS('Fielding Data'!G:G, 'Fielding Data'!$A:$A, $A3232)</f>
        <v>0</v>
      </c>
      <c r="X3232" s="13">
        <f>SUMIFS('Fielding Data'!H:H, 'Fielding Data'!$A:$A, $A3232)</f>
        <v>0</v>
      </c>
    </row>
    <row r="3233" spans="1:24" x14ac:dyDescent="0.3">
      <c r="A3233" s="13" t="str">
        <f t="shared" si="101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 t="shared" si="100"/>
        <v>2B</v>
      </c>
      <c r="Q3233" s="13">
        <f>IFERROR(VLOOKUP($A3233, 'Fielding Data'!$A$1:$H$12056, 5, 0), 0)</f>
        <v>36</v>
      </c>
      <c r="R3233" s="13">
        <f>IFERROR(VLOOKUP($A3233, 'Fielding Data'!$A$1:$H$12056, 6, 0), 0)</f>
        <v>63</v>
      </c>
      <c r="S3233" s="13">
        <f>IFERROR(VLOOKUP($A3233, 'Fielding Data'!$A$1:$H$12056, 7, 0), 0)</f>
        <v>3</v>
      </c>
      <c r="T3233" s="13">
        <f>IFERROR(VLOOKUP($A3233, 'Fielding Data'!$A$1:$H$12056, 8, 0), 0)</f>
        <v>13</v>
      </c>
      <c r="U3233" s="13">
        <f>SUMIFS('Fielding Data'!E:E, 'Fielding Data'!$A:$A, $A3233)</f>
        <v>80</v>
      </c>
      <c r="V3233" s="13">
        <f>SUMIFS('Fielding Data'!F:F, 'Fielding Data'!$A:$A, $A3233)</f>
        <v>65</v>
      </c>
      <c r="W3233" s="13">
        <f>SUMIFS('Fielding Data'!G:G, 'Fielding Data'!$A:$A, $A3233)</f>
        <v>4</v>
      </c>
      <c r="X3233" s="13">
        <f>SUMIFS('Fielding Data'!H:H, 'Fielding Data'!$A:$A, $A3233)</f>
        <v>13</v>
      </c>
    </row>
    <row r="3234" spans="1:24" x14ac:dyDescent="0.3">
      <c r="A3234" s="13" t="str">
        <f t="shared" si="101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 t="shared" si="100"/>
        <v>P</v>
      </c>
      <c r="Q3234" s="13">
        <f>IFERROR(VLOOKUP($A3234, 'Fielding Data'!$A$1:$H$12056, 5, 0), 0)</f>
        <v>1</v>
      </c>
      <c r="R3234" s="13">
        <f>IFERROR(VLOOKUP($A3234, 'Fielding Data'!$A$1:$H$12056, 6, 0), 0)</f>
        <v>3</v>
      </c>
      <c r="S3234" s="13">
        <f>IFERROR(VLOOKUP($A3234, 'Fielding Data'!$A$1:$H$12056, 7, 0), 0)</f>
        <v>0</v>
      </c>
      <c r="T3234" s="13">
        <f>IFERROR(VLOOKUP($A3234, 'Fielding Data'!$A$1:$H$12056, 8, 0), 0)</f>
        <v>0</v>
      </c>
      <c r="U3234" s="13">
        <f>SUMIFS('Fielding Data'!E:E, 'Fielding Data'!$A:$A, $A3234)</f>
        <v>1</v>
      </c>
      <c r="V3234" s="13">
        <f>SUMIFS('Fielding Data'!F:F, 'Fielding Data'!$A:$A, $A3234)</f>
        <v>3</v>
      </c>
      <c r="W3234" s="13">
        <f>SUMIFS('Fielding Data'!G:G, 'Fielding Data'!$A:$A, $A3234)</f>
        <v>0</v>
      </c>
      <c r="X3234" s="13">
        <f>SUMIFS('Fielding Data'!H:H, 'Fielding Data'!$A:$A, $A3234)</f>
        <v>0</v>
      </c>
    </row>
    <row r="3235" spans="1:24" x14ac:dyDescent="0.3">
      <c r="A3235" s="13" t="str">
        <f t="shared" si="101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 t="shared" si="100"/>
        <v>SS</v>
      </c>
      <c r="Q3235" s="13">
        <f>IFERROR(VLOOKUP($A3235, 'Fielding Data'!$A$1:$H$12056, 5, 0), 0)</f>
        <v>227</v>
      </c>
      <c r="R3235" s="13">
        <f>IFERROR(VLOOKUP($A3235, 'Fielding Data'!$A$1:$H$12056, 6, 0), 0)</f>
        <v>434</v>
      </c>
      <c r="S3235" s="13">
        <f>IFERROR(VLOOKUP($A3235, 'Fielding Data'!$A$1:$H$12056, 7, 0), 0)</f>
        <v>12</v>
      </c>
      <c r="T3235" s="13">
        <f>IFERROR(VLOOKUP($A3235, 'Fielding Data'!$A$1:$H$12056, 8, 0), 0)</f>
        <v>93</v>
      </c>
      <c r="U3235" s="13">
        <f>SUMIFS('Fielding Data'!E:E, 'Fielding Data'!$A:$A, $A3235)</f>
        <v>227</v>
      </c>
      <c r="V3235" s="13">
        <f>SUMIFS('Fielding Data'!F:F, 'Fielding Data'!$A:$A, $A3235)</f>
        <v>434</v>
      </c>
      <c r="W3235" s="13">
        <f>SUMIFS('Fielding Data'!G:G, 'Fielding Data'!$A:$A, $A3235)</f>
        <v>12</v>
      </c>
      <c r="X3235" s="13">
        <f>SUMIFS('Fielding Data'!H:H, 'Fielding Data'!$A:$A, $A3235)</f>
        <v>93</v>
      </c>
    </row>
    <row r="3236" spans="1:24" x14ac:dyDescent="0.3">
      <c r="A3236" s="13" t="str">
        <f t="shared" si="101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 t="shared" si="100"/>
        <v>3B</v>
      </c>
      <c r="Q3236" s="13">
        <f>IFERROR(VLOOKUP($A3236, 'Fielding Data'!$A$1:$H$12056, 5, 0), 0)</f>
        <v>71</v>
      </c>
      <c r="R3236" s="13">
        <f>IFERROR(VLOOKUP($A3236, 'Fielding Data'!$A$1:$H$12056, 6, 0), 0)</f>
        <v>222</v>
      </c>
      <c r="S3236" s="13">
        <f>IFERROR(VLOOKUP($A3236, 'Fielding Data'!$A$1:$H$12056, 7, 0), 0)</f>
        <v>7</v>
      </c>
      <c r="T3236" s="13">
        <f>IFERROR(VLOOKUP($A3236, 'Fielding Data'!$A$1:$H$12056, 8, 0), 0)</f>
        <v>14</v>
      </c>
      <c r="U3236" s="13">
        <f>SUMIFS('Fielding Data'!E:E, 'Fielding Data'!$A:$A, $A3236)</f>
        <v>71</v>
      </c>
      <c r="V3236" s="13">
        <f>SUMIFS('Fielding Data'!F:F, 'Fielding Data'!$A:$A, $A3236)</f>
        <v>222</v>
      </c>
      <c r="W3236" s="13">
        <f>SUMIFS('Fielding Data'!G:G, 'Fielding Data'!$A:$A, $A3236)</f>
        <v>7</v>
      </c>
      <c r="X3236" s="13">
        <f>SUMIFS('Fielding Data'!H:H, 'Fielding Data'!$A:$A, $A3236)</f>
        <v>14</v>
      </c>
    </row>
    <row r="3237" spans="1:24" x14ac:dyDescent="0.3">
      <c r="A3237" s="13" t="str">
        <f t="shared" si="101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 t="shared" si="100"/>
        <v>P</v>
      </c>
      <c r="Q3237" s="13">
        <f>IFERROR(VLOOKUP($A3237, 'Fielding Data'!$A$1:$H$12056, 5, 0), 0)</f>
        <v>0</v>
      </c>
      <c r="R3237" s="13">
        <f>IFERROR(VLOOKUP($A3237, 'Fielding Data'!$A$1:$H$12056, 6, 0), 0)</f>
        <v>2</v>
      </c>
      <c r="S3237" s="13">
        <f>IFERROR(VLOOKUP($A3237, 'Fielding Data'!$A$1:$H$12056, 7, 0), 0)</f>
        <v>0</v>
      </c>
      <c r="T3237" s="13">
        <f>IFERROR(VLOOKUP($A3237, 'Fielding Data'!$A$1:$H$12056, 8, 0), 0)</f>
        <v>0</v>
      </c>
      <c r="U3237" s="13">
        <f>SUMIFS('Fielding Data'!E:E, 'Fielding Data'!$A:$A, $A3237)</f>
        <v>0</v>
      </c>
      <c r="V3237" s="13">
        <f>SUMIFS('Fielding Data'!F:F, 'Fielding Data'!$A:$A, $A3237)</f>
        <v>2</v>
      </c>
      <c r="W3237" s="13">
        <f>SUMIFS('Fielding Data'!G:G, 'Fielding Data'!$A:$A, $A3237)</f>
        <v>0</v>
      </c>
      <c r="X3237" s="13">
        <f>SUMIFS('Fielding Data'!H:H, 'Fielding Data'!$A:$A, $A3237)</f>
        <v>0</v>
      </c>
    </row>
    <row r="3238" spans="1:24" x14ac:dyDescent="0.3">
      <c r="A3238" s="13" t="str">
        <f t="shared" si="101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 t="shared" si="100"/>
        <v>P</v>
      </c>
      <c r="Q3238" s="13">
        <f>IFERROR(VLOOKUP($A3238, 'Fielding Data'!$A$1:$H$12056, 5, 0), 0)</f>
        <v>3</v>
      </c>
      <c r="R3238" s="13">
        <f>IFERROR(VLOOKUP($A3238, 'Fielding Data'!$A$1:$H$12056, 6, 0), 0)</f>
        <v>9</v>
      </c>
      <c r="S3238" s="13">
        <f>IFERROR(VLOOKUP($A3238, 'Fielding Data'!$A$1:$H$12056, 7, 0), 0)</f>
        <v>0</v>
      </c>
      <c r="T3238" s="13">
        <f>IFERROR(VLOOKUP($A3238, 'Fielding Data'!$A$1:$H$12056, 8, 0), 0)</f>
        <v>0</v>
      </c>
      <c r="U3238" s="13">
        <f>SUMIFS('Fielding Data'!E:E, 'Fielding Data'!$A:$A, $A3238)</f>
        <v>3</v>
      </c>
      <c r="V3238" s="13">
        <f>SUMIFS('Fielding Data'!F:F, 'Fielding Data'!$A:$A, $A3238)</f>
        <v>9</v>
      </c>
      <c r="W3238" s="13">
        <f>SUMIFS('Fielding Data'!G:G, 'Fielding Data'!$A:$A, $A3238)</f>
        <v>0</v>
      </c>
      <c r="X3238" s="13">
        <f>SUMIFS('Fielding Data'!H:H, 'Fielding Data'!$A:$A, $A3238)</f>
        <v>0</v>
      </c>
    </row>
    <row r="3239" spans="1:24" x14ac:dyDescent="0.3">
      <c r="A3239" s="13" t="str">
        <f t="shared" si="101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 t="shared" si="100"/>
        <v>P</v>
      </c>
      <c r="Q3239" s="13">
        <f>IFERROR(VLOOKUP($A3239, 'Fielding Data'!$A$1:$H$12056, 5, 0), 0)</f>
        <v>3</v>
      </c>
      <c r="R3239" s="13">
        <f>IFERROR(VLOOKUP($A3239, 'Fielding Data'!$A$1:$H$12056, 6, 0), 0)</f>
        <v>6</v>
      </c>
      <c r="S3239" s="13">
        <f>IFERROR(VLOOKUP($A3239, 'Fielding Data'!$A$1:$H$12056, 7, 0), 0)</f>
        <v>0</v>
      </c>
      <c r="T3239" s="13">
        <f>IFERROR(VLOOKUP($A3239, 'Fielding Data'!$A$1:$H$12056, 8, 0), 0)</f>
        <v>0</v>
      </c>
      <c r="U3239" s="13">
        <f>SUMIFS('Fielding Data'!E:E, 'Fielding Data'!$A:$A, $A3239)</f>
        <v>3</v>
      </c>
      <c r="V3239" s="13">
        <f>SUMIFS('Fielding Data'!F:F, 'Fielding Data'!$A:$A, $A3239)</f>
        <v>6</v>
      </c>
      <c r="W3239" s="13">
        <f>SUMIFS('Fielding Data'!G:G, 'Fielding Data'!$A:$A, $A3239)</f>
        <v>0</v>
      </c>
      <c r="X3239" s="13">
        <f>SUMIFS('Fielding Data'!H:H, 'Fielding Data'!$A:$A, $A3239)</f>
        <v>0</v>
      </c>
    </row>
    <row r="3240" spans="1:24" x14ac:dyDescent="0.3">
      <c r="A3240" s="13" t="str">
        <f t="shared" si="101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 t="shared" si="100"/>
        <v>P</v>
      </c>
      <c r="Q3240" s="13">
        <f>IFERROR(VLOOKUP($A3240, 'Fielding Data'!$A$1:$H$12056, 5, 0), 0)</f>
        <v>0</v>
      </c>
      <c r="R3240" s="13">
        <f>IFERROR(VLOOKUP($A3240, 'Fielding Data'!$A$1:$H$12056, 6, 0), 0)</f>
        <v>1</v>
      </c>
      <c r="S3240" s="13">
        <f>IFERROR(VLOOKUP($A3240, 'Fielding Data'!$A$1:$H$12056, 7, 0), 0)</f>
        <v>0</v>
      </c>
      <c r="T3240" s="13">
        <f>IFERROR(VLOOKUP($A3240, 'Fielding Data'!$A$1:$H$12056, 8, 0), 0)</f>
        <v>0</v>
      </c>
      <c r="U3240" s="13">
        <f>SUMIFS('Fielding Data'!E:E, 'Fielding Data'!$A:$A, $A3240)</f>
        <v>0</v>
      </c>
      <c r="V3240" s="13">
        <f>SUMIFS('Fielding Data'!F:F, 'Fielding Data'!$A:$A, $A3240)</f>
        <v>1</v>
      </c>
      <c r="W3240" s="13">
        <f>SUMIFS('Fielding Data'!G:G, 'Fielding Data'!$A:$A, $A3240)</f>
        <v>0</v>
      </c>
      <c r="X3240" s="13">
        <f>SUMIFS('Fielding Data'!H:H, 'Fielding Data'!$A:$A, $A3240)</f>
        <v>0</v>
      </c>
    </row>
    <row r="3241" spans="1:24" x14ac:dyDescent="0.3">
      <c r="A3241" s="13" t="str">
        <f t="shared" si="101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 t="shared" si="100"/>
        <v>P</v>
      </c>
      <c r="Q3241" s="13">
        <f>IFERROR(VLOOKUP($A3241, 'Fielding Data'!$A$1:$H$12056, 5, 0), 0)</f>
        <v>5</v>
      </c>
      <c r="R3241" s="13">
        <f>IFERROR(VLOOKUP($A3241, 'Fielding Data'!$A$1:$H$12056, 6, 0), 0)</f>
        <v>4</v>
      </c>
      <c r="S3241" s="13">
        <f>IFERROR(VLOOKUP($A3241, 'Fielding Data'!$A$1:$H$12056, 7, 0), 0)</f>
        <v>0</v>
      </c>
      <c r="T3241" s="13">
        <f>IFERROR(VLOOKUP($A3241, 'Fielding Data'!$A$1:$H$12056, 8, 0), 0)</f>
        <v>1</v>
      </c>
      <c r="U3241" s="13">
        <f>SUMIFS('Fielding Data'!E:E, 'Fielding Data'!$A:$A, $A3241)</f>
        <v>5</v>
      </c>
      <c r="V3241" s="13">
        <f>SUMIFS('Fielding Data'!F:F, 'Fielding Data'!$A:$A, $A3241)</f>
        <v>4</v>
      </c>
      <c r="W3241" s="13">
        <f>SUMIFS('Fielding Data'!G:G, 'Fielding Data'!$A:$A, $A3241)</f>
        <v>0</v>
      </c>
      <c r="X3241" s="13">
        <f>SUMIFS('Fielding Data'!H:H, 'Fielding Data'!$A:$A, $A3241)</f>
        <v>1</v>
      </c>
    </row>
    <row r="3242" spans="1:24" x14ac:dyDescent="0.3">
      <c r="A3242" s="13" t="str">
        <f t="shared" si="101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 t="shared" si="100"/>
        <v>C</v>
      </c>
      <c r="Q3242" s="13">
        <f>IFERROR(VLOOKUP($A3242, 'Fielding Data'!$A$1:$H$12056, 5, 0), 0)</f>
        <v>189</v>
      </c>
      <c r="R3242" s="13">
        <f>IFERROR(VLOOKUP($A3242, 'Fielding Data'!$A$1:$H$12056, 6, 0), 0)</f>
        <v>14</v>
      </c>
      <c r="S3242" s="13">
        <f>IFERROR(VLOOKUP($A3242, 'Fielding Data'!$A$1:$H$12056, 7, 0), 0)</f>
        <v>1</v>
      </c>
      <c r="T3242" s="13">
        <f>IFERROR(VLOOKUP($A3242, 'Fielding Data'!$A$1:$H$12056, 8, 0), 0)</f>
        <v>1</v>
      </c>
      <c r="U3242" s="13">
        <f>SUMIFS('Fielding Data'!E:E, 'Fielding Data'!$A:$A, $A3242)</f>
        <v>189</v>
      </c>
      <c r="V3242" s="13">
        <f>SUMIFS('Fielding Data'!F:F, 'Fielding Data'!$A:$A, $A3242)</f>
        <v>14</v>
      </c>
      <c r="W3242" s="13">
        <f>SUMIFS('Fielding Data'!G:G, 'Fielding Data'!$A:$A, $A3242)</f>
        <v>1</v>
      </c>
      <c r="X3242" s="13">
        <f>SUMIFS('Fielding Data'!H:H, 'Fielding Data'!$A:$A, $A3242)</f>
        <v>1</v>
      </c>
    </row>
    <row r="3243" spans="1:24" x14ac:dyDescent="0.3">
      <c r="A3243" s="13" t="str">
        <f t="shared" si="101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 t="shared" si="100"/>
        <v>P</v>
      </c>
      <c r="Q3243" s="13">
        <f>IFERROR(VLOOKUP($A3243, 'Fielding Data'!$A$1:$H$12056, 5, 0), 0)</f>
        <v>0</v>
      </c>
      <c r="R3243" s="13">
        <f>IFERROR(VLOOKUP($A3243, 'Fielding Data'!$A$1:$H$12056, 6, 0), 0)</f>
        <v>8</v>
      </c>
      <c r="S3243" s="13">
        <f>IFERROR(VLOOKUP($A3243, 'Fielding Data'!$A$1:$H$12056, 7, 0), 0)</f>
        <v>3</v>
      </c>
      <c r="T3243" s="13">
        <f>IFERROR(VLOOKUP($A3243, 'Fielding Data'!$A$1:$H$12056, 8, 0), 0)</f>
        <v>1</v>
      </c>
      <c r="U3243" s="13">
        <f>SUMIFS('Fielding Data'!E:E, 'Fielding Data'!$A:$A, $A3243)</f>
        <v>0</v>
      </c>
      <c r="V3243" s="13">
        <f>SUMIFS('Fielding Data'!F:F, 'Fielding Data'!$A:$A, $A3243)</f>
        <v>8</v>
      </c>
      <c r="W3243" s="13">
        <f>SUMIFS('Fielding Data'!G:G, 'Fielding Data'!$A:$A, $A3243)</f>
        <v>3</v>
      </c>
      <c r="X3243" s="13">
        <f>SUMIFS('Fielding Data'!H:H, 'Fielding Data'!$A:$A, $A3243)</f>
        <v>1</v>
      </c>
    </row>
    <row r="3244" spans="1:24" x14ac:dyDescent="0.3">
      <c r="A3244" s="13" t="str">
        <f t="shared" si="101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 t="shared" si="100"/>
        <v>CF</v>
      </c>
      <c r="Q3244" s="13">
        <f>IFERROR(VLOOKUP($A3244, 'Fielding Data'!$A$1:$H$12056, 5, 0), 0)</f>
        <v>0</v>
      </c>
      <c r="R3244" s="13">
        <f>IFERROR(VLOOKUP($A3244, 'Fielding Data'!$A$1:$H$12056, 6, 0), 0)</f>
        <v>0</v>
      </c>
      <c r="S3244" s="13">
        <f>IFERROR(VLOOKUP($A3244, 'Fielding Data'!$A$1:$H$12056, 7, 0), 0)</f>
        <v>0</v>
      </c>
      <c r="T3244" s="13">
        <f>IFERROR(VLOOKUP($A3244, 'Fielding Data'!$A$1:$H$12056, 8, 0), 0)</f>
        <v>0</v>
      </c>
      <c r="U3244" s="13">
        <f>SUMIFS('Fielding Data'!E:E, 'Fielding Data'!$A:$A, $A3244)</f>
        <v>304</v>
      </c>
      <c r="V3244" s="13">
        <f>SUMIFS('Fielding Data'!F:F, 'Fielding Data'!$A:$A, $A3244)</f>
        <v>7</v>
      </c>
      <c r="W3244" s="13">
        <f>SUMIFS('Fielding Data'!G:G, 'Fielding Data'!$A:$A, $A3244)</f>
        <v>6</v>
      </c>
      <c r="X3244" s="13">
        <f>SUMIFS('Fielding Data'!H:H, 'Fielding Data'!$A:$A, $A3244)</f>
        <v>1</v>
      </c>
    </row>
    <row r="3245" spans="1:24" x14ac:dyDescent="0.3">
      <c r="A3245" s="13" t="str">
        <f t="shared" si="101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 t="shared" si="100"/>
        <v>P</v>
      </c>
      <c r="Q3245" s="13">
        <f>IFERROR(VLOOKUP($A3245, 'Fielding Data'!$A$1:$H$12056, 5, 0), 0)</f>
        <v>2</v>
      </c>
      <c r="R3245" s="13">
        <f>IFERROR(VLOOKUP($A3245, 'Fielding Data'!$A$1:$H$12056, 6, 0), 0)</f>
        <v>7</v>
      </c>
      <c r="S3245" s="13">
        <f>IFERROR(VLOOKUP($A3245, 'Fielding Data'!$A$1:$H$12056, 7, 0), 0)</f>
        <v>0</v>
      </c>
      <c r="T3245" s="13">
        <f>IFERROR(VLOOKUP($A3245, 'Fielding Data'!$A$1:$H$12056, 8, 0), 0)</f>
        <v>0</v>
      </c>
      <c r="U3245" s="13">
        <f>SUMIFS('Fielding Data'!E:E, 'Fielding Data'!$A:$A, $A3245)</f>
        <v>2</v>
      </c>
      <c r="V3245" s="13">
        <f>SUMIFS('Fielding Data'!F:F, 'Fielding Data'!$A:$A, $A3245)</f>
        <v>7</v>
      </c>
      <c r="W3245" s="13">
        <f>SUMIFS('Fielding Data'!G:G, 'Fielding Data'!$A:$A, $A3245)</f>
        <v>0</v>
      </c>
      <c r="X3245" s="13">
        <f>SUMIFS('Fielding Data'!H:H, 'Fielding Data'!$A:$A, $A3245)</f>
        <v>0</v>
      </c>
    </row>
    <row r="3246" spans="1:24" x14ac:dyDescent="0.3">
      <c r="A3246" s="13" t="str">
        <f t="shared" si="101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 t="shared" si="100"/>
        <v>CF</v>
      </c>
      <c r="Q3246" s="13">
        <f>IFERROR(VLOOKUP($A3246, 'Fielding Data'!$A$1:$H$12056, 5, 0), 0)</f>
        <v>0</v>
      </c>
      <c r="R3246" s="13">
        <f>IFERROR(VLOOKUP($A3246, 'Fielding Data'!$A$1:$H$12056, 6, 0), 0)</f>
        <v>0</v>
      </c>
      <c r="S3246" s="13">
        <f>IFERROR(VLOOKUP($A3246, 'Fielding Data'!$A$1:$H$12056, 7, 0), 0)</f>
        <v>0</v>
      </c>
      <c r="T3246" s="13">
        <f>IFERROR(VLOOKUP($A3246, 'Fielding Data'!$A$1:$H$12056, 8, 0), 0)</f>
        <v>0</v>
      </c>
      <c r="U3246" s="13">
        <f>SUMIFS('Fielding Data'!E:E, 'Fielding Data'!$A:$A, $A3246)</f>
        <v>310</v>
      </c>
      <c r="V3246" s="13">
        <f>SUMIFS('Fielding Data'!F:F, 'Fielding Data'!$A:$A, $A3246)</f>
        <v>15</v>
      </c>
      <c r="W3246" s="13">
        <f>SUMIFS('Fielding Data'!G:G, 'Fielding Data'!$A:$A, $A3246)</f>
        <v>6</v>
      </c>
      <c r="X3246" s="13">
        <f>SUMIFS('Fielding Data'!H:H, 'Fielding Data'!$A:$A, $A3246)</f>
        <v>3</v>
      </c>
    </row>
    <row r="3247" spans="1:24" x14ac:dyDescent="0.3">
      <c r="A3247" s="13" t="str">
        <f t="shared" si="101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 t="shared" si="100"/>
        <v>P</v>
      </c>
      <c r="Q3247" s="13">
        <f>IFERROR(VLOOKUP($A3247, 'Fielding Data'!$A$1:$H$12056, 5, 0), 0)</f>
        <v>0</v>
      </c>
      <c r="R3247" s="13">
        <f>IFERROR(VLOOKUP($A3247, 'Fielding Data'!$A$1:$H$12056, 6, 0), 0)</f>
        <v>1</v>
      </c>
      <c r="S3247" s="13">
        <f>IFERROR(VLOOKUP($A3247, 'Fielding Data'!$A$1:$H$12056, 7, 0), 0)</f>
        <v>1</v>
      </c>
      <c r="T3247" s="13">
        <f>IFERROR(VLOOKUP($A3247, 'Fielding Data'!$A$1:$H$12056, 8, 0), 0)</f>
        <v>0</v>
      </c>
      <c r="U3247" s="13">
        <f>SUMIFS('Fielding Data'!E:E, 'Fielding Data'!$A:$A, $A3247)</f>
        <v>0</v>
      </c>
      <c r="V3247" s="13">
        <f>SUMIFS('Fielding Data'!F:F, 'Fielding Data'!$A:$A, $A3247)</f>
        <v>1</v>
      </c>
      <c r="W3247" s="13">
        <f>SUMIFS('Fielding Data'!G:G, 'Fielding Data'!$A:$A, $A3247)</f>
        <v>1</v>
      </c>
      <c r="X3247" s="13">
        <f>SUMIFS('Fielding Data'!H:H, 'Fielding Data'!$A:$A, $A3247)</f>
        <v>0</v>
      </c>
    </row>
    <row r="3248" spans="1:24" x14ac:dyDescent="0.3">
      <c r="A3248" s="13" t="str">
        <f t="shared" si="101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 t="shared" si="100"/>
        <v>P</v>
      </c>
      <c r="Q3248" s="13">
        <f>IFERROR(VLOOKUP($A3248, 'Fielding Data'!$A$1:$H$12056, 5, 0), 0)</f>
        <v>5</v>
      </c>
      <c r="R3248" s="13">
        <f>IFERROR(VLOOKUP($A3248, 'Fielding Data'!$A$1:$H$12056, 6, 0), 0)</f>
        <v>4</v>
      </c>
      <c r="S3248" s="13">
        <f>IFERROR(VLOOKUP($A3248, 'Fielding Data'!$A$1:$H$12056, 7, 0), 0)</f>
        <v>0</v>
      </c>
      <c r="T3248" s="13">
        <f>IFERROR(VLOOKUP($A3248, 'Fielding Data'!$A$1:$H$12056, 8, 0), 0)</f>
        <v>2</v>
      </c>
      <c r="U3248" s="13">
        <f>SUMIFS('Fielding Data'!E:E, 'Fielding Data'!$A:$A, $A3248)</f>
        <v>5</v>
      </c>
      <c r="V3248" s="13">
        <f>SUMIFS('Fielding Data'!F:F, 'Fielding Data'!$A:$A, $A3248)</f>
        <v>4</v>
      </c>
      <c r="W3248" s="13">
        <f>SUMIFS('Fielding Data'!G:G, 'Fielding Data'!$A:$A, $A3248)</f>
        <v>0</v>
      </c>
      <c r="X3248" s="13">
        <f>SUMIFS('Fielding Data'!H:H, 'Fielding Data'!$A:$A, $A3248)</f>
        <v>2</v>
      </c>
    </row>
    <row r="3249" spans="1:24" x14ac:dyDescent="0.3">
      <c r="A3249" s="13" t="str">
        <f t="shared" si="101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 t="shared" si="100"/>
        <v>LF</v>
      </c>
      <c r="Q3249" s="13">
        <f>IFERROR(VLOOKUP($A3249, 'Fielding Data'!$A$1:$H$12056, 5, 0), 0)</f>
        <v>0</v>
      </c>
      <c r="R3249" s="13">
        <f>IFERROR(VLOOKUP($A3249, 'Fielding Data'!$A$1:$H$12056, 6, 0), 0)</f>
        <v>0</v>
      </c>
      <c r="S3249" s="13">
        <f>IFERROR(VLOOKUP($A3249, 'Fielding Data'!$A$1:$H$12056, 7, 0), 0)</f>
        <v>0</v>
      </c>
      <c r="T3249" s="13">
        <f>IFERROR(VLOOKUP($A3249, 'Fielding Data'!$A$1:$H$12056, 8, 0), 0)</f>
        <v>0</v>
      </c>
      <c r="U3249" s="13">
        <f>SUMIFS('Fielding Data'!E:E, 'Fielding Data'!$A:$A, $A3249)</f>
        <v>26</v>
      </c>
      <c r="V3249" s="13">
        <f>SUMIFS('Fielding Data'!F:F, 'Fielding Data'!$A:$A, $A3249)</f>
        <v>0</v>
      </c>
      <c r="W3249" s="13">
        <f>SUMIFS('Fielding Data'!G:G, 'Fielding Data'!$A:$A, $A3249)</f>
        <v>3</v>
      </c>
      <c r="X3249" s="13">
        <f>SUMIFS('Fielding Data'!H:H, 'Fielding Data'!$A:$A, $A3249)</f>
        <v>0</v>
      </c>
    </row>
    <row r="3250" spans="1:24" x14ac:dyDescent="0.3">
      <c r="A3250" s="13" t="str">
        <f t="shared" si="101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 t="shared" si="100"/>
        <v>CF</v>
      </c>
      <c r="Q3250" s="13">
        <f>IFERROR(VLOOKUP($A3250, 'Fielding Data'!$A$1:$H$12056, 5, 0), 0)</f>
        <v>0</v>
      </c>
      <c r="R3250" s="13">
        <f>IFERROR(VLOOKUP($A3250, 'Fielding Data'!$A$1:$H$12056, 6, 0), 0)</f>
        <v>0</v>
      </c>
      <c r="S3250" s="13">
        <f>IFERROR(VLOOKUP($A3250, 'Fielding Data'!$A$1:$H$12056, 7, 0), 0)</f>
        <v>0</v>
      </c>
      <c r="T3250" s="13">
        <f>IFERROR(VLOOKUP($A3250, 'Fielding Data'!$A$1:$H$12056, 8, 0), 0)</f>
        <v>0</v>
      </c>
      <c r="U3250" s="13">
        <f>SUMIFS('Fielding Data'!E:E, 'Fielding Data'!$A:$A, $A3250)</f>
        <v>12</v>
      </c>
      <c r="V3250" s="13">
        <f>SUMIFS('Fielding Data'!F:F, 'Fielding Data'!$A:$A, $A3250)</f>
        <v>0</v>
      </c>
      <c r="W3250" s="13">
        <f>SUMIFS('Fielding Data'!G:G, 'Fielding Data'!$A:$A, $A3250)</f>
        <v>0</v>
      </c>
      <c r="X3250" s="13">
        <f>SUMIFS('Fielding Data'!H:H, 'Fielding Data'!$A:$A, $A3250)</f>
        <v>0</v>
      </c>
    </row>
    <row r="3251" spans="1:24" x14ac:dyDescent="0.3">
      <c r="A3251" s="13" t="str">
        <f t="shared" si="101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 t="shared" si="100"/>
        <v>P</v>
      </c>
      <c r="Q3251" s="13">
        <f>IFERROR(VLOOKUP($A3251, 'Fielding Data'!$A$1:$H$12056, 5, 0), 0)</f>
        <v>7</v>
      </c>
      <c r="R3251" s="13">
        <f>IFERROR(VLOOKUP($A3251, 'Fielding Data'!$A$1:$H$12056, 6, 0), 0)</f>
        <v>10</v>
      </c>
      <c r="S3251" s="13">
        <f>IFERROR(VLOOKUP($A3251, 'Fielding Data'!$A$1:$H$12056, 7, 0), 0)</f>
        <v>3</v>
      </c>
      <c r="T3251" s="13">
        <f>IFERROR(VLOOKUP($A3251, 'Fielding Data'!$A$1:$H$12056, 8, 0), 0)</f>
        <v>1</v>
      </c>
      <c r="U3251" s="13">
        <f>SUMIFS('Fielding Data'!E:E, 'Fielding Data'!$A:$A, $A3251)</f>
        <v>7</v>
      </c>
      <c r="V3251" s="13">
        <f>SUMIFS('Fielding Data'!F:F, 'Fielding Data'!$A:$A, $A3251)</f>
        <v>10</v>
      </c>
      <c r="W3251" s="13">
        <f>SUMIFS('Fielding Data'!G:G, 'Fielding Data'!$A:$A, $A3251)</f>
        <v>3</v>
      </c>
      <c r="X3251" s="13">
        <f>SUMIFS('Fielding Data'!H:H, 'Fielding Data'!$A:$A, $A3251)</f>
        <v>1</v>
      </c>
    </row>
    <row r="3252" spans="1:24" x14ac:dyDescent="0.3">
      <c r="A3252" s="13" t="str">
        <f t="shared" si="101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 t="shared" si="100"/>
        <v>CF</v>
      </c>
      <c r="Q3252" s="13">
        <f>IFERROR(VLOOKUP($A3252, 'Fielding Data'!$A$1:$H$12056, 5, 0), 0)</f>
        <v>0</v>
      </c>
      <c r="R3252" s="13">
        <f>IFERROR(VLOOKUP($A3252, 'Fielding Data'!$A$1:$H$12056, 6, 0), 0)</f>
        <v>0</v>
      </c>
      <c r="S3252" s="13">
        <f>IFERROR(VLOOKUP($A3252, 'Fielding Data'!$A$1:$H$12056, 7, 0), 0)</f>
        <v>0</v>
      </c>
      <c r="T3252" s="13">
        <f>IFERROR(VLOOKUP($A3252, 'Fielding Data'!$A$1:$H$12056, 8, 0), 0)</f>
        <v>0</v>
      </c>
      <c r="U3252" s="13">
        <f>SUMIFS('Fielding Data'!E:E, 'Fielding Data'!$A:$A, $A3252)</f>
        <v>274</v>
      </c>
      <c r="V3252" s="13">
        <f>SUMIFS('Fielding Data'!F:F, 'Fielding Data'!$A:$A, $A3252)</f>
        <v>8</v>
      </c>
      <c r="W3252" s="13">
        <f>SUMIFS('Fielding Data'!G:G, 'Fielding Data'!$A:$A, $A3252)</f>
        <v>0</v>
      </c>
      <c r="X3252" s="13">
        <f>SUMIFS('Fielding Data'!H:H, 'Fielding Data'!$A:$A, $A3252)</f>
        <v>3</v>
      </c>
    </row>
    <row r="3253" spans="1:24" x14ac:dyDescent="0.3">
      <c r="A3253" s="13" t="str">
        <f t="shared" si="101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 t="shared" si="100"/>
        <v>SS</v>
      </c>
      <c r="Q3253" s="13">
        <f>IFERROR(VLOOKUP($A3253, 'Fielding Data'!$A$1:$H$12056, 5, 0), 0)</f>
        <v>226</v>
      </c>
      <c r="R3253" s="13">
        <f>IFERROR(VLOOKUP($A3253, 'Fielding Data'!$A$1:$H$12056, 6, 0), 0)</f>
        <v>419</v>
      </c>
      <c r="S3253" s="13">
        <f>IFERROR(VLOOKUP($A3253, 'Fielding Data'!$A$1:$H$12056, 7, 0), 0)</f>
        <v>18</v>
      </c>
      <c r="T3253" s="13">
        <f>IFERROR(VLOOKUP($A3253, 'Fielding Data'!$A$1:$H$12056, 8, 0), 0)</f>
        <v>105</v>
      </c>
      <c r="U3253" s="13">
        <f>SUMIFS('Fielding Data'!E:E, 'Fielding Data'!$A:$A, $A3253)</f>
        <v>226</v>
      </c>
      <c r="V3253" s="13">
        <f>SUMIFS('Fielding Data'!F:F, 'Fielding Data'!$A:$A, $A3253)</f>
        <v>419</v>
      </c>
      <c r="W3253" s="13">
        <f>SUMIFS('Fielding Data'!G:G, 'Fielding Data'!$A:$A, $A3253)</f>
        <v>18</v>
      </c>
      <c r="X3253" s="13">
        <f>SUMIFS('Fielding Data'!H:H, 'Fielding Data'!$A:$A, $A3253)</f>
        <v>105</v>
      </c>
    </row>
    <row r="3254" spans="1:24" x14ac:dyDescent="0.3">
      <c r="A3254" s="13" t="str">
        <f t="shared" si="101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 t="shared" si="100"/>
        <v>1B</v>
      </c>
      <c r="Q3254" s="13">
        <f>IFERROR(VLOOKUP($A3254, 'Fielding Data'!$A$1:$H$12056, 5, 0), 0)</f>
        <v>926</v>
      </c>
      <c r="R3254" s="13">
        <f>IFERROR(VLOOKUP($A3254, 'Fielding Data'!$A$1:$H$12056, 6, 0), 0)</f>
        <v>40</v>
      </c>
      <c r="S3254" s="13">
        <f>IFERROR(VLOOKUP($A3254, 'Fielding Data'!$A$1:$H$12056, 7, 0), 0)</f>
        <v>5</v>
      </c>
      <c r="T3254" s="13">
        <f>IFERROR(VLOOKUP($A3254, 'Fielding Data'!$A$1:$H$12056, 8, 0), 0)</f>
        <v>84</v>
      </c>
      <c r="U3254" s="13">
        <f>SUMIFS('Fielding Data'!E:E, 'Fielding Data'!$A:$A, $A3254)</f>
        <v>936</v>
      </c>
      <c r="V3254" s="13">
        <f>SUMIFS('Fielding Data'!F:F, 'Fielding Data'!$A:$A, $A3254)</f>
        <v>64</v>
      </c>
      <c r="W3254" s="13">
        <f>SUMIFS('Fielding Data'!G:G, 'Fielding Data'!$A:$A, $A3254)</f>
        <v>11</v>
      </c>
      <c r="X3254" s="13">
        <f>SUMIFS('Fielding Data'!H:H, 'Fielding Data'!$A:$A, $A3254)</f>
        <v>89</v>
      </c>
    </row>
    <row r="3255" spans="1:24" x14ac:dyDescent="0.3">
      <c r="A3255" s="13" t="str">
        <f t="shared" si="101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 t="shared" si="100"/>
        <v>P</v>
      </c>
      <c r="Q3255" s="13">
        <f>IFERROR(VLOOKUP($A3255, 'Fielding Data'!$A$1:$H$12056, 5, 0), 0)</f>
        <v>5</v>
      </c>
      <c r="R3255" s="13">
        <f>IFERROR(VLOOKUP($A3255, 'Fielding Data'!$A$1:$H$12056, 6, 0), 0)</f>
        <v>11</v>
      </c>
      <c r="S3255" s="13">
        <f>IFERROR(VLOOKUP($A3255, 'Fielding Data'!$A$1:$H$12056, 7, 0), 0)</f>
        <v>2</v>
      </c>
      <c r="T3255" s="13">
        <f>IFERROR(VLOOKUP($A3255, 'Fielding Data'!$A$1:$H$12056, 8, 0), 0)</f>
        <v>1</v>
      </c>
      <c r="U3255" s="13">
        <f>SUMIFS('Fielding Data'!E:E, 'Fielding Data'!$A:$A, $A3255)</f>
        <v>5</v>
      </c>
      <c r="V3255" s="13">
        <f>SUMIFS('Fielding Data'!F:F, 'Fielding Data'!$A:$A, $A3255)</f>
        <v>11</v>
      </c>
      <c r="W3255" s="13">
        <f>SUMIFS('Fielding Data'!G:G, 'Fielding Data'!$A:$A, $A3255)</f>
        <v>2</v>
      </c>
      <c r="X3255" s="13">
        <f>SUMIFS('Fielding Data'!H:H, 'Fielding Data'!$A:$A, $A3255)</f>
        <v>1</v>
      </c>
    </row>
    <row r="3256" spans="1:24" x14ac:dyDescent="0.3">
      <c r="A3256" s="13" t="str">
        <f t="shared" si="101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 t="shared" si="100"/>
        <v>2B</v>
      </c>
      <c r="Q3256" s="13">
        <f>IFERROR(VLOOKUP($A3256, 'Fielding Data'!$A$1:$H$12056, 5, 0), 0)</f>
        <v>40</v>
      </c>
      <c r="R3256" s="13">
        <f>IFERROR(VLOOKUP($A3256, 'Fielding Data'!$A$1:$H$12056, 6, 0), 0)</f>
        <v>83</v>
      </c>
      <c r="S3256" s="13">
        <f>IFERROR(VLOOKUP($A3256, 'Fielding Data'!$A$1:$H$12056, 7, 0), 0)</f>
        <v>5</v>
      </c>
      <c r="T3256" s="13">
        <f>IFERROR(VLOOKUP($A3256, 'Fielding Data'!$A$1:$H$12056, 8, 0), 0)</f>
        <v>27</v>
      </c>
      <c r="U3256" s="13">
        <f>SUMIFS('Fielding Data'!E:E, 'Fielding Data'!$A:$A, $A3256)</f>
        <v>43</v>
      </c>
      <c r="V3256" s="13">
        <f>SUMIFS('Fielding Data'!F:F, 'Fielding Data'!$A:$A, $A3256)</f>
        <v>104</v>
      </c>
      <c r="W3256" s="13">
        <f>SUMIFS('Fielding Data'!G:G, 'Fielding Data'!$A:$A, $A3256)</f>
        <v>8</v>
      </c>
      <c r="X3256" s="13">
        <f>SUMIFS('Fielding Data'!H:H, 'Fielding Data'!$A:$A, $A3256)</f>
        <v>28</v>
      </c>
    </row>
    <row r="3257" spans="1:24" x14ac:dyDescent="0.3">
      <c r="A3257" s="13" t="str">
        <f t="shared" si="101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 t="shared" si="100"/>
        <v>P</v>
      </c>
      <c r="Q3257" s="13">
        <f>IFERROR(VLOOKUP($A3257, 'Fielding Data'!$A$1:$H$12056, 5, 0), 0)</f>
        <v>17</v>
      </c>
      <c r="R3257" s="13">
        <f>IFERROR(VLOOKUP($A3257, 'Fielding Data'!$A$1:$H$12056, 6, 0), 0)</f>
        <v>42</v>
      </c>
      <c r="S3257" s="13">
        <f>IFERROR(VLOOKUP($A3257, 'Fielding Data'!$A$1:$H$12056, 7, 0), 0)</f>
        <v>6</v>
      </c>
      <c r="T3257" s="13">
        <f>IFERROR(VLOOKUP($A3257, 'Fielding Data'!$A$1:$H$12056, 8, 0), 0)</f>
        <v>1</v>
      </c>
      <c r="U3257" s="13">
        <f>SUMIFS('Fielding Data'!E:E, 'Fielding Data'!$A:$A, $A3257)</f>
        <v>17</v>
      </c>
      <c r="V3257" s="13">
        <f>SUMIFS('Fielding Data'!F:F, 'Fielding Data'!$A:$A, $A3257)</f>
        <v>42</v>
      </c>
      <c r="W3257" s="13">
        <f>SUMIFS('Fielding Data'!G:G, 'Fielding Data'!$A:$A, $A3257)</f>
        <v>6</v>
      </c>
      <c r="X3257" s="13">
        <f>SUMIFS('Fielding Data'!H:H, 'Fielding Data'!$A:$A, $A3257)</f>
        <v>1</v>
      </c>
    </row>
    <row r="3258" spans="1:24" x14ac:dyDescent="0.3">
      <c r="A3258" s="13" t="str">
        <f t="shared" si="101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 t="shared" si="100"/>
        <v>P</v>
      </c>
      <c r="Q3258" s="13">
        <f>IFERROR(VLOOKUP($A3258, 'Fielding Data'!$A$1:$H$12056, 5, 0), 0)</f>
        <v>1</v>
      </c>
      <c r="R3258" s="13">
        <f>IFERROR(VLOOKUP($A3258, 'Fielding Data'!$A$1:$H$12056, 6, 0), 0)</f>
        <v>5</v>
      </c>
      <c r="S3258" s="13">
        <f>IFERROR(VLOOKUP($A3258, 'Fielding Data'!$A$1:$H$12056, 7, 0), 0)</f>
        <v>1</v>
      </c>
      <c r="T3258" s="13">
        <f>IFERROR(VLOOKUP($A3258, 'Fielding Data'!$A$1:$H$12056, 8, 0), 0)</f>
        <v>0</v>
      </c>
      <c r="U3258" s="13">
        <f>SUMIFS('Fielding Data'!E:E, 'Fielding Data'!$A:$A, $A3258)</f>
        <v>1</v>
      </c>
      <c r="V3258" s="13">
        <f>SUMIFS('Fielding Data'!F:F, 'Fielding Data'!$A:$A, $A3258)</f>
        <v>5</v>
      </c>
      <c r="W3258" s="13">
        <f>SUMIFS('Fielding Data'!G:G, 'Fielding Data'!$A:$A, $A3258)</f>
        <v>1</v>
      </c>
      <c r="X3258" s="13">
        <f>SUMIFS('Fielding Data'!H:H, 'Fielding Data'!$A:$A, $A3258)</f>
        <v>0</v>
      </c>
    </row>
    <row r="3259" spans="1:24" x14ac:dyDescent="0.3">
      <c r="A3259" s="13" t="str">
        <f t="shared" si="101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 t="shared" si="100"/>
        <v>P</v>
      </c>
      <c r="Q3259" s="13">
        <f>IFERROR(VLOOKUP($A3259, 'Fielding Data'!$A$1:$H$12056, 5, 0), 0)</f>
        <v>0</v>
      </c>
      <c r="R3259" s="13">
        <f>IFERROR(VLOOKUP($A3259, 'Fielding Data'!$A$1:$H$12056, 6, 0), 0)</f>
        <v>0</v>
      </c>
      <c r="S3259" s="13">
        <f>IFERROR(VLOOKUP($A3259, 'Fielding Data'!$A$1:$H$12056, 7, 0), 0)</f>
        <v>1</v>
      </c>
      <c r="T3259" s="13">
        <f>IFERROR(VLOOKUP($A3259, 'Fielding Data'!$A$1:$H$12056, 8, 0), 0)</f>
        <v>0</v>
      </c>
      <c r="U3259" s="13">
        <f>SUMIFS('Fielding Data'!E:E, 'Fielding Data'!$A:$A, $A3259)</f>
        <v>0</v>
      </c>
      <c r="V3259" s="13">
        <f>SUMIFS('Fielding Data'!F:F, 'Fielding Data'!$A:$A, $A3259)</f>
        <v>0</v>
      </c>
      <c r="W3259" s="13">
        <f>SUMIFS('Fielding Data'!G:G, 'Fielding Data'!$A:$A, $A3259)</f>
        <v>1</v>
      </c>
      <c r="X3259" s="13">
        <f>SUMIFS('Fielding Data'!H:H, 'Fielding Data'!$A:$A, $A3259)</f>
        <v>0</v>
      </c>
    </row>
    <row r="3260" spans="1:24" x14ac:dyDescent="0.3">
      <c r="A3260" s="13" t="str">
        <f t="shared" si="101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 t="shared" si="100"/>
        <v>OF</v>
      </c>
      <c r="Q3260" s="13">
        <f>IFERROR(VLOOKUP($A3260, 'Fielding Data'!$A$1:$H$12056, 5, 0), 0)</f>
        <v>333</v>
      </c>
      <c r="R3260" s="13">
        <f>IFERROR(VLOOKUP($A3260, 'Fielding Data'!$A$1:$H$12056, 6, 0), 0)</f>
        <v>9</v>
      </c>
      <c r="S3260" s="13">
        <f>IFERROR(VLOOKUP($A3260, 'Fielding Data'!$A$1:$H$12056, 7, 0), 0)</f>
        <v>7</v>
      </c>
      <c r="T3260" s="13">
        <f>IFERROR(VLOOKUP($A3260, 'Fielding Data'!$A$1:$H$12056, 8, 0), 0)</f>
        <v>2</v>
      </c>
      <c r="U3260" s="13">
        <f>SUMIFS('Fielding Data'!E:E, 'Fielding Data'!$A:$A, $A3260)</f>
        <v>333</v>
      </c>
      <c r="V3260" s="13">
        <f>SUMIFS('Fielding Data'!F:F, 'Fielding Data'!$A:$A, $A3260)</f>
        <v>9</v>
      </c>
      <c r="W3260" s="13">
        <f>SUMIFS('Fielding Data'!G:G, 'Fielding Data'!$A:$A, $A3260)</f>
        <v>7</v>
      </c>
      <c r="X3260" s="13">
        <f>SUMIFS('Fielding Data'!H:H, 'Fielding Data'!$A:$A, $A3260)</f>
        <v>2</v>
      </c>
    </row>
    <row r="3261" spans="1:24" x14ac:dyDescent="0.3">
      <c r="A3261" s="13" t="str">
        <f t="shared" si="101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 t="shared" si="100"/>
        <v>1B</v>
      </c>
      <c r="Q3261" s="13">
        <f>IFERROR(VLOOKUP($A3261, 'Fielding Data'!$A$1:$H$12056, 5, 0), 0)</f>
        <v>301</v>
      </c>
      <c r="R3261" s="13">
        <f>IFERROR(VLOOKUP($A3261, 'Fielding Data'!$A$1:$H$12056, 6, 0), 0)</f>
        <v>19</v>
      </c>
      <c r="S3261" s="13">
        <f>IFERROR(VLOOKUP($A3261, 'Fielding Data'!$A$1:$H$12056, 7, 0), 0)</f>
        <v>5</v>
      </c>
      <c r="T3261" s="13">
        <f>IFERROR(VLOOKUP($A3261, 'Fielding Data'!$A$1:$H$12056, 8, 0), 0)</f>
        <v>20</v>
      </c>
      <c r="U3261" s="13">
        <f>SUMIFS('Fielding Data'!E:E, 'Fielding Data'!$A:$A, $A3261)</f>
        <v>353</v>
      </c>
      <c r="V3261" s="13">
        <f>SUMIFS('Fielding Data'!F:F, 'Fielding Data'!$A:$A, $A3261)</f>
        <v>22</v>
      </c>
      <c r="W3261" s="13">
        <f>SUMIFS('Fielding Data'!G:G, 'Fielding Data'!$A:$A, $A3261)</f>
        <v>5</v>
      </c>
      <c r="X3261" s="13">
        <f>SUMIFS('Fielding Data'!H:H, 'Fielding Data'!$A:$A, $A3261)</f>
        <v>20</v>
      </c>
    </row>
    <row r="3262" spans="1:24" x14ac:dyDescent="0.3">
      <c r="A3262" s="13" t="str">
        <f t="shared" si="101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 t="shared" si="100"/>
        <v>P</v>
      </c>
      <c r="Q3262" s="13">
        <f>IFERROR(VLOOKUP($A3262, 'Fielding Data'!$A$1:$H$12056, 5, 0), 0)</f>
        <v>1</v>
      </c>
      <c r="R3262" s="13">
        <f>IFERROR(VLOOKUP($A3262, 'Fielding Data'!$A$1:$H$12056, 6, 0), 0)</f>
        <v>2</v>
      </c>
      <c r="S3262" s="13">
        <f>IFERROR(VLOOKUP($A3262, 'Fielding Data'!$A$1:$H$12056, 7, 0), 0)</f>
        <v>0</v>
      </c>
      <c r="T3262" s="13">
        <f>IFERROR(VLOOKUP($A3262, 'Fielding Data'!$A$1:$H$12056, 8, 0), 0)</f>
        <v>0</v>
      </c>
      <c r="U3262" s="13">
        <f>SUMIFS('Fielding Data'!E:E, 'Fielding Data'!$A:$A, $A3262)</f>
        <v>1</v>
      </c>
      <c r="V3262" s="13">
        <f>SUMIFS('Fielding Data'!F:F, 'Fielding Data'!$A:$A, $A3262)</f>
        <v>2</v>
      </c>
      <c r="W3262" s="13">
        <f>SUMIFS('Fielding Data'!G:G, 'Fielding Data'!$A:$A, $A3262)</f>
        <v>0</v>
      </c>
      <c r="X3262" s="13">
        <f>SUMIFS('Fielding Data'!H:H, 'Fielding Data'!$A:$A, $A3262)</f>
        <v>0</v>
      </c>
    </row>
    <row r="3263" spans="1:24" x14ac:dyDescent="0.3">
      <c r="A3263" s="13" t="str">
        <f t="shared" si="101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 t="shared" si="100"/>
        <v>1B</v>
      </c>
      <c r="Q3263" s="13">
        <f>IFERROR(VLOOKUP($A3263, 'Fielding Data'!$A$1:$H$12056, 5, 0), 0)</f>
        <v>685</v>
      </c>
      <c r="R3263" s="13">
        <f>IFERROR(VLOOKUP($A3263, 'Fielding Data'!$A$1:$H$12056, 6, 0), 0)</f>
        <v>46</v>
      </c>
      <c r="S3263" s="13">
        <f>IFERROR(VLOOKUP($A3263, 'Fielding Data'!$A$1:$H$12056, 7, 0), 0)</f>
        <v>4</v>
      </c>
      <c r="T3263" s="13">
        <f>IFERROR(VLOOKUP($A3263, 'Fielding Data'!$A$1:$H$12056, 8, 0), 0)</f>
        <v>76</v>
      </c>
      <c r="U3263" s="13">
        <f>SUMIFS('Fielding Data'!E:E, 'Fielding Data'!$A:$A, $A3263)</f>
        <v>685</v>
      </c>
      <c r="V3263" s="13">
        <f>SUMIFS('Fielding Data'!F:F, 'Fielding Data'!$A:$A, $A3263)</f>
        <v>46</v>
      </c>
      <c r="W3263" s="13">
        <f>SUMIFS('Fielding Data'!G:G, 'Fielding Data'!$A:$A, $A3263)</f>
        <v>4</v>
      </c>
      <c r="X3263" s="13">
        <f>SUMIFS('Fielding Data'!H:H, 'Fielding Data'!$A:$A, $A3263)</f>
        <v>76</v>
      </c>
    </row>
    <row r="3264" spans="1:24" x14ac:dyDescent="0.3">
      <c r="A3264" s="13" t="str">
        <f t="shared" si="101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 t="shared" si="100"/>
        <v>2B</v>
      </c>
      <c r="Q3264" s="13">
        <f>IFERROR(VLOOKUP($A3264, 'Fielding Data'!$A$1:$H$12056, 5, 0), 0)</f>
        <v>30</v>
      </c>
      <c r="R3264" s="13">
        <f>IFERROR(VLOOKUP($A3264, 'Fielding Data'!$A$1:$H$12056, 6, 0), 0)</f>
        <v>48</v>
      </c>
      <c r="S3264" s="13">
        <f>IFERROR(VLOOKUP($A3264, 'Fielding Data'!$A$1:$H$12056, 7, 0), 0)</f>
        <v>1</v>
      </c>
      <c r="T3264" s="13">
        <f>IFERROR(VLOOKUP($A3264, 'Fielding Data'!$A$1:$H$12056, 8, 0), 0)</f>
        <v>9</v>
      </c>
      <c r="U3264" s="13">
        <f>SUMIFS('Fielding Data'!E:E, 'Fielding Data'!$A:$A, $A3264)</f>
        <v>30</v>
      </c>
      <c r="V3264" s="13">
        <f>SUMIFS('Fielding Data'!F:F, 'Fielding Data'!$A:$A, $A3264)</f>
        <v>48</v>
      </c>
      <c r="W3264" s="13">
        <f>SUMIFS('Fielding Data'!G:G, 'Fielding Data'!$A:$A, $A3264)</f>
        <v>1</v>
      </c>
      <c r="X3264" s="13">
        <f>SUMIFS('Fielding Data'!H:H, 'Fielding Data'!$A:$A, $A3264)</f>
        <v>9</v>
      </c>
    </row>
    <row r="3265" spans="1:24" x14ac:dyDescent="0.3">
      <c r="A3265" s="13" t="str">
        <f t="shared" si="101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 t="shared" si="100"/>
        <v>P</v>
      </c>
      <c r="Q3265" s="13">
        <f>IFERROR(VLOOKUP($A3265, 'Fielding Data'!$A$1:$H$12056, 5, 0), 0)</f>
        <v>4</v>
      </c>
      <c r="R3265" s="13">
        <f>IFERROR(VLOOKUP($A3265, 'Fielding Data'!$A$1:$H$12056, 6, 0), 0)</f>
        <v>1</v>
      </c>
      <c r="S3265" s="13">
        <f>IFERROR(VLOOKUP($A3265, 'Fielding Data'!$A$1:$H$12056, 7, 0), 0)</f>
        <v>0</v>
      </c>
      <c r="T3265" s="13">
        <f>IFERROR(VLOOKUP($A3265, 'Fielding Data'!$A$1:$H$12056, 8, 0), 0)</f>
        <v>0</v>
      </c>
      <c r="U3265" s="13">
        <f>SUMIFS('Fielding Data'!E:E, 'Fielding Data'!$A:$A, $A3265)</f>
        <v>4</v>
      </c>
      <c r="V3265" s="13">
        <f>SUMIFS('Fielding Data'!F:F, 'Fielding Data'!$A:$A, $A3265)</f>
        <v>1</v>
      </c>
      <c r="W3265" s="13">
        <f>SUMIFS('Fielding Data'!G:G, 'Fielding Data'!$A:$A, $A3265)</f>
        <v>0</v>
      </c>
      <c r="X3265" s="13">
        <f>SUMIFS('Fielding Data'!H:H, 'Fielding Data'!$A:$A, $A3265)</f>
        <v>0</v>
      </c>
    </row>
    <row r="3266" spans="1:24" x14ac:dyDescent="0.3">
      <c r="A3266" s="13" t="str">
        <f t="shared" si="101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 t="shared" ref="P3266:P3329" si="102">IFERROR(VLOOKUP($A3266, Fielding, 4, 0), "Other")</f>
        <v>P</v>
      </c>
      <c r="Q3266" s="13">
        <f>IFERROR(VLOOKUP($A3266, 'Fielding Data'!$A$1:$H$12056, 5, 0), 0)</f>
        <v>1</v>
      </c>
      <c r="R3266" s="13">
        <f>IFERROR(VLOOKUP($A3266, 'Fielding Data'!$A$1:$H$12056, 6, 0), 0)</f>
        <v>5</v>
      </c>
      <c r="S3266" s="13">
        <f>IFERROR(VLOOKUP($A3266, 'Fielding Data'!$A$1:$H$12056, 7, 0), 0)</f>
        <v>1</v>
      </c>
      <c r="T3266" s="13">
        <f>IFERROR(VLOOKUP($A3266, 'Fielding Data'!$A$1:$H$12056, 8, 0), 0)</f>
        <v>0</v>
      </c>
      <c r="U3266" s="13">
        <f>SUMIFS('Fielding Data'!E:E, 'Fielding Data'!$A:$A, $A3266)</f>
        <v>1</v>
      </c>
      <c r="V3266" s="13">
        <f>SUMIFS('Fielding Data'!F:F, 'Fielding Data'!$A:$A, $A3266)</f>
        <v>5</v>
      </c>
      <c r="W3266" s="13">
        <f>SUMIFS('Fielding Data'!G:G, 'Fielding Data'!$A:$A, $A3266)</f>
        <v>1</v>
      </c>
      <c r="X3266" s="13">
        <f>SUMIFS('Fielding Data'!H:H, 'Fielding Data'!$A:$A, $A3266)</f>
        <v>0</v>
      </c>
    </row>
    <row r="3267" spans="1:24" x14ac:dyDescent="0.3">
      <c r="A3267" s="13" t="str">
        <f t="shared" ref="A3267:A3330" si="103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 t="shared" si="102"/>
        <v>Other</v>
      </c>
      <c r="Q3267" s="13">
        <f>IFERROR(VLOOKUP($A3267, 'Fielding Data'!$A$1:$H$12056, 5, 0), 0)</f>
        <v>0</v>
      </c>
      <c r="R3267" s="13">
        <f>IFERROR(VLOOKUP($A3267, 'Fielding Data'!$A$1:$H$12056, 6, 0), 0)</f>
        <v>0</v>
      </c>
      <c r="S3267" s="13">
        <f>IFERROR(VLOOKUP($A3267, 'Fielding Data'!$A$1:$H$12056, 7, 0), 0)</f>
        <v>0</v>
      </c>
      <c r="T3267" s="13">
        <f>IFERROR(VLOOKUP($A3267, 'Fielding Data'!$A$1:$H$12056, 8, 0), 0)</f>
        <v>0</v>
      </c>
      <c r="U3267" s="13">
        <f>SUMIFS('Fielding Data'!E:E, 'Fielding Data'!$A:$A, $A3267)</f>
        <v>0</v>
      </c>
      <c r="V3267" s="13">
        <f>SUMIFS('Fielding Data'!F:F, 'Fielding Data'!$A:$A, $A3267)</f>
        <v>0</v>
      </c>
      <c r="W3267" s="13">
        <f>SUMIFS('Fielding Data'!G:G, 'Fielding Data'!$A:$A, $A3267)</f>
        <v>0</v>
      </c>
      <c r="X3267" s="13">
        <f>SUMIFS('Fielding Data'!H:H, 'Fielding Data'!$A:$A, $A3267)</f>
        <v>0</v>
      </c>
    </row>
    <row r="3268" spans="1:24" x14ac:dyDescent="0.3">
      <c r="A3268" s="13" t="str">
        <f t="shared" si="103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 t="shared" si="102"/>
        <v>CF</v>
      </c>
      <c r="Q3268" s="13">
        <f>IFERROR(VLOOKUP($A3268, 'Fielding Data'!$A$1:$H$12056, 5, 0), 0)</f>
        <v>0</v>
      </c>
      <c r="R3268" s="13">
        <f>IFERROR(VLOOKUP($A3268, 'Fielding Data'!$A$1:$H$12056, 6, 0), 0)</f>
        <v>0</v>
      </c>
      <c r="S3268" s="13">
        <f>IFERROR(VLOOKUP($A3268, 'Fielding Data'!$A$1:$H$12056, 7, 0), 0)</f>
        <v>0</v>
      </c>
      <c r="T3268" s="13">
        <f>IFERROR(VLOOKUP($A3268, 'Fielding Data'!$A$1:$H$12056, 8, 0), 0)</f>
        <v>0</v>
      </c>
      <c r="U3268" s="13">
        <f>SUMIFS('Fielding Data'!E:E, 'Fielding Data'!$A:$A, $A3268)</f>
        <v>74</v>
      </c>
      <c r="V3268" s="13">
        <f>SUMIFS('Fielding Data'!F:F, 'Fielding Data'!$A:$A, $A3268)</f>
        <v>3</v>
      </c>
      <c r="W3268" s="13">
        <f>SUMIFS('Fielding Data'!G:G, 'Fielding Data'!$A:$A, $A3268)</f>
        <v>2</v>
      </c>
      <c r="X3268" s="13">
        <f>SUMIFS('Fielding Data'!H:H, 'Fielding Data'!$A:$A, $A3268)</f>
        <v>1</v>
      </c>
    </row>
    <row r="3269" spans="1:24" x14ac:dyDescent="0.3">
      <c r="A3269" s="13" t="str">
        <f t="shared" si="103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 t="shared" si="102"/>
        <v>LF</v>
      </c>
      <c r="Q3269" s="13">
        <f>IFERROR(VLOOKUP($A3269, 'Fielding Data'!$A$1:$H$12056, 5, 0), 0)</f>
        <v>0</v>
      </c>
      <c r="R3269" s="13">
        <f>IFERROR(VLOOKUP($A3269, 'Fielding Data'!$A$1:$H$12056, 6, 0), 0)</f>
        <v>0</v>
      </c>
      <c r="S3269" s="13">
        <f>IFERROR(VLOOKUP($A3269, 'Fielding Data'!$A$1:$H$12056, 7, 0), 0)</f>
        <v>0</v>
      </c>
      <c r="T3269" s="13">
        <f>IFERROR(VLOOKUP($A3269, 'Fielding Data'!$A$1:$H$12056, 8, 0), 0)</f>
        <v>0</v>
      </c>
      <c r="U3269" s="13">
        <f>SUMIFS('Fielding Data'!E:E, 'Fielding Data'!$A:$A, $A3269)</f>
        <v>100</v>
      </c>
      <c r="V3269" s="13">
        <f>SUMIFS('Fielding Data'!F:F, 'Fielding Data'!$A:$A, $A3269)</f>
        <v>0</v>
      </c>
      <c r="W3269" s="13">
        <f>SUMIFS('Fielding Data'!G:G, 'Fielding Data'!$A:$A, $A3269)</f>
        <v>2</v>
      </c>
      <c r="X3269" s="13">
        <f>SUMIFS('Fielding Data'!H:H, 'Fielding Data'!$A:$A, $A3269)</f>
        <v>0</v>
      </c>
    </row>
    <row r="3270" spans="1:24" x14ac:dyDescent="0.3">
      <c r="A3270" s="13" t="str">
        <f t="shared" si="103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 t="shared" si="102"/>
        <v>P</v>
      </c>
      <c r="Q3270" s="13">
        <f>IFERROR(VLOOKUP($A3270, 'Fielding Data'!$A$1:$H$12056, 5, 0), 0)</f>
        <v>13</v>
      </c>
      <c r="R3270" s="13">
        <f>IFERROR(VLOOKUP($A3270, 'Fielding Data'!$A$1:$H$12056, 6, 0), 0)</f>
        <v>13</v>
      </c>
      <c r="S3270" s="13">
        <f>IFERROR(VLOOKUP($A3270, 'Fielding Data'!$A$1:$H$12056, 7, 0), 0)</f>
        <v>0</v>
      </c>
      <c r="T3270" s="13">
        <f>IFERROR(VLOOKUP($A3270, 'Fielding Data'!$A$1:$H$12056, 8, 0), 0)</f>
        <v>1</v>
      </c>
      <c r="U3270" s="13">
        <f>SUMIFS('Fielding Data'!E:E, 'Fielding Data'!$A:$A, $A3270)</f>
        <v>13</v>
      </c>
      <c r="V3270" s="13">
        <f>SUMIFS('Fielding Data'!F:F, 'Fielding Data'!$A:$A, $A3270)</f>
        <v>13</v>
      </c>
      <c r="W3270" s="13">
        <f>SUMIFS('Fielding Data'!G:G, 'Fielding Data'!$A:$A, $A3270)</f>
        <v>0</v>
      </c>
      <c r="X3270" s="13">
        <f>SUMIFS('Fielding Data'!H:H, 'Fielding Data'!$A:$A, $A3270)</f>
        <v>1</v>
      </c>
    </row>
    <row r="3271" spans="1:24" x14ac:dyDescent="0.3">
      <c r="A3271" s="13" t="str">
        <f t="shared" si="103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 t="shared" si="102"/>
        <v>3B</v>
      </c>
      <c r="Q3271" s="13">
        <f>IFERROR(VLOOKUP($A3271, 'Fielding Data'!$A$1:$H$12056, 5, 0), 0)</f>
        <v>57</v>
      </c>
      <c r="R3271" s="13">
        <f>IFERROR(VLOOKUP($A3271, 'Fielding Data'!$A$1:$H$12056, 6, 0), 0)</f>
        <v>119</v>
      </c>
      <c r="S3271" s="13">
        <f>IFERROR(VLOOKUP($A3271, 'Fielding Data'!$A$1:$H$12056, 7, 0), 0)</f>
        <v>8</v>
      </c>
      <c r="T3271" s="13">
        <f>IFERROR(VLOOKUP($A3271, 'Fielding Data'!$A$1:$H$12056, 8, 0), 0)</f>
        <v>13</v>
      </c>
      <c r="U3271" s="13">
        <f>SUMIFS('Fielding Data'!E:E, 'Fielding Data'!$A:$A, $A3271)</f>
        <v>57</v>
      </c>
      <c r="V3271" s="13">
        <f>SUMIFS('Fielding Data'!F:F, 'Fielding Data'!$A:$A, $A3271)</f>
        <v>119</v>
      </c>
      <c r="W3271" s="13">
        <f>SUMIFS('Fielding Data'!G:G, 'Fielding Data'!$A:$A, $A3271)</f>
        <v>8</v>
      </c>
      <c r="X3271" s="13">
        <f>SUMIFS('Fielding Data'!H:H, 'Fielding Data'!$A:$A, $A3271)</f>
        <v>13</v>
      </c>
    </row>
    <row r="3272" spans="1:24" x14ac:dyDescent="0.3">
      <c r="A3272" s="13" t="str">
        <f t="shared" si="103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 t="shared" si="102"/>
        <v>P</v>
      </c>
      <c r="Q3272" s="13">
        <f>IFERROR(VLOOKUP($A3272, 'Fielding Data'!$A$1:$H$12056, 5, 0), 0)</f>
        <v>0</v>
      </c>
      <c r="R3272" s="13">
        <f>IFERROR(VLOOKUP($A3272, 'Fielding Data'!$A$1:$H$12056, 6, 0), 0)</f>
        <v>0</v>
      </c>
      <c r="S3272" s="13">
        <f>IFERROR(VLOOKUP($A3272, 'Fielding Data'!$A$1:$H$12056, 7, 0), 0)</f>
        <v>0</v>
      </c>
      <c r="T3272" s="13">
        <f>IFERROR(VLOOKUP($A3272, 'Fielding Data'!$A$1:$H$12056, 8, 0), 0)</f>
        <v>0</v>
      </c>
      <c r="U3272" s="13">
        <f>SUMIFS('Fielding Data'!E:E, 'Fielding Data'!$A:$A, $A3272)</f>
        <v>0</v>
      </c>
      <c r="V3272" s="13">
        <f>SUMIFS('Fielding Data'!F:F, 'Fielding Data'!$A:$A, $A3272)</f>
        <v>0</v>
      </c>
      <c r="W3272" s="13">
        <f>SUMIFS('Fielding Data'!G:G, 'Fielding Data'!$A:$A, $A3272)</f>
        <v>0</v>
      </c>
      <c r="X3272" s="13">
        <f>SUMIFS('Fielding Data'!H:H, 'Fielding Data'!$A:$A, $A3272)</f>
        <v>0</v>
      </c>
    </row>
    <row r="3273" spans="1:24" x14ac:dyDescent="0.3">
      <c r="A3273" s="13" t="str">
        <f t="shared" si="103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 t="shared" si="102"/>
        <v>C</v>
      </c>
      <c r="Q3273" s="13">
        <f>IFERROR(VLOOKUP($A3273, 'Fielding Data'!$A$1:$H$12056, 5, 0), 0)</f>
        <v>20</v>
      </c>
      <c r="R3273" s="13">
        <f>IFERROR(VLOOKUP($A3273, 'Fielding Data'!$A$1:$H$12056, 6, 0), 0)</f>
        <v>1</v>
      </c>
      <c r="S3273" s="13">
        <f>IFERROR(VLOOKUP($A3273, 'Fielding Data'!$A$1:$H$12056, 7, 0), 0)</f>
        <v>0</v>
      </c>
      <c r="T3273" s="13">
        <f>IFERROR(VLOOKUP($A3273, 'Fielding Data'!$A$1:$H$12056, 8, 0), 0)</f>
        <v>0</v>
      </c>
      <c r="U3273" s="13">
        <f>SUMIFS('Fielding Data'!E:E, 'Fielding Data'!$A:$A, $A3273)</f>
        <v>20</v>
      </c>
      <c r="V3273" s="13">
        <f>SUMIFS('Fielding Data'!F:F, 'Fielding Data'!$A:$A, $A3273)</f>
        <v>1</v>
      </c>
      <c r="W3273" s="13">
        <f>SUMIFS('Fielding Data'!G:G, 'Fielding Data'!$A:$A, $A3273)</f>
        <v>0</v>
      </c>
      <c r="X3273" s="13">
        <f>SUMIFS('Fielding Data'!H:H, 'Fielding Data'!$A:$A, $A3273)</f>
        <v>0</v>
      </c>
    </row>
    <row r="3274" spans="1:24" x14ac:dyDescent="0.3">
      <c r="A3274" s="13" t="str">
        <f t="shared" si="103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 t="shared" si="102"/>
        <v>P</v>
      </c>
      <c r="Q3274" s="13">
        <f>IFERROR(VLOOKUP($A3274, 'Fielding Data'!$A$1:$H$12056, 5, 0), 0)</f>
        <v>3</v>
      </c>
      <c r="R3274" s="13">
        <f>IFERROR(VLOOKUP($A3274, 'Fielding Data'!$A$1:$H$12056, 6, 0), 0)</f>
        <v>5</v>
      </c>
      <c r="S3274" s="13">
        <f>IFERROR(VLOOKUP($A3274, 'Fielding Data'!$A$1:$H$12056, 7, 0), 0)</f>
        <v>2</v>
      </c>
      <c r="T3274" s="13">
        <f>IFERROR(VLOOKUP($A3274, 'Fielding Data'!$A$1:$H$12056, 8, 0), 0)</f>
        <v>0</v>
      </c>
      <c r="U3274" s="13">
        <f>SUMIFS('Fielding Data'!E:E, 'Fielding Data'!$A:$A, $A3274)</f>
        <v>3</v>
      </c>
      <c r="V3274" s="13">
        <f>SUMIFS('Fielding Data'!F:F, 'Fielding Data'!$A:$A, $A3274)</f>
        <v>5</v>
      </c>
      <c r="W3274" s="13">
        <f>SUMIFS('Fielding Data'!G:G, 'Fielding Data'!$A:$A, $A3274)</f>
        <v>2</v>
      </c>
      <c r="X3274" s="13">
        <f>SUMIFS('Fielding Data'!H:H, 'Fielding Data'!$A:$A, $A3274)</f>
        <v>0</v>
      </c>
    </row>
    <row r="3275" spans="1:24" x14ac:dyDescent="0.3">
      <c r="A3275" s="13" t="str">
        <f t="shared" si="103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 t="shared" si="102"/>
        <v>P</v>
      </c>
      <c r="Q3275" s="13">
        <f>IFERROR(VLOOKUP($A3275, 'Fielding Data'!$A$1:$H$12056, 5, 0), 0)</f>
        <v>3</v>
      </c>
      <c r="R3275" s="13">
        <f>IFERROR(VLOOKUP($A3275, 'Fielding Data'!$A$1:$H$12056, 6, 0), 0)</f>
        <v>2</v>
      </c>
      <c r="S3275" s="13">
        <f>IFERROR(VLOOKUP($A3275, 'Fielding Data'!$A$1:$H$12056, 7, 0), 0)</f>
        <v>0</v>
      </c>
      <c r="T3275" s="13">
        <f>IFERROR(VLOOKUP($A3275, 'Fielding Data'!$A$1:$H$12056, 8, 0), 0)</f>
        <v>0</v>
      </c>
      <c r="U3275" s="13">
        <f>SUMIFS('Fielding Data'!E:E, 'Fielding Data'!$A:$A, $A3275)</f>
        <v>3</v>
      </c>
      <c r="V3275" s="13">
        <f>SUMIFS('Fielding Data'!F:F, 'Fielding Data'!$A:$A, $A3275)</f>
        <v>2</v>
      </c>
      <c r="W3275" s="13">
        <f>SUMIFS('Fielding Data'!G:G, 'Fielding Data'!$A:$A, $A3275)</f>
        <v>0</v>
      </c>
      <c r="X3275" s="13">
        <f>SUMIFS('Fielding Data'!H:H, 'Fielding Data'!$A:$A, $A3275)</f>
        <v>0</v>
      </c>
    </row>
    <row r="3276" spans="1:24" x14ac:dyDescent="0.3">
      <c r="A3276" s="13" t="str">
        <f t="shared" si="103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 t="shared" si="102"/>
        <v>P</v>
      </c>
      <c r="Q3276" s="13">
        <f>IFERROR(VLOOKUP($A3276, 'Fielding Data'!$A$1:$H$12056, 5, 0), 0)</f>
        <v>0</v>
      </c>
      <c r="R3276" s="13">
        <f>IFERROR(VLOOKUP($A3276, 'Fielding Data'!$A$1:$H$12056, 6, 0), 0)</f>
        <v>3</v>
      </c>
      <c r="S3276" s="13">
        <f>IFERROR(VLOOKUP($A3276, 'Fielding Data'!$A$1:$H$12056, 7, 0), 0)</f>
        <v>1</v>
      </c>
      <c r="T3276" s="13">
        <f>IFERROR(VLOOKUP($A3276, 'Fielding Data'!$A$1:$H$12056, 8, 0), 0)</f>
        <v>0</v>
      </c>
      <c r="U3276" s="13">
        <f>SUMIFS('Fielding Data'!E:E, 'Fielding Data'!$A:$A, $A3276)</f>
        <v>0</v>
      </c>
      <c r="V3276" s="13">
        <f>SUMIFS('Fielding Data'!F:F, 'Fielding Data'!$A:$A, $A3276)</f>
        <v>3</v>
      </c>
      <c r="W3276" s="13">
        <f>SUMIFS('Fielding Data'!G:G, 'Fielding Data'!$A:$A, $A3276)</f>
        <v>1</v>
      </c>
      <c r="X3276" s="13">
        <f>SUMIFS('Fielding Data'!H:H, 'Fielding Data'!$A:$A, $A3276)</f>
        <v>0</v>
      </c>
    </row>
    <row r="3277" spans="1:24" x14ac:dyDescent="0.3">
      <c r="A3277" s="13" t="str">
        <f t="shared" si="103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 t="shared" si="102"/>
        <v>2B</v>
      </c>
      <c r="Q3277" s="13">
        <f>IFERROR(VLOOKUP($A3277, 'Fielding Data'!$A$1:$H$12056, 5, 0), 0)</f>
        <v>5</v>
      </c>
      <c r="R3277" s="13">
        <f>IFERROR(VLOOKUP($A3277, 'Fielding Data'!$A$1:$H$12056, 6, 0), 0)</f>
        <v>5</v>
      </c>
      <c r="S3277" s="13">
        <f>IFERROR(VLOOKUP($A3277, 'Fielding Data'!$A$1:$H$12056, 7, 0), 0)</f>
        <v>0</v>
      </c>
      <c r="T3277" s="13">
        <f>IFERROR(VLOOKUP($A3277, 'Fielding Data'!$A$1:$H$12056, 8, 0), 0)</f>
        <v>2</v>
      </c>
      <c r="U3277" s="13">
        <f>SUMIFS('Fielding Data'!E:E, 'Fielding Data'!$A:$A, $A3277)</f>
        <v>5</v>
      </c>
      <c r="V3277" s="13">
        <f>SUMIFS('Fielding Data'!F:F, 'Fielding Data'!$A:$A, $A3277)</f>
        <v>5</v>
      </c>
      <c r="W3277" s="13">
        <f>SUMIFS('Fielding Data'!G:G, 'Fielding Data'!$A:$A, $A3277)</f>
        <v>0</v>
      </c>
      <c r="X3277" s="13">
        <f>SUMIFS('Fielding Data'!H:H, 'Fielding Data'!$A:$A, $A3277)</f>
        <v>2</v>
      </c>
    </row>
    <row r="3278" spans="1:24" x14ac:dyDescent="0.3">
      <c r="A3278" s="13" t="str">
        <f t="shared" si="103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 t="shared" si="102"/>
        <v>2B</v>
      </c>
      <c r="Q3278" s="13">
        <f>IFERROR(VLOOKUP($A3278, 'Fielding Data'!$A$1:$H$12056, 5, 0), 0)</f>
        <v>40</v>
      </c>
      <c r="R3278" s="13">
        <f>IFERROR(VLOOKUP($A3278, 'Fielding Data'!$A$1:$H$12056, 6, 0), 0)</f>
        <v>63</v>
      </c>
      <c r="S3278" s="13">
        <f>IFERROR(VLOOKUP($A3278, 'Fielding Data'!$A$1:$H$12056, 7, 0), 0)</f>
        <v>0</v>
      </c>
      <c r="T3278" s="13">
        <f>IFERROR(VLOOKUP($A3278, 'Fielding Data'!$A$1:$H$12056, 8, 0), 0)</f>
        <v>15</v>
      </c>
      <c r="U3278" s="13">
        <f>SUMIFS('Fielding Data'!E:E, 'Fielding Data'!$A:$A, $A3278)</f>
        <v>113</v>
      </c>
      <c r="V3278" s="13">
        <f>SUMIFS('Fielding Data'!F:F, 'Fielding Data'!$A:$A, $A3278)</f>
        <v>248</v>
      </c>
      <c r="W3278" s="13">
        <f>SUMIFS('Fielding Data'!G:G, 'Fielding Data'!$A:$A, $A3278)</f>
        <v>18</v>
      </c>
      <c r="X3278" s="13">
        <f>SUMIFS('Fielding Data'!H:H, 'Fielding Data'!$A:$A, $A3278)</f>
        <v>41</v>
      </c>
    </row>
    <row r="3279" spans="1:24" x14ac:dyDescent="0.3">
      <c r="A3279" s="13" t="str">
        <f t="shared" si="103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 t="shared" si="102"/>
        <v>P</v>
      </c>
      <c r="Q3279" s="13">
        <f>IFERROR(VLOOKUP($A3279, 'Fielding Data'!$A$1:$H$12056, 5, 0), 0)</f>
        <v>3</v>
      </c>
      <c r="R3279" s="13">
        <f>IFERROR(VLOOKUP($A3279, 'Fielding Data'!$A$1:$H$12056, 6, 0), 0)</f>
        <v>0</v>
      </c>
      <c r="S3279" s="13">
        <f>IFERROR(VLOOKUP($A3279, 'Fielding Data'!$A$1:$H$12056, 7, 0), 0)</f>
        <v>0</v>
      </c>
      <c r="T3279" s="13">
        <f>IFERROR(VLOOKUP($A3279, 'Fielding Data'!$A$1:$H$12056, 8, 0), 0)</f>
        <v>0</v>
      </c>
      <c r="U3279" s="13">
        <f>SUMIFS('Fielding Data'!E:E, 'Fielding Data'!$A:$A, $A3279)</f>
        <v>3</v>
      </c>
      <c r="V3279" s="13">
        <f>SUMIFS('Fielding Data'!F:F, 'Fielding Data'!$A:$A, $A3279)</f>
        <v>0</v>
      </c>
      <c r="W3279" s="13">
        <f>SUMIFS('Fielding Data'!G:G, 'Fielding Data'!$A:$A, $A3279)</f>
        <v>0</v>
      </c>
      <c r="X3279" s="13">
        <f>SUMIFS('Fielding Data'!H:H, 'Fielding Data'!$A:$A, $A3279)</f>
        <v>0</v>
      </c>
    </row>
    <row r="3280" spans="1:24" x14ac:dyDescent="0.3">
      <c r="A3280" s="13" t="str">
        <f t="shared" si="103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 t="shared" si="102"/>
        <v>P</v>
      </c>
      <c r="Q3280" s="13">
        <f>IFERROR(VLOOKUP($A3280, 'Fielding Data'!$A$1:$H$12056, 5, 0), 0)</f>
        <v>3</v>
      </c>
      <c r="R3280" s="13">
        <f>IFERROR(VLOOKUP($A3280, 'Fielding Data'!$A$1:$H$12056, 6, 0), 0)</f>
        <v>20</v>
      </c>
      <c r="S3280" s="13">
        <f>IFERROR(VLOOKUP($A3280, 'Fielding Data'!$A$1:$H$12056, 7, 0), 0)</f>
        <v>1</v>
      </c>
      <c r="T3280" s="13">
        <f>IFERROR(VLOOKUP($A3280, 'Fielding Data'!$A$1:$H$12056, 8, 0), 0)</f>
        <v>0</v>
      </c>
      <c r="U3280" s="13">
        <f>SUMIFS('Fielding Data'!E:E, 'Fielding Data'!$A:$A, $A3280)</f>
        <v>3</v>
      </c>
      <c r="V3280" s="13">
        <f>SUMIFS('Fielding Data'!F:F, 'Fielding Data'!$A:$A, $A3280)</f>
        <v>20</v>
      </c>
      <c r="W3280" s="13">
        <f>SUMIFS('Fielding Data'!G:G, 'Fielding Data'!$A:$A, $A3280)</f>
        <v>1</v>
      </c>
      <c r="X3280" s="13">
        <f>SUMIFS('Fielding Data'!H:H, 'Fielding Data'!$A:$A, $A3280)</f>
        <v>0</v>
      </c>
    </row>
    <row r="3281" spans="1:24" x14ac:dyDescent="0.3">
      <c r="A3281" s="13" t="str">
        <f t="shared" si="103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 t="shared" si="102"/>
        <v>P</v>
      </c>
      <c r="Q3281" s="13">
        <f>IFERROR(VLOOKUP($A3281, 'Fielding Data'!$A$1:$H$12056, 5, 0), 0)</f>
        <v>4</v>
      </c>
      <c r="R3281" s="13">
        <f>IFERROR(VLOOKUP($A3281, 'Fielding Data'!$A$1:$H$12056, 6, 0), 0)</f>
        <v>6</v>
      </c>
      <c r="S3281" s="13">
        <f>IFERROR(VLOOKUP($A3281, 'Fielding Data'!$A$1:$H$12056, 7, 0), 0)</f>
        <v>0</v>
      </c>
      <c r="T3281" s="13">
        <f>IFERROR(VLOOKUP($A3281, 'Fielding Data'!$A$1:$H$12056, 8, 0), 0)</f>
        <v>1</v>
      </c>
      <c r="U3281" s="13">
        <f>SUMIFS('Fielding Data'!E:E, 'Fielding Data'!$A:$A, $A3281)</f>
        <v>4</v>
      </c>
      <c r="V3281" s="13">
        <f>SUMIFS('Fielding Data'!F:F, 'Fielding Data'!$A:$A, $A3281)</f>
        <v>6</v>
      </c>
      <c r="W3281" s="13">
        <f>SUMIFS('Fielding Data'!G:G, 'Fielding Data'!$A:$A, $A3281)</f>
        <v>0</v>
      </c>
      <c r="X3281" s="13">
        <f>SUMIFS('Fielding Data'!H:H, 'Fielding Data'!$A:$A, $A3281)</f>
        <v>1</v>
      </c>
    </row>
    <row r="3282" spans="1:24" x14ac:dyDescent="0.3">
      <c r="A3282" s="13" t="str">
        <f t="shared" si="103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 t="shared" si="102"/>
        <v>3B</v>
      </c>
      <c r="Q3282" s="13">
        <f>IFERROR(VLOOKUP($A3282, 'Fielding Data'!$A$1:$H$12056, 5, 0), 0)</f>
        <v>45</v>
      </c>
      <c r="R3282" s="13">
        <f>IFERROR(VLOOKUP($A3282, 'Fielding Data'!$A$1:$H$12056, 6, 0), 0)</f>
        <v>139</v>
      </c>
      <c r="S3282" s="13">
        <f>IFERROR(VLOOKUP($A3282, 'Fielding Data'!$A$1:$H$12056, 7, 0), 0)</f>
        <v>10</v>
      </c>
      <c r="T3282" s="13">
        <f>IFERROR(VLOOKUP($A3282, 'Fielding Data'!$A$1:$H$12056, 8, 0), 0)</f>
        <v>6</v>
      </c>
      <c r="U3282" s="13">
        <f>SUMIFS('Fielding Data'!E:E, 'Fielding Data'!$A:$A, $A3282)</f>
        <v>45</v>
      </c>
      <c r="V3282" s="13">
        <f>SUMIFS('Fielding Data'!F:F, 'Fielding Data'!$A:$A, $A3282)</f>
        <v>139</v>
      </c>
      <c r="W3282" s="13">
        <f>SUMIFS('Fielding Data'!G:G, 'Fielding Data'!$A:$A, $A3282)</f>
        <v>10</v>
      </c>
      <c r="X3282" s="13">
        <f>SUMIFS('Fielding Data'!H:H, 'Fielding Data'!$A:$A, $A3282)</f>
        <v>6</v>
      </c>
    </row>
    <row r="3283" spans="1:24" x14ac:dyDescent="0.3">
      <c r="A3283" s="13" t="str">
        <f t="shared" si="103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 t="shared" si="102"/>
        <v>SS</v>
      </c>
      <c r="Q3283" s="13">
        <f>IFERROR(VLOOKUP($A3283, 'Fielding Data'!$A$1:$H$12056, 5, 0), 0)</f>
        <v>204</v>
      </c>
      <c r="R3283" s="13">
        <f>IFERROR(VLOOKUP($A3283, 'Fielding Data'!$A$1:$H$12056, 6, 0), 0)</f>
        <v>377</v>
      </c>
      <c r="S3283" s="13">
        <f>IFERROR(VLOOKUP($A3283, 'Fielding Data'!$A$1:$H$12056, 7, 0), 0)</f>
        <v>13</v>
      </c>
      <c r="T3283" s="13">
        <f>IFERROR(VLOOKUP($A3283, 'Fielding Data'!$A$1:$H$12056, 8, 0), 0)</f>
        <v>74</v>
      </c>
      <c r="U3283" s="13">
        <f>SUMIFS('Fielding Data'!E:E, 'Fielding Data'!$A:$A, $A3283)</f>
        <v>204</v>
      </c>
      <c r="V3283" s="13">
        <f>SUMIFS('Fielding Data'!F:F, 'Fielding Data'!$A:$A, $A3283)</f>
        <v>377</v>
      </c>
      <c r="W3283" s="13">
        <f>SUMIFS('Fielding Data'!G:G, 'Fielding Data'!$A:$A, $A3283)</f>
        <v>13</v>
      </c>
      <c r="X3283" s="13">
        <f>SUMIFS('Fielding Data'!H:H, 'Fielding Data'!$A:$A, $A3283)</f>
        <v>74</v>
      </c>
    </row>
    <row r="3284" spans="1:24" x14ac:dyDescent="0.3">
      <c r="A3284" s="13" t="str">
        <f t="shared" si="103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 t="shared" si="102"/>
        <v>P</v>
      </c>
      <c r="Q3284" s="13">
        <f>IFERROR(VLOOKUP($A3284, 'Fielding Data'!$A$1:$H$12056, 5, 0), 0)</f>
        <v>5</v>
      </c>
      <c r="R3284" s="13">
        <f>IFERROR(VLOOKUP($A3284, 'Fielding Data'!$A$1:$H$12056, 6, 0), 0)</f>
        <v>34</v>
      </c>
      <c r="S3284" s="13">
        <f>IFERROR(VLOOKUP($A3284, 'Fielding Data'!$A$1:$H$12056, 7, 0), 0)</f>
        <v>2</v>
      </c>
      <c r="T3284" s="13">
        <f>IFERROR(VLOOKUP($A3284, 'Fielding Data'!$A$1:$H$12056, 8, 0), 0)</f>
        <v>2</v>
      </c>
      <c r="U3284" s="13">
        <f>SUMIFS('Fielding Data'!E:E, 'Fielding Data'!$A:$A, $A3284)</f>
        <v>5</v>
      </c>
      <c r="V3284" s="13">
        <f>SUMIFS('Fielding Data'!F:F, 'Fielding Data'!$A:$A, $A3284)</f>
        <v>34</v>
      </c>
      <c r="W3284" s="13">
        <f>SUMIFS('Fielding Data'!G:G, 'Fielding Data'!$A:$A, $A3284)</f>
        <v>2</v>
      </c>
      <c r="X3284" s="13">
        <f>SUMIFS('Fielding Data'!H:H, 'Fielding Data'!$A:$A, $A3284)</f>
        <v>2</v>
      </c>
    </row>
    <row r="3285" spans="1:24" x14ac:dyDescent="0.3">
      <c r="A3285" s="13" t="str">
        <f t="shared" si="103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 t="shared" si="102"/>
        <v>2B</v>
      </c>
      <c r="Q3285" s="13">
        <f>IFERROR(VLOOKUP($A3285, 'Fielding Data'!$A$1:$H$12056, 5, 0), 0)</f>
        <v>0</v>
      </c>
      <c r="R3285" s="13">
        <f>IFERROR(VLOOKUP($A3285, 'Fielding Data'!$A$1:$H$12056, 6, 0), 0)</f>
        <v>0</v>
      </c>
      <c r="S3285" s="13">
        <f>IFERROR(VLOOKUP($A3285, 'Fielding Data'!$A$1:$H$12056, 7, 0), 0)</f>
        <v>0</v>
      </c>
      <c r="T3285" s="13">
        <f>IFERROR(VLOOKUP($A3285, 'Fielding Data'!$A$1:$H$12056, 8, 0), 0)</f>
        <v>0</v>
      </c>
      <c r="U3285" s="13">
        <f>SUMIFS('Fielding Data'!E:E, 'Fielding Data'!$A:$A, $A3285)</f>
        <v>9</v>
      </c>
      <c r="V3285" s="13">
        <f>SUMIFS('Fielding Data'!F:F, 'Fielding Data'!$A:$A, $A3285)</f>
        <v>20</v>
      </c>
      <c r="W3285" s="13">
        <f>SUMIFS('Fielding Data'!G:G, 'Fielding Data'!$A:$A, $A3285)</f>
        <v>2</v>
      </c>
      <c r="X3285" s="13">
        <f>SUMIFS('Fielding Data'!H:H, 'Fielding Data'!$A:$A, $A3285)</f>
        <v>6</v>
      </c>
    </row>
    <row r="3286" spans="1:24" x14ac:dyDescent="0.3">
      <c r="A3286" s="13" t="str">
        <f t="shared" si="103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 t="shared" si="102"/>
        <v>P</v>
      </c>
      <c r="Q3286" s="13">
        <f>IFERROR(VLOOKUP($A3286, 'Fielding Data'!$A$1:$H$12056, 5, 0), 0)</f>
        <v>1</v>
      </c>
      <c r="R3286" s="13">
        <f>IFERROR(VLOOKUP($A3286, 'Fielding Data'!$A$1:$H$12056, 6, 0), 0)</f>
        <v>5</v>
      </c>
      <c r="S3286" s="13">
        <f>IFERROR(VLOOKUP($A3286, 'Fielding Data'!$A$1:$H$12056, 7, 0), 0)</f>
        <v>0</v>
      </c>
      <c r="T3286" s="13">
        <f>IFERROR(VLOOKUP($A3286, 'Fielding Data'!$A$1:$H$12056, 8, 0), 0)</f>
        <v>0</v>
      </c>
      <c r="U3286" s="13">
        <f>SUMIFS('Fielding Data'!E:E, 'Fielding Data'!$A:$A, $A3286)</f>
        <v>1</v>
      </c>
      <c r="V3286" s="13">
        <f>SUMIFS('Fielding Data'!F:F, 'Fielding Data'!$A:$A, $A3286)</f>
        <v>5</v>
      </c>
      <c r="W3286" s="13">
        <f>SUMIFS('Fielding Data'!G:G, 'Fielding Data'!$A:$A, $A3286)</f>
        <v>0</v>
      </c>
      <c r="X3286" s="13">
        <f>SUMIFS('Fielding Data'!H:H, 'Fielding Data'!$A:$A, $A3286)</f>
        <v>0</v>
      </c>
    </row>
    <row r="3287" spans="1:24" x14ac:dyDescent="0.3">
      <c r="A3287" s="13" t="str">
        <f t="shared" si="103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 t="shared" si="102"/>
        <v>1B</v>
      </c>
      <c r="Q3287" s="13">
        <f>IFERROR(VLOOKUP($A3287, 'Fielding Data'!$A$1:$H$12056, 5, 0), 0)</f>
        <v>26</v>
      </c>
      <c r="R3287" s="13">
        <f>IFERROR(VLOOKUP($A3287, 'Fielding Data'!$A$1:$H$12056, 6, 0), 0)</f>
        <v>7</v>
      </c>
      <c r="S3287" s="13">
        <f>IFERROR(VLOOKUP($A3287, 'Fielding Data'!$A$1:$H$12056, 7, 0), 0)</f>
        <v>0</v>
      </c>
      <c r="T3287" s="13">
        <f>IFERROR(VLOOKUP($A3287, 'Fielding Data'!$A$1:$H$12056, 8, 0), 0)</f>
        <v>1</v>
      </c>
      <c r="U3287" s="13">
        <f>SUMIFS('Fielding Data'!E:E, 'Fielding Data'!$A:$A, $A3287)</f>
        <v>88</v>
      </c>
      <c r="V3287" s="13">
        <f>SUMIFS('Fielding Data'!F:F, 'Fielding Data'!$A:$A, $A3287)</f>
        <v>79</v>
      </c>
      <c r="W3287" s="13">
        <f>SUMIFS('Fielding Data'!G:G, 'Fielding Data'!$A:$A, $A3287)</f>
        <v>0</v>
      </c>
      <c r="X3287" s="13">
        <f>SUMIFS('Fielding Data'!H:H, 'Fielding Data'!$A:$A, $A3287)</f>
        <v>18</v>
      </c>
    </row>
    <row r="3288" spans="1:24" x14ac:dyDescent="0.3">
      <c r="A3288" s="13" t="str">
        <f t="shared" si="103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 t="shared" si="102"/>
        <v>P</v>
      </c>
      <c r="Q3288" s="13">
        <f>IFERROR(VLOOKUP($A3288, 'Fielding Data'!$A$1:$H$12056, 5, 0), 0)</f>
        <v>0</v>
      </c>
      <c r="R3288" s="13">
        <f>IFERROR(VLOOKUP($A3288, 'Fielding Data'!$A$1:$H$12056, 6, 0), 0)</f>
        <v>0</v>
      </c>
      <c r="S3288" s="13">
        <f>IFERROR(VLOOKUP($A3288, 'Fielding Data'!$A$1:$H$12056, 7, 0), 0)</f>
        <v>0</v>
      </c>
      <c r="T3288" s="13">
        <f>IFERROR(VLOOKUP($A3288, 'Fielding Data'!$A$1:$H$12056, 8, 0), 0)</f>
        <v>0</v>
      </c>
      <c r="U3288" s="13">
        <f>SUMIFS('Fielding Data'!E:E, 'Fielding Data'!$A:$A, $A3288)</f>
        <v>0</v>
      </c>
      <c r="V3288" s="13">
        <f>SUMIFS('Fielding Data'!F:F, 'Fielding Data'!$A:$A, $A3288)</f>
        <v>0</v>
      </c>
      <c r="W3288" s="13">
        <f>SUMIFS('Fielding Data'!G:G, 'Fielding Data'!$A:$A, $A3288)</f>
        <v>0</v>
      </c>
      <c r="X3288" s="13">
        <f>SUMIFS('Fielding Data'!H:H, 'Fielding Data'!$A:$A, $A3288)</f>
        <v>0</v>
      </c>
    </row>
    <row r="3289" spans="1:24" x14ac:dyDescent="0.3">
      <c r="A3289" s="13" t="str">
        <f t="shared" si="103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 t="shared" si="102"/>
        <v>1B</v>
      </c>
      <c r="Q3289" s="13">
        <f>IFERROR(VLOOKUP($A3289, 'Fielding Data'!$A$1:$H$12056, 5, 0), 0)</f>
        <v>8</v>
      </c>
      <c r="R3289" s="13">
        <f>IFERROR(VLOOKUP($A3289, 'Fielding Data'!$A$1:$H$12056, 6, 0), 0)</f>
        <v>0</v>
      </c>
      <c r="S3289" s="13">
        <f>IFERROR(VLOOKUP($A3289, 'Fielding Data'!$A$1:$H$12056, 7, 0), 0)</f>
        <v>1</v>
      </c>
      <c r="T3289" s="13">
        <f>IFERROR(VLOOKUP($A3289, 'Fielding Data'!$A$1:$H$12056, 8, 0), 0)</f>
        <v>1</v>
      </c>
      <c r="U3289" s="13">
        <f>SUMIFS('Fielding Data'!E:E, 'Fielding Data'!$A:$A, $A3289)</f>
        <v>702</v>
      </c>
      <c r="V3289" s="13">
        <f>SUMIFS('Fielding Data'!F:F, 'Fielding Data'!$A:$A, $A3289)</f>
        <v>79</v>
      </c>
      <c r="W3289" s="13">
        <f>SUMIFS('Fielding Data'!G:G, 'Fielding Data'!$A:$A, $A3289)</f>
        <v>15</v>
      </c>
      <c r="X3289" s="13">
        <f>SUMIFS('Fielding Data'!H:H, 'Fielding Data'!$A:$A, $A3289)</f>
        <v>6</v>
      </c>
    </row>
    <row r="3290" spans="1:24" x14ac:dyDescent="0.3">
      <c r="A3290" s="13" t="str">
        <f t="shared" si="103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 t="shared" si="102"/>
        <v>P</v>
      </c>
      <c r="Q3290" s="13">
        <f>IFERROR(VLOOKUP($A3290, 'Fielding Data'!$A$1:$H$12056, 5, 0), 0)</f>
        <v>3</v>
      </c>
      <c r="R3290" s="13">
        <f>IFERROR(VLOOKUP($A3290, 'Fielding Data'!$A$1:$H$12056, 6, 0), 0)</f>
        <v>2</v>
      </c>
      <c r="S3290" s="13">
        <f>IFERROR(VLOOKUP($A3290, 'Fielding Data'!$A$1:$H$12056, 7, 0), 0)</f>
        <v>0</v>
      </c>
      <c r="T3290" s="13">
        <f>IFERROR(VLOOKUP($A3290, 'Fielding Data'!$A$1:$H$12056, 8, 0), 0)</f>
        <v>0</v>
      </c>
      <c r="U3290" s="13">
        <f>SUMIFS('Fielding Data'!E:E, 'Fielding Data'!$A:$A, $A3290)</f>
        <v>3</v>
      </c>
      <c r="V3290" s="13">
        <f>SUMIFS('Fielding Data'!F:F, 'Fielding Data'!$A:$A, $A3290)</f>
        <v>2</v>
      </c>
      <c r="W3290" s="13">
        <f>SUMIFS('Fielding Data'!G:G, 'Fielding Data'!$A:$A, $A3290)</f>
        <v>0</v>
      </c>
      <c r="X3290" s="13">
        <f>SUMIFS('Fielding Data'!H:H, 'Fielding Data'!$A:$A, $A3290)</f>
        <v>0</v>
      </c>
    </row>
    <row r="3291" spans="1:24" x14ac:dyDescent="0.3">
      <c r="A3291" s="13" t="str">
        <f t="shared" si="103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 t="shared" si="102"/>
        <v>P</v>
      </c>
      <c r="Q3291" s="13">
        <f>IFERROR(VLOOKUP($A3291, 'Fielding Data'!$A$1:$H$12056, 5, 0), 0)</f>
        <v>1</v>
      </c>
      <c r="R3291" s="13">
        <f>IFERROR(VLOOKUP($A3291, 'Fielding Data'!$A$1:$H$12056, 6, 0), 0)</f>
        <v>1</v>
      </c>
      <c r="S3291" s="13">
        <f>IFERROR(VLOOKUP($A3291, 'Fielding Data'!$A$1:$H$12056, 7, 0), 0)</f>
        <v>0</v>
      </c>
      <c r="T3291" s="13">
        <f>IFERROR(VLOOKUP($A3291, 'Fielding Data'!$A$1:$H$12056, 8, 0), 0)</f>
        <v>0</v>
      </c>
      <c r="U3291" s="13">
        <f>SUMIFS('Fielding Data'!E:E, 'Fielding Data'!$A:$A, $A3291)</f>
        <v>1</v>
      </c>
      <c r="V3291" s="13">
        <f>SUMIFS('Fielding Data'!F:F, 'Fielding Data'!$A:$A, $A3291)</f>
        <v>1</v>
      </c>
      <c r="W3291" s="13">
        <f>SUMIFS('Fielding Data'!G:G, 'Fielding Data'!$A:$A, $A3291)</f>
        <v>0</v>
      </c>
      <c r="X3291" s="13">
        <f>SUMIFS('Fielding Data'!H:H, 'Fielding Data'!$A:$A, $A3291)</f>
        <v>0</v>
      </c>
    </row>
    <row r="3292" spans="1:24" x14ac:dyDescent="0.3">
      <c r="A3292" s="13" t="str">
        <f t="shared" si="103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 t="shared" si="102"/>
        <v>CF</v>
      </c>
      <c r="Q3292" s="13">
        <f>IFERROR(VLOOKUP($A3292, 'Fielding Data'!$A$1:$H$12056, 5, 0), 0)</f>
        <v>0</v>
      </c>
      <c r="R3292" s="13">
        <f>IFERROR(VLOOKUP($A3292, 'Fielding Data'!$A$1:$H$12056, 6, 0), 0)</f>
        <v>0</v>
      </c>
      <c r="S3292" s="13">
        <f>IFERROR(VLOOKUP($A3292, 'Fielding Data'!$A$1:$H$12056, 7, 0), 0)</f>
        <v>0</v>
      </c>
      <c r="T3292" s="13">
        <f>IFERROR(VLOOKUP($A3292, 'Fielding Data'!$A$1:$H$12056, 8, 0), 0)</f>
        <v>0</v>
      </c>
      <c r="U3292" s="13">
        <f>SUMIFS('Fielding Data'!E:E, 'Fielding Data'!$A:$A, $A3292)</f>
        <v>198</v>
      </c>
      <c r="V3292" s="13">
        <f>SUMIFS('Fielding Data'!F:F, 'Fielding Data'!$A:$A, $A3292)</f>
        <v>9</v>
      </c>
      <c r="W3292" s="13">
        <f>SUMIFS('Fielding Data'!G:G, 'Fielding Data'!$A:$A, $A3292)</f>
        <v>1</v>
      </c>
      <c r="X3292" s="13">
        <f>SUMIFS('Fielding Data'!H:H, 'Fielding Data'!$A:$A, $A3292)</f>
        <v>2</v>
      </c>
    </row>
    <row r="3293" spans="1:24" x14ac:dyDescent="0.3">
      <c r="A3293" s="13" t="str">
        <f t="shared" si="103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 t="shared" si="102"/>
        <v>C</v>
      </c>
      <c r="Q3293" s="13">
        <f>IFERROR(VLOOKUP($A3293, 'Fielding Data'!$A$1:$H$12056, 5, 0), 0)</f>
        <v>366</v>
      </c>
      <c r="R3293" s="13">
        <f>IFERROR(VLOOKUP($A3293, 'Fielding Data'!$A$1:$H$12056, 6, 0), 0)</f>
        <v>27</v>
      </c>
      <c r="S3293" s="13">
        <f>IFERROR(VLOOKUP($A3293, 'Fielding Data'!$A$1:$H$12056, 7, 0), 0)</f>
        <v>2</v>
      </c>
      <c r="T3293" s="13">
        <f>IFERROR(VLOOKUP($A3293, 'Fielding Data'!$A$1:$H$12056, 8, 0), 0)</f>
        <v>4</v>
      </c>
      <c r="U3293" s="13">
        <f>SUMIFS('Fielding Data'!E:E, 'Fielding Data'!$A:$A, $A3293)</f>
        <v>366</v>
      </c>
      <c r="V3293" s="13">
        <f>SUMIFS('Fielding Data'!F:F, 'Fielding Data'!$A:$A, $A3293)</f>
        <v>27</v>
      </c>
      <c r="W3293" s="13">
        <f>SUMIFS('Fielding Data'!G:G, 'Fielding Data'!$A:$A, $A3293)</f>
        <v>2</v>
      </c>
      <c r="X3293" s="13">
        <f>SUMIFS('Fielding Data'!H:H, 'Fielding Data'!$A:$A, $A3293)</f>
        <v>4</v>
      </c>
    </row>
    <row r="3294" spans="1:24" x14ac:dyDescent="0.3">
      <c r="A3294" s="13" t="str">
        <f t="shared" si="103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 t="shared" si="102"/>
        <v>P</v>
      </c>
      <c r="Q3294" s="13">
        <f>IFERROR(VLOOKUP($A3294, 'Fielding Data'!$A$1:$H$12056, 5, 0), 0)</f>
        <v>4</v>
      </c>
      <c r="R3294" s="13">
        <f>IFERROR(VLOOKUP($A3294, 'Fielding Data'!$A$1:$H$12056, 6, 0), 0)</f>
        <v>12</v>
      </c>
      <c r="S3294" s="13">
        <f>IFERROR(VLOOKUP($A3294, 'Fielding Data'!$A$1:$H$12056, 7, 0), 0)</f>
        <v>0</v>
      </c>
      <c r="T3294" s="13">
        <f>IFERROR(VLOOKUP($A3294, 'Fielding Data'!$A$1:$H$12056, 8, 0), 0)</f>
        <v>3</v>
      </c>
      <c r="U3294" s="13">
        <f>SUMIFS('Fielding Data'!E:E, 'Fielding Data'!$A:$A, $A3294)</f>
        <v>4</v>
      </c>
      <c r="V3294" s="13">
        <f>SUMIFS('Fielding Data'!F:F, 'Fielding Data'!$A:$A, $A3294)</f>
        <v>12</v>
      </c>
      <c r="W3294" s="13">
        <f>SUMIFS('Fielding Data'!G:G, 'Fielding Data'!$A:$A, $A3294)</f>
        <v>0</v>
      </c>
      <c r="X3294" s="13">
        <f>SUMIFS('Fielding Data'!H:H, 'Fielding Data'!$A:$A, $A3294)</f>
        <v>3</v>
      </c>
    </row>
    <row r="3295" spans="1:24" x14ac:dyDescent="0.3">
      <c r="A3295" s="13" t="str">
        <f t="shared" si="103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 t="shared" si="102"/>
        <v>P</v>
      </c>
      <c r="Q3295" s="13">
        <f>IFERROR(VLOOKUP($A3295, 'Fielding Data'!$A$1:$H$12056, 5, 0), 0)</f>
        <v>8</v>
      </c>
      <c r="R3295" s="13">
        <f>IFERROR(VLOOKUP($A3295, 'Fielding Data'!$A$1:$H$12056, 6, 0), 0)</f>
        <v>16</v>
      </c>
      <c r="S3295" s="13">
        <f>IFERROR(VLOOKUP($A3295, 'Fielding Data'!$A$1:$H$12056, 7, 0), 0)</f>
        <v>0</v>
      </c>
      <c r="T3295" s="13">
        <f>IFERROR(VLOOKUP($A3295, 'Fielding Data'!$A$1:$H$12056, 8, 0), 0)</f>
        <v>1</v>
      </c>
      <c r="U3295" s="13">
        <f>SUMIFS('Fielding Data'!E:E, 'Fielding Data'!$A:$A, $A3295)</f>
        <v>8</v>
      </c>
      <c r="V3295" s="13">
        <f>SUMIFS('Fielding Data'!F:F, 'Fielding Data'!$A:$A, $A3295)</f>
        <v>16</v>
      </c>
      <c r="W3295" s="13">
        <f>SUMIFS('Fielding Data'!G:G, 'Fielding Data'!$A:$A, $A3295)</f>
        <v>0</v>
      </c>
      <c r="X3295" s="13">
        <f>SUMIFS('Fielding Data'!H:H, 'Fielding Data'!$A:$A, $A3295)</f>
        <v>1</v>
      </c>
    </row>
    <row r="3296" spans="1:24" x14ac:dyDescent="0.3">
      <c r="A3296" s="13" t="str">
        <f t="shared" si="103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 t="shared" si="102"/>
        <v>1B</v>
      </c>
      <c r="Q3296" s="13">
        <f>IFERROR(VLOOKUP($A3296, 'Fielding Data'!$A$1:$H$12056, 5, 0), 0)</f>
        <v>16</v>
      </c>
      <c r="R3296" s="13">
        <f>IFERROR(VLOOKUP($A3296, 'Fielding Data'!$A$1:$H$12056, 6, 0), 0)</f>
        <v>0</v>
      </c>
      <c r="S3296" s="13">
        <f>IFERROR(VLOOKUP($A3296, 'Fielding Data'!$A$1:$H$12056, 7, 0), 0)</f>
        <v>0</v>
      </c>
      <c r="T3296" s="13">
        <f>IFERROR(VLOOKUP($A3296, 'Fielding Data'!$A$1:$H$12056, 8, 0), 0)</f>
        <v>0</v>
      </c>
      <c r="U3296" s="13">
        <f>SUMIFS('Fielding Data'!E:E, 'Fielding Data'!$A:$A, $A3296)</f>
        <v>21</v>
      </c>
      <c r="V3296" s="13">
        <f>SUMIFS('Fielding Data'!F:F, 'Fielding Data'!$A:$A, $A3296)</f>
        <v>0</v>
      </c>
      <c r="W3296" s="13">
        <f>SUMIFS('Fielding Data'!G:G, 'Fielding Data'!$A:$A, $A3296)</f>
        <v>0</v>
      </c>
      <c r="X3296" s="13">
        <f>SUMIFS('Fielding Data'!H:H, 'Fielding Data'!$A:$A, $A3296)</f>
        <v>0</v>
      </c>
    </row>
    <row r="3297" spans="1:24" x14ac:dyDescent="0.3">
      <c r="A3297" s="13" t="str">
        <f t="shared" si="103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 t="shared" si="102"/>
        <v>CF</v>
      </c>
      <c r="Q3297" s="13">
        <f>IFERROR(VLOOKUP($A3297, 'Fielding Data'!$A$1:$H$12056, 5, 0), 0)</f>
        <v>0</v>
      </c>
      <c r="R3297" s="13">
        <f>IFERROR(VLOOKUP($A3297, 'Fielding Data'!$A$1:$H$12056, 6, 0), 0)</f>
        <v>0</v>
      </c>
      <c r="S3297" s="13">
        <f>IFERROR(VLOOKUP($A3297, 'Fielding Data'!$A$1:$H$12056, 7, 0), 0)</f>
        <v>0</v>
      </c>
      <c r="T3297" s="13">
        <f>IFERROR(VLOOKUP($A3297, 'Fielding Data'!$A$1:$H$12056, 8, 0), 0)</f>
        <v>0</v>
      </c>
      <c r="U3297" s="13">
        <f>SUMIFS('Fielding Data'!E:E, 'Fielding Data'!$A:$A, $A3297)</f>
        <v>180</v>
      </c>
      <c r="V3297" s="13">
        <f>SUMIFS('Fielding Data'!F:F, 'Fielding Data'!$A:$A, $A3297)</f>
        <v>3</v>
      </c>
      <c r="W3297" s="13">
        <f>SUMIFS('Fielding Data'!G:G, 'Fielding Data'!$A:$A, $A3297)</f>
        <v>3</v>
      </c>
      <c r="X3297" s="13">
        <f>SUMIFS('Fielding Data'!H:H, 'Fielding Data'!$A:$A, $A3297)</f>
        <v>0</v>
      </c>
    </row>
    <row r="3298" spans="1:24" x14ac:dyDescent="0.3">
      <c r="A3298" s="13" t="str">
        <f t="shared" si="103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 t="shared" si="102"/>
        <v>C</v>
      </c>
      <c r="Q3298" s="13">
        <f>IFERROR(VLOOKUP($A3298, 'Fielding Data'!$A$1:$H$12056, 5, 0), 0)</f>
        <v>856</v>
      </c>
      <c r="R3298" s="13">
        <f>IFERROR(VLOOKUP($A3298, 'Fielding Data'!$A$1:$H$12056, 6, 0), 0)</f>
        <v>73</v>
      </c>
      <c r="S3298" s="13">
        <f>IFERROR(VLOOKUP($A3298, 'Fielding Data'!$A$1:$H$12056, 7, 0), 0)</f>
        <v>6</v>
      </c>
      <c r="T3298" s="13">
        <f>IFERROR(VLOOKUP($A3298, 'Fielding Data'!$A$1:$H$12056, 8, 0), 0)</f>
        <v>8</v>
      </c>
      <c r="U3298" s="13">
        <f>SUMIFS('Fielding Data'!E:E, 'Fielding Data'!$A:$A, $A3298)</f>
        <v>856</v>
      </c>
      <c r="V3298" s="13">
        <f>SUMIFS('Fielding Data'!F:F, 'Fielding Data'!$A:$A, $A3298)</f>
        <v>73</v>
      </c>
      <c r="W3298" s="13">
        <f>SUMIFS('Fielding Data'!G:G, 'Fielding Data'!$A:$A, $A3298)</f>
        <v>6</v>
      </c>
      <c r="X3298" s="13">
        <f>SUMIFS('Fielding Data'!H:H, 'Fielding Data'!$A:$A, $A3298)</f>
        <v>8</v>
      </c>
    </row>
    <row r="3299" spans="1:24" x14ac:dyDescent="0.3">
      <c r="A3299" s="13" t="str">
        <f t="shared" si="103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 t="shared" si="102"/>
        <v>P</v>
      </c>
      <c r="Q3299" s="13">
        <f>IFERROR(VLOOKUP($A3299, 'Fielding Data'!$A$1:$H$12056, 5, 0), 0)</f>
        <v>0</v>
      </c>
      <c r="R3299" s="13">
        <f>IFERROR(VLOOKUP($A3299, 'Fielding Data'!$A$1:$H$12056, 6, 0), 0)</f>
        <v>0</v>
      </c>
      <c r="S3299" s="13">
        <f>IFERROR(VLOOKUP($A3299, 'Fielding Data'!$A$1:$H$12056, 7, 0), 0)</f>
        <v>0</v>
      </c>
      <c r="T3299" s="13">
        <f>IFERROR(VLOOKUP($A3299, 'Fielding Data'!$A$1:$H$12056, 8, 0), 0)</f>
        <v>0</v>
      </c>
      <c r="U3299" s="13">
        <f>SUMIFS('Fielding Data'!E:E, 'Fielding Data'!$A:$A, $A3299)</f>
        <v>0</v>
      </c>
      <c r="V3299" s="13">
        <f>SUMIFS('Fielding Data'!F:F, 'Fielding Data'!$A:$A, $A3299)</f>
        <v>0</v>
      </c>
      <c r="W3299" s="13">
        <f>SUMIFS('Fielding Data'!G:G, 'Fielding Data'!$A:$A, $A3299)</f>
        <v>0</v>
      </c>
      <c r="X3299" s="13">
        <f>SUMIFS('Fielding Data'!H:H, 'Fielding Data'!$A:$A, $A3299)</f>
        <v>0</v>
      </c>
    </row>
    <row r="3300" spans="1:24" x14ac:dyDescent="0.3">
      <c r="A3300" s="13" t="str">
        <f t="shared" si="103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 t="shared" si="102"/>
        <v>P</v>
      </c>
      <c r="Q3300" s="13">
        <f>IFERROR(VLOOKUP($A3300, 'Fielding Data'!$A$1:$H$12056, 5, 0), 0)</f>
        <v>1</v>
      </c>
      <c r="R3300" s="13">
        <f>IFERROR(VLOOKUP($A3300, 'Fielding Data'!$A$1:$H$12056, 6, 0), 0)</f>
        <v>6</v>
      </c>
      <c r="S3300" s="13">
        <f>IFERROR(VLOOKUP($A3300, 'Fielding Data'!$A$1:$H$12056, 7, 0), 0)</f>
        <v>0</v>
      </c>
      <c r="T3300" s="13">
        <f>IFERROR(VLOOKUP($A3300, 'Fielding Data'!$A$1:$H$12056, 8, 0), 0)</f>
        <v>0</v>
      </c>
      <c r="U3300" s="13">
        <f>SUMIFS('Fielding Data'!E:E, 'Fielding Data'!$A:$A, $A3300)</f>
        <v>1</v>
      </c>
      <c r="V3300" s="13">
        <f>SUMIFS('Fielding Data'!F:F, 'Fielding Data'!$A:$A, $A3300)</f>
        <v>6</v>
      </c>
      <c r="W3300" s="13">
        <f>SUMIFS('Fielding Data'!G:G, 'Fielding Data'!$A:$A, $A3300)</f>
        <v>0</v>
      </c>
      <c r="X3300" s="13">
        <f>SUMIFS('Fielding Data'!H:H, 'Fielding Data'!$A:$A, $A3300)</f>
        <v>0</v>
      </c>
    </row>
    <row r="3301" spans="1:24" x14ac:dyDescent="0.3">
      <c r="A3301" s="13" t="str">
        <f t="shared" si="103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 t="shared" si="102"/>
        <v>P</v>
      </c>
      <c r="Q3301" s="13">
        <f>IFERROR(VLOOKUP($A3301, 'Fielding Data'!$A$1:$H$12056, 5, 0), 0)</f>
        <v>1</v>
      </c>
      <c r="R3301" s="13">
        <f>IFERROR(VLOOKUP($A3301, 'Fielding Data'!$A$1:$H$12056, 6, 0), 0)</f>
        <v>9</v>
      </c>
      <c r="S3301" s="13">
        <f>IFERROR(VLOOKUP($A3301, 'Fielding Data'!$A$1:$H$12056, 7, 0), 0)</f>
        <v>0</v>
      </c>
      <c r="T3301" s="13">
        <f>IFERROR(VLOOKUP($A3301, 'Fielding Data'!$A$1:$H$12056, 8, 0), 0)</f>
        <v>0</v>
      </c>
      <c r="U3301" s="13">
        <f>SUMIFS('Fielding Data'!E:E, 'Fielding Data'!$A:$A, $A3301)</f>
        <v>1</v>
      </c>
      <c r="V3301" s="13">
        <f>SUMIFS('Fielding Data'!F:F, 'Fielding Data'!$A:$A, $A3301)</f>
        <v>9</v>
      </c>
      <c r="W3301" s="13">
        <f>SUMIFS('Fielding Data'!G:G, 'Fielding Data'!$A:$A, $A3301)</f>
        <v>0</v>
      </c>
      <c r="X3301" s="13">
        <f>SUMIFS('Fielding Data'!H:H, 'Fielding Data'!$A:$A, $A3301)</f>
        <v>0</v>
      </c>
    </row>
    <row r="3302" spans="1:24" x14ac:dyDescent="0.3">
      <c r="A3302" s="13" t="str">
        <f t="shared" si="103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 t="shared" si="102"/>
        <v>2B</v>
      </c>
      <c r="Q3302" s="13">
        <f>IFERROR(VLOOKUP($A3302, 'Fielding Data'!$A$1:$H$12056, 5, 0), 0)</f>
        <v>15</v>
      </c>
      <c r="R3302" s="13">
        <f>IFERROR(VLOOKUP($A3302, 'Fielding Data'!$A$1:$H$12056, 6, 0), 0)</f>
        <v>18</v>
      </c>
      <c r="S3302" s="13">
        <f>IFERROR(VLOOKUP($A3302, 'Fielding Data'!$A$1:$H$12056, 7, 0), 0)</f>
        <v>0</v>
      </c>
      <c r="T3302" s="13">
        <f>IFERROR(VLOOKUP($A3302, 'Fielding Data'!$A$1:$H$12056, 8, 0), 0)</f>
        <v>4</v>
      </c>
      <c r="U3302" s="13">
        <f>SUMIFS('Fielding Data'!E:E, 'Fielding Data'!$A:$A, $A3302)</f>
        <v>98</v>
      </c>
      <c r="V3302" s="13">
        <f>SUMIFS('Fielding Data'!F:F, 'Fielding Data'!$A:$A, $A3302)</f>
        <v>175</v>
      </c>
      <c r="W3302" s="13">
        <f>SUMIFS('Fielding Data'!G:G, 'Fielding Data'!$A:$A, $A3302)</f>
        <v>11</v>
      </c>
      <c r="X3302" s="13">
        <f>SUMIFS('Fielding Data'!H:H, 'Fielding Data'!$A:$A, $A3302)</f>
        <v>37</v>
      </c>
    </row>
    <row r="3303" spans="1:24" x14ac:dyDescent="0.3">
      <c r="A3303" s="13" t="str">
        <f t="shared" si="103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 t="shared" si="102"/>
        <v>SS</v>
      </c>
      <c r="Q3303" s="13">
        <f>IFERROR(VLOOKUP($A3303, 'Fielding Data'!$A$1:$H$12056, 5, 0), 0)</f>
        <v>196</v>
      </c>
      <c r="R3303" s="13">
        <f>IFERROR(VLOOKUP($A3303, 'Fielding Data'!$A$1:$H$12056, 6, 0), 0)</f>
        <v>396</v>
      </c>
      <c r="S3303" s="13">
        <f>IFERROR(VLOOKUP($A3303, 'Fielding Data'!$A$1:$H$12056, 7, 0), 0)</f>
        <v>9</v>
      </c>
      <c r="T3303" s="13">
        <f>IFERROR(VLOOKUP($A3303, 'Fielding Data'!$A$1:$H$12056, 8, 0), 0)</f>
        <v>104</v>
      </c>
      <c r="U3303" s="13">
        <f>SUMIFS('Fielding Data'!E:E, 'Fielding Data'!$A:$A, $A3303)</f>
        <v>196</v>
      </c>
      <c r="V3303" s="13">
        <f>SUMIFS('Fielding Data'!F:F, 'Fielding Data'!$A:$A, $A3303)</f>
        <v>396</v>
      </c>
      <c r="W3303" s="13">
        <f>SUMIFS('Fielding Data'!G:G, 'Fielding Data'!$A:$A, $A3303)</f>
        <v>9</v>
      </c>
      <c r="X3303" s="13">
        <f>SUMIFS('Fielding Data'!H:H, 'Fielding Data'!$A:$A, $A3303)</f>
        <v>104</v>
      </c>
    </row>
    <row r="3304" spans="1:24" x14ac:dyDescent="0.3">
      <c r="A3304" s="13" t="str">
        <f t="shared" si="103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 t="shared" si="102"/>
        <v>P</v>
      </c>
      <c r="Q3304" s="13">
        <f>IFERROR(VLOOKUP($A3304, 'Fielding Data'!$A$1:$H$12056, 5, 0), 0)</f>
        <v>2</v>
      </c>
      <c r="R3304" s="13">
        <f>IFERROR(VLOOKUP($A3304, 'Fielding Data'!$A$1:$H$12056, 6, 0), 0)</f>
        <v>10</v>
      </c>
      <c r="S3304" s="13">
        <f>IFERROR(VLOOKUP($A3304, 'Fielding Data'!$A$1:$H$12056, 7, 0), 0)</f>
        <v>0</v>
      </c>
      <c r="T3304" s="13">
        <f>IFERROR(VLOOKUP($A3304, 'Fielding Data'!$A$1:$H$12056, 8, 0), 0)</f>
        <v>1</v>
      </c>
      <c r="U3304" s="13">
        <f>SUMIFS('Fielding Data'!E:E, 'Fielding Data'!$A:$A, $A3304)</f>
        <v>2</v>
      </c>
      <c r="V3304" s="13">
        <f>SUMIFS('Fielding Data'!F:F, 'Fielding Data'!$A:$A, $A3304)</f>
        <v>10</v>
      </c>
      <c r="W3304" s="13">
        <f>SUMIFS('Fielding Data'!G:G, 'Fielding Data'!$A:$A, $A3304)</f>
        <v>0</v>
      </c>
      <c r="X3304" s="13">
        <f>SUMIFS('Fielding Data'!H:H, 'Fielding Data'!$A:$A, $A3304)</f>
        <v>1</v>
      </c>
    </row>
    <row r="3305" spans="1:24" x14ac:dyDescent="0.3">
      <c r="A3305" s="13" t="str">
        <f t="shared" si="103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 t="shared" si="102"/>
        <v>P</v>
      </c>
      <c r="Q3305" s="13">
        <f>IFERROR(VLOOKUP($A3305, 'Fielding Data'!$A$1:$H$12056, 5, 0), 0)</f>
        <v>1</v>
      </c>
      <c r="R3305" s="13">
        <f>IFERROR(VLOOKUP($A3305, 'Fielding Data'!$A$1:$H$12056, 6, 0), 0)</f>
        <v>27</v>
      </c>
      <c r="S3305" s="13">
        <f>IFERROR(VLOOKUP($A3305, 'Fielding Data'!$A$1:$H$12056, 7, 0), 0)</f>
        <v>0</v>
      </c>
      <c r="T3305" s="13">
        <f>IFERROR(VLOOKUP($A3305, 'Fielding Data'!$A$1:$H$12056, 8, 0), 0)</f>
        <v>0</v>
      </c>
      <c r="U3305" s="13">
        <f>SUMIFS('Fielding Data'!E:E, 'Fielding Data'!$A:$A, $A3305)</f>
        <v>1</v>
      </c>
      <c r="V3305" s="13">
        <f>SUMIFS('Fielding Data'!F:F, 'Fielding Data'!$A:$A, $A3305)</f>
        <v>27</v>
      </c>
      <c r="W3305" s="13">
        <f>SUMIFS('Fielding Data'!G:G, 'Fielding Data'!$A:$A, $A3305)</f>
        <v>0</v>
      </c>
      <c r="X3305" s="13">
        <f>SUMIFS('Fielding Data'!H:H, 'Fielding Data'!$A:$A, $A3305)</f>
        <v>0</v>
      </c>
    </row>
    <row r="3306" spans="1:24" x14ac:dyDescent="0.3">
      <c r="A3306" s="13" t="str">
        <f t="shared" si="103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 t="shared" si="102"/>
        <v>P</v>
      </c>
      <c r="Q3306" s="13">
        <f>IFERROR(VLOOKUP($A3306, 'Fielding Data'!$A$1:$H$12056, 5, 0), 0)</f>
        <v>1</v>
      </c>
      <c r="R3306" s="13">
        <f>IFERROR(VLOOKUP($A3306, 'Fielding Data'!$A$1:$H$12056, 6, 0), 0)</f>
        <v>0</v>
      </c>
      <c r="S3306" s="13">
        <f>IFERROR(VLOOKUP($A3306, 'Fielding Data'!$A$1:$H$12056, 7, 0), 0)</f>
        <v>0</v>
      </c>
      <c r="T3306" s="13">
        <f>IFERROR(VLOOKUP($A3306, 'Fielding Data'!$A$1:$H$12056, 8, 0), 0)</f>
        <v>0</v>
      </c>
      <c r="U3306" s="13">
        <f>SUMIFS('Fielding Data'!E:E, 'Fielding Data'!$A:$A, $A3306)</f>
        <v>1</v>
      </c>
      <c r="V3306" s="13">
        <f>SUMIFS('Fielding Data'!F:F, 'Fielding Data'!$A:$A, $A3306)</f>
        <v>0</v>
      </c>
      <c r="W3306" s="13">
        <f>SUMIFS('Fielding Data'!G:G, 'Fielding Data'!$A:$A, $A3306)</f>
        <v>0</v>
      </c>
      <c r="X3306" s="13">
        <f>SUMIFS('Fielding Data'!H:H, 'Fielding Data'!$A:$A, $A3306)</f>
        <v>0</v>
      </c>
    </row>
    <row r="3307" spans="1:24" x14ac:dyDescent="0.3">
      <c r="A3307" s="13" t="str">
        <f t="shared" si="103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 t="shared" si="102"/>
        <v>P</v>
      </c>
      <c r="Q3307" s="13">
        <f>IFERROR(VLOOKUP($A3307, 'Fielding Data'!$A$1:$H$12056, 5, 0), 0)</f>
        <v>3</v>
      </c>
      <c r="R3307" s="13">
        <f>IFERROR(VLOOKUP($A3307, 'Fielding Data'!$A$1:$H$12056, 6, 0), 0)</f>
        <v>9</v>
      </c>
      <c r="S3307" s="13">
        <f>IFERROR(VLOOKUP($A3307, 'Fielding Data'!$A$1:$H$12056, 7, 0), 0)</f>
        <v>0</v>
      </c>
      <c r="T3307" s="13">
        <f>IFERROR(VLOOKUP($A3307, 'Fielding Data'!$A$1:$H$12056, 8, 0), 0)</f>
        <v>0</v>
      </c>
      <c r="U3307" s="13">
        <f>SUMIFS('Fielding Data'!E:E, 'Fielding Data'!$A:$A, $A3307)</f>
        <v>3</v>
      </c>
      <c r="V3307" s="13">
        <f>SUMIFS('Fielding Data'!F:F, 'Fielding Data'!$A:$A, $A3307)</f>
        <v>9</v>
      </c>
      <c r="W3307" s="13">
        <f>SUMIFS('Fielding Data'!G:G, 'Fielding Data'!$A:$A, $A3307)</f>
        <v>0</v>
      </c>
      <c r="X3307" s="13">
        <f>SUMIFS('Fielding Data'!H:H, 'Fielding Data'!$A:$A, $A3307)</f>
        <v>0</v>
      </c>
    </row>
    <row r="3308" spans="1:24" x14ac:dyDescent="0.3">
      <c r="A3308" s="13" t="str">
        <f t="shared" si="103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 t="shared" si="102"/>
        <v>P</v>
      </c>
      <c r="Q3308" s="13">
        <f>IFERROR(VLOOKUP($A3308, 'Fielding Data'!$A$1:$H$12056, 5, 0), 0)</f>
        <v>8</v>
      </c>
      <c r="R3308" s="13">
        <f>IFERROR(VLOOKUP($A3308, 'Fielding Data'!$A$1:$H$12056, 6, 0), 0)</f>
        <v>25</v>
      </c>
      <c r="S3308" s="13">
        <f>IFERROR(VLOOKUP($A3308, 'Fielding Data'!$A$1:$H$12056, 7, 0), 0)</f>
        <v>1</v>
      </c>
      <c r="T3308" s="13">
        <f>IFERROR(VLOOKUP($A3308, 'Fielding Data'!$A$1:$H$12056, 8, 0), 0)</f>
        <v>1</v>
      </c>
      <c r="U3308" s="13">
        <f>SUMIFS('Fielding Data'!E:E, 'Fielding Data'!$A:$A, $A3308)</f>
        <v>8</v>
      </c>
      <c r="V3308" s="13">
        <f>SUMIFS('Fielding Data'!F:F, 'Fielding Data'!$A:$A, $A3308)</f>
        <v>25</v>
      </c>
      <c r="W3308" s="13">
        <f>SUMIFS('Fielding Data'!G:G, 'Fielding Data'!$A:$A, $A3308)</f>
        <v>1</v>
      </c>
      <c r="X3308" s="13">
        <f>SUMIFS('Fielding Data'!H:H, 'Fielding Data'!$A:$A, $A3308)</f>
        <v>1</v>
      </c>
    </row>
    <row r="3309" spans="1:24" x14ac:dyDescent="0.3">
      <c r="A3309" s="13" t="str">
        <f t="shared" si="103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 t="shared" si="102"/>
        <v>1B</v>
      </c>
      <c r="Q3309" s="13">
        <f>IFERROR(VLOOKUP($A3309, 'Fielding Data'!$A$1:$H$12056, 5, 0), 0)</f>
        <v>1</v>
      </c>
      <c r="R3309" s="13">
        <f>IFERROR(VLOOKUP($A3309, 'Fielding Data'!$A$1:$H$12056, 6, 0), 0)</f>
        <v>0</v>
      </c>
      <c r="S3309" s="13">
        <f>IFERROR(VLOOKUP($A3309, 'Fielding Data'!$A$1:$H$12056, 7, 0), 0)</f>
        <v>0</v>
      </c>
      <c r="T3309" s="13">
        <f>IFERROR(VLOOKUP($A3309, 'Fielding Data'!$A$1:$H$12056, 8, 0), 0)</f>
        <v>0</v>
      </c>
      <c r="U3309" s="13">
        <f>SUMIFS('Fielding Data'!E:E, 'Fielding Data'!$A:$A, $A3309)</f>
        <v>716</v>
      </c>
      <c r="V3309" s="13">
        <f>SUMIFS('Fielding Data'!F:F, 'Fielding Data'!$A:$A, $A3309)</f>
        <v>41</v>
      </c>
      <c r="W3309" s="13">
        <f>SUMIFS('Fielding Data'!G:G, 'Fielding Data'!$A:$A, $A3309)</f>
        <v>7</v>
      </c>
      <c r="X3309" s="13">
        <f>SUMIFS('Fielding Data'!H:H, 'Fielding Data'!$A:$A, $A3309)</f>
        <v>3</v>
      </c>
    </row>
    <row r="3310" spans="1:24" x14ac:dyDescent="0.3">
      <c r="A3310" s="13" t="str">
        <f t="shared" si="103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 t="shared" si="102"/>
        <v>P</v>
      </c>
      <c r="Q3310" s="13">
        <f>IFERROR(VLOOKUP($A3310, 'Fielding Data'!$A$1:$H$12056, 5, 0), 0)</f>
        <v>13</v>
      </c>
      <c r="R3310" s="13">
        <f>IFERROR(VLOOKUP($A3310, 'Fielding Data'!$A$1:$H$12056, 6, 0), 0)</f>
        <v>25</v>
      </c>
      <c r="S3310" s="13">
        <f>IFERROR(VLOOKUP($A3310, 'Fielding Data'!$A$1:$H$12056, 7, 0), 0)</f>
        <v>2</v>
      </c>
      <c r="T3310" s="13">
        <f>IFERROR(VLOOKUP($A3310, 'Fielding Data'!$A$1:$H$12056, 8, 0), 0)</f>
        <v>1</v>
      </c>
      <c r="U3310" s="13">
        <f>SUMIFS('Fielding Data'!E:E, 'Fielding Data'!$A:$A, $A3310)</f>
        <v>13</v>
      </c>
      <c r="V3310" s="13">
        <f>SUMIFS('Fielding Data'!F:F, 'Fielding Data'!$A:$A, $A3310)</f>
        <v>25</v>
      </c>
      <c r="W3310" s="13">
        <f>SUMIFS('Fielding Data'!G:G, 'Fielding Data'!$A:$A, $A3310)</f>
        <v>2</v>
      </c>
      <c r="X3310" s="13">
        <f>SUMIFS('Fielding Data'!H:H, 'Fielding Data'!$A:$A, $A3310)</f>
        <v>1</v>
      </c>
    </row>
    <row r="3311" spans="1:24" x14ac:dyDescent="0.3">
      <c r="A3311" s="13" t="str">
        <f t="shared" si="103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 t="shared" si="102"/>
        <v>P</v>
      </c>
      <c r="Q3311" s="13">
        <f>IFERROR(VLOOKUP($A3311, 'Fielding Data'!$A$1:$H$12056, 5, 0), 0)</f>
        <v>0</v>
      </c>
      <c r="R3311" s="13">
        <f>IFERROR(VLOOKUP($A3311, 'Fielding Data'!$A$1:$H$12056, 6, 0), 0)</f>
        <v>0</v>
      </c>
      <c r="S3311" s="13">
        <f>IFERROR(VLOOKUP($A3311, 'Fielding Data'!$A$1:$H$12056, 7, 0), 0)</f>
        <v>0</v>
      </c>
      <c r="T3311" s="13">
        <f>IFERROR(VLOOKUP($A3311, 'Fielding Data'!$A$1:$H$12056, 8, 0), 0)</f>
        <v>0</v>
      </c>
      <c r="U3311" s="13">
        <f>SUMIFS('Fielding Data'!E:E, 'Fielding Data'!$A:$A, $A3311)</f>
        <v>0</v>
      </c>
      <c r="V3311" s="13">
        <f>SUMIFS('Fielding Data'!F:F, 'Fielding Data'!$A:$A, $A3311)</f>
        <v>0</v>
      </c>
      <c r="W3311" s="13">
        <f>SUMIFS('Fielding Data'!G:G, 'Fielding Data'!$A:$A, $A3311)</f>
        <v>0</v>
      </c>
      <c r="X3311" s="13">
        <f>SUMIFS('Fielding Data'!H:H, 'Fielding Data'!$A:$A, $A3311)</f>
        <v>0</v>
      </c>
    </row>
    <row r="3312" spans="1:24" x14ac:dyDescent="0.3">
      <c r="A3312" s="13" t="str">
        <f t="shared" si="103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 t="shared" si="102"/>
        <v>P</v>
      </c>
      <c r="Q3312" s="13">
        <f>IFERROR(VLOOKUP($A3312, 'Fielding Data'!$A$1:$H$12056, 5, 0), 0)</f>
        <v>1</v>
      </c>
      <c r="R3312" s="13">
        <f>IFERROR(VLOOKUP($A3312, 'Fielding Data'!$A$1:$H$12056, 6, 0), 0)</f>
        <v>0</v>
      </c>
      <c r="S3312" s="13">
        <f>IFERROR(VLOOKUP($A3312, 'Fielding Data'!$A$1:$H$12056, 7, 0), 0)</f>
        <v>0</v>
      </c>
      <c r="T3312" s="13">
        <f>IFERROR(VLOOKUP($A3312, 'Fielding Data'!$A$1:$H$12056, 8, 0), 0)</f>
        <v>0</v>
      </c>
      <c r="U3312" s="13">
        <f>SUMIFS('Fielding Data'!E:E, 'Fielding Data'!$A:$A, $A3312)</f>
        <v>1</v>
      </c>
      <c r="V3312" s="13">
        <f>SUMIFS('Fielding Data'!F:F, 'Fielding Data'!$A:$A, $A3312)</f>
        <v>0</v>
      </c>
      <c r="W3312" s="13">
        <f>SUMIFS('Fielding Data'!G:G, 'Fielding Data'!$A:$A, $A3312)</f>
        <v>0</v>
      </c>
      <c r="X3312" s="13">
        <f>SUMIFS('Fielding Data'!H:H, 'Fielding Data'!$A:$A, $A3312)</f>
        <v>0</v>
      </c>
    </row>
    <row r="3313" spans="1:24" x14ac:dyDescent="0.3">
      <c r="A3313" s="13" t="str">
        <f t="shared" si="103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 t="shared" si="102"/>
        <v>C</v>
      </c>
      <c r="Q3313" s="13">
        <f>IFERROR(VLOOKUP($A3313, 'Fielding Data'!$A$1:$H$12056, 5, 0), 0)</f>
        <v>350</v>
      </c>
      <c r="R3313" s="13">
        <f>IFERROR(VLOOKUP($A3313, 'Fielding Data'!$A$1:$H$12056, 6, 0), 0)</f>
        <v>26</v>
      </c>
      <c r="S3313" s="13">
        <f>IFERROR(VLOOKUP($A3313, 'Fielding Data'!$A$1:$H$12056, 7, 0), 0)</f>
        <v>7</v>
      </c>
      <c r="T3313" s="13">
        <f>IFERROR(VLOOKUP($A3313, 'Fielding Data'!$A$1:$H$12056, 8, 0), 0)</f>
        <v>4</v>
      </c>
      <c r="U3313" s="13">
        <f>SUMIFS('Fielding Data'!E:E, 'Fielding Data'!$A:$A, $A3313)</f>
        <v>350</v>
      </c>
      <c r="V3313" s="13">
        <f>SUMIFS('Fielding Data'!F:F, 'Fielding Data'!$A:$A, $A3313)</f>
        <v>26</v>
      </c>
      <c r="W3313" s="13">
        <f>SUMIFS('Fielding Data'!G:G, 'Fielding Data'!$A:$A, $A3313)</f>
        <v>7</v>
      </c>
      <c r="X3313" s="13">
        <f>SUMIFS('Fielding Data'!H:H, 'Fielding Data'!$A:$A, $A3313)</f>
        <v>4</v>
      </c>
    </row>
    <row r="3314" spans="1:24" x14ac:dyDescent="0.3">
      <c r="A3314" s="13" t="str">
        <f t="shared" si="103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 t="shared" si="102"/>
        <v>1B</v>
      </c>
      <c r="Q3314" s="13">
        <f>IFERROR(VLOOKUP($A3314, 'Fielding Data'!$A$1:$H$12056, 5, 0), 0)</f>
        <v>10</v>
      </c>
      <c r="R3314" s="13">
        <f>IFERROR(VLOOKUP($A3314, 'Fielding Data'!$A$1:$H$12056, 6, 0), 0)</f>
        <v>1</v>
      </c>
      <c r="S3314" s="13">
        <f>IFERROR(VLOOKUP($A3314, 'Fielding Data'!$A$1:$H$12056, 7, 0), 0)</f>
        <v>0</v>
      </c>
      <c r="T3314" s="13">
        <f>IFERROR(VLOOKUP($A3314, 'Fielding Data'!$A$1:$H$12056, 8, 0), 0)</f>
        <v>1</v>
      </c>
      <c r="U3314" s="13">
        <f>SUMIFS('Fielding Data'!E:E, 'Fielding Data'!$A:$A, $A3314)</f>
        <v>73</v>
      </c>
      <c r="V3314" s="13">
        <f>SUMIFS('Fielding Data'!F:F, 'Fielding Data'!$A:$A, $A3314)</f>
        <v>208</v>
      </c>
      <c r="W3314" s="13">
        <f>SUMIFS('Fielding Data'!G:G, 'Fielding Data'!$A:$A, $A3314)</f>
        <v>13</v>
      </c>
      <c r="X3314" s="13">
        <f>SUMIFS('Fielding Data'!H:H, 'Fielding Data'!$A:$A, $A3314)</f>
        <v>14</v>
      </c>
    </row>
    <row r="3315" spans="1:24" x14ac:dyDescent="0.3">
      <c r="A3315" s="13" t="str">
        <f t="shared" si="103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 t="shared" si="102"/>
        <v>1B</v>
      </c>
      <c r="Q3315" s="13">
        <f>IFERROR(VLOOKUP($A3315, 'Fielding Data'!$A$1:$H$12056, 5, 0), 0)</f>
        <v>9</v>
      </c>
      <c r="R3315" s="13">
        <f>IFERROR(VLOOKUP($A3315, 'Fielding Data'!$A$1:$H$12056, 6, 0), 0)</f>
        <v>1</v>
      </c>
      <c r="S3315" s="13">
        <f>IFERROR(VLOOKUP($A3315, 'Fielding Data'!$A$1:$H$12056, 7, 0), 0)</f>
        <v>0</v>
      </c>
      <c r="T3315" s="13">
        <f>IFERROR(VLOOKUP($A3315, 'Fielding Data'!$A$1:$H$12056, 8, 0), 0)</f>
        <v>1</v>
      </c>
      <c r="U3315" s="13">
        <f>SUMIFS('Fielding Data'!E:E, 'Fielding Data'!$A:$A, $A3315)</f>
        <v>17</v>
      </c>
      <c r="V3315" s="13">
        <f>SUMIFS('Fielding Data'!F:F, 'Fielding Data'!$A:$A, $A3315)</f>
        <v>1</v>
      </c>
      <c r="W3315" s="13">
        <f>SUMIFS('Fielding Data'!G:G, 'Fielding Data'!$A:$A, $A3315)</f>
        <v>0</v>
      </c>
      <c r="X3315" s="13">
        <f>SUMIFS('Fielding Data'!H:H, 'Fielding Data'!$A:$A, $A3315)</f>
        <v>1</v>
      </c>
    </row>
    <row r="3316" spans="1:24" x14ac:dyDescent="0.3">
      <c r="A3316" s="13" t="str">
        <f t="shared" si="103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 t="shared" si="102"/>
        <v>1B</v>
      </c>
      <c r="Q3316" s="13">
        <f>IFERROR(VLOOKUP($A3316, 'Fielding Data'!$A$1:$H$12056, 5, 0), 0)</f>
        <v>160</v>
      </c>
      <c r="R3316" s="13">
        <f>IFERROR(VLOOKUP($A3316, 'Fielding Data'!$A$1:$H$12056, 6, 0), 0)</f>
        <v>13</v>
      </c>
      <c r="S3316" s="13">
        <f>IFERROR(VLOOKUP($A3316, 'Fielding Data'!$A$1:$H$12056, 7, 0), 0)</f>
        <v>2</v>
      </c>
      <c r="T3316" s="13">
        <f>IFERROR(VLOOKUP($A3316, 'Fielding Data'!$A$1:$H$12056, 8, 0), 0)</f>
        <v>21</v>
      </c>
      <c r="U3316" s="13">
        <f>SUMIFS('Fielding Data'!E:E, 'Fielding Data'!$A:$A, $A3316)</f>
        <v>790</v>
      </c>
      <c r="V3316" s="13">
        <f>SUMIFS('Fielding Data'!F:F, 'Fielding Data'!$A:$A, $A3316)</f>
        <v>78</v>
      </c>
      <c r="W3316" s="13">
        <f>SUMIFS('Fielding Data'!G:G, 'Fielding Data'!$A:$A, $A3316)</f>
        <v>9</v>
      </c>
      <c r="X3316" s="13">
        <f>SUMIFS('Fielding Data'!H:H, 'Fielding Data'!$A:$A, $A3316)</f>
        <v>24</v>
      </c>
    </row>
    <row r="3317" spans="1:24" x14ac:dyDescent="0.3">
      <c r="A3317" s="13" t="str">
        <f t="shared" si="103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 t="shared" si="102"/>
        <v>P</v>
      </c>
      <c r="Q3317" s="13">
        <f>IFERROR(VLOOKUP($A3317, 'Fielding Data'!$A$1:$H$12056, 5, 0), 0)</f>
        <v>17</v>
      </c>
      <c r="R3317" s="13">
        <f>IFERROR(VLOOKUP($A3317, 'Fielding Data'!$A$1:$H$12056, 6, 0), 0)</f>
        <v>16</v>
      </c>
      <c r="S3317" s="13">
        <f>IFERROR(VLOOKUP($A3317, 'Fielding Data'!$A$1:$H$12056, 7, 0), 0)</f>
        <v>1</v>
      </c>
      <c r="T3317" s="13">
        <f>IFERROR(VLOOKUP($A3317, 'Fielding Data'!$A$1:$H$12056, 8, 0), 0)</f>
        <v>1</v>
      </c>
      <c r="U3317" s="13">
        <f>SUMIFS('Fielding Data'!E:E, 'Fielding Data'!$A:$A, $A3317)</f>
        <v>17</v>
      </c>
      <c r="V3317" s="13">
        <f>SUMIFS('Fielding Data'!F:F, 'Fielding Data'!$A:$A, $A3317)</f>
        <v>16</v>
      </c>
      <c r="W3317" s="13">
        <f>SUMIFS('Fielding Data'!G:G, 'Fielding Data'!$A:$A, $A3317)</f>
        <v>1</v>
      </c>
      <c r="X3317" s="13">
        <f>SUMIFS('Fielding Data'!H:H, 'Fielding Data'!$A:$A, $A3317)</f>
        <v>1</v>
      </c>
    </row>
    <row r="3318" spans="1:24" x14ac:dyDescent="0.3">
      <c r="A3318" s="13" t="str">
        <f t="shared" si="103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 t="shared" si="102"/>
        <v>P</v>
      </c>
      <c r="Q3318" s="13">
        <f>IFERROR(VLOOKUP($A3318, 'Fielding Data'!$A$1:$H$12056, 5, 0), 0)</f>
        <v>7</v>
      </c>
      <c r="R3318" s="13">
        <f>IFERROR(VLOOKUP($A3318, 'Fielding Data'!$A$1:$H$12056, 6, 0), 0)</f>
        <v>16</v>
      </c>
      <c r="S3318" s="13">
        <f>IFERROR(VLOOKUP($A3318, 'Fielding Data'!$A$1:$H$12056, 7, 0), 0)</f>
        <v>0</v>
      </c>
      <c r="T3318" s="13">
        <f>IFERROR(VLOOKUP($A3318, 'Fielding Data'!$A$1:$H$12056, 8, 0), 0)</f>
        <v>2</v>
      </c>
      <c r="U3318" s="13">
        <f>SUMIFS('Fielding Data'!E:E, 'Fielding Data'!$A:$A, $A3318)</f>
        <v>7</v>
      </c>
      <c r="V3318" s="13">
        <f>SUMIFS('Fielding Data'!F:F, 'Fielding Data'!$A:$A, $A3318)</f>
        <v>16</v>
      </c>
      <c r="W3318" s="13">
        <f>SUMIFS('Fielding Data'!G:G, 'Fielding Data'!$A:$A, $A3318)</f>
        <v>0</v>
      </c>
      <c r="X3318" s="13">
        <f>SUMIFS('Fielding Data'!H:H, 'Fielding Data'!$A:$A, $A3318)</f>
        <v>2</v>
      </c>
    </row>
    <row r="3319" spans="1:24" x14ac:dyDescent="0.3">
      <c r="A3319" s="13" t="str">
        <f t="shared" si="103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 t="shared" si="102"/>
        <v>P</v>
      </c>
      <c r="Q3319" s="13">
        <f>IFERROR(VLOOKUP($A3319, 'Fielding Data'!$A$1:$H$12056, 5, 0), 0)</f>
        <v>4</v>
      </c>
      <c r="R3319" s="13">
        <f>IFERROR(VLOOKUP($A3319, 'Fielding Data'!$A$1:$H$12056, 6, 0), 0)</f>
        <v>8</v>
      </c>
      <c r="S3319" s="13">
        <f>IFERROR(VLOOKUP($A3319, 'Fielding Data'!$A$1:$H$12056, 7, 0), 0)</f>
        <v>0</v>
      </c>
      <c r="T3319" s="13">
        <f>IFERROR(VLOOKUP($A3319, 'Fielding Data'!$A$1:$H$12056, 8, 0), 0)</f>
        <v>2</v>
      </c>
      <c r="U3319" s="13">
        <f>SUMIFS('Fielding Data'!E:E, 'Fielding Data'!$A:$A, $A3319)</f>
        <v>4</v>
      </c>
      <c r="V3319" s="13">
        <f>SUMIFS('Fielding Data'!F:F, 'Fielding Data'!$A:$A, $A3319)</f>
        <v>8</v>
      </c>
      <c r="W3319" s="13">
        <f>SUMIFS('Fielding Data'!G:G, 'Fielding Data'!$A:$A, $A3319)</f>
        <v>0</v>
      </c>
      <c r="X3319" s="13">
        <f>SUMIFS('Fielding Data'!H:H, 'Fielding Data'!$A:$A, $A3319)</f>
        <v>2</v>
      </c>
    </row>
    <row r="3320" spans="1:24" x14ac:dyDescent="0.3">
      <c r="A3320" s="13" t="str">
        <f t="shared" si="103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 t="shared" si="102"/>
        <v>2B</v>
      </c>
      <c r="Q3320" s="13">
        <f>IFERROR(VLOOKUP($A3320, 'Fielding Data'!$A$1:$H$12056, 5, 0), 0)</f>
        <v>75</v>
      </c>
      <c r="R3320" s="13">
        <f>IFERROR(VLOOKUP($A3320, 'Fielding Data'!$A$1:$H$12056, 6, 0), 0)</f>
        <v>149</v>
      </c>
      <c r="S3320" s="13">
        <f>IFERROR(VLOOKUP($A3320, 'Fielding Data'!$A$1:$H$12056, 7, 0), 0)</f>
        <v>1</v>
      </c>
      <c r="T3320" s="13">
        <f>IFERROR(VLOOKUP($A3320, 'Fielding Data'!$A$1:$H$12056, 8, 0), 0)</f>
        <v>32</v>
      </c>
      <c r="U3320" s="13">
        <f>SUMIFS('Fielding Data'!E:E, 'Fielding Data'!$A:$A, $A3320)</f>
        <v>88</v>
      </c>
      <c r="V3320" s="13">
        <f>SUMIFS('Fielding Data'!F:F, 'Fielding Data'!$A:$A, $A3320)</f>
        <v>188</v>
      </c>
      <c r="W3320" s="13">
        <f>SUMIFS('Fielding Data'!G:G, 'Fielding Data'!$A:$A, $A3320)</f>
        <v>6</v>
      </c>
      <c r="X3320" s="13">
        <f>SUMIFS('Fielding Data'!H:H, 'Fielding Data'!$A:$A, $A3320)</f>
        <v>36</v>
      </c>
    </row>
    <row r="3321" spans="1:24" x14ac:dyDescent="0.3">
      <c r="A3321" s="13" t="str">
        <f t="shared" si="103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 t="shared" si="102"/>
        <v>C</v>
      </c>
      <c r="Q3321" s="13">
        <f>IFERROR(VLOOKUP($A3321, 'Fielding Data'!$A$1:$H$12056, 5, 0), 0)</f>
        <v>21</v>
      </c>
      <c r="R3321" s="13">
        <f>IFERROR(VLOOKUP($A3321, 'Fielding Data'!$A$1:$H$12056, 6, 0), 0)</f>
        <v>0</v>
      </c>
      <c r="S3321" s="13">
        <f>IFERROR(VLOOKUP($A3321, 'Fielding Data'!$A$1:$H$12056, 7, 0), 0)</f>
        <v>2</v>
      </c>
      <c r="T3321" s="13">
        <f>IFERROR(VLOOKUP($A3321, 'Fielding Data'!$A$1:$H$12056, 8, 0), 0)</f>
        <v>0</v>
      </c>
      <c r="U3321" s="13">
        <f>SUMIFS('Fielding Data'!E:E, 'Fielding Data'!$A:$A, $A3321)</f>
        <v>21</v>
      </c>
      <c r="V3321" s="13">
        <f>SUMIFS('Fielding Data'!F:F, 'Fielding Data'!$A:$A, $A3321)</f>
        <v>0</v>
      </c>
      <c r="W3321" s="13">
        <f>SUMIFS('Fielding Data'!G:G, 'Fielding Data'!$A:$A, $A3321)</f>
        <v>2</v>
      </c>
      <c r="X3321" s="13">
        <f>SUMIFS('Fielding Data'!H:H, 'Fielding Data'!$A:$A, $A3321)</f>
        <v>0</v>
      </c>
    </row>
    <row r="3322" spans="1:24" x14ac:dyDescent="0.3">
      <c r="A3322" s="13" t="str">
        <f t="shared" si="103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 t="shared" si="102"/>
        <v>P</v>
      </c>
      <c r="Q3322" s="13">
        <f>IFERROR(VLOOKUP($A3322, 'Fielding Data'!$A$1:$H$12056, 5, 0), 0)</f>
        <v>0</v>
      </c>
      <c r="R3322" s="13">
        <f>IFERROR(VLOOKUP($A3322, 'Fielding Data'!$A$1:$H$12056, 6, 0), 0)</f>
        <v>2</v>
      </c>
      <c r="S3322" s="13">
        <f>IFERROR(VLOOKUP($A3322, 'Fielding Data'!$A$1:$H$12056, 7, 0), 0)</f>
        <v>0</v>
      </c>
      <c r="T3322" s="13">
        <f>IFERROR(VLOOKUP($A3322, 'Fielding Data'!$A$1:$H$12056, 8, 0), 0)</f>
        <v>0</v>
      </c>
      <c r="U3322" s="13">
        <f>SUMIFS('Fielding Data'!E:E, 'Fielding Data'!$A:$A, $A3322)</f>
        <v>0</v>
      </c>
      <c r="V3322" s="13">
        <f>SUMIFS('Fielding Data'!F:F, 'Fielding Data'!$A:$A, $A3322)</f>
        <v>2</v>
      </c>
      <c r="W3322" s="13">
        <f>SUMIFS('Fielding Data'!G:G, 'Fielding Data'!$A:$A, $A3322)</f>
        <v>0</v>
      </c>
      <c r="X3322" s="13">
        <f>SUMIFS('Fielding Data'!H:H, 'Fielding Data'!$A:$A, $A3322)</f>
        <v>0</v>
      </c>
    </row>
    <row r="3323" spans="1:24" x14ac:dyDescent="0.3">
      <c r="A3323" s="13" t="str">
        <f t="shared" si="103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 t="shared" si="102"/>
        <v>LF</v>
      </c>
      <c r="Q3323" s="13">
        <f>IFERROR(VLOOKUP($A3323, 'Fielding Data'!$A$1:$H$12056, 5, 0), 0)</f>
        <v>0</v>
      </c>
      <c r="R3323" s="13">
        <f>IFERROR(VLOOKUP($A3323, 'Fielding Data'!$A$1:$H$12056, 6, 0), 0)</f>
        <v>0</v>
      </c>
      <c r="S3323" s="13">
        <f>IFERROR(VLOOKUP($A3323, 'Fielding Data'!$A$1:$H$12056, 7, 0), 0)</f>
        <v>0</v>
      </c>
      <c r="T3323" s="13">
        <f>IFERROR(VLOOKUP($A3323, 'Fielding Data'!$A$1:$H$12056, 8, 0), 0)</f>
        <v>0</v>
      </c>
      <c r="U3323" s="13">
        <f>SUMIFS('Fielding Data'!E:E, 'Fielding Data'!$A:$A, $A3323)</f>
        <v>37</v>
      </c>
      <c r="V3323" s="13">
        <f>SUMIFS('Fielding Data'!F:F, 'Fielding Data'!$A:$A, $A3323)</f>
        <v>2</v>
      </c>
      <c r="W3323" s="13">
        <f>SUMIFS('Fielding Data'!G:G, 'Fielding Data'!$A:$A, $A3323)</f>
        <v>0</v>
      </c>
      <c r="X3323" s="13">
        <f>SUMIFS('Fielding Data'!H:H, 'Fielding Data'!$A:$A, $A3323)</f>
        <v>1</v>
      </c>
    </row>
    <row r="3324" spans="1:24" x14ac:dyDescent="0.3">
      <c r="A3324" s="13" t="str">
        <f t="shared" si="103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 t="shared" si="102"/>
        <v>Other</v>
      </c>
      <c r="Q3324" s="13">
        <f>IFERROR(VLOOKUP($A3324, 'Fielding Data'!$A$1:$H$12056, 5, 0), 0)</f>
        <v>0</v>
      </c>
      <c r="R3324" s="13">
        <f>IFERROR(VLOOKUP($A3324, 'Fielding Data'!$A$1:$H$12056, 6, 0), 0)</f>
        <v>0</v>
      </c>
      <c r="S3324" s="13">
        <f>IFERROR(VLOOKUP($A3324, 'Fielding Data'!$A$1:$H$12056, 7, 0), 0)</f>
        <v>0</v>
      </c>
      <c r="T3324" s="13">
        <f>IFERROR(VLOOKUP($A3324, 'Fielding Data'!$A$1:$H$12056, 8, 0), 0)</f>
        <v>0</v>
      </c>
      <c r="U3324" s="13">
        <f>SUMIFS('Fielding Data'!E:E, 'Fielding Data'!$A:$A, $A3324)</f>
        <v>0</v>
      </c>
      <c r="V3324" s="13">
        <f>SUMIFS('Fielding Data'!F:F, 'Fielding Data'!$A:$A, $A3324)</f>
        <v>0</v>
      </c>
      <c r="W3324" s="13">
        <f>SUMIFS('Fielding Data'!G:G, 'Fielding Data'!$A:$A, $A3324)</f>
        <v>0</v>
      </c>
      <c r="X3324" s="13">
        <f>SUMIFS('Fielding Data'!H:H, 'Fielding Data'!$A:$A, $A3324)</f>
        <v>0</v>
      </c>
    </row>
    <row r="3325" spans="1:24" x14ac:dyDescent="0.3">
      <c r="A3325" s="13" t="str">
        <f t="shared" si="103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 t="shared" si="102"/>
        <v>CF</v>
      </c>
      <c r="Q3325" s="13">
        <f>IFERROR(VLOOKUP($A3325, 'Fielding Data'!$A$1:$H$12056, 5, 0), 0)</f>
        <v>0</v>
      </c>
      <c r="R3325" s="13">
        <f>IFERROR(VLOOKUP($A3325, 'Fielding Data'!$A$1:$H$12056, 6, 0), 0)</f>
        <v>0</v>
      </c>
      <c r="S3325" s="13">
        <f>IFERROR(VLOOKUP($A3325, 'Fielding Data'!$A$1:$H$12056, 7, 0), 0)</f>
        <v>0</v>
      </c>
      <c r="T3325" s="13">
        <f>IFERROR(VLOOKUP($A3325, 'Fielding Data'!$A$1:$H$12056, 8, 0), 0)</f>
        <v>0</v>
      </c>
      <c r="U3325" s="13">
        <f>SUMIFS('Fielding Data'!E:E, 'Fielding Data'!$A:$A, $A3325)</f>
        <v>315</v>
      </c>
      <c r="V3325" s="13">
        <f>SUMIFS('Fielding Data'!F:F, 'Fielding Data'!$A:$A, $A3325)</f>
        <v>4</v>
      </c>
      <c r="W3325" s="13">
        <f>SUMIFS('Fielding Data'!G:G, 'Fielding Data'!$A:$A, $A3325)</f>
        <v>4</v>
      </c>
      <c r="X3325" s="13">
        <f>SUMIFS('Fielding Data'!H:H, 'Fielding Data'!$A:$A, $A3325)</f>
        <v>1</v>
      </c>
    </row>
    <row r="3326" spans="1:24" x14ac:dyDescent="0.3">
      <c r="A3326" s="13" t="str">
        <f t="shared" si="103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 t="shared" si="102"/>
        <v>P</v>
      </c>
      <c r="Q3326" s="13">
        <f>IFERROR(VLOOKUP($A3326, 'Fielding Data'!$A$1:$H$12056, 5, 0), 0)</f>
        <v>1</v>
      </c>
      <c r="R3326" s="13">
        <f>IFERROR(VLOOKUP($A3326, 'Fielding Data'!$A$1:$H$12056, 6, 0), 0)</f>
        <v>7</v>
      </c>
      <c r="S3326" s="13">
        <f>IFERROR(VLOOKUP($A3326, 'Fielding Data'!$A$1:$H$12056, 7, 0), 0)</f>
        <v>1</v>
      </c>
      <c r="T3326" s="13">
        <f>IFERROR(VLOOKUP($A3326, 'Fielding Data'!$A$1:$H$12056, 8, 0), 0)</f>
        <v>0</v>
      </c>
      <c r="U3326" s="13">
        <f>SUMIFS('Fielding Data'!E:E, 'Fielding Data'!$A:$A, $A3326)</f>
        <v>1</v>
      </c>
      <c r="V3326" s="13">
        <f>SUMIFS('Fielding Data'!F:F, 'Fielding Data'!$A:$A, $A3326)</f>
        <v>7</v>
      </c>
      <c r="W3326" s="13">
        <f>SUMIFS('Fielding Data'!G:G, 'Fielding Data'!$A:$A, $A3326)</f>
        <v>1</v>
      </c>
      <c r="X3326" s="13">
        <f>SUMIFS('Fielding Data'!H:H, 'Fielding Data'!$A:$A, $A3326)</f>
        <v>0</v>
      </c>
    </row>
    <row r="3327" spans="1:24" x14ac:dyDescent="0.3">
      <c r="A3327" s="13" t="str">
        <f t="shared" si="103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 t="shared" si="102"/>
        <v>P</v>
      </c>
      <c r="Q3327" s="13">
        <f>IFERROR(VLOOKUP($A3327, 'Fielding Data'!$A$1:$H$12056, 5, 0), 0)</f>
        <v>0</v>
      </c>
      <c r="R3327" s="13">
        <f>IFERROR(VLOOKUP($A3327, 'Fielding Data'!$A$1:$H$12056, 6, 0), 0)</f>
        <v>1</v>
      </c>
      <c r="S3327" s="13">
        <f>IFERROR(VLOOKUP($A3327, 'Fielding Data'!$A$1:$H$12056, 7, 0), 0)</f>
        <v>0</v>
      </c>
      <c r="T3327" s="13">
        <f>IFERROR(VLOOKUP($A3327, 'Fielding Data'!$A$1:$H$12056, 8, 0), 0)</f>
        <v>0</v>
      </c>
      <c r="U3327" s="13">
        <f>SUMIFS('Fielding Data'!E:E, 'Fielding Data'!$A:$A, $A3327)</f>
        <v>0</v>
      </c>
      <c r="V3327" s="13">
        <f>SUMIFS('Fielding Data'!F:F, 'Fielding Data'!$A:$A, $A3327)</f>
        <v>1</v>
      </c>
      <c r="W3327" s="13">
        <f>SUMIFS('Fielding Data'!G:G, 'Fielding Data'!$A:$A, $A3327)</f>
        <v>0</v>
      </c>
      <c r="X3327" s="13">
        <f>SUMIFS('Fielding Data'!H:H, 'Fielding Data'!$A:$A, $A3327)</f>
        <v>0</v>
      </c>
    </row>
    <row r="3328" spans="1:24" x14ac:dyDescent="0.3">
      <c r="A3328" s="13" t="str">
        <f t="shared" si="103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 t="shared" si="102"/>
        <v>CF</v>
      </c>
      <c r="Q3328" s="13">
        <f>IFERROR(VLOOKUP($A3328, 'Fielding Data'!$A$1:$H$12056, 5, 0), 0)</f>
        <v>0</v>
      </c>
      <c r="R3328" s="13">
        <f>IFERROR(VLOOKUP($A3328, 'Fielding Data'!$A$1:$H$12056, 6, 0), 0)</f>
        <v>0</v>
      </c>
      <c r="S3328" s="13">
        <f>IFERROR(VLOOKUP($A3328, 'Fielding Data'!$A$1:$H$12056, 7, 0), 0)</f>
        <v>0</v>
      </c>
      <c r="T3328" s="13">
        <f>IFERROR(VLOOKUP($A3328, 'Fielding Data'!$A$1:$H$12056, 8, 0), 0)</f>
        <v>0</v>
      </c>
      <c r="U3328" s="13">
        <f>SUMIFS('Fielding Data'!E:E, 'Fielding Data'!$A:$A, $A3328)</f>
        <v>178</v>
      </c>
      <c r="V3328" s="13">
        <f>SUMIFS('Fielding Data'!F:F, 'Fielding Data'!$A:$A, $A3328)</f>
        <v>4</v>
      </c>
      <c r="W3328" s="13">
        <f>SUMIFS('Fielding Data'!G:G, 'Fielding Data'!$A:$A, $A3328)</f>
        <v>2</v>
      </c>
      <c r="X3328" s="13">
        <f>SUMIFS('Fielding Data'!H:H, 'Fielding Data'!$A:$A, $A3328)</f>
        <v>1</v>
      </c>
    </row>
    <row r="3329" spans="1:24" x14ac:dyDescent="0.3">
      <c r="A3329" s="13" t="str">
        <f t="shared" si="103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 t="shared" si="102"/>
        <v>CF</v>
      </c>
      <c r="Q3329" s="13">
        <f>IFERROR(VLOOKUP($A3329, 'Fielding Data'!$A$1:$H$12056, 5, 0), 0)</f>
        <v>0</v>
      </c>
      <c r="R3329" s="13">
        <f>IFERROR(VLOOKUP($A3329, 'Fielding Data'!$A$1:$H$12056, 6, 0), 0)</f>
        <v>0</v>
      </c>
      <c r="S3329" s="13">
        <f>IFERROR(VLOOKUP($A3329, 'Fielding Data'!$A$1:$H$12056, 7, 0), 0)</f>
        <v>0</v>
      </c>
      <c r="T3329" s="13">
        <f>IFERROR(VLOOKUP($A3329, 'Fielding Data'!$A$1:$H$12056, 8, 0), 0)</f>
        <v>0</v>
      </c>
      <c r="U3329" s="13">
        <f>SUMIFS('Fielding Data'!E:E, 'Fielding Data'!$A:$A, $A3329)</f>
        <v>17</v>
      </c>
      <c r="V3329" s="13">
        <f>SUMIFS('Fielding Data'!F:F, 'Fielding Data'!$A:$A, $A3329)</f>
        <v>0</v>
      </c>
      <c r="W3329" s="13">
        <f>SUMIFS('Fielding Data'!G:G, 'Fielding Data'!$A:$A, $A3329)</f>
        <v>0</v>
      </c>
      <c r="X3329" s="13">
        <f>SUMIFS('Fielding Data'!H:H, 'Fielding Data'!$A:$A, $A3329)</f>
        <v>0</v>
      </c>
    </row>
    <row r="3330" spans="1:24" x14ac:dyDescent="0.3">
      <c r="A3330" s="13" t="str">
        <f t="shared" si="103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 t="shared" ref="P3330:P3393" si="104">IFERROR(VLOOKUP($A3330, Fielding, 4, 0), "Other")</f>
        <v>P</v>
      </c>
      <c r="Q3330" s="13">
        <f>IFERROR(VLOOKUP($A3330, 'Fielding Data'!$A$1:$H$12056, 5, 0), 0)</f>
        <v>2</v>
      </c>
      <c r="R3330" s="13">
        <f>IFERROR(VLOOKUP($A3330, 'Fielding Data'!$A$1:$H$12056, 6, 0), 0)</f>
        <v>5</v>
      </c>
      <c r="S3330" s="13">
        <f>IFERROR(VLOOKUP($A3330, 'Fielding Data'!$A$1:$H$12056, 7, 0), 0)</f>
        <v>0</v>
      </c>
      <c r="T3330" s="13">
        <f>IFERROR(VLOOKUP($A3330, 'Fielding Data'!$A$1:$H$12056, 8, 0), 0)</f>
        <v>2</v>
      </c>
      <c r="U3330" s="13">
        <f>SUMIFS('Fielding Data'!E:E, 'Fielding Data'!$A:$A, $A3330)</f>
        <v>2</v>
      </c>
      <c r="V3330" s="13">
        <f>SUMIFS('Fielding Data'!F:F, 'Fielding Data'!$A:$A, $A3330)</f>
        <v>5</v>
      </c>
      <c r="W3330" s="13">
        <f>SUMIFS('Fielding Data'!G:G, 'Fielding Data'!$A:$A, $A3330)</f>
        <v>0</v>
      </c>
      <c r="X3330" s="13">
        <f>SUMIFS('Fielding Data'!H:H, 'Fielding Data'!$A:$A, $A3330)</f>
        <v>2</v>
      </c>
    </row>
    <row r="3331" spans="1:24" x14ac:dyDescent="0.3">
      <c r="A3331" s="13" t="str">
        <f t="shared" ref="A3331:A3394" si="105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 t="shared" si="104"/>
        <v>P</v>
      </c>
      <c r="Q3331" s="13">
        <f>IFERROR(VLOOKUP($A3331, 'Fielding Data'!$A$1:$H$12056, 5, 0), 0)</f>
        <v>8</v>
      </c>
      <c r="R3331" s="13">
        <f>IFERROR(VLOOKUP($A3331, 'Fielding Data'!$A$1:$H$12056, 6, 0), 0)</f>
        <v>13</v>
      </c>
      <c r="S3331" s="13">
        <f>IFERROR(VLOOKUP($A3331, 'Fielding Data'!$A$1:$H$12056, 7, 0), 0)</f>
        <v>1</v>
      </c>
      <c r="T3331" s="13">
        <f>IFERROR(VLOOKUP($A3331, 'Fielding Data'!$A$1:$H$12056, 8, 0), 0)</f>
        <v>0</v>
      </c>
      <c r="U3331" s="13">
        <f>SUMIFS('Fielding Data'!E:E, 'Fielding Data'!$A:$A, $A3331)</f>
        <v>8</v>
      </c>
      <c r="V3331" s="13">
        <f>SUMIFS('Fielding Data'!F:F, 'Fielding Data'!$A:$A, $A3331)</f>
        <v>13</v>
      </c>
      <c r="W3331" s="13">
        <f>SUMIFS('Fielding Data'!G:G, 'Fielding Data'!$A:$A, $A3331)</f>
        <v>1</v>
      </c>
      <c r="X3331" s="13">
        <f>SUMIFS('Fielding Data'!H:H, 'Fielding Data'!$A:$A, $A3331)</f>
        <v>0</v>
      </c>
    </row>
    <row r="3332" spans="1:24" x14ac:dyDescent="0.3">
      <c r="A3332" s="13" t="str">
        <f t="shared" si="105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 t="shared" si="104"/>
        <v>P</v>
      </c>
      <c r="Q3332" s="13">
        <f>IFERROR(VLOOKUP($A3332, 'Fielding Data'!$A$1:$H$12056, 5, 0), 0)</f>
        <v>0</v>
      </c>
      <c r="R3332" s="13">
        <f>IFERROR(VLOOKUP($A3332, 'Fielding Data'!$A$1:$H$12056, 6, 0), 0)</f>
        <v>0</v>
      </c>
      <c r="S3332" s="13">
        <f>IFERROR(VLOOKUP($A3332, 'Fielding Data'!$A$1:$H$12056, 7, 0), 0)</f>
        <v>0</v>
      </c>
      <c r="T3332" s="13">
        <f>IFERROR(VLOOKUP($A3332, 'Fielding Data'!$A$1:$H$12056, 8, 0), 0)</f>
        <v>0</v>
      </c>
      <c r="U3332" s="13">
        <f>SUMIFS('Fielding Data'!E:E, 'Fielding Data'!$A:$A, $A3332)</f>
        <v>0</v>
      </c>
      <c r="V3332" s="13">
        <f>SUMIFS('Fielding Data'!F:F, 'Fielding Data'!$A:$A, $A3332)</f>
        <v>0</v>
      </c>
      <c r="W3332" s="13">
        <f>SUMIFS('Fielding Data'!G:G, 'Fielding Data'!$A:$A, $A3332)</f>
        <v>0</v>
      </c>
      <c r="X3332" s="13">
        <f>SUMIFS('Fielding Data'!H:H, 'Fielding Data'!$A:$A, $A3332)</f>
        <v>0</v>
      </c>
    </row>
    <row r="3333" spans="1:24" x14ac:dyDescent="0.3">
      <c r="A3333" s="13" t="str">
        <f t="shared" si="105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 t="shared" si="104"/>
        <v>C</v>
      </c>
      <c r="Q3333" s="13">
        <f>IFERROR(VLOOKUP($A3333, 'Fielding Data'!$A$1:$H$12056, 5, 0), 0)</f>
        <v>11</v>
      </c>
      <c r="R3333" s="13">
        <f>IFERROR(VLOOKUP($A3333, 'Fielding Data'!$A$1:$H$12056, 6, 0), 0)</f>
        <v>3</v>
      </c>
      <c r="S3333" s="13">
        <f>IFERROR(VLOOKUP($A3333, 'Fielding Data'!$A$1:$H$12056, 7, 0), 0)</f>
        <v>0</v>
      </c>
      <c r="T3333" s="13">
        <f>IFERROR(VLOOKUP($A3333, 'Fielding Data'!$A$1:$H$12056, 8, 0), 0)</f>
        <v>0</v>
      </c>
      <c r="U3333" s="13">
        <f>SUMIFS('Fielding Data'!E:E, 'Fielding Data'!$A:$A, $A3333)</f>
        <v>11</v>
      </c>
      <c r="V3333" s="13">
        <f>SUMIFS('Fielding Data'!F:F, 'Fielding Data'!$A:$A, $A3333)</f>
        <v>3</v>
      </c>
      <c r="W3333" s="13">
        <f>SUMIFS('Fielding Data'!G:G, 'Fielding Data'!$A:$A, $A3333)</f>
        <v>0</v>
      </c>
      <c r="X3333" s="13">
        <f>SUMIFS('Fielding Data'!H:H, 'Fielding Data'!$A:$A, $A3333)</f>
        <v>0</v>
      </c>
    </row>
    <row r="3334" spans="1:24" x14ac:dyDescent="0.3">
      <c r="A3334" s="13" t="str">
        <f t="shared" si="105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 t="shared" si="104"/>
        <v>C</v>
      </c>
      <c r="Q3334" s="13">
        <f>IFERROR(VLOOKUP($A3334, 'Fielding Data'!$A$1:$H$12056, 5, 0), 0)</f>
        <v>197</v>
      </c>
      <c r="R3334" s="13">
        <f>IFERROR(VLOOKUP($A3334, 'Fielding Data'!$A$1:$H$12056, 6, 0), 0)</f>
        <v>21</v>
      </c>
      <c r="S3334" s="13">
        <f>IFERROR(VLOOKUP($A3334, 'Fielding Data'!$A$1:$H$12056, 7, 0), 0)</f>
        <v>0</v>
      </c>
      <c r="T3334" s="13">
        <f>IFERROR(VLOOKUP($A3334, 'Fielding Data'!$A$1:$H$12056, 8, 0), 0)</f>
        <v>2</v>
      </c>
      <c r="U3334" s="13">
        <f>SUMIFS('Fielding Data'!E:E, 'Fielding Data'!$A:$A, $A3334)</f>
        <v>197</v>
      </c>
      <c r="V3334" s="13">
        <f>SUMIFS('Fielding Data'!F:F, 'Fielding Data'!$A:$A, $A3334)</f>
        <v>21</v>
      </c>
      <c r="W3334" s="13">
        <f>SUMIFS('Fielding Data'!G:G, 'Fielding Data'!$A:$A, $A3334)</f>
        <v>0</v>
      </c>
      <c r="X3334" s="13">
        <f>SUMIFS('Fielding Data'!H:H, 'Fielding Data'!$A:$A, $A3334)</f>
        <v>2</v>
      </c>
    </row>
    <row r="3335" spans="1:24" x14ac:dyDescent="0.3">
      <c r="A3335" s="13" t="str">
        <f t="shared" si="105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 t="shared" si="104"/>
        <v>2B</v>
      </c>
      <c r="Q3335" s="13">
        <f>IFERROR(VLOOKUP($A3335, 'Fielding Data'!$A$1:$H$12056, 5, 0), 0)</f>
        <v>101</v>
      </c>
      <c r="R3335" s="13">
        <f>IFERROR(VLOOKUP($A3335, 'Fielding Data'!$A$1:$H$12056, 6, 0), 0)</f>
        <v>143</v>
      </c>
      <c r="S3335" s="13">
        <f>IFERROR(VLOOKUP($A3335, 'Fielding Data'!$A$1:$H$12056, 7, 0), 0)</f>
        <v>4</v>
      </c>
      <c r="T3335" s="13">
        <f>IFERROR(VLOOKUP($A3335, 'Fielding Data'!$A$1:$H$12056, 8, 0), 0)</f>
        <v>35</v>
      </c>
      <c r="U3335" s="13">
        <f>SUMIFS('Fielding Data'!E:E, 'Fielding Data'!$A:$A, $A3335)</f>
        <v>137</v>
      </c>
      <c r="V3335" s="13">
        <f>SUMIFS('Fielding Data'!F:F, 'Fielding Data'!$A:$A, $A3335)</f>
        <v>144</v>
      </c>
      <c r="W3335" s="13">
        <f>SUMIFS('Fielding Data'!G:G, 'Fielding Data'!$A:$A, $A3335)</f>
        <v>4</v>
      </c>
      <c r="X3335" s="13">
        <f>SUMIFS('Fielding Data'!H:H, 'Fielding Data'!$A:$A, $A3335)</f>
        <v>35</v>
      </c>
    </row>
    <row r="3336" spans="1:24" x14ac:dyDescent="0.3">
      <c r="A3336" s="13" t="str">
        <f t="shared" si="105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 t="shared" si="104"/>
        <v>P</v>
      </c>
      <c r="Q3336" s="13">
        <f>IFERROR(VLOOKUP($A3336, 'Fielding Data'!$A$1:$H$12056, 5, 0), 0)</f>
        <v>2</v>
      </c>
      <c r="R3336" s="13">
        <f>IFERROR(VLOOKUP($A3336, 'Fielding Data'!$A$1:$H$12056, 6, 0), 0)</f>
        <v>2</v>
      </c>
      <c r="S3336" s="13">
        <f>IFERROR(VLOOKUP($A3336, 'Fielding Data'!$A$1:$H$12056, 7, 0), 0)</f>
        <v>1</v>
      </c>
      <c r="T3336" s="13">
        <f>IFERROR(VLOOKUP($A3336, 'Fielding Data'!$A$1:$H$12056, 8, 0), 0)</f>
        <v>0</v>
      </c>
      <c r="U3336" s="13">
        <f>SUMIFS('Fielding Data'!E:E, 'Fielding Data'!$A:$A, $A3336)</f>
        <v>2</v>
      </c>
      <c r="V3336" s="13">
        <f>SUMIFS('Fielding Data'!F:F, 'Fielding Data'!$A:$A, $A3336)</f>
        <v>2</v>
      </c>
      <c r="W3336" s="13">
        <f>SUMIFS('Fielding Data'!G:G, 'Fielding Data'!$A:$A, $A3336)</f>
        <v>1</v>
      </c>
      <c r="X3336" s="13">
        <f>SUMIFS('Fielding Data'!H:H, 'Fielding Data'!$A:$A, $A3336)</f>
        <v>0</v>
      </c>
    </row>
    <row r="3337" spans="1:24" x14ac:dyDescent="0.3">
      <c r="A3337" s="13" t="str">
        <f t="shared" si="105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 t="shared" si="104"/>
        <v>P</v>
      </c>
      <c r="Q3337" s="13">
        <f>IFERROR(VLOOKUP($A3337, 'Fielding Data'!$A$1:$H$12056, 5, 0), 0)</f>
        <v>1</v>
      </c>
      <c r="R3337" s="13">
        <f>IFERROR(VLOOKUP($A3337, 'Fielding Data'!$A$1:$H$12056, 6, 0), 0)</f>
        <v>4</v>
      </c>
      <c r="S3337" s="13">
        <f>IFERROR(VLOOKUP($A3337, 'Fielding Data'!$A$1:$H$12056, 7, 0), 0)</f>
        <v>0</v>
      </c>
      <c r="T3337" s="13">
        <f>IFERROR(VLOOKUP($A3337, 'Fielding Data'!$A$1:$H$12056, 8, 0), 0)</f>
        <v>0</v>
      </c>
      <c r="U3337" s="13">
        <f>SUMIFS('Fielding Data'!E:E, 'Fielding Data'!$A:$A, $A3337)</f>
        <v>1</v>
      </c>
      <c r="V3337" s="13">
        <f>SUMIFS('Fielding Data'!F:F, 'Fielding Data'!$A:$A, $A3337)</f>
        <v>4</v>
      </c>
      <c r="W3337" s="13">
        <f>SUMIFS('Fielding Data'!G:G, 'Fielding Data'!$A:$A, $A3337)</f>
        <v>0</v>
      </c>
      <c r="X3337" s="13">
        <f>SUMIFS('Fielding Data'!H:H, 'Fielding Data'!$A:$A, $A3337)</f>
        <v>0</v>
      </c>
    </row>
    <row r="3338" spans="1:24" x14ac:dyDescent="0.3">
      <c r="A3338" s="13" t="str">
        <f t="shared" si="105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 t="shared" si="104"/>
        <v>1B</v>
      </c>
      <c r="Q3338" s="13">
        <f>IFERROR(VLOOKUP($A3338, 'Fielding Data'!$A$1:$H$12056, 5, 0), 0)</f>
        <v>28</v>
      </c>
      <c r="R3338" s="13">
        <f>IFERROR(VLOOKUP($A3338, 'Fielding Data'!$A$1:$H$12056, 6, 0), 0)</f>
        <v>2</v>
      </c>
      <c r="S3338" s="13">
        <f>IFERROR(VLOOKUP($A3338, 'Fielding Data'!$A$1:$H$12056, 7, 0), 0)</f>
        <v>0</v>
      </c>
      <c r="T3338" s="13">
        <f>IFERROR(VLOOKUP($A3338, 'Fielding Data'!$A$1:$H$12056, 8, 0), 0)</f>
        <v>3</v>
      </c>
      <c r="U3338" s="13">
        <f>SUMIFS('Fielding Data'!E:E, 'Fielding Data'!$A:$A, $A3338)</f>
        <v>28</v>
      </c>
      <c r="V3338" s="13">
        <f>SUMIFS('Fielding Data'!F:F, 'Fielding Data'!$A:$A, $A3338)</f>
        <v>2</v>
      </c>
      <c r="W3338" s="13">
        <f>SUMIFS('Fielding Data'!G:G, 'Fielding Data'!$A:$A, $A3338)</f>
        <v>0</v>
      </c>
      <c r="X3338" s="13">
        <f>SUMIFS('Fielding Data'!H:H, 'Fielding Data'!$A:$A, $A3338)</f>
        <v>3</v>
      </c>
    </row>
    <row r="3339" spans="1:24" x14ac:dyDescent="0.3">
      <c r="A3339" s="13" t="str">
        <f t="shared" si="105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 t="shared" si="104"/>
        <v>P</v>
      </c>
      <c r="Q3339" s="13">
        <f>IFERROR(VLOOKUP($A3339, 'Fielding Data'!$A$1:$H$12056, 5, 0), 0)</f>
        <v>0</v>
      </c>
      <c r="R3339" s="13">
        <f>IFERROR(VLOOKUP($A3339, 'Fielding Data'!$A$1:$H$12056, 6, 0), 0)</f>
        <v>2</v>
      </c>
      <c r="S3339" s="13">
        <f>IFERROR(VLOOKUP($A3339, 'Fielding Data'!$A$1:$H$12056, 7, 0), 0)</f>
        <v>0</v>
      </c>
      <c r="T3339" s="13">
        <f>IFERROR(VLOOKUP($A3339, 'Fielding Data'!$A$1:$H$12056, 8, 0), 0)</f>
        <v>0</v>
      </c>
      <c r="U3339" s="13">
        <f>SUMIFS('Fielding Data'!E:E, 'Fielding Data'!$A:$A, $A3339)</f>
        <v>0</v>
      </c>
      <c r="V3339" s="13">
        <f>SUMIFS('Fielding Data'!F:F, 'Fielding Data'!$A:$A, $A3339)</f>
        <v>2</v>
      </c>
      <c r="W3339" s="13">
        <f>SUMIFS('Fielding Data'!G:G, 'Fielding Data'!$A:$A, $A3339)</f>
        <v>0</v>
      </c>
      <c r="X3339" s="13">
        <f>SUMIFS('Fielding Data'!H:H, 'Fielding Data'!$A:$A, $A3339)</f>
        <v>0</v>
      </c>
    </row>
    <row r="3340" spans="1:24" x14ac:dyDescent="0.3">
      <c r="A3340" s="13" t="str">
        <f t="shared" si="105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 t="shared" si="104"/>
        <v>2B</v>
      </c>
      <c r="Q3340" s="13">
        <f>IFERROR(VLOOKUP($A3340, 'Fielding Data'!$A$1:$H$12056, 5, 0), 0)</f>
        <v>40</v>
      </c>
      <c r="R3340" s="13">
        <f>IFERROR(VLOOKUP($A3340, 'Fielding Data'!$A$1:$H$12056, 6, 0), 0)</f>
        <v>52</v>
      </c>
      <c r="S3340" s="13">
        <f>IFERROR(VLOOKUP($A3340, 'Fielding Data'!$A$1:$H$12056, 7, 0), 0)</f>
        <v>0</v>
      </c>
      <c r="T3340" s="13">
        <f>IFERROR(VLOOKUP($A3340, 'Fielding Data'!$A$1:$H$12056, 8, 0), 0)</f>
        <v>17</v>
      </c>
      <c r="U3340" s="13">
        <f>SUMIFS('Fielding Data'!E:E, 'Fielding Data'!$A:$A, $A3340)</f>
        <v>139</v>
      </c>
      <c r="V3340" s="13">
        <f>SUMIFS('Fielding Data'!F:F, 'Fielding Data'!$A:$A, $A3340)</f>
        <v>278</v>
      </c>
      <c r="W3340" s="13">
        <f>SUMIFS('Fielding Data'!G:G, 'Fielding Data'!$A:$A, $A3340)</f>
        <v>13</v>
      </c>
      <c r="X3340" s="13">
        <f>SUMIFS('Fielding Data'!H:H, 'Fielding Data'!$A:$A, $A3340)</f>
        <v>37</v>
      </c>
    </row>
    <row r="3341" spans="1:24" x14ac:dyDescent="0.3">
      <c r="A3341" s="13" t="str">
        <f t="shared" si="105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 t="shared" si="104"/>
        <v>P</v>
      </c>
      <c r="Q3341" s="13">
        <f>IFERROR(VLOOKUP($A3341, 'Fielding Data'!$A$1:$H$12056, 5, 0), 0)</f>
        <v>2</v>
      </c>
      <c r="R3341" s="13">
        <f>IFERROR(VLOOKUP($A3341, 'Fielding Data'!$A$1:$H$12056, 6, 0), 0)</f>
        <v>1</v>
      </c>
      <c r="S3341" s="13">
        <f>IFERROR(VLOOKUP($A3341, 'Fielding Data'!$A$1:$H$12056, 7, 0), 0)</f>
        <v>1</v>
      </c>
      <c r="T3341" s="13">
        <f>IFERROR(VLOOKUP($A3341, 'Fielding Data'!$A$1:$H$12056, 8, 0), 0)</f>
        <v>0</v>
      </c>
      <c r="U3341" s="13">
        <f>SUMIFS('Fielding Data'!E:E, 'Fielding Data'!$A:$A, $A3341)</f>
        <v>2</v>
      </c>
      <c r="V3341" s="13">
        <f>SUMIFS('Fielding Data'!F:F, 'Fielding Data'!$A:$A, $A3341)</f>
        <v>1</v>
      </c>
      <c r="W3341" s="13">
        <f>SUMIFS('Fielding Data'!G:G, 'Fielding Data'!$A:$A, $A3341)</f>
        <v>1</v>
      </c>
      <c r="X3341" s="13">
        <f>SUMIFS('Fielding Data'!H:H, 'Fielding Data'!$A:$A, $A3341)</f>
        <v>0</v>
      </c>
    </row>
    <row r="3342" spans="1:24" x14ac:dyDescent="0.3">
      <c r="A3342" s="13" t="str">
        <f t="shared" si="105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 t="shared" si="104"/>
        <v>2B</v>
      </c>
      <c r="Q3342" s="13">
        <f>IFERROR(VLOOKUP($A3342, 'Fielding Data'!$A$1:$H$12056, 5, 0), 0)</f>
        <v>1</v>
      </c>
      <c r="R3342" s="13">
        <f>IFERROR(VLOOKUP($A3342, 'Fielding Data'!$A$1:$H$12056, 6, 0), 0)</f>
        <v>1</v>
      </c>
      <c r="S3342" s="13">
        <f>IFERROR(VLOOKUP($A3342, 'Fielding Data'!$A$1:$H$12056, 7, 0), 0)</f>
        <v>0</v>
      </c>
      <c r="T3342" s="13">
        <f>IFERROR(VLOOKUP($A3342, 'Fielding Data'!$A$1:$H$12056, 8, 0), 0)</f>
        <v>0</v>
      </c>
      <c r="U3342" s="13">
        <f>SUMIFS('Fielding Data'!E:E, 'Fielding Data'!$A:$A, $A3342)</f>
        <v>20</v>
      </c>
      <c r="V3342" s="13">
        <f>SUMIFS('Fielding Data'!F:F, 'Fielding Data'!$A:$A, $A3342)</f>
        <v>28</v>
      </c>
      <c r="W3342" s="13">
        <f>SUMIFS('Fielding Data'!G:G, 'Fielding Data'!$A:$A, $A3342)</f>
        <v>1</v>
      </c>
      <c r="X3342" s="13">
        <f>SUMIFS('Fielding Data'!H:H, 'Fielding Data'!$A:$A, $A3342)</f>
        <v>6</v>
      </c>
    </row>
    <row r="3343" spans="1:24" x14ac:dyDescent="0.3">
      <c r="A3343" s="13" t="str">
        <f t="shared" si="105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 t="shared" si="104"/>
        <v>P</v>
      </c>
      <c r="Q3343" s="13">
        <f>IFERROR(VLOOKUP($A3343, 'Fielding Data'!$A$1:$H$12056, 5, 0), 0)</f>
        <v>0</v>
      </c>
      <c r="R3343" s="13">
        <f>IFERROR(VLOOKUP($A3343, 'Fielding Data'!$A$1:$H$12056, 6, 0), 0)</f>
        <v>1</v>
      </c>
      <c r="S3343" s="13">
        <f>IFERROR(VLOOKUP($A3343, 'Fielding Data'!$A$1:$H$12056, 7, 0), 0)</f>
        <v>1</v>
      </c>
      <c r="T3343" s="13">
        <f>IFERROR(VLOOKUP($A3343, 'Fielding Data'!$A$1:$H$12056, 8, 0), 0)</f>
        <v>0</v>
      </c>
      <c r="U3343" s="13">
        <f>SUMIFS('Fielding Data'!E:E, 'Fielding Data'!$A:$A, $A3343)</f>
        <v>0</v>
      </c>
      <c r="V3343" s="13">
        <f>SUMIFS('Fielding Data'!F:F, 'Fielding Data'!$A:$A, $A3343)</f>
        <v>1</v>
      </c>
      <c r="W3343" s="13">
        <f>SUMIFS('Fielding Data'!G:G, 'Fielding Data'!$A:$A, $A3343)</f>
        <v>1</v>
      </c>
      <c r="X3343" s="13">
        <f>SUMIFS('Fielding Data'!H:H, 'Fielding Data'!$A:$A, $A3343)</f>
        <v>0</v>
      </c>
    </row>
    <row r="3344" spans="1:24" x14ac:dyDescent="0.3">
      <c r="A3344" s="13" t="str">
        <f t="shared" si="105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 t="shared" si="104"/>
        <v>P</v>
      </c>
      <c r="Q3344" s="13">
        <f>IFERROR(VLOOKUP($A3344, 'Fielding Data'!$A$1:$H$12056, 5, 0), 0)</f>
        <v>2</v>
      </c>
      <c r="R3344" s="13">
        <f>IFERROR(VLOOKUP($A3344, 'Fielding Data'!$A$1:$H$12056, 6, 0), 0)</f>
        <v>9</v>
      </c>
      <c r="S3344" s="13">
        <f>IFERROR(VLOOKUP($A3344, 'Fielding Data'!$A$1:$H$12056, 7, 0), 0)</f>
        <v>1</v>
      </c>
      <c r="T3344" s="13">
        <f>IFERROR(VLOOKUP($A3344, 'Fielding Data'!$A$1:$H$12056, 8, 0), 0)</f>
        <v>1</v>
      </c>
      <c r="U3344" s="13">
        <f>SUMIFS('Fielding Data'!E:E, 'Fielding Data'!$A:$A, $A3344)</f>
        <v>2</v>
      </c>
      <c r="V3344" s="13">
        <f>SUMIFS('Fielding Data'!F:F, 'Fielding Data'!$A:$A, $A3344)</f>
        <v>9</v>
      </c>
      <c r="W3344" s="13">
        <f>SUMIFS('Fielding Data'!G:G, 'Fielding Data'!$A:$A, $A3344)</f>
        <v>1</v>
      </c>
      <c r="X3344" s="13">
        <f>SUMIFS('Fielding Data'!H:H, 'Fielding Data'!$A:$A, $A3344)</f>
        <v>1</v>
      </c>
    </row>
    <row r="3345" spans="1:24" x14ac:dyDescent="0.3">
      <c r="A3345" s="13" t="str">
        <f t="shared" si="105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 t="shared" si="104"/>
        <v>P</v>
      </c>
      <c r="Q3345" s="13">
        <f>IFERROR(VLOOKUP($A3345, 'Fielding Data'!$A$1:$H$12056, 5, 0), 0)</f>
        <v>5</v>
      </c>
      <c r="R3345" s="13">
        <f>IFERROR(VLOOKUP($A3345, 'Fielding Data'!$A$1:$H$12056, 6, 0), 0)</f>
        <v>6</v>
      </c>
      <c r="S3345" s="13">
        <f>IFERROR(VLOOKUP($A3345, 'Fielding Data'!$A$1:$H$12056, 7, 0), 0)</f>
        <v>0</v>
      </c>
      <c r="T3345" s="13">
        <f>IFERROR(VLOOKUP($A3345, 'Fielding Data'!$A$1:$H$12056, 8, 0), 0)</f>
        <v>0</v>
      </c>
      <c r="U3345" s="13">
        <f>SUMIFS('Fielding Data'!E:E, 'Fielding Data'!$A:$A, $A3345)</f>
        <v>5</v>
      </c>
      <c r="V3345" s="13">
        <f>SUMIFS('Fielding Data'!F:F, 'Fielding Data'!$A:$A, $A3345)</f>
        <v>6</v>
      </c>
      <c r="W3345" s="13">
        <f>SUMIFS('Fielding Data'!G:G, 'Fielding Data'!$A:$A, $A3345)</f>
        <v>0</v>
      </c>
      <c r="X3345" s="13">
        <f>SUMIFS('Fielding Data'!H:H, 'Fielding Data'!$A:$A, $A3345)</f>
        <v>0</v>
      </c>
    </row>
    <row r="3346" spans="1:24" x14ac:dyDescent="0.3">
      <c r="A3346" s="13" t="str">
        <f t="shared" si="105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 t="shared" si="104"/>
        <v>P</v>
      </c>
      <c r="Q3346" s="13">
        <f>IFERROR(VLOOKUP($A3346, 'Fielding Data'!$A$1:$H$12056, 5, 0), 0)</f>
        <v>0</v>
      </c>
      <c r="R3346" s="13">
        <f>IFERROR(VLOOKUP($A3346, 'Fielding Data'!$A$1:$H$12056, 6, 0), 0)</f>
        <v>0</v>
      </c>
      <c r="S3346" s="13">
        <f>IFERROR(VLOOKUP($A3346, 'Fielding Data'!$A$1:$H$12056, 7, 0), 0)</f>
        <v>0</v>
      </c>
      <c r="T3346" s="13">
        <f>IFERROR(VLOOKUP($A3346, 'Fielding Data'!$A$1:$H$12056, 8, 0), 0)</f>
        <v>0</v>
      </c>
      <c r="U3346" s="13">
        <f>SUMIFS('Fielding Data'!E:E, 'Fielding Data'!$A:$A, $A3346)</f>
        <v>0</v>
      </c>
      <c r="V3346" s="13">
        <f>SUMIFS('Fielding Data'!F:F, 'Fielding Data'!$A:$A, $A3346)</f>
        <v>0</v>
      </c>
      <c r="W3346" s="13">
        <f>SUMIFS('Fielding Data'!G:G, 'Fielding Data'!$A:$A, $A3346)</f>
        <v>0</v>
      </c>
      <c r="X3346" s="13">
        <f>SUMIFS('Fielding Data'!H:H, 'Fielding Data'!$A:$A, $A3346)</f>
        <v>0</v>
      </c>
    </row>
    <row r="3347" spans="1:24" x14ac:dyDescent="0.3">
      <c r="A3347" s="13" t="str">
        <f t="shared" si="105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 t="shared" si="104"/>
        <v>P</v>
      </c>
      <c r="Q3347" s="13">
        <f>IFERROR(VLOOKUP($A3347, 'Fielding Data'!$A$1:$H$12056, 5, 0), 0)</f>
        <v>16</v>
      </c>
      <c r="R3347" s="13">
        <f>IFERROR(VLOOKUP($A3347, 'Fielding Data'!$A$1:$H$12056, 6, 0), 0)</f>
        <v>21</v>
      </c>
      <c r="S3347" s="13">
        <f>IFERROR(VLOOKUP($A3347, 'Fielding Data'!$A$1:$H$12056, 7, 0), 0)</f>
        <v>5</v>
      </c>
      <c r="T3347" s="13">
        <f>IFERROR(VLOOKUP($A3347, 'Fielding Data'!$A$1:$H$12056, 8, 0), 0)</f>
        <v>0</v>
      </c>
      <c r="U3347" s="13">
        <f>SUMIFS('Fielding Data'!E:E, 'Fielding Data'!$A:$A, $A3347)</f>
        <v>16</v>
      </c>
      <c r="V3347" s="13">
        <f>SUMIFS('Fielding Data'!F:F, 'Fielding Data'!$A:$A, $A3347)</f>
        <v>21</v>
      </c>
      <c r="W3347" s="13">
        <f>SUMIFS('Fielding Data'!G:G, 'Fielding Data'!$A:$A, $A3347)</f>
        <v>5</v>
      </c>
      <c r="X3347" s="13">
        <f>SUMIFS('Fielding Data'!H:H, 'Fielding Data'!$A:$A, $A3347)</f>
        <v>0</v>
      </c>
    </row>
    <row r="3348" spans="1:24" x14ac:dyDescent="0.3">
      <c r="A3348" s="13" t="str">
        <f t="shared" si="105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 t="shared" si="104"/>
        <v>OF</v>
      </c>
      <c r="Q3348" s="13">
        <f>IFERROR(VLOOKUP($A3348, 'Fielding Data'!$A$1:$H$12056, 5, 0), 0)</f>
        <v>67</v>
      </c>
      <c r="R3348" s="13">
        <f>IFERROR(VLOOKUP($A3348, 'Fielding Data'!$A$1:$H$12056, 6, 0), 0)</f>
        <v>3</v>
      </c>
      <c r="S3348" s="13">
        <f>IFERROR(VLOOKUP($A3348, 'Fielding Data'!$A$1:$H$12056, 7, 0), 0)</f>
        <v>0</v>
      </c>
      <c r="T3348" s="13">
        <f>IFERROR(VLOOKUP($A3348, 'Fielding Data'!$A$1:$H$12056, 8, 0), 0)</f>
        <v>0</v>
      </c>
      <c r="U3348" s="13">
        <f>SUMIFS('Fielding Data'!E:E, 'Fielding Data'!$A:$A, $A3348)</f>
        <v>67</v>
      </c>
      <c r="V3348" s="13">
        <f>SUMIFS('Fielding Data'!F:F, 'Fielding Data'!$A:$A, $A3348)</f>
        <v>3</v>
      </c>
      <c r="W3348" s="13">
        <f>SUMIFS('Fielding Data'!G:G, 'Fielding Data'!$A:$A, $A3348)</f>
        <v>0</v>
      </c>
      <c r="X3348" s="13">
        <f>SUMIFS('Fielding Data'!H:H, 'Fielding Data'!$A:$A, $A3348)</f>
        <v>0</v>
      </c>
    </row>
    <row r="3349" spans="1:24" x14ac:dyDescent="0.3">
      <c r="A3349" s="13" t="str">
        <f t="shared" si="105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 t="shared" si="104"/>
        <v>SS</v>
      </c>
      <c r="Q3349" s="13">
        <f>IFERROR(VLOOKUP($A3349, 'Fielding Data'!$A$1:$H$12056, 5, 0), 0)</f>
        <v>67</v>
      </c>
      <c r="R3349" s="13">
        <f>IFERROR(VLOOKUP($A3349, 'Fielding Data'!$A$1:$H$12056, 6, 0), 0)</f>
        <v>158</v>
      </c>
      <c r="S3349" s="13">
        <f>IFERROR(VLOOKUP($A3349, 'Fielding Data'!$A$1:$H$12056, 7, 0), 0)</f>
        <v>3</v>
      </c>
      <c r="T3349" s="13">
        <f>IFERROR(VLOOKUP($A3349, 'Fielding Data'!$A$1:$H$12056, 8, 0), 0)</f>
        <v>31</v>
      </c>
      <c r="U3349" s="13">
        <f>SUMIFS('Fielding Data'!E:E, 'Fielding Data'!$A:$A, $A3349)</f>
        <v>67</v>
      </c>
      <c r="V3349" s="13">
        <f>SUMIFS('Fielding Data'!F:F, 'Fielding Data'!$A:$A, $A3349)</f>
        <v>158</v>
      </c>
      <c r="W3349" s="13">
        <f>SUMIFS('Fielding Data'!G:G, 'Fielding Data'!$A:$A, $A3349)</f>
        <v>3</v>
      </c>
      <c r="X3349" s="13">
        <f>SUMIFS('Fielding Data'!H:H, 'Fielding Data'!$A:$A, $A3349)</f>
        <v>31</v>
      </c>
    </row>
    <row r="3350" spans="1:24" x14ac:dyDescent="0.3">
      <c r="A3350" s="13" t="str">
        <f t="shared" si="105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 t="shared" si="104"/>
        <v>P</v>
      </c>
      <c r="Q3350" s="13">
        <f>IFERROR(VLOOKUP($A3350, 'Fielding Data'!$A$1:$H$12056, 5, 0), 0)</f>
        <v>6</v>
      </c>
      <c r="R3350" s="13">
        <f>IFERROR(VLOOKUP($A3350, 'Fielding Data'!$A$1:$H$12056, 6, 0), 0)</f>
        <v>6</v>
      </c>
      <c r="S3350" s="13">
        <f>IFERROR(VLOOKUP($A3350, 'Fielding Data'!$A$1:$H$12056, 7, 0), 0)</f>
        <v>1</v>
      </c>
      <c r="T3350" s="13">
        <f>IFERROR(VLOOKUP($A3350, 'Fielding Data'!$A$1:$H$12056, 8, 0), 0)</f>
        <v>0</v>
      </c>
      <c r="U3350" s="13">
        <f>SUMIFS('Fielding Data'!E:E, 'Fielding Data'!$A:$A, $A3350)</f>
        <v>6</v>
      </c>
      <c r="V3350" s="13">
        <f>SUMIFS('Fielding Data'!F:F, 'Fielding Data'!$A:$A, $A3350)</f>
        <v>6</v>
      </c>
      <c r="W3350" s="13">
        <f>SUMIFS('Fielding Data'!G:G, 'Fielding Data'!$A:$A, $A3350)</f>
        <v>1</v>
      </c>
      <c r="X3350" s="13">
        <f>SUMIFS('Fielding Data'!H:H, 'Fielding Data'!$A:$A, $A3350)</f>
        <v>0</v>
      </c>
    </row>
    <row r="3351" spans="1:24" x14ac:dyDescent="0.3">
      <c r="A3351" s="13" t="str">
        <f t="shared" si="105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 t="shared" si="104"/>
        <v>P</v>
      </c>
      <c r="Q3351" s="13">
        <f>IFERROR(VLOOKUP($A3351, 'Fielding Data'!$A$1:$H$12056, 5, 0), 0)</f>
        <v>5</v>
      </c>
      <c r="R3351" s="13">
        <f>IFERROR(VLOOKUP($A3351, 'Fielding Data'!$A$1:$H$12056, 6, 0), 0)</f>
        <v>8</v>
      </c>
      <c r="S3351" s="13">
        <f>IFERROR(VLOOKUP($A3351, 'Fielding Data'!$A$1:$H$12056, 7, 0), 0)</f>
        <v>0</v>
      </c>
      <c r="T3351" s="13">
        <f>IFERROR(VLOOKUP($A3351, 'Fielding Data'!$A$1:$H$12056, 8, 0), 0)</f>
        <v>0</v>
      </c>
      <c r="U3351" s="13">
        <f>SUMIFS('Fielding Data'!E:E, 'Fielding Data'!$A:$A, $A3351)</f>
        <v>5</v>
      </c>
      <c r="V3351" s="13">
        <f>SUMIFS('Fielding Data'!F:F, 'Fielding Data'!$A:$A, $A3351)</f>
        <v>8</v>
      </c>
      <c r="W3351" s="13">
        <f>SUMIFS('Fielding Data'!G:G, 'Fielding Data'!$A:$A, $A3351)</f>
        <v>0</v>
      </c>
      <c r="X3351" s="13">
        <f>SUMIFS('Fielding Data'!H:H, 'Fielding Data'!$A:$A, $A3351)</f>
        <v>0</v>
      </c>
    </row>
    <row r="3352" spans="1:24" x14ac:dyDescent="0.3">
      <c r="A3352" s="13" t="str">
        <f t="shared" si="105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 t="shared" si="104"/>
        <v>P</v>
      </c>
      <c r="Q3352" s="13">
        <f>IFERROR(VLOOKUP($A3352, 'Fielding Data'!$A$1:$H$12056, 5, 0), 0)</f>
        <v>0</v>
      </c>
      <c r="R3352" s="13">
        <f>IFERROR(VLOOKUP($A3352, 'Fielding Data'!$A$1:$H$12056, 6, 0), 0)</f>
        <v>8</v>
      </c>
      <c r="S3352" s="13">
        <f>IFERROR(VLOOKUP($A3352, 'Fielding Data'!$A$1:$H$12056, 7, 0), 0)</f>
        <v>0</v>
      </c>
      <c r="T3352" s="13">
        <f>IFERROR(VLOOKUP($A3352, 'Fielding Data'!$A$1:$H$12056, 8, 0), 0)</f>
        <v>0</v>
      </c>
      <c r="U3352" s="13">
        <f>SUMIFS('Fielding Data'!E:E, 'Fielding Data'!$A:$A, $A3352)</f>
        <v>0</v>
      </c>
      <c r="V3352" s="13">
        <f>SUMIFS('Fielding Data'!F:F, 'Fielding Data'!$A:$A, $A3352)</f>
        <v>8</v>
      </c>
      <c r="W3352" s="13">
        <f>SUMIFS('Fielding Data'!G:G, 'Fielding Data'!$A:$A, $A3352)</f>
        <v>0</v>
      </c>
      <c r="X3352" s="13">
        <f>SUMIFS('Fielding Data'!H:H, 'Fielding Data'!$A:$A, $A3352)</f>
        <v>0</v>
      </c>
    </row>
    <row r="3353" spans="1:24" x14ac:dyDescent="0.3">
      <c r="A3353" s="13" t="str">
        <f t="shared" si="105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 t="shared" si="104"/>
        <v>P</v>
      </c>
      <c r="Q3353" s="13">
        <f>IFERROR(VLOOKUP($A3353, 'Fielding Data'!$A$1:$H$12056, 5, 0), 0)</f>
        <v>0</v>
      </c>
      <c r="R3353" s="13">
        <f>IFERROR(VLOOKUP($A3353, 'Fielding Data'!$A$1:$H$12056, 6, 0), 0)</f>
        <v>1</v>
      </c>
      <c r="S3353" s="13">
        <f>IFERROR(VLOOKUP($A3353, 'Fielding Data'!$A$1:$H$12056, 7, 0), 0)</f>
        <v>0</v>
      </c>
      <c r="T3353" s="13">
        <f>IFERROR(VLOOKUP($A3353, 'Fielding Data'!$A$1:$H$12056, 8, 0), 0)</f>
        <v>0</v>
      </c>
      <c r="U3353" s="13">
        <f>SUMIFS('Fielding Data'!E:E, 'Fielding Data'!$A:$A, $A3353)</f>
        <v>0</v>
      </c>
      <c r="V3353" s="13">
        <f>SUMIFS('Fielding Data'!F:F, 'Fielding Data'!$A:$A, $A3353)</f>
        <v>1</v>
      </c>
      <c r="W3353" s="13">
        <f>SUMIFS('Fielding Data'!G:G, 'Fielding Data'!$A:$A, $A3353)</f>
        <v>0</v>
      </c>
      <c r="X3353" s="13">
        <f>SUMIFS('Fielding Data'!H:H, 'Fielding Data'!$A:$A, $A3353)</f>
        <v>0</v>
      </c>
    </row>
    <row r="3354" spans="1:24" x14ac:dyDescent="0.3">
      <c r="A3354" s="13" t="str">
        <f t="shared" si="105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 t="shared" si="104"/>
        <v>P</v>
      </c>
      <c r="Q3354" s="13">
        <f>IFERROR(VLOOKUP($A3354, 'Fielding Data'!$A$1:$H$12056, 5, 0), 0)</f>
        <v>1</v>
      </c>
      <c r="R3354" s="13">
        <f>IFERROR(VLOOKUP($A3354, 'Fielding Data'!$A$1:$H$12056, 6, 0), 0)</f>
        <v>15</v>
      </c>
      <c r="S3354" s="13">
        <f>IFERROR(VLOOKUP($A3354, 'Fielding Data'!$A$1:$H$12056, 7, 0), 0)</f>
        <v>1</v>
      </c>
      <c r="T3354" s="13">
        <f>IFERROR(VLOOKUP($A3354, 'Fielding Data'!$A$1:$H$12056, 8, 0), 0)</f>
        <v>1</v>
      </c>
      <c r="U3354" s="13">
        <f>SUMIFS('Fielding Data'!E:E, 'Fielding Data'!$A:$A, $A3354)</f>
        <v>1</v>
      </c>
      <c r="V3354" s="13">
        <f>SUMIFS('Fielding Data'!F:F, 'Fielding Data'!$A:$A, $A3354)</f>
        <v>15</v>
      </c>
      <c r="W3354" s="13">
        <f>SUMIFS('Fielding Data'!G:G, 'Fielding Data'!$A:$A, $A3354)</f>
        <v>1</v>
      </c>
      <c r="X3354" s="13">
        <f>SUMIFS('Fielding Data'!H:H, 'Fielding Data'!$A:$A, $A3354)</f>
        <v>1</v>
      </c>
    </row>
    <row r="3355" spans="1:24" x14ac:dyDescent="0.3">
      <c r="A3355" s="13" t="str">
        <f t="shared" si="105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 t="shared" si="104"/>
        <v>LF</v>
      </c>
      <c r="Q3355" s="13">
        <f>IFERROR(VLOOKUP($A3355, 'Fielding Data'!$A$1:$H$12056, 5, 0), 0)</f>
        <v>0</v>
      </c>
      <c r="R3355" s="13">
        <f>IFERROR(VLOOKUP($A3355, 'Fielding Data'!$A$1:$H$12056, 6, 0), 0)</f>
        <v>0</v>
      </c>
      <c r="S3355" s="13">
        <f>IFERROR(VLOOKUP($A3355, 'Fielding Data'!$A$1:$H$12056, 7, 0), 0)</f>
        <v>0</v>
      </c>
      <c r="T3355" s="13">
        <f>IFERROR(VLOOKUP($A3355, 'Fielding Data'!$A$1:$H$12056, 8, 0), 0)</f>
        <v>0</v>
      </c>
      <c r="U3355" s="13">
        <f>SUMIFS('Fielding Data'!E:E, 'Fielding Data'!$A:$A, $A3355)</f>
        <v>115</v>
      </c>
      <c r="V3355" s="13">
        <f>SUMIFS('Fielding Data'!F:F, 'Fielding Data'!$A:$A, $A3355)</f>
        <v>3</v>
      </c>
      <c r="W3355" s="13">
        <f>SUMIFS('Fielding Data'!G:G, 'Fielding Data'!$A:$A, $A3355)</f>
        <v>2</v>
      </c>
      <c r="X3355" s="13">
        <f>SUMIFS('Fielding Data'!H:H, 'Fielding Data'!$A:$A, $A3355)</f>
        <v>0</v>
      </c>
    </row>
    <row r="3356" spans="1:24" x14ac:dyDescent="0.3">
      <c r="A3356" s="13" t="str">
        <f t="shared" si="105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 t="shared" si="104"/>
        <v>P</v>
      </c>
      <c r="Q3356" s="13">
        <f>IFERROR(VLOOKUP($A3356, 'Fielding Data'!$A$1:$H$12056, 5, 0), 0)</f>
        <v>2</v>
      </c>
      <c r="R3356" s="13">
        <f>IFERROR(VLOOKUP($A3356, 'Fielding Data'!$A$1:$H$12056, 6, 0), 0)</f>
        <v>8</v>
      </c>
      <c r="S3356" s="13">
        <f>IFERROR(VLOOKUP($A3356, 'Fielding Data'!$A$1:$H$12056, 7, 0), 0)</f>
        <v>0</v>
      </c>
      <c r="T3356" s="13">
        <f>IFERROR(VLOOKUP($A3356, 'Fielding Data'!$A$1:$H$12056, 8, 0), 0)</f>
        <v>1</v>
      </c>
      <c r="U3356" s="13">
        <f>SUMIFS('Fielding Data'!E:E, 'Fielding Data'!$A:$A, $A3356)</f>
        <v>2</v>
      </c>
      <c r="V3356" s="13">
        <f>SUMIFS('Fielding Data'!F:F, 'Fielding Data'!$A:$A, $A3356)</f>
        <v>8</v>
      </c>
      <c r="W3356" s="13">
        <f>SUMIFS('Fielding Data'!G:G, 'Fielding Data'!$A:$A, $A3356)</f>
        <v>0</v>
      </c>
      <c r="X3356" s="13">
        <f>SUMIFS('Fielding Data'!H:H, 'Fielding Data'!$A:$A, $A3356)</f>
        <v>1</v>
      </c>
    </row>
    <row r="3357" spans="1:24" x14ac:dyDescent="0.3">
      <c r="A3357" s="13" t="str">
        <f t="shared" si="105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 t="shared" si="104"/>
        <v>1B</v>
      </c>
      <c r="Q3357" s="13">
        <f>IFERROR(VLOOKUP($A3357, 'Fielding Data'!$A$1:$H$12056, 5, 0), 0)</f>
        <v>1094</v>
      </c>
      <c r="R3357" s="13">
        <f>IFERROR(VLOOKUP($A3357, 'Fielding Data'!$A$1:$H$12056, 6, 0), 0)</f>
        <v>70</v>
      </c>
      <c r="S3357" s="13">
        <f>IFERROR(VLOOKUP($A3357, 'Fielding Data'!$A$1:$H$12056, 7, 0), 0)</f>
        <v>4</v>
      </c>
      <c r="T3357" s="13">
        <f>IFERROR(VLOOKUP($A3357, 'Fielding Data'!$A$1:$H$12056, 8, 0), 0)</f>
        <v>119</v>
      </c>
      <c r="U3357" s="13">
        <f>SUMIFS('Fielding Data'!E:E, 'Fielding Data'!$A:$A, $A3357)</f>
        <v>1094</v>
      </c>
      <c r="V3357" s="13">
        <f>SUMIFS('Fielding Data'!F:F, 'Fielding Data'!$A:$A, $A3357)</f>
        <v>70</v>
      </c>
      <c r="W3357" s="13">
        <f>SUMIFS('Fielding Data'!G:G, 'Fielding Data'!$A:$A, $A3357)</f>
        <v>4</v>
      </c>
      <c r="X3357" s="13">
        <f>SUMIFS('Fielding Data'!H:H, 'Fielding Data'!$A:$A, $A3357)</f>
        <v>119</v>
      </c>
    </row>
    <row r="3358" spans="1:24" x14ac:dyDescent="0.3">
      <c r="A3358" s="13" t="str">
        <f t="shared" si="105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 t="shared" si="104"/>
        <v>P</v>
      </c>
      <c r="Q3358" s="13">
        <f>IFERROR(VLOOKUP($A3358, 'Fielding Data'!$A$1:$H$12056, 5, 0), 0)</f>
        <v>3</v>
      </c>
      <c r="R3358" s="13">
        <f>IFERROR(VLOOKUP($A3358, 'Fielding Data'!$A$1:$H$12056, 6, 0), 0)</f>
        <v>12</v>
      </c>
      <c r="S3358" s="13">
        <f>IFERROR(VLOOKUP($A3358, 'Fielding Data'!$A$1:$H$12056, 7, 0), 0)</f>
        <v>3</v>
      </c>
      <c r="T3358" s="13">
        <f>IFERROR(VLOOKUP($A3358, 'Fielding Data'!$A$1:$H$12056, 8, 0), 0)</f>
        <v>1</v>
      </c>
      <c r="U3358" s="13">
        <f>SUMIFS('Fielding Data'!E:E, 'Fielding Data'!$A:$A, $A3358)</f>
        <v>3</v>
      </c>
      <c r="V3358" s="13">
        <f>SUMIFS('Fielding Data'!F:F, 'Fielding Data'!$A:$A, $A3358)</f>
        <v>12</v>
      </c>
      <c r="W3358" s="13">
        <f>SUMIFS('Fielding Data'!G:G, 'Fielding Data'!$A:$A, $A3358)</f>
        <v>3</v>
      </c>
      <c r="X3358" s="13">
        <f>SUMIFS('Fielding Data'!H:H, 'Fielding Data'!$A:$A, $A3358)</f>
        <v>1</v>
      </c>
    </row>
    <row r="3359" spans="1:24" x14ac:dyDescent="0.3">
      <c r="A3359" s="13" t="str">
        <f t="shared" si="105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 t="shared" si="104"/>
        <v>1B</v>
      </c>
      <c r="Q3359" s="13">
        <f>IFERROR(VLOOKUP($A3359, 'Fielding Data'!$A$1:$H$12056, 5, 0), 0)</f>
        <v>67</v>
      </c>
      <c r="R3359" s="13">
        <f>IFERROR(VLOOKUP($A3359, 'Fielding Data'!$A$1:$H$12056, 6, 0), 0)</f>
        <v>6</v>
      </c>
      <c r="S3359" s="13">
        <f>IFERROR(VLOOKUP($A3359, 'Fielding Data'!$A$1:$H$12056, 7, 0), 0)</f>
        <v>0</v>
      </c>
      <c r="T3359" s="13">
        <f>IFERROR(VLOOKUP($A3359, 'Fielding Data'!$A$1:$H$12056, 8, 0), 0)</f>
        <v>5</v>
      </c>
      <c r="U3359" s="13">
        <f>SUMIFS('Fielding Data'!E:E, 'Fielding Data'!$A:$A, $A3359)</f>
        <v>78</v>
      </c>
      <c r="V3359" s="13">
        <f>SUMIFS('Fielding Data'!F:F, 'Fielding Data'!$A:$A, $A3359)</f>
        <v>7</v>
      </c>
      <c r="W3359" s="13">
        <f>SUMIFS('Fielding Data'!G:G, 'Fielding Data'!$A:$A, $A3359)</f>
        <v>0</v>
      </c>
      <c r="X3359" s="13">
        <f>SUMIFS('Fielding Data'!H:H, 'Fielding Data'!$A:$A, $A3359)</f>
        <v>5</v>
      </c>
    </row>
    <row r="3360" spans="1:24" x14ac:dyDescent="0.3">
      <c r="A3360" s="13" t="str">
        <f t="shared" si="105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 t="shared" si="104"/>
        <v>1B</v>
      </c>
      <c r="Q3360" s="13">
        <f>IFERROR(VLOOKUP($A3360, 'Fielding Data'!$A$1:$H$12056, 5, 0), 0)</f>
        <v>0</v>
      </c>
      <c r="R3360" s="13">
        <f>IFERROR(VLOOKUP($A3360, 'Fielding Data'!$A$1:$H$12056, 6, 0), 0)</f>
        <v>0</v>
      </c>
      <c r="S3360" s="13">
        <f>IFERROR(VLOOKUP($A3360, 'Fielding Data'!$A$1:$H$12056, 7, 0), 0)</f>
        <v>1</v>
      </c>
      <c r="T3360" s="13">
        <f>IFERROR(VLOOKUP($A3360, 'Fielding Data'!$A$1:$H$12056, 8, 0), 0)</f>
        <v>0</v>
      </c>
      <c r="U3360" s="13">
        <f>SUMIFS('Fielding Data'!E:E, 'Fielding Data'!$A:$A, $A3360)</f>
        <v>498</v>
      </c>
      <c r="V3360" s="13">
        <f>SUMIFS('Fielding Data'!F:F, 'Fielding Data'!$A:$A, $A3360)</f>
        <v>39</v>
      </c>
      <c r="W3360" s="13">
        <f>SUMIFS('Fielding Data'!G:G, 'Fielding Data'!$A:$A, $A3360)</f>
        <v>4</v>
      </c>
      <c r="X3360" s="13">
        <f>SUMIFS('Fielding Data'!H:H, 'Fielding Data'!$A:$A, $A3360)</f>
        <v>5</v>
      </c>
    </row>
    <row r="3361" spans="1:24" x14ac:dyDescent="0.3">
      <c r="A3361" s="13" t="str">
        <f t="shared" si="105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 t="shared" si="104"/>
        <v>2B</v>
      </c>
      <c r="Q3361" s="13">
        <f>IFERROR(VLOOKUP($A3361, 'Fielding Data'!$A$1:$H$12056, 5, 0), 0)</f>
        <v>10</v>
      </c>
      <c r="R3361" s="13">
        <f>IFERROR(VLOOKUP($A3361, 'Fielding Data'!$A$1:$H$12056, 6, 0), 0)</f>
        <v>17</v>
      </c>
      <c r="S3361" s="13">
        <f>IFERROR(VLOOKUP($A3361, 'Fielding Data'!$A$1:$H$12056, 7, 0), 0)</f>
        <v>0</v>
      </c>
      <c r="T3361" s="13">
        <f>IFERROR(VLOOKUP($A3361, 'Fielding Data'!$A$1:$H$12056, 8, 0), 0)</f>
        <v>4</v>
      </c>
      <c r="U3361" s="13">
        <f>SUMIFS('Fielding Data'!E:E, 'Fielding Data'!$A:$A, $A3361)</f>
        <v>35</v>
      </c>
      <c r="V3361" s="13">
        <f>SUMIFS('Fielding Data'!F:F, 'Fielding Data'!$A:$A, $A3361)</f>
        <v>75</v>
      </c>
      <c r="W3361" s="13">
        <f>SUMIFS('Fielding Data'!G:G, 'Fielding Data'!$A:$A, $A3361)</f>
        <v>2</v>
      </c>
      <c r="X3361" s="13">
        <f>SUMIFS('Fielding Data'!H:H, 'Fielding Data'!$A:$A, $A3361)</f>
        <v>12</v>
      </c>
    </row>
    <row r="3362" spans="1:24" x14ac:dyDescent="0.3">
      <c r="A3362" s="13" t="str">
        <f t="shared" si="105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 t="shared" si="104"/>
        <v>2B</v>
      </c>
      <c r="Q3362" s="13">
        <f>IFERROR(VLOOKUP($A3362, 'Fielding Data'!$A$1:$H$12056, 5, 0), 0)</f>
        <v>88</v>
      </c>
      <c r="R3362" s="13">
        <f>IFERROR(VLOOKUP($A3362, 'Fielding Data'!$A$1:$H$12056, 6, 0), 0)</f>
        <v>166</v>
      </c>
      <c r="S3362" s="13">
        <f>IFERROR(VLOOKUP($A3362, 'Fielding Data'!$A$1:$H$12056, 7, 0), 0)</f>
        <v>2</v>
      </c>
      <c r="T3362" s="13">
        <f>IFERROR(VLOOKUP($A3362, 'Fielding Data'!$A$1:$H$12056, 8, 0), 0)</f>
        <v>28</v>
      </c>
      <c r="U3362" s="13">
        <f>SUMIFS('Fielding Data'!E:E, 'Fielding Data'!$A:$A, $A3362)</f>
        <v>107</v>
      </c>
      <c r="V3362" s="13">
        <f>SUMIFS('Fielding Data'!F:F, 'Fielding Data'!$A:$A, $A3362)</f>
        <v>184</v>
      </c>
      <c r="W3362" s="13">
        <f>SUMIFS('Fielding Data'!G:G, 'Fielding Data'!$A:$A, $A3362)</f>
        <v>4</v>
      </c>
      <c r="X3362" s="13">
        <f>SUMIFS('Fielding Data'!H:H, 'Fielding Data'!$A:$A, $A3362)</f>
        <v>32</v>
      </c>
    </row>
    <row r="3363" spans="1:24" x14ac:dyDescent="0.3">
      <c r="A3363" s="13" t="str">
        <f t="shared" si="105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 t="shared" si="104"/>
        <v>C</v>
      </c>
      <c r="Q3363" s="13">
        <f>IFERROR(VLOOKUP($A3363, 'Fielding Data'!$A$1:$H$12056, 5, 0), 0)</f>
        <v>55</v>
      </c>
      <c r="R3363" s="13">
        <f>IFERROR(VLOOKUP($A3363, 'Fielding Data'!$A$1:$H$12056, 6, 0), 0)</f>
        <v>10</v>
      </c>
      <c r="S3363" s="13">
        <f>IFERROR(VLOOKUP($A3363, 'Fielding Data'!$A$1:$H$12056, 7, 0), 0)</f>
        <v>0</v>
      </c>
      <c r="T3363" s="13">
        <f>IFERROR(VLOOKUP($A3363, 'Fielding Data'!$A$1:$H$12056, 8, 0), 0)</f>
        <v>2</v>
      </c>
      <c r="U3363" s="13">
        <f>SUMIFS('Fielding Data'!E:E, 'Fielding Data'!$A:$A, $A3363)</f>
        <v>55</v>
      </c>
      <c r="V3363" s="13">
        <f>SUMIFS('Fielding Data'!F:F, 'Fielding Data'!$A:$A, $A3363)</f>
        <v>10</v>
      </c>
      <c r="W3363" s="13">
        <f>SUMIFS('Fielding Data'!G:G, 'Fielding Data'!$A:$A, $A3363)</f>
        <v>0</v>
      </c>
      <c r="X3363" s="13">
        <f>SUMIFS('Fielding Data'!H:H, 'Fielding Data'!$A:$A, $A3363)</f>
        <v>2</v>
      </c>
    </row>
    <row r="3364" spans="1:24" x14ac:dyDescent="0.3">
      <c r="A3364" s="13" t="str">
        <f t="shared" si="105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 t="shared" si="104"/>
        <v>C</v>
      </c>
      <c r="Q3364" s="13">
        <f>IFERROR(VLOOKUP($A3364, 'Fielding Data'!$A$1:$H$12056, 5, 0), 0)</f>
        <v>8</v>
      </c>
      <c r="R3364" s="13">
        <f>IFERROR(VLOOKUP($A3364, 'Fielding Data'!$A$1:$H$12056, 6, 0), 0)</f>
        <v>0</v>
      </c>
      <c r="S3364" s="13">
        <f>IFERROR(VLOOKUP($A3364, 'Fielding Data'!$A$1:$H$12056, 7, 0), 0)</f>
        <v>1</v>
      </c>
      <c r="T3364" s="13">
        <f>IFERROR(VLOOKUP($A3364, 'Fielding Data'!$A$1:$H$12056, 8, 0), 0)</f>
        <v>0</v>
      </c>
      <c r="U3364" s="13">
        <f>SUMIFS('Fielding Data'!E:E, 'Fielding Data'!$A:$A, $A3364)</f>
        <v>8</v>
      </c>
      <c r="V3364" s="13">
        <f>SUMIFS('Fielding Data'!F:F, 'Fielding Data'!$A:$A, $A3364)</f>
        <v>0</v>
      </c>
      <c r="W3364" s="13">
        <f>SUMIFS('Fielding Data'!G:G, 'Fielding Data'!$A:$A, $A3364)</f>
        <v>1</v>
      </c>
      <c r="X3364" s="13">
        <f>SUMIFS('Fielding Data'!H:H, 'Fielding Data'!$A:$A, $A3364)</f>
        <v>0</v>
      </c>
    </row>
    <row r="3365" spans="1:24" x14ac:dyDescent="0.3">
      <c r="A3365" s="13" t="str">
        <f t="shared" si="105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 t="shared" si="104"/>
        <v>LF</v>
      </c>
      <c r="Q3365" s="13">
        <f>IFERROR(VLOOKUP($A3365, 'Fielding Data'!$A$1:$H$12056, 5, 0), 0)</f>
        <v>0</v>
      </c>
      <c r="R3365" s="13">
        <f>IFERROR(VLOOKUP($A3365, 'Fielding Data'!$A$1:$H$12056, 6, 0), 0)</f>
        <v>0</v>
      </c>
      <c r="S3365" s="13">
        <f>IFERROR(VLOOKUP($A3365, 'Fielding Data'!$A$1:$H$12056, 7, 0), 0)</f>
        <v>0</v>
      </c>
      <c r="T3365" s="13">
        <f>IFERROR(VLOOKUP($A3365, 'Fielding Data'!$A$1:$H$12056, 8, 0), 0)</f>
        <v>0</v>
      </c>
      <c r="U3365" s="13">
        <f>SUMIFS('Fielding Data'!E:E, 'Fielding Data'!$A:$A, $A3365)</f>
        <v>253</v>
      </c>
      <c r="V3365" s="13">
        <f>SUMIFS('Fielding Data'!F:F, 'Fielding Data'!$A:$A, $A3365)</f>
        <v>12</v>
      </c>
      <c r="W3365" s="13">
        <f>SUMIFS('Fielding Data'!G:G, 'Fielding Data'!$A:$A, $A3365)</f>
        <v>1</v>
      </c>
      <c r="X3365" s="13">
        <f>SUMIFS('Fielding Data'!H:H, 'Fielding Data'!$A:$A, $A3365)</f>
        <v>6</v>
      </c>
    </row>
    <row r="3366" spans="1:24" x14ac:dyDescent="0.3">
      <c r="A3366" s="13" t="str">
        <f t="shared" si="105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 t="shared" si="104"/>
        <v>P</v>
      </c>
      <c r="Q3366" s="13">
        <f>IFERROR(VLOOKUP($A3366, 'Fielding Data'!$A$1:$H$12056, 5, 0), 0)</f>
        <v>1</v>
      </c>
      <c r="R3366" s="13">
        <f>IFERROR(VLOOKUP($A3366, 'Fielding Data'!$A$1:$H$12056, 6, 0), 0)</f>
        <v>4</v>
      </c>
      <c r="S3366" s="13">
        <f>IFERROR(VLOOKUP($A3366, 'Fielding Data'!$A$1:$H$12056, 7, 0), 0)</f>
        <v>1</v>
      </c>
      <c r="T3366" s="13">
        <f>IFERROR(VLOOKUP($A3366, 'Fielding Data'!$A$1:$H$12056, 8, 0), 0)</f>
        <v>0</v>
      </c>
      <c r="U3366" s="13">
        <f>SUMIFS('Fielding Data'!E:E, 'Fielding Data'!$A:$A, $A3366)</f>
        <v>1</v>
      </c>
      <c r="V3366" s="13">
        <f>SUMIFS('Fielding Data'!F:F, 'Fielding Data'!$A:$A, $A3366)</f>
        <v>4</v>
      </c>
      <c r="W3366" s="13">
        <f>SUMIFS('Fielding Data'!G:G, 'Fielding Data'!$A:$A, $A3366)</f>
        <v>1</v>
      </c>
      <c r="X3366" s="13">
        <f>SUMIFS('Fielding Data'!H:H, 'Fielding Data'!$A:$A, $A3366)</f>
        <v>0</v>
      </c>
    </row>
    <row r="3367" spans="1:24" x14ac:dyDescent="0.3">
      <c r="A3367" s="13" t="str">
        <f t="shared" si="105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 t="shared" si="104"/>
        <v>CF</v>
      </c>
      <c r="Q3367" s="13">
        <f>IFERROR(VLOOKUP($A3367, 'Fielding Data'!$A$1:$H$12056, 5, 0), 0)</f>
        <v>0</v>
      </c>
      <c r="R3367" s="13">
        <f>IFERROR(VLOOKUP($A3367, 'Fielding Data'!$A$1:$H$12056, 6, 0), 0)</f>
        <v>0</v>
      </c>
      <c r="S3367" s="13">
        <f>IFERROR(VLOOKUP($A3367, 'Fielding Data'!$A$1:$H$12056, 7, 0), 0)</f>
        <v>0</v>
      </c>
      <c r="T3367" s="13">
        <f>IFERROR(VLOOKUP($A3367, 'Fielding Data'!$A$1:$H$12056, 8, 0), 0)</f>
        <v>0</v>
      </c>
      <c r="U3367" s="13">
        <f>SUMIFS('Fielding Data'!E:E, 'Fielding Data'!$A:$A, $A3367)</f>
        <v>339</v>
      </c>
      <c r="V3367" s="13">
        <f>SUMIFS('Fielding Data'!F:F, 'Fielding Data'!$A:$A, $A3367)</f>
        <v>6</v>
      </c>
      <c r="W3367" s="13">
        <f>SUMIFS('Fielding Data'!G:G, 'Fielding Data'!$A:$A, $A3367)</f>
        <v>4</v>
      </c>
      <c r="X3367" s="13">
        <f>SUMIFS('Fielding Data'!H:H, 'Fielding Data'!$A:$A, $A3367)</f>
        <v>3</v>
      </c>
    </row>
    <row r="3368" spans="1:24" x14ac:dyDescent="0.3">
      <c r="A3368" s="13" t="str">
        <f t="shared" si="105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 t="shared" si="104"/>
        <v>2B</v>
      </c>
      <c r="Q3368" s="13">
        <f>IFERROR(VLOOKUP($A3368, 'Fielding Data'!$A$1:$H$12056, 5, 0), 0)</f>
        <v>0</v>
      </c>
      <c r="R3368" s="13">
        <f>IFERROR(VLOOKUP($A3368, 'Fielding Data'!$A$1:$H$12056, 6, 0), 0)</f>
        <v>1</v>
      </c>
      <c r="S3368" s="13">
        <f>IFERROR(VLOOKUP($A3368, 'Fielding Data'!$A$1:$H$12056, 7, 0), 0)</f>
        <v>0</v>
      </c>
      <c r="T3368" s="13">
        <f>IFERROR(VLOOKUP($A3368, 'Fielding Data'!$A$1:$H$12056, 8, 0), 0)</f>
        <v>0</v>
      </c>
      <c r="U3368" s="13">
        <f>SUMIFS('Fielding Data'!E:E, 'Fielding Data'!$A:$A, $A3368)</f>
        <v>1</v>
      </c>
      <c r="V3368" s="13">
        <f>SUMIFS('Fielding Data'!F:F, 'Fielding Data'!$A:$A, $A3368)</f>
        <v>2</v>
      </c>
      <c r="W3368" s="13">
        <f>SUMIFS('Fielding Data'!G:G, 'Fielding Data'!$A:$A, $A3368)</f>
        <v>0</v>
      </c>
      <c r="X3368" s="13">
        <f>SUMIFS('Fielding Data'!H:H, 'Fielding Data'!$A:$A, $A3368)</f>
        <v>0</v>
      </c>
    </row>
    <row r="3369" spans="1:24" x14ac:dyDescent="0.3">
      <c r="A3369" s="13" t="str">
        <f t="shared" si="105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 t="shared" si="104"/>
        <v>P</v>
      </c>
      <c r="Q3369" s="13">
        <f>IFERROR(VLOOKUP($A3369, 'Fielding Data'!$A$1:$H$12056, 5, 0), 0)</f>
        <v>1</v>
      </c>
      <c r="R3369" s="13">
        <f>IFERROR(VLOOKUP($A3369, 'Fielding Data'!$A$1:$H$12056, 6, 0), 0)</f>
        <v>5</v>
      </c>
      <c r="S3369" s="13">
        <f>IFERROR(VLOOKUP($A3369, 'Fielding Data'!$A$1:$H$12056, 7, 0), 0)</f>
        <v>0</v>
      </c>
      <c r="T3369" s="13">
        <f>IFERROR(VLOOKUP($A3369, 'Fielding Data'!$A$1:$H$12056, 8, 0), 0)</f>
        <v>0</v>
      </c>
      <c r="U3369" s="13">
        <f>SUMIFS('Fielding Data'!E:E, 'Fielding Data'!$A:$A, $A3369)</f>
        <v>1</v>
      </c>
      <c r="V3369" s="13">
        <f>SUMIFS('Fielding Data'!F:F, 'Fielding Data'!$A:$A, $A3369)</f>
        <v>5</v>
      </c>
      <c r="W3369" s="13">
        <f>SUMIFS('Fielding Data'!G:G, 'Fielding Data'!$A:$A, $A3369)</f>
        <v>0</v>
      </c>
      <c r="X3369" s="13">
        <f>SUMIFS('Fielding Data'!H:H, 'Fielding Data'!$A:$A, $A3369)</f>
        <v>0</v>
      </c>
    </row>
    <row r="3370" spans="1:24" x14ac:dyDescent="0.3">
      <c r="A3370" s="13" t="str">
        <f t="shared" si="105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 t="shared" si="104"/>
        <v>P</v>
      </c>
      <c r="Q3370" s="13">
        <f>IFERROR(VLOOKUP($A3370, 'Fielding Data'!$A$1:$H$12056, 5, 0), 0)</f>
        <v>5</v>
      </c>
      <c r="R3370" s="13">
        <f>IFERROR(VLOOKUP($A3370, 'Fielding Data'!$A$1:$H$12056, 6, 0), 0)</f>
        <v>8</v>
      </c>
      <c r="S3370" s="13">
        <f>IFERROR(VLOOKUP($A3370, 'Fielding Data'!$A$1:$H$12056, 7, 0), 0)</f>
        <v>1</v>
      </c>
      <c r="T3370" s="13">
        <f>IFERROR(VLOOKUP($A3370, 'Fielding Data'!$A$1:$H$12056, 8, 0), 0)</f>
        <v>0</v>
      </c>
      <c r="U3370" s="13">
        <f>SUMIFS('Fielding Data'!E:E, 'Fielding Data'!$A:$A, $A3370)</f>
        <v>5</v>
      </c>
      <c r="V3370" s="13">
        <f>SUMIFS('Fielding Data'!F:F, 'Fielding Data'!$A:$A, $A3370)</f>
        <v>8</v>
      </c>
      <c r="W3370" s="13">
        <f>SUMIFS('Fielding Data'!G:G, 'Fielding Data'!$A:$A, $A3370)</f>
        <v>1</v>
      </c>
      <c r="X3370" s="13">
        <f>SUMIFS('Fielding Data'!H:H, 'Fielding Data'!$A:$A, $A3370)</f>
        <v>0</v>
      </c>
    </row>
    <row r="3371" spans="1:24" x14ac:dyDescent="0.3">
      <c r="A3371" s="13" t="str">
        <f t="shared" si="105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 t="shared" si="104"/>
        <v>OF</v>
      </c>
      <c r="Q3371" s="13">
        <f>IFERROR(VLOOKUP($A3371, 'Fielding Data'!$A$1:$H$12056, 5, 0), 0)</f>
        <v>257</v>
      </c>
      <c r="R3371" s="13">
        <f>IFERROR(VLOOKUP($A3371, 'Fielding Data'!$A$1:$H$12056, 6, 0), 0)</f>
        <v>6</v>
      </c>
      <c r="S3371" s="13">
        <f>IFERROR(VLOOKUP($A3371, 'Fielding Data'!$A$1:$H$12056, 7, 0), 0)</f>
        <v>7</v>
      </c>
      <c r="T3371" s="13">
        <f>IFERROR(VLOOKUP($A3371, 'Fielding Data'!$A$1:$H$12056, 8, 0), 0)</f>
        <v>1</v>
      </c>
      <c r="U3371" s="13">
        <f>SUMIFS('Fielding Data'!E:E, 'Fielding Data'!$A:$A, $A3371)</f>
        <v>257</v>
      </c>
      <c r="V3371" s="13">
        <f>SUMIFS('Fielding Data'!F:F, 'Fielding Data'!$A:$A, $A3371)</f>
        <v>6</v>
      </c>
      <c r="W3371" s="13">
        <f>SUMIFS('Fielding Data'!G:G, 'Fielding Data'!$A:$A, $A3371)</f>
        <v>7</v>
      </c>
      <c r="X3371" s="13">
        <f>SUMIFS('Fielding Data'!H:H, 'Fielding Data'!$A:$A, $A3371)</f>
        <v>1</v>
      </c>
    </row>
    <row r="3372" spans="1:24" x14ac:dyDescent="0.3">
      <c r="A3372" s="13" t="str">
        <f t="shared" si="105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 t="shared" si="104"/>
        <v>P</v>
      </c>
      <c r="Q3372" s="13">
        <f>IFERROR(VLOOKUP($A3372, 'Fielding Data'!$A$1:$H$12056, 5, 0), 0)</f>
        <v>1</v>
      </c>
      <c r="R3372" s="13">
        <f>IFERROR(VLOOKUP($A3372, 'Fielding Data'!$A$1:$H$12056, 6, 0), 0)</f>
        <v>0</v>
      </c>
      <c r="S3372" s="13">
        <f>IFERROR(VLOOKUP($A3372, 'Fielding Data'!$A$1:$H$12056, 7, 0), 0)</f>
        <v>0</v>
      </c>
      <c r="T3372" s="13">
        <f>IFERROR(VLOOKUP($A3372, 'Fielding Data'!$A$1:$H$12056, 8, 0), 0)</f>
        <v>0</v>
      </c>
      <c r="U3372" s="13">
        <f>SUMIFS('Fielding Data'!E:E, 'Fielding Data'!$A:$A, $A3372)</f>
        <v>1</v>
      </c>
      <c r="V3372" s="13">
        <f>SUMIFS('Fielding Data'!F:F, 'Fielding Data'!$A:$A, $A3372)</f>
        <v>0</v>
      </c>
      <c r="W3372" s="13">
        <f>SUMIFS('Fielding Data'!G:G, 'Fielding Data'!$A:$A, $A3372)</f>
        <v>0</v>
      </c>
      <c r="X3372" s="13">
        <f>SUMIFS('Fielding Data'!H:H, 'Fielding Data'!$A:$A, $A3372)</f>
        <v>0</v>
      </c>
    </row>
    <row r="3373" spans="1:24" x14ac:dyDescent="0.3">
      <c r="A3373" s="13" t="str">
        <f t="shared" si="105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 t="shared" si="104"/>
        <v>C</v>
      </c>
      <c r="Q3373" s="13">
        <f>IFERROR(VLOOKUP($A3373, 'Fielding Data'!$A$1:$H$12056, 5, 0), 0)</f>
        <v>379</v>
      </c>
      <c r="R3373" s="13">
        <f>IFERROR(VLOOKUP($A3373, 'Fielding Data'!$A$1:$H$12056, 6, 0), 0)</f>
        <v>25</v>
      </c>
      <c r="S3373" s="13">
        <f>IFERROR(VLOOKUP($A3373, 'Fielding Data'!$A$1:$H$12056, 7, 0), 0)</f>
        <v>4</v>
      </c>
      <c r="T3373" s="13">
        <f>IFERROR(VLOOKUP($A3373, 'Fielding Data'!$A$1:$H$12056, 8, 0), 0)</f>
        <v>3</v>
      </c>
      <c r="U3373" s="13">
        <f>SUMIFS('Fielding Data'!E:E, 'Fielding Data'!$A:$A, $A3373)</f>
        <v>379</v>
      </c>
      <c r="V3373" s="13">
        <f>SUMIFS('Fielding Data'!F:F, 'Fielding Data'!$A:$A, $A3373)</f>
        <v>25</v>
      </c>
      <c r="W3373" s="13">
        <f>SUMIFS('Fielding Data'!G:G, 'Fielding Data'!$A:$A, $A3373)</f>
        <v>4</v>
      </c>
      <c r="X3373" s="13">
        <f>SUMIFS('Fielding Data'!H:H, 'Fielding Data'!$A:$A, $A3373)</f>
        <v>3</v>
      </c>
    </row>
    <row r="3374" spans="1:24" x14ac:dyDescent="0.3">
      <c r="A3374" s="13" t="str">
        <f t="shared" si="105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 t="shared" si="104"/>
        <v>3B</v>
      </c>
      <c r="Q3374" s="13">
        <f>IFERROR(VLOOKUP($A3374, 'Fielding Data'!$A$1:$H$12056, 5, 0), 0)</f>
        <v>21</v>
      </c>
      <c r="R3374" s="13">
        <f>IFERROR(VLOOKUP($A3374, 'Fielding Data'!$A$1:$H$12056, 6, 0), 0)</f>
        <v>86</v>
      </c>
      <c r="S3374" s="13">
        <f>IFERROR(VLOOKUP($A3374, 'Fielding Data'!$A$1:$H$12056, 7, 0), 0)</f>
        <v>5</v>
      </c>
      <c r="T3374" s="13">
        <f>IFERROR(VLOOKUP($A3374, 'Fielding Data'!$A$1:$H$12056, 8, 0), 0)</f>
        <v>4</v>
      </c>
      <c r="U3374" s="13">
        <f>SUMIFS('Fielding Data'!E:E, 'Fielding Data'!$A:$A, $A3374)</f>
        <v>21</v>
      </c>
      <c r="V3374" s="13">
        <f>SUMIFS('Fielding Data'!F:F, 'Fielding Data'!$A:$A, $A3374)</f>
        <v>86</v>
      </c>
      <c r="W3374" s="13">
        <f>SUMIFS('Fielding Data'!G:G, 'Fielding Data'!$A:$A, $A3374)</f>
        <v>5</v>
      </c>
      <c r="X3374" s="13">
        <f>SUMIFS('Fielding Data'!H:H, 'Fielding Data'!$A:$A, $A3374)</f>
        <v>4</v>
      </c>
    </row>
    <row r="3375" spans="1:24" x14ac:dyDescent="0.3">
      <c r="A3375" s="13" t="str">
        <f t="shared" si="105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 t="shared" si="104"/>
        <v>P</v>
      </c>
      <c r="Q3375" s="13">
        <f>IFERROR(VLOOKUP($A3375, 'Fielding Data'!$A$1:$H$12056, 5, 0), 0)</f>
        <v>0</v>
      </c>
      <c r="R3375" s="13">
        <f>IFERROR(VLOOKUP($A3375, 'Fielding Data'!$A$1:$H$12056, 6, 0), 0)</f>
        <v>0</v>
      </c>
      <c r="S3375" s="13">
        <f>IFERROR(VLOOKUP($A3375, 'Fielding Data'!$A$1:$H$12056, 7, 0), 0)</f>
        <v>0</v>
      </c>
      <c r="T3375" s="13">
        <f>IFERROR(VLOOKUP($A3375, 'Fielding Data'!$A$1:$H$12056, 8, 0), 0)</f>
        <v>0</v>
      </c>
      <c r="U3375" s="13">
        <f>SUMIFS('Fielding Data'!E:E, 'Fielding Data'!$A:$A, $A3375)</f>
        <v>0</v>
      </c>
      <c r="V3375" s="13">
        <f>SUMIFS('Fielding Data'!F:F, 'Fielding Data'!$A:$A, $A3375)</f>
        <v>0</v>
      </c>
      <c r="W3375" s="13">
        <f>SUMIFS('Fielding Data'!G:G, 'Fielding Data'!$A:$A, $A3375)</f>
        <v>0</v>
      </c>
      <c r="X3375" s="13">
        <f>SUMIFS('Fielding Data'!H:H, 'Fielding Data'!$A:$A, $A3375)</f>
        <v>0</v>
      </c>
    </row>
    <row r="3376" spans="1:24" x14ac:dyDescent="0.3">
      <c r="A3376" s="13" t="str">
        <f t="shared" si="105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 t="shared" si="104"/>
        <v>P</v>
      </c>
      <c r="Q3376" s="13">
        <f>IFERROR(VLOOKUP($A3376, 'Fielding Data'!$A$1:$H$12056, 5, 0), 0)</f>
        <v>1</v>
      </c>
      <c r="R3376" s="13">
        <f>IFERROR(VLOOKUP($A3376, 'Fielding Data'!$A$1:$H$12056, 6, 0), 0)</f>
        <v>2</v>
      </c>
      <c r="S3376" s="13">
        <f>IFERROR(VLOOKUP($A3376, 'Fielding Data'!$A$1:$H$12056, 7, 0), 0)</f>
        <v>0</v>
      </c>
      <c r="T3376" s="13">
        <f>IFERROR(VLOOKUP($A3376, 'Fielding Data'!$A$1:$H$12056, 8, 0), 0)</f>
        <v>0</v>
      </c>
      <c r="U3376" s="13">
        <f>SUMIFS('Fielding Data'!E:E, 'Fielding Data'!$A:$A, $A3376)</f>
        <v>1</v>
      </c>
      <c r="V3376" s="13">
        <f>SUMIFS('Fielding Data'!F:F, 'Fielding Data'!$A:$A, $A3376)</f>
        <v>2</v>
      </c>
      <c r="W3376" s="13">
        <f>SUMIFS('Fielding Data'!G:G, 'Fielding Data'!$A:$A, $A3376)</f>
        <v>0</v>
      </c>
      <c r="X3376" s="13">
        <f>SUMIFS('Fielding Data'!H:H, 'Fielding Data'!$A:$A, $A3376)</f>
        <v>0</v>
      </c>
    </row>
    <row r="3377" spans="1:24" x14ac:dyDescent="0.3">
      <c r="A3377" s="13" t="str">
        <f t="shared" si="105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 t="shared" si="104"/>
        <v>P</v>
      </c>
      <c r="Q3377" s="13">
        <f>IFERROR(VLOOKUP($A3377, 'Fielding Data'!$A$1:$H$12056, 5, 0), 0)</f>
        <v>1</v>
      </c>
      <c r="R3377" s="13">
        <f>IFERROR(VLOOKUP($A3377, 'Fielding Data'!$A$1:$H$12056, 6, 0), 0)</f>
        <v>2</v>
      </c>
      <c r="S3377" s="13">
        <f>IFERROR(VLOOKUP($A3377, 'Fielding Data'!$A$1:$H$12056, 7, 0), 0)</f>
        <v>1</v>
      </c>
      <c r="T3377" s="13">
        <f>IFERROR(VLOOKUP($A3377, 'Fielding Data'!$A$1:$H$12056, 8, 0), 0)</f>
        <v>0</v>
      </c>
      <c r="U3377" s="13">
        <f>SUMIFS('Fielding Data'!E:E, 'Fielding Data'!$A:$A, $A3377)</f>
        <v>1</v>
      </c>
      <c r="V3377" s="13">
        <f>SUMIFS('Fielding Data'!F:F, 'Fielding Data'!$A:$A, $A3377)</f>
        <v>2</v>
      </c>
      <c r="W3377" s="13">
        <f>SUMIFS('Fielding Data'!G:G, 'Fielding Data'!$A:$A, $A3377)</f>
        <v>1</v>
      </c>
      <c r="X3377" s="13">
        <f>SUMIFS('Fielding Data'!H:H, 'Fielding Data'!$A:$A, $A3377)</f>
        <v>0</v>
      </c>
    </row>
    <row r="3378" spans="1:24" x14ac:dyDescent="0.3">
      <c r="A3378" s="13" t="str">
        <f t="shared" si="105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 t="shared" si="104"/>
        <v>P</v>
      </c>
      <c r="Q3378" s="13">
        <f>IFERROR(VLOOKUP($A3378, 'Fielding Data'!$A$1:$H$12056, 5, 0), 0)</f>
        <v>1</v>
      </c>
      <c r="R3378" s="13">
        <f>IFERROR(VLOOKUP($A3378, 'Fielding Data'!$A$1:$H$12056, 6, 0), 0)</f>
        <v>1</v>
      </c>
      <c r="S3378" s="13">
        <f>IFERROR(VLOOKUP($A3378, 'Fielding Data'!$A$1:$H$12056, 7, 0), 0)</f>
        <v>0</v>
      </c>
      <c r="T3378" s="13">
        <f>IFERROR(VLOOKUP($A3378, 'Fielding Data'!$A$1:$H$12056, 8, 0), 0)</f>
        <v>0</v>
      </c>
      <c r="U3378" s="13">
        <f>SUMIFS('Fielding Data'!E:E, 'Fielding Data'!$A:$A, $A3378)</f>
        <v>1</v>
      </c>
      <c r="V3378" s="13">
        <f>SUMIFS('Fielding Data'!F:F, 'Fielding Data'!$A:$A, $A3378)</f>
        <v>1</v>
      </c>
      <c r="W3378" s="13">
        <f>SUMIFS('Fielding Data'!G:G, 'Fielding Data'!$A:$A, $A3378)</f>
        <v>0</v>
      </c>
      <c r="X3378" s="13">
        <f>SUMIFS('Fielding Data'!H:H, 'Fielding Data'!$A:$A, $A3378)</f>
        <v>0</v>
      </c>
    </row>
    <row r="3379" spans="1:24" x14ac:dyDescent="0.3">
      <c r="A3379" s="13" t="str">
        <f t="shared" si="105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 t="shared" si="104"/>
        <v>P</v>
      </c>
      <c r="Q3379" s="13">
        <f>IFERROR(VLOOKUP($A3379, 'Fielding Data'!$A$1:$H$12056, 5, 0), 0)</f>
        <v>15</v>
      </c>
      <c r="R3379" s="13">
        <f>IFERROR(VLOOKUP($A3379, 'Fielding Data'!$A$1:$H$12056, 6, 0), 0)</f>
        <v>13</v>
      </c>
      <c r="S3379" s="13">
        <f>IFERROR(VLOOKUP($A3379, 'Fielding Data'!$A$1:$H$12056, 7, 0), 0)</f>
        <v>0</v>
      </c>
      <c r="T3379" s="13">
        <f>IFERROR(VLOOKUP($A3379, 'Fielding Data'!$A$1:$H$12056, 8, 0), 0)</f>
        <v>0</v>
      </c>
      <c r="U3379" s="13">
        <f>SUMIFS('Fielding Data'!E:E, 'Fielding Data'!$A:$A, $A3379)</f>
        <v>15</v>
      </c>
      <c r="V3379" s="13">
        <f>SUMIFS('Fielding Data'!F:F, 'Fielding Data'!$A:$A, $A3379)</f>
        <v>13</v>
      </c>
      <c r="W3379" s="13">
        <f>SUMIFS('Fielding Data'!G:G, 'Fielding Data'!$A:$A, $A3379)</f>
        <v>0</v>
      </c>
      <c r="X3379" s="13">
        <f>SUMIFS('Fielding Data'!H:H, 'Fielding Data'!$A:$A, $A3379)</f>
        <v>0</v>
      </c>
    </row>
    <row r="3380" spans="1:24" x14ac:dyDescent="0.3">
      <c r="A3380" s="13" t="str">
        <f t="shared" si="105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 t="shared" si="104"/>
        <v>P</v>
      </c>
      <c r="Q3380" s="13">
        <f>IFERROR(VLOOKUP($A3380, 'Fielding Data'!$A$1:$H$12056, 5, 0), 0)</f>
        <v>4</v>
      </c>
      <c r="R3380" s="13">
        <f>IFERROR(VLOOKUP($A3380, 'Fielding Data'!$A$1:$H$12056, 6, 0), 0)</f>
        <v>7</v>
      </c>
      <c r="S3380" s="13">
        <f>IFERROR(VLOOKUP($A3380, 'Fielding Data'!$A$1:$H$12056, 7, 0), 0)</f>
        <v>0</v>
      </c>
      <c r="T3380" s="13">
        <f>IFERROR(VLOOKUP($A3380, 'Fielding Data'!$A$1:$H$12056, 8, 0), 0)</f>
        <v>0</v>
      </c>
      <c r="U3380" s="13">
        <f>SUMIFS('Fielding Data'!E:E, 'Fielding Data'!$A:$A, $A3380)</f>
        <v>4</v>
      </c>
      <c r="V3380" s="13">
        <f>SUMIFS('Fielding Data'!F:F, 'Fielding Data'!$A:$A, $A3380)</f>
        <v>7</v>
      </c>
      <c r="W3380" s="13">
        <f>SUMIFS('Fielding Data'!G:G, 'Fielding Data'!$A:$A, $A3380)</f>
        <v>0</v>
      </c>
      <c r="X3380" s="13">
        <f>SUMIFS('Fielding Data'!H:H, 'Fielding Data'!$A:$A, $A3380)</f>
        <v>0</v>
      </c>
    </row>
    <row r="3381" spans="1:24" x14ac:dyDescent="0.3">
      <c r="A3381" s="13" t="str">
        <f t="shared" si="105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 t="shared" si="104"/>
        <v>P</v>
      </c>
      <c r="Q3381" s="13">
        <f>IFERROR(VLOOKUP($A3381, 'Fielding Data'!$A$1:$H$12056, 5, 0), 0)</f>
        <v>6</v>
      </c>
      <c r="R3381" s="13">
        <f>IFERROR(VLOOKUP($A3381, 'Fielding Data'!$A$1:$H$12056, 6, 0), 0)</f>
        <v>12</v>
      </c>
      <c r="S3381" s="13">
        <f>IFERROR(VLOOKUP($A3381, 'Fielding Data'!$A$1:$H$12056, 7, 0), 0)</f>
        <v>0</v>
      </c>
      <c r="T3381" s="13">
        <f>IFERROR(VLOOKUP($A3381, 'Fielding Data'!$A$1:$H$12056, 8, 0), 0)</f>
        <v>1</v>
      </c>
      <c r="U3381" s="13">
        <f>SUMIFS('Fielding Data'!E:E, 'Fielding Data'!$A:$A, $A3381)</f>
        <v>6</v>
      </c>
      <c r="V3381" s="13">
        <f>SUMIFS('Fielding Data'!F:F, 'Fielding Data'!$A:$A, $A3381)</f>
        <v>12</v>
      </c>
      <c r="W3381" s="13">
        <f>SUMIFS('Fielding Data'!G:G, 'Fielding Data'!$A:$A, $A3381)</f>
        <v>0</v>
      </c>
      <c r="X3381" s="13">
        <f>SUMIFS('Fielding Data'!H:H, 'Fielding Data'!$A:$A, $A3381)</f>
        <v>1</v>
      </c>
    </row>
    <row r="3382" spans="1:24" x14ac:dyDescent="0.3">
      <c r="A3382" s="13" t="str">
        <f t="shared" si="105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 t="shared" si="104"/>
        <v>CF</v>
      </c>
      <c r="Q3382" s="13">
        <f>IFERROR(VLOOKUP($A3382, 'Fielding Data'!$A$1:$H$12056, 5, 0), 0)</f>
        <v>0</v>
      </c>
      <c r="R3382" s="13">
        <f>IFERROR(VLOOKUP($A3382, 'Fielding Data'!$A$1:$H$12056, 6, 0), 0)</f>
        <v>0</v>
      </c>
      <c r="S3382" s="13">
        <f>IFERROR(VLOOKUP($A3382, 'Fielding Data'!$A$1:$H$12056, 7, 0), 0)</f>
        <v>0</v>
      </c>
      <c r="T3382" s="13">
        <f>IFERROR(VLOOKUP($A3382, 'Fielding Data'!$A$1:$H$12056, 8, 0), 0)</f>
        <v>0</v>
      </c>
      <c r="U3382" s="13">
        <f>SUMIFS('Fielding Data'!E:E, 'Fielding Data'!$A:$A, $A3382)</f>
        <v>272</v>
      </c>
      <c r="V3382" s="13">
        <f>SUMIFS('Fielding Data'!F:F, 'Fielding Data'!$A:$A, $A3382)</f>
        <v>5</v>
      </c>
      <c r="W3382" s="13">
        <f>SUMIFS('Fielding Data'!G:G, 'Fielding Data'!$A:$A, $A3382)</f>
        <v>5</v>
      </c>
      <c r="X3382" s="13">
        <f>SUMIFS('Fielding Data'!H:H, 'Fielding Data'!$A:$A, $A3382)</f>
        <v>1</v>
      </c>
    </row>
    <row r="3383" spans="1:24" x14ac:dyDescent="0.3">
      <c r="A3383" s="13" t="str">
        <f t="shared" si="105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 t="shared" si="104"/>
        <v>P</v>
      </c>
      <c r="Q3383" s="13">
        <f>IFERROR(VLOOKUP($A3383, 'Fielding Data'!$A$1:$H$12056, 5, 0), 0)</f>
        <v>0</v>
      </c>
      <c r="R3383" s="13">
        <f>IFERROR(VLOOKUP($A3383, 'Fielding Data'!$A$1:$H$12056, 6, 0), 0)</f>
        <v>0</v>
      </c>
      <c r="S3383" s="13">
        <f>IFERROR(VLOOKUP($A3383, 'Fielding Data'!$A$1:$H$12056, 7, 0), 0)</f>
        <v>0</v>
      </c>
      <c r="T3383" s="13">
        <f>IFERROR(VLOOKUP($A3383, 'Fielding Data'!$A$1:$H$12056, 8, 0), 0)</f>
        <v>0</v>
      </c>
      <c r="U3383" s="13">
        <f>SUMIFS('Fielding Data'!E:E, 'Fielding Data'!$A:$A, $A3383)</f>
        <v>0</v>
      </c>
      <c r="V3383" s="13">
        <f>SUMIFS('Fielding Data'!F:F, 'Fielding Data'!$A:$A, $A3383)</f>
        <v>0</v>
      </c>
      <c r="W3383" s="13">
        <f>SUMIFS('Fielding Data'!G:G, 'Fielding Data'!$A:$A, $A3383)</f>
        <v>0</v>
      </c>
      <c r="X3383" s="13">
        <f>SUMIFS('Fielding Data'!H:H, 'Fielding Data'!$A:$A, $A3383)</f>
        <v>0</v>
      </c>
    </row>
    <row r="3384" spans="1:24" x14ac:dyDescent="0.3">
      <c r="A3384" s="13" t="str">
        <f t="shared" si="105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 t="shared" si="104"/>
        <v>P</v>
      </c>
      <c r="Q3384" s="13">
        <f>IFERROR(VLOOKUP($A3384, 'Fielding Data'!$A$1:$H$12056, 5, 0), 0)</f>
        <v>5</v>
      </c>
      <c r="R3384" s="13">
        <f>IFERROR(VLOOKUP($A3384, 'Fielding Data'!$A$1:$H$12056, 6, 0), 0)</f>
        <v>7</v>
      </c>
      <c r="S3384" s="13">
        <f>IFERROR(VLOOKUP($A3384, 'Fielding Data'!$A$1:$H$12056, 7, 0), 0)</f>
        <v>0</v>
      </c>
      <c r="T3384" s="13">
        <f>IFERROR(VLOOKUP($A3384, 'Fielding Data'!$A$1:$H$12056, 8, 0), 0)</f>
        <v>1</v>
      </c>
      <c r="U3384" s="13">
        <f>SUMIFS('Fielding Data'!E:E, 'Fielding Data'!$A:$A, $A3384)</f>
        <v>5</v>
      </c>
      <c r="V3384" s="13">
        <f>SUMIFS('Fielding Data'!F:F, 'Fielding Data'!$A:$A, $A3384)</f>
        <v>7</v>
      </c>
      <c r="W3384" s="13">
        <f>SUMIFS('Fielding Data'!G:G, 'Fielding Data'!$A:$A, $A3384)</f>
        <v>0</v>
      </c>
      <c r="X3384" s="13">
        <f>SUMIFS('Fielding Data'!H:H, 'Fielding Data'!$A:$A, $A3384)</f>
        <v>1</v>
      </c>
    </row>
    <row r="3385" spans="1:24" x14ac:dyDescent="0.3">
      <c r="A3385" s="13" t="str">
        <f t="shared" si="105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 t="shared" si="104"/>
        <v>P</v>
      </c>
      <c r="Q3385" s="13">
        <f>IFERROR(VLOOKUP($A3385, 'Fielding Data'!$A$1:$H$12056, 5, 0), 0)</f>
        <v>6</v>
      </c>
      <c r="R3385" s="13">
        <f>IFERROR(VLOOKUP($A3385, 'Fielding Data'!$A$1:$H$12056, 6, 0), 0)</f>
        <v>9</v>
      </c>
      <c r="S3385" s="13">
        <f>IFERROR(VLOOKUP($A3385, 'Fielding Data'!$A$1:$H$12056, 7, 0), 0)</f>
        <v>0</v>
      </c>
      <c r="T3385" s="13">
        <f>IFERROR(VLOOKUP($A3385, 'Fielding Data'!$A$1:$H$12056, 8, 0), 0)</f>
        <v>1</v>
      </c>
      <c r="U3385" s="13">
        <f>SUMIFS('Fielding Data'!E:E, 'Fielding Data'!$A:$A, $A3385)</f>
        <v>6</v>
      </c>
      <c r="V3385" s="13">
        <f>SUMIFS('Fielding Data'!F:F, 'Fielding Data'!$A:$A, $A3385)</f>
        <v>9</v>
      </c>
      <c r="W3385" s="13">
        <f>SUMIFS('Fielding Data'!G:G, 'Fielding Data'!$A:$A, $A3385)</f>
        <v>0</v>
      </c>
      <c r="X3385" s="13">
        <f>SUMIFS('Fielding Data'!H:H, 'Fielding Data'!$A:$A, $A3385)</f>
        <v>1</v>
      </c>
    </row>
    <row r="3386" spans="1:24" x14ac:dyDescent="0.3">
      <c r="A3386" s="13" t="str">
        <f t="shared" si="105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 t="shared" si="104"/>
        <v>CF</v>
      </c>
      <c r="Q3386" s="13">
        <f>IFERROR(VLOOKUP($A3386, 'Fielding Data'!$A$1:$H$12056, 5, 0), 0)</f>
        <v>0</v>
      </c>
      <c r="R3386" s="13">
        <f>IFERROR(VLOOKUP($A3386, 'Fielding Data'!$A$1:$H$12056, 6, 0), 0)</f>
        <v>0</v>
      </c>
      <c r="S3386" s="13">
        <f>IFERROR(VLOOKUP($A3386, 'Fielding Data'!$A$1:$H$12056, 7, 0), 0)</f>
        <v>0</v>
      </c>
      <c r="T3386" s="13">
        <f>IFERROR(VLOOKUP($A3386, 'Fielding Data'!$A$1:$H$12056, 8, 0), 0)</f>
        <v>0</v>
      </c>
      <c r="U3386" s="13">
        <f>SUMIFS('Fielding Data'!E:E, 'Fielding Data'!$A:$A, $A3386)</f>
        <v>111</v>
      </c>
      <c r="V3386" s="13">
        <f>SUMIFS('Fielding Data'!F:F, 'Fielding Data'!$A:$A, $A3386)</f>
        <v>3</v>
      </c>
      <c r="W3386" s="13">
        <f>SUMIFS('Fielding Data'!G:G, 'Fielding Data'!$A:$A, $A3386)</f>
        <v>2</v>
      </c>
      <c r="X3386" s="13">
        <f>SUMIFS('Fielding Data'!H:H, 'Fielding Data'!$A:$A, $A3386)</f>
        <v>2</v>
      </c>
    </row>
    <row r="3387" spans="1:24" x14ac:dyDescent="0.3">
      <c r="A3387" s="13" t="str">
        <f t="shared" si="105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 t="shared" si="104"/>
        <v>1B</v>
      </c>
      <c r="Q3387" s="13">
        <f>IFERROR(VLOOKUP($A3387, 'Fielding Data'!$A$1:$H$12056, 5, 0), 0)</f>
        <v>255</v>
      </c>
      <c r="R3387" s="13">
        <f>IFERROR(VLOOKUP($A3387, 'Fielding Data'!$A$1:$H$12056, 6, 0), 0)</f>
        <v>18</v>
      </c>
      <c r="S3387" s="13">
        <f>IFERROR(VLOOKUP($A3387, 'Fielding Data'!$A$1:$H$12056, 7, 0), 0)</f>
        <v>3</v>
      </c>
      <c r="T3387" s="13">
        <f>IFERROR(VLOOKUP($A3387, 'Fielding Data'!$A$1:$H$12056, 8, 0), 0)</f>
        <v>23</v>
      </c>
      <c r="U3387" s="13">
        <f>SUMIFS('Fielding Data'!E:E, 'Fielding Data'!$A:$A, $A3387)</f>
        <v>469</v>
      </c>
      <c r="V3387" s="13">
        <f>SUMIFS('Fielding Data'!F:F, 'Fielding Data'!$A:$A, $A3387)</f>
        <v>22</v>
      </c>
      <c r="W3387" s="13">
        <f>SUMIFS('Fielding Data'!G:G, 'Fielding Data'!$A:$A, $A3387)</f>
        <v>6</v>
      </c>
      <c r="X3387" s="13">
        <f>SUMIFS('Fielding Data'!H:H, 'Fielding Data'!$A:$A, $A3387)</f>
        <v>23</v>
      </c>
    </row>
    <row r="3388" spans="1:24" x14ac:dyDescent="0.3">
      <c r="A3388" s="13" t="str">
        <f t="shared" si="105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 t="shared" si="104"/>
        <v>LF</v>
      </c>
      <c r="Q3388" s="13">
        <f>IFERROR(VLOOKUP($A3388, 'Fielding Data'!$A$1:$H$12056, 5, 0), 0)</f>
        <v>0</v>
      </c>
      <c r="R3388" s="13">
        <f>IFERROR(VLOOKUP($A3388, 'Fielding Data'!$A$1:$H$12056, 6, 0), 0)</f>
        <v>0</v>
      </c>
      <c r="S3388" s="13">
        <f>IFERROR(VLOOKUP($A3388, 'Fielding Data'!$A$1:$H$12056, 7, 0), 0)</f>
        <v>0</v>
      </c>
      <c r="T3388" s="13">
        <f>IFERROR(VLOOKUP($A3388, 'Fielding Data'!$A$1:$H$12056, 8, 0), 0)</f>
        <v>0</v>
      </c>
      <c r="U3388" s="13">
        <f>SUMIFS('Fielding Data'!E:E, 'Fielding Data'!$A:$A, $A3388)</f>
        <v>166</v>
      </c>
      <c r="V3388" s="13">
        <f>SUMIFS('Fielding Data'!F:F, 'Fielding Data'!$A:$A, $A3388)</f>
        <v>6</v>
      </c>
      <c r="W3388" s="13">
        <f>SUMIFS('Fielding Data'!G:G, 'Fielding Data'!$A:$A, $A3388)</f>
        <v>3</v>
      </c>
      <c r="X3388" s="13">
        <f>SUMIFS('Fielding Data'!H:H, 'Fielding Data'!$A:$A, $A3388)</f>
        <v>0</v>
      </c>
    </row>
    <row r="3389" spans="1:24" x14ac:dyDescent="0.3">
      <c r="A3389" s="13" t="str">
        <f t="shared" si="105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 t="shared" si="104"/>
        <v>P</v>
      </c>
      <c r="Q3389" s="13">
        <f>IFERROR(VLOOKUP($A3389, 'Fielding Data'!$A$1:$H$12056, 5, 0), 0)</f>
        <v>2</v>
      </c>
      <c r="R3389" s="13">
        <f>IFERROR(VLOOKUP($A3389, 'Fielding Data'!$A$1:$H$12056, 6, 0), 0)</f>
        <v>0</v>
      </c>
      <c r="S3389" s="13">
        <f>IFERROR(VLOOKUP($A3389, 'Fielding Data'!$A$1:$H$12056, 7, 0), 0)</f>
        <v>0</v>
      </c>
      <c r="T3389" s="13">
        <f>IFERROR(VLOOKUP($A3389, 'Fielding Data'!$A$1:$H$12056, 8, 0), 0)</f>
        <v>0</v>
      </c>
      <c r="U3389" s="13">
        <f>SUMIFS('Fielding Data'!E:E, 'Fielding Data'!$A:$A, $A3389)</f>
        <v>2</v>
      </c>
      <c r="V3389" s="13">
        <f>SUMIFS('Fielding Data'!F:F, 'Fielding Data'!$A:$A, $A3389)</f>
        <v>0</v>
      </c>
      <c r="W3389" s="13">
        <f>SUMIFS('Fielding Data'!G:G, 'Fielding Data'!$A:$A, $A3389)</f>
        <v>0</v>
      </c>
      <c r="X3389" s="13">
        <f>SUMIFS('Fielding Data'!H:H, 'Fielding Data'!$A:$A, $A3389)</f>
        <v>0</v>
      </c>
    </row>
    <row r="3390" spans="1:24" x14ac:dyDescent="0.3">
      <c r="A3390" s="13" t="str">
        <f t="shared" si="105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 t="shared" si="104"/>
        <v>P</v>
      </c>
      <c r="Q3390" s="13">
        <f>IFERROR(VLOOKUP($A3390, 'Fielding Data'!$A$1:$H$12056, 5, 0), 0)</f>
        <v>0</v>
      </c>
      <c r="R3390" s="13">
        <f>IFERROR(VLOOKUP($A3390, 'Fielding Data'!$A$1:$H$12056, 6, 0), 0)</f>
        <v>0</v>
      </c>
      <c r="S3390" s="13">
        <f>IFERROR(VLOOKUP($A3390, 'Fielding Data'!$A$1:$H$12056, 7, 0), 0)</f>
        <v>0</v>
      </c>
      <c r="T3390" s="13">
        <f>IFERROR(VLOOKUP($A3390, 'Fielding Data'!$A$1:$H$12056, 8, 0), 0)</f>
        <v>0</v>
      </c>
      <c r="U3390" s="13">
        <f>SUMIFS('Fielding Data'!E:E, 'Fielding Data'!$A:$A, $A3390)</f>
        <v>0</v>
      </c>
      <c r="V3390" s="13">
        <f>SUMIFS('Fielding Data'!F:F, 'Fielding Data'!$A:$A, $A3390)</f>
        <v>0</v>
      </c>
      <c r="W3390" s="13">
        <f>SUMIFS('Fielding Data'!G:G, 'Fielding Data'!$A:$A, $A3390)</f>
        <v>0</v>
      </c>
      <c r="X3390" s="13">
        <f>SUMIFS('Fielding Data'!H:H, 'Fielding Data'!$A:$A, $A3390)</f>
        <v>0</v>
      </c>
    </row>
    <row r="3391" spans="1:24" x14ac:dyDescent="0.3">
      <c r="A3391" s="13" t="str">
        <f t="shared" si="105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 t="shared" si="104"/>
        <v>LF</v>
      </c>
      <c r="Q3391" s="13">
        <f>IFERROR(VLOOKUP($A3391, 'Fielding Data'!$A$1:$H$12056, 5, 0), 0)</f>
        <v>0</v>
      </c>
      <c r="R3391" s="13">
        <f>IFERROR(VLOOKUP($A3391, 'Fielding Data'!$A$1:$H$12056, 6, 0), 0)</f>
        <v>0</v>
      </c>
      <c r="S3391" s="13">
        <f>IFERROR(VLOOKUP($A3391, 'Fielding Data'!$A$1:$H$12056, 7, 0), 0)</f>
        <v>0</v>
      </c>
      <c r="T3391" s="13">
        <f>IFERROR(VLOOKUP($A3391, 'Fielding Data'!$A$1:$H$12056, 8, 0), 0)</f>
        <v>0</v>
      </c>
      <c r="U3391" s="13">
        <f>SUMIFS('Fielding Data'!E:E, 'Fielding Data'!$A:$A, $A3391)</f>
        <v>14</v>
      </c>
      <c r="V3391" s="13">
        <f>SUMIFS('Fielding Data'!F:F, 'Fielding Data'!$A:$A, $A3391)</f>
        <v>0</v>
      </c>
      <c r="W3391" s="13">
        <f>SUMIFS('Fielding Data'!G:G, 'Fielding Data'!$A:$A, $A3391)</f>
        <v>0</v>
      </c>
      <c r="X3391" s="13">
        <f>SUMIFS('Fielding Data'!H:H, 'Fielding Data'!$A:$A, $A3391)</f>
        <v>0</v>
      </c>
    </row>
    <row r="3392" spans="1:24" x14ac:dyDescent="0.3">
      <c r="A3392" s="13" t="str">
        <f t="shared" si="105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 t="shared" si="104"/>
        <v>P</v>
      </c>
      <c r="Q3392" s="13">
        <f>IFERROR(VLOOKUP($A3392, 'Fielding Data'!$A$1:$H$12056, 5, 0), 0)</f>
        <v>2</v>
      </c>
      <c r="R3392" s="13">
        <f>IFERROR(VLOOKUP($A3392, 'Fielding Data'!$A$1:$H$12056, 6, 0), 0)</f>
        <v>4</v>
      </c>
      <c r="S3392" s="13">
        <f>IFERROR(VLOOKUP($A3392, 'Fielding Data'!$A$1:$H$12056, 7, 0), 0)</f>
        <v>0</v>
      </c>
      <c r="T3392" s="13">
        <f>IFERROR(VLOOKUP($A3392, 'Fielding Data'!$A$1:$H$12056, 8, 0), 0)</f>
        <v>0</v>
      </c>
      <c r="U3392" s="13">
        <f>SUMIFS('Fielding Data'!E:E, 'Fielding Data'!$A:$A, $A3392)</f>
        <v>2</v>
      </c>
      <c r="V3392" s="13">
        <f>SUMIFS('Fielding Data'!F:F, 'Fielding Data'!$A:$A, $A3392)</f>
        <v>4</v>
      </c>
      <c r="W3392" s="13">
        <f>SUMIFS('Fielding Data'!G:G, 'Fielding Data'!$A:$A, $A3392)</f>
        <v>0</v>
      </c>
      <c r="X3392" s="13">
        <f>SUMIFS('Fielding Data'!H:H, 'Fielding Data'!$A:$A, $A3392)</f>
        <v>0</v>
      </c>
    </row>
    <row r="3393" spans="1:24" x14ac:dyDescent="0.3">
      <c r="A3393" s="13" t="str">
        <f t="shared" si="105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 t="shared" si="104"/>
        <v>P</v>
      </c>
      <c r="Q3393" s="13">
        <f>IFERROR(VLOOKUP($A3393, 'Fielding Data'!$A$1:$H$12056, 5, 0), 0)</f>
        <v>1</v>
      </c>
      <c r="R3393" s="13">
        <f>IFERROR(VLOOKUP($A3393, 'Fielding Data'!$A$1:$H$12056, 6, 0), 0)</f>
        <v>8</v>
      </c>
      <c r="S3393" s="13">
        <f>IFERROR(VLOOKUP($A3393, 'Fielding Data'!$A$1:$H$12056, 7, 0), 0)</f>
        <v>0</v>
      </c>
      <c r="T3393" s="13">
        <f>IFERROR(VLOOKUP($A3393, 'Fielding Data'!$A$1:$H$12056, 8, 0), 0)</f>
        <v>2</v>
      </c>
      <c r="U3393" s="13">
        <f>SUMIFS('Fielding Data'!E:E, 'Fielding Data'!$A:$A, $A3393)</f>
        <v>1</v>
      </c>
      <c r="V3393" s="13">
        <f>SUMIFS('Fielding Data'!F:F, 'Fielding Data'!$A:$A, $A3393)</f>
        <v>8</v>
      </c>
      <c r="W3393" s="13">
        <f>SUMIFS('Fielding Data'!G:G, 'Fielding Data'!$A:$A, $A3393)</f>
        <v>0</v>
      </c>
      <c r="X3393" s="13">
        <f>SUMIFS('Fielding Data'!H:H, 'Fielding Data'!$A:$A, $A3393)</f>
        <v>2</v>
      </c>
    </row>
    <row r="3394" spans="1:24" x14ac:dyDescent="0.3">
      <c r="A3394" s="13" t="str">
        <f t="shared" si="105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 t="shared" ref="P3394:P3457" si="106">IFERROR(VLOOKUP($A3394, Fielding, 4, 0), "Other")</f>
        <v>C</v>
      </c>
      <c r="Q3394" s="13">
        <f>IFERROR(VLOOKUP($A3394, 'Fielding Data'!$A$1:$H$12056, 5, 0), 0)</f>
        <v>110</v>
      </c>
      <c r="R3394" s="13">
        <f>IFERROR(VLOOKUP($A3394, 'Fielding Data'!$A$1:$H$12056, 6, 0), 0)</f>
        <v>7</v>
      </c>
      <c r="S3394" s="13">
        <f>IFERROR(VLOOKUP($A3394, 'Fielding Data'!$A$1:$H$12056, 7, 0), 0)</f>
        <v>0</v>
      </c>
      <c r="T3394" s="13">
        <f>IFERROR(VLOOKUP($A3394, 'Fielding Data'!$A$1:$H$12056, 8, 0), 0)</f>
        <v>0</v>
      </c>
      <c r="U3394" s="13">
        <f>SUMIFS('Fielding Data'!E:E, 'Fielding Data'!$A:$A, $A3394)</f>
        <v>110</v>
      </c>
      <c r="V3394" s="13">
        <f>SUMIFS('Fielding Data'!F:F, 'Fielding Data'!$A:$A, $A3394)</f>
        <v>7</v>
      </c>
      <c r="W3394" s="13">
        <f>SUMIFS('Fielding Data'!G:G, 'Fielding Data'!$A:$A, $A3394)</f>
        <v>0</v>
      </c>
      <c r="X3394" s="13">
        <f>SUMIFS('Fielding Data'!H:H, 'Fielding Data'!$A:$A, $A3394)</f>
        <v>0</v>
      </c>
    </row>
    <row r="3395" spans="1:24" x14ac:dyDescent="0.3">
      <c r="A3395" s="13" t="str">
        <f t="shared" ref="A3395:A3458" si="107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 t="shared" si="106"/>
        <v>P</v>
      </c>
      <c r="Q3395" s="13">
        <f>IFERROR(VLOOKUP($A3395, 'Fielding Data'!$A$1:$H$12056, 5, 0), 0)</f>
        <v>1</v>
      </c>
      <c r="R3395" s="13">
        <f>IFERROR(VLOOKUP($A3395, 'Fielding Data'!$A$1:$H$12056, 6, 0), 0)</f>
        <v>1</v>
      </c>
      <c r="S3395" s="13">
        <f>IFERROR(VLOOKUP($A3395, 'Fielding Data'!$A$1:$H$12056, 7, 0), 0)</f>
        <v>0</v>
      </c>
      <c r="T3395" s="13">
        <f>IFERROR(VLOOKUP($A3395, 'Fielding Data'!$A$1:$H$12056, 8, 0), 0)</f>
        <v>0</v>
      </c>
      <c r="U3395" s="13">
        <f>SUMIFS('Fielding Data'!E:E, 'Fielding Data'!$A:$A, $A3395)</f>
        <v>1</v>
      </c>
      <c r="V3395" s="13">
        <f>SUMIFS('Fielding Data'!F:F, 'Fielding Data'!$A:$A, $A3395)</f>
        <v>1</v>
      </c>
      <c r="W3395" s="13">
        <f>SUMIFS('Fielding Data'!G:G, 'Fielding Data'!$A:$A, $A3395)</f>
        <v>0</v>
      </c>
      <c r="X3395" s="13">
        <f>SUMIFS('Fielding Data'!H:H, 'Fielding Data'!$A:$A, $A3395)</f>
        <v>0</v>
      </c>
    </row>
    <row r="3396" spans="1:24" x14ac:dyDescent="0.3">
      <c r="A3396" s="13" t="str">
        <f t="shared" si="107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 t="shared" si="106"/>
        <v>1B</v>
      </c>
      <c r="Q3396" s="13">
        <f>IFERROR(VLOOKUP($A3396, 'Fielding Data'!$A$1:$H$12056, 5, 0), 0)</f>
        <v>985</v>
      </c>
      <c r="R3396" s="13">
        <f>IFERROR(VLOOKUP($A3396, 'Fielding Data'!$A$1:$H$12056, 6, 0), 0)</f>
        <v>69</v>
      </c>
      <c r="S3396" s="13">
        <f>IFERROR(VLOOKUP($A3396, 'Fielding Data'!$A$1:$H$12056, 7, 0), 0)</f>
        <v>1</v>
      </c>
      <c r="T3396" s="13">
        <f>IFERROR(VLOOKUP($A3396, 'Fielding Data'!$A$1:$H$12056, 8, 0), 0)</f>
        <v>91</v>
      </c>
      <c r="U3396" s="13">
        <f>SUMIFS('Fielding Data'!E:E, 'Fielding Data'!$A:$A, $A3396)</f>
        <v>985</v>
      </c>
      <c r="V3396" s="13">
        <f>SUMIFS('Fielding Data'!F:F, 'Fielding Data'!$A:$A, $A3396)</f>
        <v>69</v>
      </c>
      <c r="W3396" s="13">
        <f>SUMIFS('Fielding Data'!G:G, 'Fielding Data'!$A:$A, $A3396)</f>
        <v>1</v>
      </c>
      <c r="X3396" s="13">
        <f>SUMIFS('Fielding Data'!H:H, 'Fielding Data'!$A:$A, $A3396)</f>
        <v>91</v>
      </c>
    </row>
    <row r="3397" spans="1:24" x14ac:dyDescent="0.3">
      <c r="A3397" s="13" t="str">
        <f t="shared" si="107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 t="shared" si="106"/>
        <v>SS</v>
      </c>
      <c r="Q3397" s="13">
        <f>IFERROR(VLOOKUP($A3397, 'Fielding Data'!$A$1:$H$12056, 5, 0), 0)</f>
        <v>164</v>
      </c>
      <c r="R3397" s="13">
        <f>IFERROR(VLOOKUP($A3397, 'Fielding Data'!$A$1:$H$12056, 6, 0), 0)</f>
        <v>280</v>
      </c>
      <c r="S3397" s="13">
        <f>IFERROR(VLOOKUP($A3397, 'Fielding Data'!$A$1:$H$12056, 7, 0), 0)</f>
        <v>12</v>
      </c>
      <c r="T3397" s="13">
        <f>IFERROR(VLOOKUP($A3397, 'Fielding Data'!$A$1:$H$12056, 8, 0), 0)</f>
        <v>72</v>
      </c>
      <c r="U3397" s="13">
        <f>SUMIFS('Fielding Data'!E:E, 'Fielding Data'!$A:$A, $A3397)</f>
        <v>164</v>
      </c>
      <c r="V3397" s="13">
        <f>SUMIFS('Fielding Data'!F:F, 'Fielding Data'!$A:$A, $A3397)</f>
        <v>280</v>
      </c>
      <c r="W3397" s="13">
        <f>SUMIFS('Fielding Data'!G:G, 'Fielding Data'!$A:$A, $A3397)</f>
        <v>12</v>
      </c>
      <c r="X3397" s="13">
        <f>SUMIFS('Fielding Data'!H:H, 'Fielding Data'!$A:$A, $A3397)</f>
        <v>72</v>
      </c>
    </row>
    <row r="3398" spans="1:24" x14ac:dyDescent="0.3">
      <c r="A3398" s="13" t="str">
        <f t="shared" si="107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 t="shared" si="106"/>
        <v>CF</v>
      </c>
      <c r="Q3398" s="13">
        <f>IFERROR(VLOOKUP($A3398, 'Fielding Data'!$A$1:$H$12056, 5, 0), 0)</f>
        <v>0</v>
      </c>
      <c r="R3398" s="13">
        <f>IFERROR(VLOOKUP($A3398, 'Fielding Data'!$A$1:$H$12056, 6, 0), 0)</f>
        <v>0</v>
      </c>
      <c r="S3398" s="13">
        <f>IFERROR(VLOOKUP($A3398, 'Fielding Data'!$A$1:$H$12056, 7, 0), 0)</f>
        <v>0</v>
      </c>
      <c r="T3398" s="13">
        <f>IFERROR(VLOOKUP($A3398, 'Fielding Data'!$A$1:$H$12056, 8, 0), 0)</f>
        <v>0</v>
      </c>
      <c r="U3398" s="13">
        <f>SUMIFS('Fielding Data'!E:E, 'Fielding Data'!$A:$A, $A3398)</f>
        <v>3</v>
      </c>
      <c r="V3398" s="13">
        <f>SUMIFS('Fielding Data'!F:F, 'Fielding Data'!$A:$A, $A3398)</f>
        <v>0</v>
      </c>
      <c r="W3398" s="13">
        <f>SUMIFS('Fielding Data'!G:G, 'Fielding Data'!$A:$A, $A3398)</f>
        <v>0</v>
      </c>
      <c r="X3398" s="13">
        <f>SUMIFS('Fielding Data'!H:H, 'Fielding Data'!$A:$A, $A3398)</f>
        <v>0</v>
      </c>
    </row>
    <row r="3399" spans="1:24" x14ac:dyDescent="0.3">
      <c r="A3399" s="13" t="str">
        <f t="shared" si="107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 t="shared" si="106"/>
        <v>P</v>
      </c>
      <c r="Q3399" s="13">
        <f>IFERROR(VLOOKUP($A3399, 'Fielding Data'!$A$1:$H$12056, 5, 0), 0)</f>
        <v>0</v>
      </c>
      <c r="R3399" s="13">
        <f>IFERROR(VLOOKUP($A3399, 'Fielding Data'!$A$1:$H$12056, 6, 0), 0)</f>
        <v>3</v>
      </c>
      <c r="S3399" s="13">
        <f>IFERROR(VLOOKUP($A3399, 'Fielding Data'!$A$1:$H$12056, 7, 0), 0)</f>
        <v>0</v>
      </c>
      <c r="T3399" s="13">
        <f>IFERROR(VLOOKUP($A3399, 'Fielding Data'!$A$1:$H$12056, 8, 0), 0)</f>
        <v>0</v>
      </c>
      <c r="U3399" s="13">
        <f>SUMIFS('Fielding Data'!E:E, 'Fielding Data'!$A:$A, $A3399)</f>
        <v>0</v>
      </c>
      <c r="V3399" s="13">
        <f>SUMIFS('Fielding Data'!F:F, 'Fielding Data'!$A:$A, $A3399)</f>
        <v>3</v>
      </c>
      <c r="W3399" s="13">
        <f>SUMIFS('Fielding Data'!G:G, 'Fielding Data'!$A:$A, $A3399)</f>
        <v>0</v>
      </c>
      <c r="X3399" s="13">
        <f>SUMIFS('Fielding Data'!H:H, 'Fielding Data'!$A:$A, $A3399)</f>
        <v>0</v>
      </c>
    </row>
    <row r="3400" spans="1:24" x14ac:dyDescent="0.3">
      <c r="A3400" s="13" t="str">
        <f t="shared" si="107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 t="shared" si="106"/>
        <v>P</v>
      </c>
      <c r="Q3400" s="13">
        <f>IFERROR(VLOOKUP($A3400, 'Fielding Data'!$A$1:$H$12056, 5, 0), 0)</f>
        <v>1</v>
      </c>
      <c r="R3400" s="13">
        <f>IFERROR(VLOOKUP($A3400, 'Fielding Data'!$A$1:$H$12056, 6, 0), 0)</f>
        <v>3</v>
      </c>
      <c r="S3400" s="13">
        <f>IFERROR(VLOOKUP($A3400, 'Fielding Data'!$A$1:$H$12056, 7, 0), 0)</f>
        <v>0</v>
      </c>
      <c r="T3400" s="13">
        <f>IFERROR(VLOOKUP($A3400, 'Fielding Data'!$A$1:$H$12056, 8, 0), 0)</f>
        <v>0</v>
      </c>
      <c r="U3400" s="13">
        <f>SUMIFS('Fielding Data'!E:E, 'Fielding Data'!$A:$A, $A3400)</f>
        <v>1</v>
      </c>
      <c r="V3400" s="13">
        <f>SUMIFS('Fielding Data'!F:F, 'Fielding Data'!$A:$A, $A3400)</f>
        <v>3</v>
      </c>
      <c r="W3400" s="13">
        <f>SUMIFS('Fielding Data'!G:G, 'Fielding Data'!$A:$A, $A3400)</f>
        <v>0</v>
      </c>
      <c r="X3400" s="13">
        <f>SUMIFS('Fielding Data'!H:H, 'Fielding Data'!$A:$A, $A3400)</f>
        <v>0</v>
      </c>
    </row>
    <row r="3401" spans="1:24" x14ac:dyDescent="0.3">
      <c r="A3401" s="13" t="str">
        <f t="shared" si="107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 t="shared" si="106"/>
        <v>2B</v>
      </c>
      <c r="Q3401" s="13">
        <f>IFERROR(VLOOKUP($A3401, 'Fielding Data'!$A$1:$H$12056, 5, 0), 0)</f>
        <v>152</v>
      </c>
      <c r="R3401" s="13">
        <f>IFERROR(VLOOKUP($A3401, 'Fielding Data'!$A$1:$H$12056, 6, 0), 0)</f>
        <v>202</v>
      </c>
      <c r="S3401" s="13">
        <f>IFERROR(VLOOKUP($A3401, 'Fielding Data'!$A$1:$H$12056, 7, 0), 0)</f>
        <v>9</v>
      </c>
      <c r="T3401" s="13">
        <f>IFERROR(VLOOKUP($A3401, 'Fielding Data'!$A$1:$H$12056, 8, 0), 0)</f>
        <v>53</v>
      </c>
      <c r="U3401" s="13">
        <f>SUMIFS('Fielding Data'!E:E, 'Fielding Data'!$A:$A, $A3401)</f>
        <v>153</v>
      </c>
      <c r="V3401" s="13">
        <f>SUMIFS('Fielding Data'!F:F, 'Fielding Data'!$A:$A, $A3401)</f>
        <v>202</v>
      </c>
      <c r="W3401" s="13">
        <f>SUMIFS('Fielding Data'!G:G, 'Fielding Data'!$A:$A, $A3401)</f>
        <v>9</v>
      </c>
      <c r="X3401" s="13">
        <f>SUMIFS('Fielding Data'!H:H, 'Fielding Data'!$A:$A, $A3401)</f>
        <v>53</v>
      </c>
    </row>
    <row r="3402" spans="1:24" x14ac:dyDescent="0.3">
      <c r="A3402" s="13" t="str">
        <f t="shared" si="107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 t="shared" si="106"/>
        <v>C</v>
      </c>
      <c r="Q3402" s="13">
        <f>IFERROR(VLOOKUP($A3402, 'Fielding Data'!$A$1:$H$12056, 5, 0), 0)</f>
        <v>690</v>
      </c>
      <c r="R3402" s="13">
        <f>IFERROR(VLOOKUP($A3402, 'Fielding Data'!$A$1:$H$12056, 6, 0), 0)</f>
        <v>50</v>
      </c>
      <c r="S3402" s="13">
        <f>IFERROR(VLOOKUP($A3402, 'Fielding Data'!$A$1:$H$12056, 7, 0), 0)</f>
        <v>6</v>
      </c>
      <c r="T3402" s="13">
        <f>IFERROR(VLOOKUP($A3402, 'Fielding Data'!$A$1:$H$12056, 8, 0), 0)</f>
        <v>3</v>
      </c>
      <c r="U3402" s="13">
        <f>SUMIFS('Fielding Data'!E:E, 'Fielding Data'!$A:$A, $A3402)</f>
        <v>690</v>
      </c>
      <c r="V3402" s="13">
        <f>SUMIFS('Fielding Data'!F:F, 'Fielding Data'!$A:$A, $A3402)</f>
        <v>50</v>
      </c>
      <c r="W3402" s="13">
        <f>SUMIFS('Fielding Data'!G:G, 'Fielding Data'!$A:$A, $A3402)</f>
        <v>6</v>
      </c>
      <c r="X3402" s="13">
        <f>SUMIFS('Fielding Data'!H:H, 'Fielding Data'!$A:$A, $A3402)</f>
        <v>3</v>
      </c>
    </row>
    <row r="3403" spans="1:24" x14ac:dyDescent="0.3">
      <c r="A3403" s="13" t="str">
        <f t="shared" si="107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 t="shared" si="106"/>
        <v>CF</v>
      </c>
      <c r="Q3403" s="13">
        <f>IFERROR(VLOOKUP($A3403, 'Fielding Data'!$A$1:$H$12056, 5, 0), 0)</f>
        <v>0</v>
      </c>
      <c r="R3403" s="13">
        <f>IFERROR(VLOOKUP($A3403, 'Fielding Data'!$A$1:$H$12056, 6, 0), 0)</f>
        <v>0</v>
      </c>
      <c r="S3403" s="13">
        <f>IFERROR(VLOOKUP($A3403, 'Fielding Data'!$A$1:$H$12056, 7, 0), 0)</f>
        <v>0</v>
      </c>
      <c r="T3403" s="13">
        <f>IFERROR(VLOOKUP($A3403, 'Fielding Data'!$A$1:$H$12056, 8, 0), 0)</f>
        <v>0</v>
      </c>
      <c r="U3403" s="13">
        <f>SUMIFS('Fielding Data'!E:E, 'Fielding Data'!$A:$A, $A3403)</f>
        <v>8</v>
      </c>
      <c r="V3403" s="13">
        <f>SUMIFS('Fielding Data'!F:F, 'Fielding Data'!$A:$A, $A3403)</f>
        <v>0</v>
      </c>
      <c r="W3403" s="13">
        <f>SUMIFS('Fielding Data'!G:G, 'Fielding Data'!$A:$A, $A3403)</f>
        <v>0</v>
      </c>
      <c r="X3403" s="13">
        <f>SUMIFS('Fielding Data'!H:H, 'Fielding Data'!$A:$A, $A3403)</f>
        <v>0</v>
      </c>
    </row>
    <row r="3404" spans="1:24" x14ac:dyDescent="0.3">
      <c r="A3404" s="13" t="str">
        <f t="shared" si="107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 t="shared" si="106"/>
        <v>P</v>
      </c>
      <c r="Q3404" s="13">
        <f>IFERROR(VLOOKUP($A3404, 'Fielding Data'!$A$1:$H$12056, 5, 0), 0)</f>
        <v>2</v>
      </c>
      <c r="R3404" s="13">
        <f>IFERROR(VLOOKUP($A3404, 'Fielding Data'!$A$1:$H$12056, 6, 0), 0)</f>
        <v>14</v>
      </c>
      <c r="S3404" s="13">
        <f>IFERROR(VLOOKUP($A3404, 'Fielding Data'!$A$1:$H$12056, 7, 0), 0)</f>
        <v>0</v>
      </c>
      <c r="T3404" s="13">
        <f>IFERROR(VLOOKUP($A3404, 'Fielding Data'!$A$1:$H$12056, 8, 0), 0)</f>
        <v>2</v>
      </c>
      <c r="U3404" s="13">
        <f>SUMIFS('Fielding Data'!E:E, 'Fielding Data'!$A:$A, $A3404)</f>
        <v>2</v>
      </c>
      <c r="V3404" s="13">
        <f>SUMIFS('Fielding Data'!F:F, 'Fielding Data'!$A:$A, $A3404)</f>
        <v>14</v>
      </c>
      <c r="W3404" s="13">
        <f>SUMIFS('Fielding Data'!G:G, 'Fielding Data'!$A:$A, $A3404)</f>
        <v>0</v>
      </c>
      <c r="X3404" s="13">
        <f>SUMIFS('Fielding Data'!H:H, 'Fielding Data'!$A:$A, $A3404)</f>
        <v>2</v>
      </c>
    </row>
    <row r="3405" spans="1:24" x14ac:dyDescent="0.3">
      <c r="A3405" s="13" t="str">
        <f t="shared" si="107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 t="shared" si="106"/>
        <v>P</v>
      </c>
      <c r="Q3405" s="13">
        <f>IFERROR(VLOOKUP($A3405, 'Fielding Data'!$A$1:$H$12056, 5, 0), 0)</f>
        <v>1</v>
      </c>
      <c r="R3405" s="13">
        <f>IFERROR(VLOOKUP($A3405, 'Fielding Data'!$A$1:$H$12056, 6, 0), 0)</f>
        <v>5</v>
      </c>
      <c r="S3405" s="13">
        <f>IFERROR(VLOOKUP($A3405, 'Fielding Data'!$A$1:$H$12056, 7, 0), 0)</f>
        <v>0</v>
      </c>
      <c r="T3405" s="13">
        <f>IFERROR(VLOOKUP($A3405, 'Fielding Data'!$A$1:$H$12056, 8, 0), 0)</f>
        <v>1</v>
      </c>
      <c r="U3405" s="13">
        <f>SUMIFS('Fielding Data'!E:E, 'Fielding Data'!$A:$A, $A3405)</f>
        <v>1</v>
      </c>
      <c r="V3405" s="13">
        <f>SUMIFS('Fielding Data'!F:F, 'Fielding Data'!$A:$A, $A3405)</f>
        <v>5</v>
      </c>
      <c r="W3405" s="13">
        <f>SUMIFS('Fielding Data'!G:G, 'Fielding Data'!$A:$A, $A3405)</f>
        <v>0</v>
      </c>
      <c r="X3405" s="13">
        <f>SUMIFS('Fielding Data'!H:H, 'Fielding Data'!$A:$A, $A3405)</f>
        <v>1</v>
      </c>
    </row>
    <row r="3406" spans="1:24" x14ac:dyDescent="0.3">
      <c r="A3406" s="13" t="str">
        <f t="shared" si="107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 t="shared" si="106"/>
        <v>P</v>
      </c>
      <c r="Q3406" s="13">
        <f>IFERROR(VLOOKUP($A3406, 'Fielding Data'!$A$1:$H$12056, 5, 0), 0)</f>
        <v>2</v>
      </c>
      <c r="R3406" s="13">
        <f>IFERROR(VLOOKUP($A3406, 'Fielding Data'!$A$1:$H$12056, 6, 0), 0)</f>
        <v>7</v>
      </c>
      <c r="S3406" s="13">
        <f>IFERROR(VLOOKUP($A3406, 'Fielding Data'!$A$1:$H$12056, 7, 0), 0)</f>
        <v>1</v>
      </c>
      <c r="T3406" s="13">
        <f>IFERROR(VLOOKUP($A3406, 'Fielding Data'!$A$1:$H$12056, 8, 0), 0)</f>
        <v>0</v>
      </c>
      <c r="U3406" s="13">
        <f>SUMIFS('Fielding Data'!E:E, 'Fielding Data'!$A:$A, $A3406)</f>
        <v>2</v>
      </c>
      <c r="V3406" s="13">
        <f>SUMIFS('Fielding Data'!F:F, 'Fielding Data'!$A:$A, $A3406)</f>
        <v>7</v>
      </c>
      <c r="W3406" s="13">
        <f>SUMIFS('Fielding Data'!G:G, 'Fielding Data'!$A:$A, $A3406)</f>
        <v>1</v>
      </c>
      <c r="X3406" s="13">
        <f>SUMIFS('Fielding Data'!H:H, 'Fielding Data'!$A:$A, $A3406)</f>
        <v>0</v>
      </c>
    </row>
    <row r="3407" spans="1:24" x14ac:dyDescent="0.3">
      <c r="A3407" s="13" t="str">
        <f t="shared" si="107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 t="shared" si="106"/>
        <v>P</v>
      </c>
      <c r="Q3407" s="13">
        <f>IFERROR(VLOOKUP($A3407, 'Fielding Data'!$A$1:$H$12056, 5, 0), 0)</f>
        <v>1</v>
      </c>
      <c r="R3407" s="13">
        <f>IFERROR(VLOOKUP($A3407, 'Fielding Data'!$A$1:$H$12056, 6, 0), 0)</f>
        <v>3</v>
      </c>
      <c r="S3407" s="13">
        <f>IFERROR(VLOOKUP($A3407, 'Fielding Data'!$A$1:$H$12056, 7, 0), 0)</f>
        <v>0</v>
      </c>
      <c r="T3407" s="13">
        <f>IFERROR(VLOOKUP($A3407, 'Fielding Data'!$A$1:$H$12056, 8, 0), 0)</f>
        <v>0</v>
      </c>
      <c r="U3407" s="13">
        <f>SUMIFS('Fielding Data'!E:E, 'Fielding Data'!$A:$A, $A3407)</f>
        <v>1</v>
      </c>
      <c r="V3407" s="13">
        <f>SUMIFS('Fielding Data'!F:F, 'Fielding Data'!$A:$A, $A3407)</f>
        <v>3</v>
      </c>
      <c r="W3407" s="13">
        <f>SUMIFS('Fielding Data'!G:G, 'Fielding Data'!$A:$A, $A3407)</f>
        <v>0</v>
      </c>
      <c r="X3407" s="13">
        <f>SUMIFS('Fielding Data'!H:H, 'Fielding Data'!$A:$A, $A3407)</f>
        <v>0</v>
      </c>
    </row>
    <row r="3408" spans="1:24" x14ac:dyDescent="0.3">
      <c r="A3408" s="13" t="str">
        <f t="shared" si="107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 t="shared" si="106"/>
        <v>2B</v>
      </c>
      <c r="Q3408" s="13">
        <f>IFERROR(VLOOKUP($A3408, 'Fielding Data'!$A$1:$H$12056, 5, 0), 0)</f>
        <v>7</v>
      </c>
      <c r="R3408" s="13">
        <f>IFERROR(VLOOKUP($A3408, 'Fielding Data'!$A$1:$H$12056, 6, 0), 0)</f>
        <v>6</v>
      </c>
      <c r="S3408" s="13">
        <f>IFERROR(VLOOKUP($A3408, 'Fielding Data'!$A$1:$H$12056, 7, 0), 0)</f>
        <v>0</v>
      </c>
      <c r="T3408" s="13">
        <f>IFERROR(VLOOKUP($A3408, 'Fielding Data'!$A$1:$H$12056, 8, 0), 0)</f>
        <v>2</v>
      </c>
      <c r="U3408" s="13">
        <f>SUMIFS('Fielding Data'!E:E, 'Fielding Data'!$A:$A, $A3408)</f>
        <v>21</v>
      </c>
      <c r="V3408" s="13">
        <f>SUMIFS('Fielding Data'!F:F, 'Fielding Data'!$A:$A, $A3408)</f>
        <v>34</v>
      </c>
      <c r="W3408" s="13">
        <f>SUMIFS('Fielding Data'!G:G, 'Fielding Data'!$A:$A, $A3408)</f>
        <v>4</v>
      </c>
      <c r="X3408" s="13">
        <f>SUMIFS('Fielding Data'!H:H, 'Fielding Data'!$A:$A, $A3408)</f>
        <v>3</v>
      </c>
    </row>
    <row r="3409" spans="1:24" x14ac:dyDescent="0.3">
      <c r="A3409" s="13" t="str">
        <f t="shared" si="107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 t="shared" si="106"/>
        <v>P</v>
      </c>
      <c r="Q3409" s="13">
        <f>IFERROR(VLOOKUP($A3409, 'Fielding Data'!$A$1:$H$12056, 5, 0), 0)</f>
        <v>14</v>
      </c>
      <c r="R3409" s="13">
        <f>IFERROR(VLOOKUP($A3409, 'Fielding Data'!$A$1:$H$12056, 6, 0), 0)</f>
        <v>8</v>
      </c>
      <c r="S3409" s="13">
        <f>IFERROR(VLOOKUP($A3409, 'Fielding Data'!$A$1:$H$12056, 7, 0), 0)</f>
        <v>0</v>
      </c>
      <c r="T3409" s="13">
        <f>IFERROR(VLOOKUP($A3409, 'Fielding Data'!$A$1:$H$12056, 8, 0), 0)</f>
        <v>1</v>
      </c>
      <c r="U3409" s="13">
        <f>SUMIFS('Fielding Data'!E:E, 'Fielding Data'!$A:$A, $A3409)</f>
        <v>14</v>
      </c>
      <c r="V3409" s="13">
        <f>SUMIFS('Fielding Data'!F:F, 'Fielding Data'!$A:$A, $A3409)</f>
        <v>8</v>
      </c>
      <c r="W3409" s="13">
        <f>SUMIFS('Fielding Data'!G:G, 'Fielding Data'!$A:$A, $A3409)</f>
        <v>0</v>
      </c>
      <c r="X3409" s="13">
        <f>SUMIFS('Fielding Data'!H:H, 'Fielding Data'!$A:$A, $A3409)</f>
        <v>1</v>
      </c>
    </row>
    <row r="3410" spans="1:24" x14ac:dyDescent="0.3">
      <c r="A3410" s="13" t="str">
        <f t="shared" si="107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 t="shared" si="106"/>
        <v>CF</v>
      </c>
      <c r="Q3410" s="13">
        <f>IFERROR(VLOOKUP($A3410, 'Fielding Data'!$A$1:$H$12056, 5, 0), 0)</f>
        <v>0</v>
      </c>
      <c r="R3410" s="13">
        <f>IFERROR(VLOOKUP($A3410, 'Fielding Data'!$A$1:$H$12056, 6, 0), 0)</f>
        <v>0</v>
      </c>
      <c r="S3410" s="13">
        <f>IFERROR(VLOOKUP($A3410, 'Fielding Data'!$A$1:$H$12056, 7, 0), 0)</f>
        <v>0</v>
      </c>
      <c r="T3410" s="13">
        <f>IFERROR(VLOOKUP($A3410, 'Fielding Data'!$A$1:$H$12056, 8, 0), 0)</f>
        <v>0</v>
      </c>
      <c r="U3410" s="13">
        <f>SUMIFS('Fielding Data'!E:E, 'Fielding Data'!$A:$A, $A3410)</f>
        <v>261</v>
      </c>
      <c r="V3410" s="13">
        <f>SUMIFS('Fielding Data'!F:F, 'Fielding Data'!$A:$A, $A3410)</f>
        <v>6</v>
      </c>
      <c r="W3410" s="13">
        <f>SUMIFS('Fielding Data'!G:G, 'Fielding Data'!$A:$A, $A3410)</f>
        <v>2</v>
      </c>
      <c r="X3410" s="13">
        <f>SUMIFS('Fielding Data'!H:H, 'Fielding Data'!$A:$A, $A3410)</f>
        <v>1</v>
      </c>
    </row>
    <row r="3411" spans="1:24" x14ac:dyDescent="0.3">
      <c r="A3411" s="13" t="str">
        <f t="shared" si="107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 t="shared" si="106"/>
        <v>P</v>
      </c>
      <c r="Q3411" s="13">
        <f>IFERROR(VLOOKUP($A3411, 'Fielding Data'!$A$1:$H$12056, 5, 0), 0)</f>
        <v>1</v>
      </c>
      <c r="R3411" s="13">
        <f>IFERROR(VLOOKUP($A3411, 'Fielding Data'!$A$1:$H$12056, 6, 0), 0)</f>
        <v>9</v>
      </c>
      <c r="S3411" s="13">
        <f>IFERROR(VLOOKUP($A3411, 'Fielding Data'!$A$1:$H$12056, 7, 0), 0)</f>
        <v>1</v>
      </c>
      <c r="T3411" s="13">
        <f>IFERROR(VLOOKUP($A3411, 'Fielding Data'!$A$1:$H$12056, 8, 0), 0)</f>
        <v>0</v>
      </c>
      <c r="U3411" s="13">
        <f>SUMIFS('Fielding Data'!E:E, 'Fielding Data'!$A:$A, $A3411)</f>
        <v>1</v>
      </c>
      <c r="V3411" s="13">
        <f>SUMIFS('Fielding Data'!F:F, 'Fielding Data'!$A:$A, $A3411)</f>
        <v>9</v>
      </c>
      <c r="W3411" s="13">
        <f>SUMIFS('Fielding Data'!G:G, 'Fielding Data'!$A:$A, $A3411)</f>
        <v>1</v>
      </c>
      <c r="X3411" s="13">
        <f>SUMIFS('Fielding Data'!H:H, 'Fielding Data'!$A:$A, $A3411)</f>
        <v>0</v>
      </c>
    </row>
    <row r="3412" spans="1:24" x14ac:dyDescent="0.3">
      <c r="A3412" s="13" t="str">
        <f t="shared" si="107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 t="shared" si="106"/>
        <v>1B</v>
      </c>
      <c r="Q3412" s="13">
        <f>IFERROR(VLOOKUP($A3412, 'Fielding Data'!$A$1:$H$12056, 5, 0), 0)</f>
        <v>64</v>
      </c>
      <c r="R3412" s="13">
        <f>IFERROR(VLOOKUP($A3412, 'Fielding Data'!$A$1:$H$12056, 6, 0), 0)</f>
        <v>4</v>
      </c>
      <c r="S3412" s="13">
        <f>IFERROR(VLOOKUP($A3412, 'Fielding Data'!$A$1:$H$12056, 7, 0), 0)</f>
        <v>1</v>
      </c>
      <c r="T3412" s="13">
        <f>IFERROR(VLOOKUP($A3412, 'Fielding Data'!$A$1:$H$12056, 8, 0), 0)</f>
        <v>6</v>
      </c>
      <c r="U3412" s="13">
        <f>SUMIFS('Fielding Data'!E:E, 'Fielding Data'!$A:$A, $A3412)</f>
        <v>67</v>
      </c>
      <c r="V3412" s="13">
        <f>SUMIFS('Fielding Data'!F:F, 'Fielding Data'!$A:$A, $A3412)</f>
        <v>17</v>
      </c>
      <c r="W3412" s="13">
        <f>SUMIFS('Fielding Data'!G:G, 'Fielding Data'!$A:$A, $A3412)</f>
        <v>1</v>
      </c>
      <c r="X3412" s="13">
        <f>SUMIFS('Fielding Data'!H:H, 'Fielding Data'!$A:$A, $A3412)</f>
        <v>6</v>
      </c>
    </row>
    <row r="3413" spans="1:24" x14ac:dyDescent="0.3">
      <c r="A3413" s="13" t="str">
        <f t="shared" si="107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 t="shared" si="106"/>
        <v>C</v>
      </c>
      <c r="Q3413" s="13">
        <f>IFERROR(VLOOKUP($A3413, 'Fielding Data'!$A$1:$H$12056, 5, 0), 0)</f>
        <v>261</v>
      </c>
      <c r="R3413" s="13">
        <f>IFERROR(VLOOKUP($A3413, 'Fielding Data'!$A$1:$H$12056, 6, 0), 0)</f>
        <v>21</v>
      </c>
      <c r="S3413" s="13">
        <f>IFERROR(VLOOKUP($A3413, 'Fielding Data'!$A$1:$H$12056, 7, 0), 0)</f>
        <v>3</v>
      </c>
      <c r="T3413" s="13">
        <f>IFERROR(VLOOKUP($A3413, 'Fielding Data'!$A$1:$H$12056, 8, 0), 0)</f>
        <v>3</v>
      </c>
      <c r="U3413" s="13">
        <f>SUMIFS('Fielding Data'!E:E, 'Fielding Data'!$A:$A, $A3413)</f>
        <v>261</v>
      </c>
      <c r="V3413" s="13">
        <f>SUMIFS('Fielding Data'!F:F, 'Fielding Data'!$A:$A, $A3413)</f>
        <v>21</v>
      </c>
      <c r="W3413" s="13">
        <f>SUMIFS('Fielding Data'!G:G, 'Fielding Data'!$A:$A, $A3413)</f>
        <v>3</v>
      </c>
      <c r="X3413" s="13">
        <f>SUMIFS('Fielding Data'!H:H, 'Fielding Data'!$A:$A, $A3413)</f>
        <v>3</v>
      </c>
    </row>
    <row r="3414" spans="1:24" x14ac:dyDescent="0.3">
      <c r="A3414" s="13" t="str">
        <f t="shared" si="107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 t="shared" si="106"/>
        <v>2B</v>
      </c>
      <c r="Q3414" s="13">
        <f>IFERROR(VLOOKUP($A3414, 'Fielding Data'!$A$1:$H$12056, 5, 0), 0)</f>
        <v>1</v>
      </c>
      <c r="R3414" s="13">
        <f>IFERROR(VLOOKUP($A3414, 'Fielding Data'!$A$1:$H$12056, 6, 0), 0)</f>
        <v>8</v>
      </c>
      <c r="S3414" s="13">
        <f>IFERROR(VLOOKUP($A3414, 'Fielding Data'!$A$1:$H$12056, 7, 0), 0)</f>
        <v>0</v>
      </c>
      <c r="T3414" s="13">
        <f>IFERROR(VLOOKUP($A3414, 'Fielding Data'!$A$1:$H$12056, 8, 0), 0)</f>
        <v>1</v>
      </c>
      <c r="U3414" s="13">
        <f>SUMIFS('Fielding Data'!E:E, 'Fielding Data'!$A:$A, $A3414)</f>
        <v>12</v>
      </c>
      <c r="V3414" s="13">
        <f>SUMIFS('Fielding Data'!F:F, 'Fielding Data'!$A:$A, $A3414)</f>
        <v>23</v>
      </c>
      <c r="W3414" s="13">
        <f>SUMIFS('Fielding Data'!G:G, 'Fielding Data'!$A:$A, $A3414)</f>
        <v>1</v>
      </c>
      <c r="X3414" s="13">
        <f>SUMIFS('Fielding Data'!H:H, 'Fielding Data'!$A:$A, $A3414)</f>
        <v>6</v>
      </c>
    </row>
    <row r="3415" spans="1:24" x14ac:dyDescent="0.3">
      <c r="A3415" s="13" t="str">
        <f t="shared" si="107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 t="shared" si="106"/>
        <v>CF</v>
      </c>
      <c r="Q3415" s="13">
        <f>IFERROR(VLOOKUP($A3415, 'Fielding Data'!$A$1:$H$12056, 5, 0), 0)</f>
        <v>0</v>
      </c>
      <c r="R3415" s="13">
        <f>IFERROR(VLOOKUP($A3415, 'Fielding Data'!$A$1:$H$12056, 6, 0), 0)</f>
        <v>0</v>
      </c>
      <c r="S3415" s="13">
        <f>IFERROR(VLOOKUP($A3415, 'Fielding Data'!$A$1:$H$12056, 7, 0), 0)</f>
        <v>0</v>
      </c>
      <c r="T3415" s="13">
        <f>IFERROR(VLOOKUP($A3415, 'Fielding Data'!$A$1:$H$12056, 8, 0), 0)</f>
        <v>0</v>
      </c>
      <c r="U3415" s="13">
        <f>SUMIFS('Fielding Data'!E:E, 'Fielding Data'!$A:$A, $A3415)</f>
        <v>340</v>
      </c>
      <c r="V3415" s="13">
        <f>SUMIFS('Fielding Data'!F:F, 'Fielding Data'!$A:$A, $A3415)</f>
        <v>3</v>
      </c>
      <c r="W3415" s="13">
        <f>SUMIFS('Fielding Data'!G:G, 'Fielding Data'!$A:$A, $A3415)</f>
        <v>4</v>
      </c>
      <c r="X3415" s="13">
        <f>SUMIFS('Fielding Data'!H:H, 'Fielding Data'!$A:$A, $A3415)</f>
        <v>1</v>
      </c>
    </row>
    <row r="3416" spans="1:24" x14ac:dyDescent="0.3">
      <c r="A3416" s="13" t="str">
        <f t="shared" si="107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 t="shared" si="106"/>
        <v>1B</v>
      </c>
      <c r="Q3416" s="13">
        <f>IFERROR(VLOOKUP($A3416, 'Fielding Data'!$A$1:$H$12056, 5, 0), 0)</f>
        <v>145</v>
      </c>
      <c r="R3416" s="13">
        <f>IFERROR(VLOOKUP($A3416, 'Fielding Data'!$A$1:$H$12056, 6, 0), 0)</f>
        <v>5</v>
      </c>
      <c r="S3416" s="13">
        <f>IFERROR(VLOOKUP($A3416, 'Fielding Data'!$A$1:$H$12056, 7, 0), 0)</f>
        <v>0</v>
      </c>
      <c r="T3416" s="13">
        <f>IFERROR(VLOOKUP($A3416, 'Fielding Data'!$A$1:$H$12056, 8, 0), 0)</f>
        <v>8</v>
      </c>
      <c r="U3416" s="13">
        <f>SUMIFS('Fielding Data'!E:E, 'Fielding Data'!$A:$A, $A3416)</f>
        <v>294</v>
      </c>
      <c r="V3416" s="13">
        <f>SUMIFS('Fielding Data'!F:F, 'Fielding Data'!$A:$A, $A3416)</f>
        <v>14</v>
      </c>
      <c r="W3416" s="13">
        <f>SUMIFS('Fielding Data'!G:G, 'Fielding Data'!$A:$A, $A3416)</f>
        <v>7</v>
      </c>
      <c r="X3416" s="13">
        <f>SUMIFS('Fielding Data'!H:H, 'Fielding Data'!$A:$A, $A3416)</f>
        <v>8</v>
      </c>
    </row>
    <row r="3417" spans="1:24" x14ac:dyDescent="0.3">
      <c r="A3417" s="13" t="str">
        <f t="shared" si="107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 t="shared" si="106"/>
        <v>SS</v>
      </c>
      <c r="Q3417" s="13">
        <f>IFERROR(VLOOKUP($A3417, 'Fielding Data'!$A$1:$H$12056, 5, 0), 0)</f>
        <v>76</v>
      </c>
      <c r="R3417" s="13">
        <f>IFERROR(VLOOKUP($A3417, 'Fielding Data'!$A$1:$H$12056, 6, 0), 0)</f>
        <v>140</v>
      </c>
      <c r="S3417" s="13">
        <f>IFERROR(VLOOKUP($A3417, 'Fielding Data'!$A$1:$H$12056, 7, 0), 0)</f>
        <v>8</v>
      </c>
      <c r="T3417" s="13">
        <f>IFERROR(VLOOKUP($A3417, 'Fielding Data'!$A$1:$H$12056, 8, 0), 0)</f>
        <v>31</v>
      </c>
      <c r="U3417" s="13">
        <f>SUMIFS('Fielding Data'!E:E, 'Fielding Data'!$A:$A, $A3417)</f>
        <v>76</v>
      </c>
      <c r="V3417" s="13">
        <f>SUMIFS('Fielding Data'!F:F, 'Fielding Data'!$A:$A, $A3417)</f>
        <v>140</v>
      </c>
      <c r="W3417" s="13">
        <f>SUMIFS('Fielding Data'!G:G, 'Fielding Data'!$A:$A, $A3417)</f>
        <v>8</v>
      </c>
      <c r="X3417" s="13">
        <f>SUMIFS('Fielding Data'!H:H, 'Fielding Data'!$A:$A, $A3417)</f>
        <v>31</v>
      </c>
    </row>
    <row r="3418" spans="1:24" x14ac:dyDescent="0.3">
      <c r="A3418" s="13" t="str">
        <f t="shared" si="107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 t="shared" si="106"/>
        <v>1B</v>
      </c>
      <c r="Q3418" s="13">
        <f>IFERROR(VLOOKUP($A3418, 'Fielding Data'!$A$1:$H$12056, 5, 0), 0)</f>
        <v>53</v>
      </c>
      <c r="R3418" s="13">
        <f>IFERROR(VLOOKUP($A3418, 'Fielding Data'!$A$1:$H$12056, 6, 0), 0)</f>
        <v>2</v>
      </c>
      <c r="S3418" s="13">
        <f>IFERROR(VLOOKUP($A3418, 'Fielding Data'!$A$1:$H$12056, 7, 0), 0)</f>
        <v>1</v>
      </c>
      <c r="T3418" s="13">
        <f>IFERROR(VLOOKUP($A3418, 'Fielding Data'!$A$1:$H$12056, 8, 0), 0)</f>
        <v>6</v>
      </c>
      <c r="U3418" s="13">
        <f>SUMIFS('Fielding Data'!E:E, 'Fielding Data'!$A:$A, $A3418)</f>
        <v>96</v>
      </c>
      <c r="V3418" s="13">
        <f>SUMIFS('Fielding Data'!F:F, 'Fielding Data'!$A:$A, $A3418)</f>
        <v>56</v>
      </c>
      <c r="W3418" s="13">
        <f>SUMIFS('Fielding Data'!G:G, 'Fielding Data'!$A:$A, $A3418)</f>
        <v>2</v>
      </c>
      <c r="X3418" s="13">
        <f>SUMIFS('Fielding Data'!H:H, 'Fielding Data'!$A:$A, $A3418)</f>
        <v>19</v>
      </c>
    </row>
    <row r="3419" spans="1:24" x14ac:dyDescent="0.3">
      <c r="A3419" s="13" t="str">
        <f t="shared" si="107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 t="shared" si="106"/>
        <v>P</v>
      </c>
      <c r="Q3419" s="13">
        <f>IFERROR(VLOOKUP($A3419, 'Fielding Data'!$A$1:$H$12056, 5, 0), 0)</f>
        <v>4</v>
      </c>
      <c r="R3419" s="13">
        <f>IFERROR(VLOOKUP($A3419, 'Fielding Data'!$A$1:$H$12056, 6, 0), 0)</f>
        <v>1</v>
      </c>
      <c r="S3419" s="13">
        <f>IFERROR(VLOOKUP($A3419, 'Fielding Data'!$A$1:$H$12056, 7, 0), 0)</f>
        <v>1</v>
      </c>
      <c r="T3419" s="13">
        <f>IFERROR(VLOOKUP($A3419, 'Fielding Data'!$A$1:$H$12056, 8, 0), 0)</f>
        <v>0</v>
      </c>
      <c r="U3419" s="13">
        <f>SUMIFS('Fielding Data'!E:E, 'Fielding Data'!$A:$A, $A3419)</f>
        <v>4</v>
      </c>
      <c r="V3419" s="13">
        <f>SUMIFS('Fielding Data'!F:F, 'Fielding Data'!$A:$A, $A3419)</f>
        <v>1</v>
      </c>
      <c r="W3419" s="13">
        <f>SUMIFS('Fielding Data'!G:G, 'Fielding Data'!$A:$A, $A3419)</f>
        <v>1</v>
      </c>
      <c r="X3419" s="13">
        <f>SUMIFS('Fielding Data'!H:H, 'Fielding Data'!$A:$A, $A3419)</f>
        <v>0</v>
      </c>
    </row>
    <row r="3420" spans="1:24" x14ac:dyDescent="0.3">
      <c r="A3420" s="13" t="str">
        <f t="shared" si="107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 t="shared" si="106"/>
        <v>2B</v>
      </c>
      <c r="Q3420" s="13">
        <f>IFERROR(VLOOKUP($A3420, 'Fielding Data'!$A$1:$H$12056, 5, 0), 0)</f>
        <v>258</v>
      </c>
      <c r="R3420" s="13">
        <f>IFERROR(VLOOKUP($A3420, 'Fielding Data'!$A$1:$H$12056, 6, 0), 0)</f>
        <v>471</v>
      </c>
      <c r="S3420" s="13">
        <f>IFERROR(VLOOKUP($A3420, 'Fielding Data'!$A$1:$H$12056, 7, 0), 0)</f>
        <v>12</v>
      </c>
      <c r="T3420" s="13">
        <f>IFERROR(VLOOKUP($A3420, 'Fielding Data'!$A$1:$H$12056, 8, 0), 0)</f>
        <v>103</v>
      </c>
      <c r="U3420" s="13">
        <f>SUMIFS('Fielding Data'!E:E, 'Fielding Data'!$A:$A, $A3420)</f>
        <v>258</v>
      </c>
      <c r="V3420" s="13">
        <f>SUMIFS('Fielding Data'!F:F, 'Fielding Data'!$A:$A, $A3420)</f>
        <v>471</v>
      </c>
      <c r="W3420" s="13">
        <f>SUMIFS('Fielding Data'!G:G, 'Fielding Data'!$A:$A, $A3420)</f>
        <v>12</v>
      </c>
      <c r="X3420" s="13">
        <f>SUMIFS('Fielding Data'!H:H, 'Fielding Data'!$A:$A, $A3420)</f>
        <v>103</v>
      </c>
    </row>
    <row r="3421" spans="1:24" x14ac:dyDescent="0.3">
      <c r="A3421" s="13" t="str">
        <f t="shared" si="107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 t="shared" si="106"/>
        <v>CF</v>
      </c>
      <c r="Q3421" s="13">
        <f>IFERROR(VLOOKUP($A3421, 'Fielding Data'!$A$1:$H$12056, 5, 0), 0)</f>
        <v>0</v>
      </c>
      <c r="R3421" s="13">
        <f>IFERROR(VLOOKUP($A3421, 'Fielding Data'!$A$1:$H$12056, 6, 0), 0)</f>
        <v>0</v>
      </c>
      <c r="S3421" s="13">
        <f>IFERROR(VLOOKUP($A3421, 'Fielding Data'!$A$1:$H$12056, 7, 0), 0)</f>
        <v>0</v>
      </c>
      <c r="T3421" s="13">
        <f>IFERROR(VLOOKUP($A3421, 'Fielding Data'!$A$1:$H$12056, 8, 0), 0)</f>
        <v>0</v>
      </c>
      <c r="U3421" s="13">
        <f>SUMIFS('Fielding Data'!E:E, 'Fielding Data'!$A:$A, $A3421)</f>
        <v>290</v>
      </c>
      <c r="V3421" s="13">
        <f>SUMIFS('Fielding Data'!F:F, 'Fielding Data'!$A:$A, $A3421)</f>
        <v>10</v>
      </c>
      <c r="W3421" s="13">
        <f>SUMIFS('Fielding Data'!G:G, 'Fielding Data'!$A:$A, $A3421)</f>
        <v>3</v>
      </c>
      <c r="X3421" s="13">
        <f>SUMIFS('Fielding Data'!H:H, 'Fielding Data'!$A:$A, $A3421)</f>
        <v>4</v>
      </c>
    </row>
    <row r="3422" spans="1:24" x14ac:dyDescent="0.3">
      <c r="A3422" s="13" t="str">
        <f t="shared" si="107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 t="shared" si="106"/>
        <v>OF</v>
      </c>
      <c r="Q3422" s="13">
        <f>IFERROR(VLOOKUP($A3422, 'Fielding Data'!$A$1:$H$12056, 5, 0), 0)</f>
        <v>309</v>
      </c>
      <c r="R3422" s="13">
        <f>IFERROR(VLOOKUP($A3422, 'Fielding Data'!$A$1:$H$12056, 6, 0), 0)</f>
        <v>6</v>
      </c>
      <c r="S3422" s="13">
        <f>IFERROR(VLOOKUP($A3422, 'Fielding Data'!$A$1:$H$12056, 7, 0), 0)</f>
        <v>5</v>
      </c>
      <c r="T3422" s="13">
        <f>IFERROR(VLOOKUP($A3422, 'Fielding Data'!$A$1:$H$12056, 8, 0), 0)</f>
        <v>2</v>
      </c>
      <c r="U3422" s="13">
        <f>SUMIFS('Fielding Data'!E:E, 'Fielding Data'!$A:$A, $A3422)</f>
        <v>309</v>
      </c>
      <c r="V3422" s="13">
        <f>SUMIFS('Fielding Data'!F:F, 'Fielding Data'!$A:$A, $A3422)</f>
        <v>6</v>
      </c>
      <c r="W3422" s="13">
        <f>SUMIFS('Fielding Data'!G:G, 'Fielding Data'!$A:$A, $A3422)</f>
        <v>5</v>
      </c>
      <c r="X3422" s="13">
        <f>SUMIFS('Fielding Data'!H:H, 'Fielding Data'!$A:$A, $A3422)</f>
        <v>2</v>
      </c>
    </row>
    <row r="3423" spans="1:24" x14ac:dyDescent="0.3">
      <c r="A3423" s="13" t="str">
        <f t="shared" si="107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 t="shared" si="106"/>
        <v>3B</v>
      </c>
      <c r="Q3423" s="13">
        <f>IFERROR(VLOOKUP($A3423, 'Fielding Data'!$A$1:$H$12056, 5, 0), 0)</f>
        <v>21</v>
      </c>
      <c r="R3423" s="13">
        <f>IFERROR(VLOOKUP($A3423, 'Fielding Data'!$A$1:$H$12056, 6, 0), 0)</f>
        <v>84</v>
      </c>
      <c r="S3423" s="13">
        <f>IFERROR(VLOOKUP($A3423, 'Fielding Data'!$A$1:$H$12056, 7, 0), 0)</f>
        <v>4</v>
      </c>
      <c r="T3423" s="13">
        <f>IFERROR(VLOOKUP($A3423, 'Fielding Data'!$A$1:$H$12056, 8, 0), 0)</f>
        <v>7</v>
      </c>
      <c r="U3423" s="13">
        <f>SUMIFS('Fielding Data'!E:E, 'Fielding Data'!$A:$A, $A3423)</f>
        <v>23</v>
      </c>
      <c r="V3423" s="13">
        <f>SUMIFS('Fielding Data'!F:F, 'Fielding Data'!$A:$A, $A3423)</f>
        <v>86</v>
      </c>
      <c r="W3423" s="13">
        <f>SUMIFS('Fielding Data'!G:G, 'Fielding Data'!$A:$A, $A3423)</f>
        <v>5</v>
      </c>
      <c r="X3423" s="13">
        <f>SUMIFS('Fielding Data'!H:H, 'Fielding Data'!$A:$A, $A3423)</f>
        <v>8</v>
      </c>
    </row>
    <row r="3424" spans="1:24" x14ac:dyDescent="0.3">
      <c r="A3424" s="13" t="str">
        <f t="shared" si="107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 t="shared" si="106"/>
        <v>2B</v>
      </c>
      <c r="Q3424" s="13">
        <f>IFERROR(VLOOKUP($A3424, 'Fielding Data'!$A$1:$H$12056, 5, 0), 0)</f>
        <v>156</v>
      </c>
      <c r="R3424" s="13">
        <f>IFERROR(VLOOKUP($A3424, 'Fielding Data'!$A$1:$H$12056, 6, 0), 0)</f>
        <v>209</v>
      </c>
      <c r="S3424" s="13">
        <f>IFERROR(VLOOKUP($A3424, 'Fielding Data'!$A$1:$H$12056, 7, 0), 0)</f>
        <v>7</v>
      </c>
      <c r="T3424" s="13">
        <f>IFERROR(VLOOKUP($A3424, 'Fielding Data'!$A$1:$H$12056, 8, 0), 0)</f>
        <v>32</v>
      </c>
      <c r="U3424" s="13">
        <f>SUMIFS('Fielding Data'!E:E, 'Fielding Data'!$A:$A, $A3424)</f>
        <v>156</v>
      </c>
      <c r="V3424" s="13">
        <f>SUMIFS('Fielding Data'!F:F, 'Fielding Data'!$A:$A, $A3424)</f>
        <v>209</v>
      </c>
      <c r="W3424" s="13">
        <f>SUMIFS('Fielding Data'!G:G, 'Fielding Data'!$A:$A, $A3424)</f>
        <v>7</v>
      </c>
      <c r="X3424" s="13">
        <f>SUMIFS('Fielding Data'!H:H, 'Fielding Data'!$A:$A, $A3424)</f>
        <v>32</v>
      </c>
    </row>
    <row r="3425" spans="1:24" x14ac:dyDescent="0.3">
      <c r="A3425" s="13" t="str">
        <f t="shared" si="107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 t="shared" si="106"/>
        <v>2B</v>
      </c>
      <c r="Q3425" s="13">
        <f>IFERROR(VLOOKUP($A3425, 'Fielding Data'!$A$1:$H$12056, 5, 0), 0)</f>
        <v>2</v>
      </c>
      <c r="R3425" s="13">
        <f>IFERROR(VLOOKUP($A3425, 'Fielding Data'!$A$1:$H$12056, 6, 0), 0)</f>
        <v>4</v>
      </c>
      <c r="S3425" s="13">
        <f>IFERROR(VLOOKUP($A3425, 'Fielding Data'!$A$1:$H$12056, 7, 0), 0)</f>
        <v>0</v>
      </c>
      <c r="T3425" s="13">
        <f>IFERROR(VLOOKUP($A3425, 'Fielding Data'!$A$1:$H$12056, 8, 0), 0)</f>
        <v>1</v>
      </c>
      <c r="U3425" s="13">
        <f>SUMIFS('Fielding Data'!E:E, 'Fielding Data'!$A:$A, $A3425)</f>
        <v>47</v>
      </c>
      <c r="V3425" s="13">
        <f>SUMIFS('Fielding Data'!F:F, 'Fielding Data'!$A:$A, $A3425)</f>
        <v>141</v>
      </c>
      <c r="W3425" s="13">
        <f>SUMIFS('Fielding Data'!G:G, 'Fielding Data'!$A:$A, $A3425)</f>
        <v>7</v>
      </c>
      <c r="X3425" s="13">
        <f>SUMIFS('Fielding Data'!H:H, 'Fielding Data'!$A:$A, $A3425)</f>
        <v>19</v>
      </c>
    </row>
    <row r="3426" spans="1:24" x14ac:dyDescent="0.3">
      <c r="A3426" s="13" t="str">
        <f t="shared" si="107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 t="shared" si="106"/>
        <v>P</v>
      </c>
      <c r="Q3426" s="13">
        <f>IFERROR(VLOOKUP($A3426, 'Fielding Data'!$A$1:$H$12056, 5, 0), 0)</f>
        <v>0</v>
      </c>
      <c r="R3426" s="13">
        <f>IFERROR(VLOOKUP($A3426, 'Fielding Data'!$A$1:$H$12056, 6, 0), 0)</f>
        <v>1</v>
      </c>
      <c r="S3426" s="13">
        <f>IFERROR(VLOOKUP($A3426, 'Fielding Data'!$A$1:$H$12056, 7, 0), 0)</f>
        <v>0</v>
      </c>
      <c r="T3426" s="13">
        <f>IFERROR(VLOOKUP($A3426, 'Fielding Data'!$A$1:$H$12056, 8, 0), 0)</f>
        <v>0</v>
      </c>
      <c r="U3426" s="13">
        <f>SUMIFS('Fielding Data'!E:E, 'Fielding Data'!$A:$A, $A3426)</f>
        <v>0</v>
      </c>
      <c r="V3426" s="13">
        <f>SUMIFS('Fielding Data'!F:F, 'Fielding Data'!$A:$A, $A3426)</f>
        <v>1</v>
      </c>
      <c r="W3426" s="13">
        <f>SUMIFS('Fielding Data'!G:G, 'Fielding Data'!$A:$A, $A3426)</f>
        <v>0</v>
      </c>
      <c r="X3426" s="13">
        <f>SUMIFS('Fielding Data'!H:H, 'Fielding Data'!$A:$A, $A3426)</f>
        <v>0</v>
      </c>
    </row>
    <row r="3427" spans="1:24" x14ac:dyDescent="0.3">
      <c r="A3427" s="13" t="str">
        <f t="shared" si="107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 t="shared" si="106"/>
        <v>2B</v>
      </c>
      <c r="Q3427" s="13">
        <f>IFERROR(VLOOKUP($A3427, 'Fielding Data'!$A$1:$H$12056, 5, 0), 0)</f>
        <v>19</v>
      </c>
      <c r="R3427" s="13">
        <f>IFERROR(VLOOKUP($A3427, 'Fielding Data'!$A$1:$H$12056, 6, 0), 0)</f>
        <v>19</v>
      </c>
      <c r="S3427" s="13">
        <f>IFERROR(VLOOKUP($A3427, 'Fielding Data'!$A$1:$H$12056, 7, 0), 0)</f>
        <v>0</v>
      </c>
      <c r="T3427" s="13">
        <f>IFERROR(VLOOKUP($A3427, 'Fielding Data'!$A$1:$H$12056, 8, 0), 0)</f>
        <v>9</v>
      </c>
      <c r="U3427" s="13">
        <f>SUMIFS('Fielding Data'!E:E, 'Fielding Data'!$A:$A, $A3427)</f>
        <v>82</v>
      </c>
      <c r="V3427" s="13">
        <f>SUMIFS('Fielding Data'!F:F, 'Fielding Data'!$A:$A, $A3427)</f>
        <v>25</v>
      </c>
      <c r="W3427" s="13">
        <f>SUMIFS('Fielding Data'!G:G, 'Fielding Data'!$A:$A, $A3427)</f>
        <v>3</v>
      </c>
      <c r="X3427" s="13">
        <f>SUMIFS('Fielding Data'!H:H, 'Fielding Data'!$A:$A, $A3427)</f>
        <v>11</v>
      </c>
    </row>
    <row r="3428" spans="1:24" x14ac:dyDescent="0.3">
      <c r="A3428" s="13" t="str">
        <f t="shared" si="107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 t="shared" si="106"/>
        <v>P</v>
      </c>
      <c r="Q3428" s="13">
        <f>IFERROR(VLOOKUP($A3428, 'Fielding Data'!$A$1:$H$12056, 5, 0), 0)</f>
        <v>1</v>
      </c>
      <c r="R3428" s="13">
        <f>IFERROR(VLOOKUP($A3428, 'Fielding Data'!$A$1:$H$12056, 6, 0), 0)</f>
        <v>1</v>
      </c>
      <c r="S3428" s="13">
        <f>IFERROR(VLOOKUP($A3428, 'Fielding Data'!$A$1:$H$12056, 7, 0), 0)</f>
        <v>0</v>
      </c>
      <c r="T3428" s="13">
        <f>IFERROR(VLOOKUP($A3428, 'Fielding Data'!$A$1:$H$12056, 8, 0), 0)</f>
        <v>0</v>
      </c>
      <c r="U3428" s="13">
        <f>SUMIFS('Fielding Data'!E:E, 'Fielding Data'!$A:$A, $A3428)</f>
        <v>1</v>
      </c>
      <c r="V3428" s="13">
        <f>SUMIFS('Fielding Data'!F:F, 'Fielding Data'!$A:$A, $A3428)</f>
        <v>1</v>
      </c>
      <c r="W3428" s="13">
        <f>SUMIFS('Fielding Data'!G:G, 'Fielding Data'!$A:$A, $A3428)</f>
        <v>0</v>
      </c>
      <c r="X3428" s="13">
        <f>SUMIFS('Fielding Data'!H:H, 'Fielding Data'!$A:$A, $A3428)</f>
        <v>0</v>
      </c>
    </row>
    <row r="3429" spans="1:24" x14ac:dyDescent="0.3">
      <c r="A3429" s="13" t="str">
        <f t="shared" si="107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 t="shared" si="106"/>
        <v>2B</v>
      </c>
      <c r="Q3429" s="13">
        <f>IFERROR(VLOOKUP($A3429, 'Fielding Data'!$A$1:$H$12056, 5, 0), 0)</f>
        <v>14</v>
      </c>
      <c r="R3429" s="13">
        <f>IFERROR(VLOOKUP($A3429, 'Fielding Data'!$A$1:$H$12056, 6, 0), 0)</f>
        <v>27</v>
      </c>
      <c r="S3429" s="13">
        <f>IFERROR(VLOOKUP($A3429, 'Fielding Data'!$A$1:$H$12056, 7, 0), 0)</f>
        <v>1</v>
      </c>
      <c r="T3429" s="13">
        <f>IFERROR(VLOOKUP($A3429, 'Fielding Data'!$A$1:$H$12056, 8, 0), 0)</f>
        <v>3</v>
      </c>
      <c r="U3429" s="13">
        <f>SUMIFS('Fielding Data'!E:E, 'Fielding Data'!$A:$A, $A3429)</f>
        <v>72</v>
      </c>
      <c r="V3429" s="13">
        <f>SUMIFS('Fielding Data'!F:F, 'Fielding Data'!$A:$A, $A3429)</f>
        <v>94</v>
      </c>
      <c r="W3429" s="13">
        <f>SUMIFS('Fielding Data'!G:G, 'Fielding Data'!$A:$A, $A3429)</f>
        <v>4</v>
      </c>
      <c r="X3429" s="13">
        <f>SUMIFS('Fielding Data'!H:H, 'Fielding Data'!$A:$A, $A3429)</f>
        <v>19</v>
      </c>
    </row>
    <row r="3430" spans="1:24" x14ac:dyDescent="0.3">
      <c r="A3430" s="13" t="str">
        <f t="shared" si="107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 t="shared" si="106"/>
        <v>P</v>
      </c>
      <c r="Q3430" s="13">
        <f>IFERROR(VLOOKUP($A3430, 'Fielding Data'!$A$1:$H$12056, 5, 0), 0)</f>
        <v>4</v>
      </c>
      <c r="R3430" s="13">
        <f>IFERROR(VLOOKUP($A3430, 'Fielding Data'!$A$1:$H$12056, 6, 0), 0)</f>
        <v>0</v>
      </c>
      <c r="S3430" s="13">
        <f>IFERROR(VLOOKUP($A3430, 'Fielding Data'!$A$1:$H$12056, 7, 0), 0)</f>
        <v>1</v>
      </c>
      <c r="T3430" s="13">
        <f>IFERROR(VLOOKUP($A3430, 'Fielding Data'!$A$1:$H$12056, 8, 0), 0)</f>
        <v>0</v>
      </c>
      <c r="U3430" s="13">
        <f>SUMIFS('Fielding Data'!E:E, 'Fielding Data'!$A:$A, $A3430)</f>
        <v>4</v>
      </c>
      <c r="V3430" s="13">
        <f>SUMIFS('Fielding Data'!F:F, 'Fielding Data'!$A:$A, $A3430)</f>
        <v>0</v>
      </c>
      <c r="W3430" s="13">
        <f>SUMIFS('Fielding Data'!G:G, 'Fielding Data'!$A:$A, $A3430)</f>
        <v>1</v>
      </c>
      <c r="X3430" s="13">
        <f>SUMIFS('Fielding Data'!H:H, 'Fielding Data'!$A:$A, $A3430)</f>
        <v>0</v>
      </c>
    </row>
    <row r="3431" spans="1:24" x14ac:dyDescent="0.3">
      <c r="A3431" s="13" t="str">
        <f t="shared" si="107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 t="shared" si="106"/>
        <v>P</v>
      </c>
      <c r="Q3431" s="13">
        <f>IFERROR(VLOOKUP($A3431, 'Fielding Data'!$A$1:$H$12056, 5, 0), 0)</f>
        <v>0</v>
      </c>
      <c r="R3431" s="13">
        <f>IFERROR(VLOOKUP($A3431, 'Fielding Data'!$A$1:$H$12056, 6, 0), 0)</f>
        <v>0</v>
      </c>
      <c r="S3431" s="13">
        <f>IFERROR(VLOOKUP($A3431, 'Fielding Data'!$A$1:$H$12056, 7, 0), 0)</f>
        <v>0</v>
      </c>
      <c r="T3431" s="13">
        <f>IFERROR(VLOOKUP($A3431, 'Fielding Data'!$A$1:$H$12056, 8, 0), 0)</f>
        <v>0</v>
      </c>
      <c r="U3431" s="13">
        <f>SUMIFS('Fielding Data'!E:E, 'Fielding Data'!$A:$A, $A3431)</f>
        <v>0</v>
      </c>
      <c r="V3431" s="13">
        <f>SUMIFS('Fielding Data'!F:F, 'Fielding Data'!$A:$A, $A3431)</f>
        <v>0</v>
      </c>
      <c r="W3431" s="13">
        <f>SUMIFS('Fielding Data'!G:G, 'Fielding Data'!$A:$A, $A3431)</f>
        <v>0</v>
      </c>
      <c r="X3431" s="13">
        <f>SUMIFS('Fielding Data'!H:H, 'Fielding Data'!$A:$A, $A3431)</f>
        <v>0</v>
      </c>
    </row>
    <row r="3432" spans="1:24" x14ac:dyDescent="0.3">
      <c r="A3432" s="13" t="str">
        <f t="shared" si="107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 t="shared" si="106"/>
        <v>1B</v>
      </c>
      <c r="Q3432" s="13">
        <f>IFERROR(VLOOKUP($A3432, 'Fielding Data'!$A$1:$H$12056, 5, 0), 0)</f>
        <v>23</v>
      </c>
      <c r="R3432" s="13">
        <f>IFERROR(VLOOKUP($A3432, 'Fielding Data'!$A$1:$H$12056, 6, 0), 0)</f>
        <v>4</v>
      </c>
      <c r="S3432" s="13">
        <f>IFERROR(VLOOKUP($A3432, 'Fielding Data'!$A$1:$H$12056, 7, 0), 0)</f>
        <v>0</v>
      </c>
      <c r="T3432" s="13">
        <f>IFERROR(VLOOKUP($A3432, 'Fielding Data'!$A$1:$H$12056, 8, 0), 0)</f>
        <v>2</v>
      </c>
      <c r="U3432" s="13">
        <f>SUMIFS('Fielding Data'!E:E, 'Fielding Data'!$A:$A, $A3432)</f>
        <v>45</v>
      </c>
      <c r="V3432" s="13">
        <f>SUMIFS('Fielding Data'!F:F, 'Fielding Data'!$A:$A, $A3432)</f>
        <v>5</v>
      </c>
      <c r="W3432" s="13">
        <f>SUMIFS('Fielding Data'!G:G, 'Fielding Data'!$A:$A, $A3432)</f>
        <v>0</v>
      </c>
      <c r="X3432" s="13">
        <f>SUMIFS('Fielding Data'!H:H, 'Fielding Data'!$A:$A, $A3432)</f>
        <v>3</v>
      </c>
    </row>
    <row r="3433" spans="1:24" x14ac:dyDescent="0.3">
      <c r="A3433" s="13" t="str">
        <f t="shared" si="107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 t="shared" si="106"/>
        <v>P</v>
      </c>
      <c r="Q3433" s="13">
        <f>IFERROR(VLOOKUP($A3433, 'Fielding Data'!$A$1:$H$12056, 5, 0), 0)</f>
        <v>7</v>
      </c>
      <c r="R3433" s="13">
        <f>IFERROR(VLOOKUP($A3433, 'Fielding Data'!$A$1:$H$12056, 6, 0), 0)</f>
        <v>28</v>
      </c>
      <c r="S3433" s="13">
        <f>IFERROR(VLOOKUP($A3433, 'Fielding Data'!$A$1:$H$12056, 7, 0), 0)</f>
        <v>2</v>
      </c>
      <c r="T3433" s="13">
        <f>IFERROR(VLOOKUP($A3433, 'Fielding Data'!$A$1:$H$12056, 8, 0), 0)</f>
        <v>0</v>
      </c>
      <c r="U3433" s="13">
        <f>SUMIFS('Fielding Data'!E:E, 'Fielding Data'!$A:$A, $A3433)</f>
        <v>7</v>
      </c>
      <c r="V3433" s="13">
        <f>SUMIFS('Fielding Data'!F:F, 'Fielding Data'!$A:$A, $A3433)</f>
        <v>28</v>
      </c>
      <c r="W3433" s="13">
        <f>SUMIFS('Fielding Data'!G:G, 'Fielding Data'!$A:$A, $A3433)</f>
        <v>2</v>
      </c>
      <c r="X3433" s="13">
        <f>SUMIFS('Fielding Data'!H:H, 'Fielding Data'!$A:$A, $A3433)</f>
        <v>0</v>
      </c>
    </row>
    <row r="3434" spans="1:24" x14ac:dyDescent="0.3">
      <c r="A3434" s="13" t="str">
        <f t="shared" si="107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 t="shared" si="106"/>
        <v>P</v>
      </c>
      <c r="Q3434" s="13">
        <f>IFERROR(VLOOKUP($A3434, 'Fielding Data'!$A$1:$H$12056, 5, 0), 0)</f>
        <v>0</v>
      </c>
      <c r="R3434" s="13">
        <f>IFERROR(VLOOKUP($A3434, 'Fielding Data'!$A$1:$H$12056, 6, 0), 0)</f>
        <v>1</v>
      </c>
      <c r="S3434" s="13">
        <f>IFERROR(VLOOKUP($A3434, 'Fielding Data'!$A$1:$H$12056, 7, 0), 0)</f>
        <v>0</v>
      </c>
      <c r="T3434" s="13">
        <f>IFERROR(VLOOKUP($A3434, 'Fielding Data'!$A$1:$H$12056, 8, 0), 0)</f>
        <v>0</v>
      </c>
      <c r="U3434" s="13">
        <f>SUMIFS('Fielding Data'!E:E, 'Fielding Data'!$A:$A, $A3434)</f>
        <v>0</v>
      </c>
      <c r="V3434" s="13">
        <f>SUMIFS('Fielding Data'!F:F, 'Fielding Data'!$A:$A, $A3434)</f>
        <v>1</v>
      </c>
      <c r="W3434" s="13">
        <f>SUMIFS('Fielding Data'!G:G, 'Fielding Data'!$A:$A, $A3434)</f>
        <v>0</v>
      </c>
      <c r="X3434" s="13">
        <f>SUMIFS('Fielding Data'!H:H, 'Fielding Data'!$A:$A, $A3434)</f>
        <v>0</v>
      </c>
    </row>
    <row r="3435" spans="1:24" x14ac:dyDescent="0.3">
      <c r="A3435" s="13" t="str">
        <f t="shared" si="107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 t="shared" si="106"/>
        <v>P</v>
      </c>
      <c r="Q3435" s="13">
        <f>IFERROR(VLOOKUP($A3435, 'Fielding Data'!$A$1:$H$12056, 5, 0), 0)</f>
        <v>0</v>
      </c>
      <c r="R3435" s="13">
        <f>IFERROR(VLOOKUP($A3435, 'Fielding Data'!$A$1:$H$12056, 6, 0), 0)</f>
        <v>6</v>
      </c>
      <c r="S3435" s="13">
        <f>IFERROR(VLOOKUP($A3435, 'Fielding Data'!$A$1:$H$12056, 7, 0), 0)</f>
        <v>0</v>
      </c>
      <c r="T3435" s="13">
        <f>IFERROR(VLOOKUP($A3435, 'Fielding Data'!$A$1:$H$12056, 8, 0), 0)</f>
        <v>0</v>
      </c>
      <c r="U3435" s="13">
        <f>SUMIFS('Fielding Data'!E:E, 'Fielding Data'!$A:$A, $A3435)</f>
        <v>0</v>
      </c>
      <c r="V3435" s="13">
        <f>SUMIFS('Fielding Data'!F:F, 'Fielding Data'!$A:$A, $A3435)</f>
        <v>6</v>
      </c>
      <c r="W3435" s="13">
        <f>SUMIFS('Fielding Data'!G:G, 'Fielding Data'!$A:$A, $A3435)</f>
        <v>0</v>
      </c>
      <c r="X3435" s="13">
        <f>SUMIFS('Fielding Data'!H:H, 'Fielding Data'!$A:$A, $A3435)</f>
        <v>0</v>
      </c>
    </row>
    <row r="3436" spans="1:24" x14ac:dyDescent="0.3">
      <c r="A3436" s="13" t="str">
        <f t="shared" si="107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 t="shared" si="106"/>
        <v>P</v>
      </c>
      <c r="Q3436" s="13">
        <f>IFERROR(VLOOKUP($A3436, 'Fielding Data'!$A$1:$H$12056, 5, 0), 0)</f>
        <v>0</v>
      </c>
      <c r="R3436" s="13">
        <f>IFERROR(VLOOKUP($A3436, 'Fielding Data'!$A$1:$H$12056, 6, 0), 0)</f>
        <v>1</v>
      </c>
      <c r="S3436" s="13">
        <f>IFERROR(VLOOKUP($A3436, 'Fielding Data'!$A$1:$H$12056, 7, 0), 0)</f>
        <v>1</v>
      </c>
      <c r="T3436" s="13">
        <f>IFERROR(VLOOKUP($A3436, 'Fielding Data'!$A$1:$H$12056, 8, 0), 0)</f>
        <v>0</v>
      </c>
      <c r="U3436" s="13">
        <f>SUMIFS('Fielding Data'!E:E, 'Fielding Data'!$A:$A, $A3436)</f>
        <v>0</v>
      </c>
      <c r="V3436" s="13">
        <f>SUMIFS('Fielding Data'!F:F, 'Fielding Data'!$A:$A, $A3436)</f>
        <v>1</v>
      </c>
      <c r="W3436" s="13">
        <f>SUMIFS('Fielding Data'!G:G, 'Fielding Data'!$A:$A, $A3436)</f>
        <v>1</v>
      </c>
      <c r="X3436" s="13">
        <f>SUMIFS('Fielding Data'!H:H, 'Fielding Data'!$A:$A, $A3436)</f>
        <v>0</v>
      </c>
    </row>
    <row r="3437" spans="1:24" x14ac:dyDescent="0.3">
      <c r="A3437" s="13" t="str">
        <f t="shared" si="107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 t="shared" si="106"/>
        <v>3B</v>
      </c>
      <c r="Q3437" s="13">
        <f>IFERROR(VLOOKUP($A3437, 'Fielding Data'!$A$1:$H$12056, 5, 0), 0)</f>
        <v>16</v>
      </c>
      <c r="R3437" s="13">
        <f>IFERROR(VLOOKUP($A3437, 'Fielding Data'!$A$1:$H$12056, 6, 0), 0)</f>
        <v>31</v>
      </c>
      <c r="S3437" s="13">
        <f>IFERROR(VLOOKUP($A3437, 'Fielding Data'!$A$1:$H$12056, 7, 0), 0)</f>
        <v>2</v>
      </c>
      <c r="T3437" s="13">
        <f>IFERROR(VLOOKUP($A3437, 'Fielding Data'!$A$1:$H$12056, 8, 0), 0)</f>
        <v>3</v>
      </c>
      <c r="U3437" s="13">
        <f>SUMIFS('Fielding Data'!E:E, 'Fielding Data'!$A:$A, $A3437)</f>
        <v>16</v>
      </c>
      <c r="V3437" s="13">
        <f>SUMIFS('Fielding Data'!F:F, 'Fielding Data'!$A:$A, $A3437)</f>
        <v>31</v>
      </c>
      <c r="W3437" s="13">
        <f>SUMIFS('Fielding Data'!G:G, 'Fielding Data'!$A:$A, $A3437)</f>
        <v>2</v>
      </c>
      <c r="X3437" s="13">
        <f>SUMIFS('Fielding Data'!H:H, 'Fielding Data'!$A:$A, $A3437)</f>
        <v>3</v>
      </c>
    </row>
    <row r="3438" spans="1:24" x14ac:dyDescent="0.3">
      <c r="A3438" s="13" t="str">
        <f t="shared" si="107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 t="shared" si="106"/>
        <v>CF</v>
      </c>
      <c r="Q3438" s="13">
        <f>IFERROR(VLOOKUP($A3438, 'Fielding Data'!$A$1:$H$12056, 5, 0), 0)</f>
        <v>0</v>
      </c>
      <c r="R3438" s="13">
        <f>IFERROR(VLOOKUP($A3438, 'Fielding Data'!$A$1:$H$12056, 6, 0), 0)</f>
        <v>0</v>
      </c>
      <c r="S3438" s="13">
        <f>IFERROR(VLOOKUP($A3438, 'Fielding Data'!$A$1:$H$12056, 7, 0), 0)</f>
        <v>0</v>
      </c>
      <c r="T3438" s="13">
        <f>IFERROR(VLOOKUP($A3438, 'Fielding Data'!$A$1:$H$12056, 8, 0), 0)</f>
        <v>0</v>
      </c>
      <c r="U3438" s="13">
        <f>SUMIFS('Fielding Data'!E:E, 'Fielding Data'!$A:$A, $A3438)</f>
        <v>209</v>
      </c>
      <c r="V3438" s="13">
        <f>SUMIFS('Fielding Data'!F:F, 'Fielding Data'!$A:$A, $A3438)</f>
        <v>1</v>
      </c>
      <c r="W3438" s="13">
        <f>SUMIFS('Fielding Data'!G:G, 'Fielding Data'!$A:$A, $A3438)</f>
        <v>7</v>
      </c>
      <c r="X3438" s="13">
        <f>SUMIFS('Fielding Data'!H:H, 'Fielding Data'!$A:$A, $A3438)</f>
        <v>0</v>
      </c>
    </row>
    <row r="3439" spans="1:24" x14ac:dyDescent="0.3">
      <c r="A3439" s="13" t="str">
        <f t="shared" si="107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 t="shared" si="106"/>
        <v>P</v>
      </c>
      <c r="Q3439" s="13">
        <f>IFERROR(VLOOKUP($A3439, 'Fielding Data'!$A$1:$H$12056, 5, 0), 0)</f>
        <v>1</v>
      </c>
      <c r="R3439" s="13">
        <f>IFERROR(VLOOKUP($A3439, 'Fielding Data'!$A$1:$H$12056, 6, 0), 0)</f>
        <v>9</v>
      </c>
      <c r="S3439" s="13">
        <f>IFERROR(VLOOKUP($A3439, 'Fielding Data'!$A$1:$H$12056, 7, 0), 0)</f>
        <v>2</v>
      </c>
      <c r="T3439" s="13">
        <f>IFERROR(VLOOKUP($A3439, 'Fielding Data'!$A$1:$H$12056, 8, 0), 0)</f>
        <v>0</v>
      </c>
      <c r="U3439" s="13">
        <f>SUMIFS('Fielding Data'!E:E, 'Fielding Data'!$A:$A, $A3439)</f>
        <v>1</v>
      </c>
      <c r="V3439" s="13">
        <f>SUMIFS('Fielding Data'!F:F, 'Fielding Data'!$A:$A, $A3439)</f>
        <v>9</v>
      </c>
      <c r="W3439" s="13">
        <f>SUMIFS('Fielding Data'!G:G, 'Fielding Data'!$A:$A, $A3439)</f>
        <v>2</v>
      </c>
      <c r="X3439" s="13">
        <f>SUMIFS('Fielding Data'!H:H, 'Fielding Data'!$A:$A, $A3439)</f>
        <v>0</v>
      </c>
    </row>
    <row r="3440" spans="1:24" x14ac:dyDescent="0.3">
      <c r="A3440" s="13" t="str">
        <f t="shared" si="107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 t="shared" si="106"/>
        <v>P</v>
      </c>
      <c r="Q3440" s="13">
        <f>IFERROR(VLOOKUP($A3440, 'Fielding Data'!$A$1:$H$12056, 5, 0), 0)</f>
        <v>2</v>
      </c>
      <c r="R3440" s="13">
        <f>IFERROR(VLOOKUP($A3440, 'Fielding Data'!$A$1:$H$12056, 6, 0), 0)</f>
        <v>6</v>
      </c>
      <c r="S3440" s="13">
        <f>IFERROR(VLOOKUP($A3440, 'Fielding Data'!$A$1:$H$12056, 7, 0), 0)</f>
        <v>0</v>
      </c>
      <c r="T3440" s="13">
        <f>IFERROR(VLOOKUP($A3440, 'Fielding Data'!$A$1:$H$12056, 8, 0), 0)</f>
        <v>0</v>
      </c>
      <c r="U3440" s="13">
        <f>SUMIFS('Fielding Data'!E:E, 'Fielding Data'!$A:$A, $A3440)</f>
        <v>2</v>
      </c>
      <c r="V3440" s="13">
        <f>SUMIFS('Fielding Data'!F:F, 'Fielding Data'!$A:$A, $A3440)</f>
        <v>6</v>
      </c>
      <c r="W3440" s="13">
        <f>SUMIFS('Fielding Data'!G:G, 'Fielding Data'!$A:$A, $A3440)</f>
        <v>0</v>
      </c>
      <c r="X3440" s="13">
        <f>SUMIFS('Fielding Data'!H:H, 'Fielding Data'!$A:$A, $A3440)</f>
        <v>0</v>
      </c>
    </row>
    <row r="3441" spans="1:24" x14ac:dyDescent="0.3">
      <c r="A3441" s="13" t="str">
        <f t="shared" si="107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 t="shared" si="106"/>
        <v>P</v>
      </c>
      <c r="Q3441" s="13">
        <f>IFERROR(VLOOKUP($A3441, 'Fielding Data'!$A$1:$H$12056, 5, 0), 0)</f>
        <v>0</v>
      </c>
      <c r="R3441" s="13">
        <f>IFERROR(VLOOKUP($A3441, 'Fielding Data'!$A$1:$H$12056, 6, 0), 0)</f>
        <v>0</v>
      </c>
      <c r="S3441" s="13">
        <f>IFERROR(VLOOKUP($A3441, 'Fielding Data'!$A$1:$H$12056, 7, 0), 0)</f>
        <v>0</v>
      </c>
      <c r="T3441" s="13">
        <f>IFERROR(VLOOKUP($A3441, 'Fielding Data'!$A$1:$H$12056, 8, 0), 0)</f>
        <v>0</v>
      </c>
      <c r="U3441" s="13">
        <f>SUMIFS('Fielding Data'!E:E, 'Fielding Data'!$A:$A, $A3441)</f>
        <v>0</v>
      </c>
      <c r="V3441" s="13">
        <f>SUMIFS('Fielding Data'!F:F, 'Fielding Data'!$A:$A, $A3441)</f>
        <v>0</v>
      </c>
      <c r="W3441" s="13">
        <f>SUMIFS('Fielding Data'!G:G, 'Fielding Data'!$A:$A, $A3441)</f>
        <v>0</v>
      </c>
      <c r="X3441" s="13">
        <f>SUMIFS('Fielding Data'!H:H, 'Fielding Data'!$A:$A, $A3441)</f>
        <v>0</v>
      </c>
    </row>
    <row r="3442" spans="1:24" x14ac:dyDescent="0.3">
      <c r="A3442" s="13" t="str">
        <f t="shared" si="107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 t="shared" si="106"/>
        <v>P</v>
      </c>
      <c r="Q3442" s="13">
        <f>IFERROR(VLOOKUP($A3442, 'Fielding Data'!$A$1:$H$12056, 5, 0), 0)</f>
        <v>25</v>
      </c>
      <c r="R3442" s="13">
        <f>IFERROR(VLOOKUP($A3442, 'Fielding Data'!$A$1:$H$12056, 6, 0), 0)</f>
        <v>24</v>
      </c>
      <c r="S3442" s="13">
        <f>IFERROR(VLOOKUP($A3442, 'Fielding Data'!$A$1:$H$12056, 7, 0), 0)</f>
        <v>4</v>
      </c>
      <c r="T3442" s="13">
        <f>IFERROR(VLOOKUP($A3442, 'Fielding Data'!$A$1:$H$12056, 8, 0), 0)</f>
        <v>3</v>
      </c>
      <c r="U3442" s="13">
        <f>SUMIFS('Fielding Data'!E:E, 'Fielding Data'!$A:$A, $A3442)</f>
        <v>25</v>
      </c>
      <c r="V3442" s="13">
        <f>SUMIFS('Fielding Data'!F:F, 'Fielding Data'!$A:$A, $A3442)</f>
        <v>24</v>
      </c>
      <c r="W3442" s="13">
        <f>SUMIFS('Fielding Data'!G:G, 'Fielding Data'!$A:$A, $A3442)</f>
        <v>4</v>
      </c>
      <c r="X3442" s="13">
        <f>SUMIFS('Fielding Data'!H:H, 'Fielding Data'!$A:$A, $A3442)</f>
        <v>3</v>
      </c>
    </row>
    <row r="3443" spans="1:24" x14ac:dyDescent="0.3">
      <c r="A3443" s="13" t="str">
        <f t="shared" si="107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 t="shared" si="106"/>
        <v>LF</v>
      </c>
      <c r="Q3443" s="13">
        <f>IFERROR(VLOOKUP($A3443, 'Fielding Data'!$A$1:$H$12056, 5, 0), 0)</f>
        <v>0</v>
      </c>
      <c r="R3443" s="13">
        <f>IFERROR(VLOOKUP($A3443, 'Fielding Data'!$A$1:$H$12056, 6, 0), 0)</f>
        <v>0</v>
      </c>
      <c r="S3443" s="13">
        <f>IFERROR(VLOOKUP($A3443, 'Fielding Data'!$A$1:$H$12056, 7, 0), 0)</f>
        <v>0</v>
      </c>
      <c r="T3443" s="13">
        <f>IFERROR(VLOOKUP($A3443, 'Fielding Data'!$A$1:$H$12056, 8, 0), 0)</f>
        <v>0</v>
      </c>
      <c r="U3443" s="13">
        <f>SUMIFS('Fielding Data'!E:E, 'Fielding Data'!$A:$A, $A3443)</f>
        <v>233</v>
      </c>
      <c r="V3443" s="13">
        <f>SUMIFS('Fielding Data'!F:F, 'Fielding Data'!$A:$A, $A3443)</f>
        <v>13</v>
      </c>
      <c r="W3443" s="13">
        <f>SUMIFS('Fielding Data'!G:G, 'Fielding Data'!$A:$A, $A3443)</f>
        <v>2</v>
      </c>
      <c r="X3443" s="13">
        <f>SUMIFS('Fielding Data'!H:H, 'Fielding Data'!$A:$A, $A3443)</f>
        <v>0</v>
      </c>
    </row>
    <row r="3444" spans="1:24" x14ac:dyDescent="0.3">
      <c r="A3444" s="13" t="str">
        <f t="shared" si="107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 t="shared" si="106"/>
        <v>P</v>
      </c>
      <c r="Q3444" s="13">
        <f>IFERROR(VLOOKUP($A3444, 'Fielding Data'!$A$1:$H$12056, 5, 0), 0)</f>
        <v>1</v>
      </c>
      <c r="R3444" s="13">
        <f>IFERROR(VLOOKUP($A3444, 'Fielding Data'!$A$1:$H$12056, 6, 0), 0)</f>
        <v>4</v>
      </c>
      <c r="S3444" s="13">
        <f>IFERROR(VLOOKUP($A3444, 'Fielding Data'!$A$1:$H$12056, 7, 0), 0)</f>
        <v>2</v>
      </c>
      <c r="T3444" s="13">
        <f>IFERROR(VLOOKUP($A3444, 'Fielding Data'!$A$1:$H$12056, 8, 0), 0)</f>
        <v>1</v>
      </c>
      <c r="U3444" s="13">
        <f>SUMIFS('Fielding Data'!E:E, 'Fielding Data'!$A:$A, $A3444)</f>
        <v>1</v>
      </c>
      <c r="V3444" s="13">
        <f>SUMIFS('Fielding Data'!F:F, 'Fielding Data'!$A:$A, $A3444)</f>
        <v>4</v>
      </c>
      <c r="W3444" s="13">
        <f>SUMIFS('Fielding Data'!G:G, 'Fielding Data'!$A:$A, $A3444)</f>
        <v>2</v>
      </c>
      <c r="X3444" s="13">
        <f>SUMIFS('Fielding Data'!H:H, 'Fielding Data'!$A:$A, $A3444)</f>
        <v>1</v>
      </c>
    </row>
    <row r="3445" spans="1:24" x14ac:dyDescent="0.3">
      <c r="A3445" s="13" t="str">
        <f t="shared" si="107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 t="shared" si="106"/>
        <v>P</v>
      </c>
      <c r="Q3445" s="13">
        <f>IFERROR(VLOOKUP($A3445, 'Fielding Data'!$A$1:$H$12056, 5, 0), 0)</f>
        <v>7</v>
      </c>
      <c r="R3445" s="13">
        <f>IFERROR(VLOOKUP($A3445, 'Fielding Data'!$A$1:$H$12056, 6, 0), 0)</f>
        <v>11</v>
      </c>
      <c r="S3445" s="13">
        <f>IFERROR(VLOOKUP($A3445, 'Fielding Data'!$A$1:$H$12056, 7, 0), 0)</f>
        <v>0</v>
      </c>
      <c r="T3445" s="13">
        <f>IFERROR(VLOOKUP($A3445, 'Fielding Data'!$A$1:$H$12056, 8, 0), 0)</f>
        <v>0</v>
      </c>
      <c r="U3445" s="13">
        <f>SUMIFS('Fielding Data'!E:E, 'Fielding Data'!$A:$A, $A3445)</f>
        <v>7</v>
      </c>
      <c r="V3445" s="13">
        <f>SUMIFS('Fielding Data'!F:F, 'Fielding Data'!$A:$A, $A3445)</f>
        <v>11</v>
      </c>
      <c r="W3445" s="13">
        <f>SUMIFS('Fielding Data'!G:G, 'Fielding Data'!$A:$A, $A3445)</f>
        <v>0</v>
      </c>
      <c r="X3445" s="13">
        <f>SUMIFS('Fielding Data'!H:H, 'Fielding Data'!$A:$A, $A3445)</f>
        <v>0</v>
      </c>
    </row>
    <row r="3446" spans="1:24" x14ac:dyDescent="0.3">
      <c r="A3446" s="13" t="str">
        <f t="shared" si="107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 t="shared" si="106"/>
        <v>P</v>
      </c>
      <c r="Q3446" s="13">
        <f>IFERROR(VLOOKUP($A3446, 'Fielding Data'!$A$1:$H$12056, 5, 0), 0)</f>
        <v>0</v>
      </c>
      <c r="R3446" s="13">
        <f>IFERROR(VLOOKUP($A3446, 'Fielding Data'!$A$1:$H$12056, 6, 0), 0)</f>
        <v>0</v>
      </c>
      <c r="S3446" s="13">
        <f>IFERROR(VLOOKUP($A3446, 'Fielding Data'!$A$1:$H$12056, 7, 0), 0)</f>
        <v>0</v>
      </c>
      <c r="T3446" s="13">
        <f>IFERROR(VLOOKUP($A3446, 'Fielding Data'!$A$1:$H$12056, 8, 0), 0)</f>
        <v>0</v>
      </c>
      <c r="U3446" s="13">
        <f>SUMIFS('Fielding Data'!E:E, 'Fielding Data'!$A:$A, $A3446)</f>
        <v>0</v>
      </c>
      <c r="V3446" s="13">
        <f>SUMIFS('Fielding Data'!F:F, 'Fielding Data'!$A:$A, $A3446)</f>
        <v>0</v>
      </c>
      <c r="W3446" s="13">
        <f>SUMIFS('Fielding Data'!G:G, 'Fielding Data'!$A:$A, $A3446)</f>
        <v>0</v>
      </c>
      <c r="X3446" s="13">
        <f>SUMIFS('Fielding Data'!H:H, 'Fielding Data'!$A:$A, $A3446)</f>
        <v>0</v>
      </c>
    </row>
    <row r="3447" spans="1:24" x14ac:dyDescent="0.3">
      <c r="A3447" s="13" t="str">
        <f t="shared" si="107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 t="shared" si="106"/>
        <v>P</v>
      </c>
      <c r="Q3447" s="13">
        <f>IFERROR(VLOOKUP($A3447, 'Fielding Data'!$A$1:$H$12056, 5, 0), 0)</f>
        <v>1</v>
      </c>
      <c r="R3447" s="13">
        <f>IFERROR(VLOOKUP($A3447, 'Fielding Data'!$A$1:$H$12056, 6, 0), 0)</f>
        <v>3</v>
      </c>
      <c r="S3447" s="13">
        <f>IFERROR(VLOOKUP($A3447, 'Fielding Data'!$A$1:$H$12056, 7, 0), 0)</f>
        <v>0</v>
      </c>
      <c r="T3447" s="13">
        <f>IFERROR(VLOOKUP($A3447, 'Fielding Data'!$A$1:$H$12056, 8, 0), 0)</f>
        <v>0</v>
      </c>
      <c r="U3447" s="13">
        <f>SUMIFS('Fielding Data'!E:E, 'Fielding Data'!$A:$A, $A3447)</f>
        <v>1</v>
      </c>
      <c r="V3447" s="13">
        <f>SUMIFS('Fielding Data'!F:F, 'Fielding Data'!$A:$A, $A3447)</f>
        <v>3</v>
      </c>
      <c r="W3447" s="13">
        <f>SUMIFS('Fielding Data'!G:G, 'Fielding Data'!$A:$A, $A3447)</f>
        <v>0</v>
      </c>
      <c r="X3447" s="13">
        <f>SUMIFS('Fielding Data'!H:H, 'Fielding Data'!$A:$A, $A3447)</f>
        <v>0</v>
      </c>
    </row>
    <row r="3448" spans="1:24" x14ac:dyDescent="0.3">
      <c r="A3448" s="13" t="str">
        <f t="shared" si="107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 t="shared" si="106"/>
        <v>3B</v>
      </c>
      <c r="Q3448" s="13">
        <f>IFERROR(VLOOKUP($A3448, 'Fielding Data'!$A$1:$H$12056, 5, 0), 0)</f>
        <v>9</v>
      </c>
      <c r="R3448" s="13">
        <f>IFERROR(VLOOKUP($A3448, 'Fielding Data'!$A$1:$H$12056, 6, 0), 0)</f>
        <v>41</v>
      </c>
      <c r="S3448" s="13">
        <f>IFERROR(VLOOKUP($A3448, 'Fielding Data'!$A$1:$H$12056, 7, 0), 0)</f>
        <v>4</v>
      </c>
      <c r="T3448" s="13">
        <f>IFERROR(VLOOKUP($A3448, 'Fielding Data'!$A$1:$H$12056, 8, 0), 0)</f>
        <v>4</v>
      </c>
      <c r="U3448" s="13">
        <f>SUMIFS('Fielding Data'!E:E, 'Fielding Data'!$A:$A, $A3448)</f>
        <v>9</v>
      </c>
      <c r="V3448" s="13">
        <f>SUMIFS('Fielding Data'!F:F, 'Fielding Data'!$A:$A, $A3448)</f>
        <v>41</v>
      </c>
      <c r="W3448" s="13">
        <f>SUMIFS('Fielding Data'!G:G, 'Fielding Data'!$A:$A, $A3448)</f>
        <v>4</v>
      </c>
      <c r="X3448" s="13">
        <f>SUMIFS('Fielding Data'!H:H, 'Fielding Data'!$A:$A, $A3448)</f>
        <v>4</v>
      </c>
    </row>
    <row r="3449" spans="1:24" x14ac:dyDescent="0.3">
      <c r="A3449" s="13" t="str">
        <f t="shared" si="107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 t="shared" si="106"/>
        <v>1B</v>
      </c>
      <c r="Q3449" s="13">
        <f>IFERROR(VLOOKUP($A3449, 'Fielding Data'!$A$1:$H$12056, 5, 0), 0)</f>
        <v>6</v>
      </c>
      <c r="R3449" s="13">
        <f>IFERROR(VLOOKUP($A3449, 'Fielding Data'!$A$1:$H$12056, 6, 0), 0)</f>
        <v>0</v>
      </c>
      <c r="S3449" s="13">
        <f>IFERROR(VLOOKUP($A3449, 'Fielding Data'!$A$1:$H$12056, 7, 0), 0)</f>
        <v>0</v>
      </c>
      <c r="T3449" s="13">
        <f>IFERROR(VLOOKUP($A3449, 'Fielding Data'!$A$1:$H$12056, 8, 0), 0)</f>
        <v>0</v>
      </c>
      <c r="U3449" s="13">
        <f>SUMIFS('Fielding Data'!E:E, 'Fielding Data'!$A:$A, $A3449)</f>
        <v>58</v>
      </c>
      <c r="V3449" s="13">
        <f>SUMIFS('Fielding Data'!F:F, 'Fielding Data'!$A:$A, $A3449)</f>
        <v>103</v>
      </c>
      <c r="W3449" s="13">
        <f>SUMIFS('Fielding Data'!G:G, 'Fielding Data'!$A:$A, $A3449)</f>
        <v>3</v>
      </c>
      <c r="X3449" s="13">
        <f>SUMIFS('Fielding Data'!H:H, 'Fielding Data'!$A:$A, $A3449)</f>
        <v>19</v>
      </c>
    </row>
    <row r="3450" spans="1:24" x14ac:dyDescent="0.3">
      <c r="A3450" s="13" t="str">
        <f t="shared" si="107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 t="shared" si="106"/>
        <v>P</v>
      </c>
      <c r="Q3450" s="13">
        <f>IFERROR(VLOOKUP($A3450, 'Fielding Data'!$A$1:$H$12056, 5, 0), 0)</f>
        <v>6</v>
      </c>
      <c r="R3450" s="13">
        <f>IFERROR(VLOOKUP($A3450, 'Fielding Data'!$A$1:$H$12056, 6, 0), 0)</f>
        <v>20</v>
      </c>
      <c r="S3450" s="13">
        <f>IFERROR(VLOOKUP($A3450, 'Fielding Data'!$A$1:$H$12056, 7, 0), 0)</f>
        <v>0</v>
      </c>
      <c r="T3450" s="13">
        <f>IFERROR(VLOOKUP($A3450, 'Fielding Data'!$A$1:$H$12056, 8, 0), 0)</f>
        <v>3</v>
      </c>
      <c r="U3450" s="13">
        <f>SUMIFS('Fielding Data'!E:E, 'Fielding Data'!$A:$A, $A3450)</f>
        <v>6</v>
      </c>
      <c r="V3450" s="13">
        <f>SUMIFS('Fielding Data'!F:F, 'Fielding Data'!$A:$A, $A3450)</f>
        <v>20</v>
      </c>
      <c r="W3450" s="13">
        <f>SUMIFS('Fielding Data'!G:G, 'Fielding Data'!$A:$A, $A3450)</f>
        <v>0</v>
      </c>
      <c r="X3450" s="13">
        <f>SUMIFS('Fielding Data'!H:H, 'Fielding Data'!$A:$A, $A3450)</f>
        <v>3</v>
      </c>
    </row>
    <row r="3451" spans="1:24" x14ac:dyDescent="0.3">
      <c r="A3451" s="13" t="str">
        <f t="shared" si="107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 t="shared" si="106"/>
        <v>C</v>
      </c>
      <c r="Q3451" s="13">
        <f>IFERROR(VLOOKUP($A3451, 'Fielding Data'!$A$1:$H$12056, 5, 0), 0)</f>
        <v>19</v>
      </c>
      <c r="R3451" s="13">
        <f>IFERROR(VLOOKUP($A3451, 'Fielding Data'!$A$1:$H$12056, 6, 0), 0)</f>
        <v>2</v>
      </c>
      <c r="S3451" s="13">
        <f>IFERROR(VLOOKUP($A3451, 'Fielding Data'!$A$1:$H$12056, 7, 0), 0)</f>
        <v>0</v>
      </c>
      <c r="T3451" s="13">
        <f>IFERROR(VLOOKUP($A3451, 'Fielding Data'!$A$1:$H$12056, 8, 0), 0)</f>
        <v>0</v>
      </c>
      <c r="U3451" s="13">
        <f>SUMIFS('Fielding Data'!E:E, 'Fielding Data'!$A:$A, $A3451)</f>
        <v>20</v>
      </c>
      <c r="V3451" s="13">
        <f>SUMIFS('Fielding Data'!F:F, 'Fielding Data'!$A:$A, $A3451)</f>
        <v>2</v>
      </c>
      <c r="W3451" s="13">
        <f>SUMIFS('Fielding Data'!G:G, 'Fielding Data'!$A:$A, $A3451)</f>
        <v>0</v>
      </c>
      <c r="X3451" s="13">
        <f>SUMIFS('Fielding Data'!H:H, 'Fielding Data'!$A:$A, $A3451)</f>
        <v>0</v>
      </c>
    </row>
    <row r="3452" spans="1:24" x14ac:dyDescent="0.3">
      <c r="A3452" s="13" t="str">
        <f t="shared" si="107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 t="shared" si="106"/>
        <v>P</v>
      </c>
      <c r="Q3452" s="13">
        <f>IFERROR(VLOOKUP($A3452, 'Fielding Data'!$A$1:$H$12056, 5, 0), 0)</f>
        <v>9</v>
      </c>
      <c r="R3452" s="13">
        <f>IFERROR(VLOOKUP($A3452, 'Fielding Data'!$A$1:$H$12056, 6, 0), 0)</f>
        <v>18</v>
      </c>
      <c r="S3452" s="13">
        <f>IFERROR(VLOOKUP($A3452, 'Fielding Data'!$A$1:$H$12056, 7, 0), 0)</f>
        <v>0</v>
      </c>
      <c r="T3452" s="13">
        <f>IFERROR(VLOOKUP($A3452, 'Fielding Data'!$A$1:$H$12056, 8, 0), 0)</f>
        <v>1</v>
      </c>
      <c r="U3452" s="13">
        <f>SUMIFS('Fielding Data'!E:E, 'Fielding Data'!$A:$A, $A3452)</f>
        <v>9</v>
      </c>
      <c r="V3452" s="13">
        <f>SUMIFS('Fielding Data'!F:F, 'Fielding Data'!$A:$A, $A3452)</f>
        <v>18</v>
      </c>
      <c r="W3452" s="13">
        <f>SUMIFS('Fielding Data'!G:G, 'Fielding Data'!$A:$A, $A3452)</f>
        <v>0</v>
      </c>
      <c r="X3452" s="13">
        <f>SUMIFS('Fielding Data'!H:H, 'Fielding Data'!$A:$A, $A3452)</f>
        <v>1</v>
      </c>
    </row>
    <row r="3453" spans="1:24" x14ac:dyDescent="0.3">
      <c r="A3453" s="13" t="str">
        <f t="shared" si="107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 t="shared" si="106"/>
        <v>P</v>
      </c>
      <c r="Q3453" s="13">
        <f>IFERROR(VLOOKUP($A3453, 'Fielding Data'!$A$1:$H$12056, 5, 0), 0)</f>
        <v>4</v>
      </c>
      <c r="R3453" s="13">
        <f>IFERROR(VLOOKUP($A3453, 'Fielding Data'!$A$1:$H$12056, 6, 0), 0)</f>
        <v>21</v>
      </c>
      <c r="S3453" s="13">
        <f>IFERROR(VLOOKUP($A3453, 'Fielding Data'!$A$1:$H$12056, 7, 0), 0)</f>
        <v>1</v>
      </c>
      <c r="T3453" s="13">
        <f>IFERROR(VLOOKUP($A3453, 'Fielding Data'!$A$1:$H$12056, 8, 0), 0)</f>
        <v>2</v>
      </c>
      <c r="U3453" s="13">
        <f>SUMIFS('Fielding Data'!E:E, 'Fielding Data'!$A:$A, $A3453)</f>
        <v>4</v>
      </c>
      <c r="V3453" s="13">
        <f>SUMIFS('Fielding Data'!F:F, 'Fielding Data'!$A:$A, $A3453)</f>
        <v>21</v>
      </c>
      <c r="W3453" s="13">
        <f>SUMIFS('Fielding Data'!G:G, 'Fielding Data'!$A:$A, $A3453)</f>
        <v>1</v>
      </c>
      <c r="X3453" s="13">
        <f>SUMIFS('Fielding Data'!H:H, 'Fielding Data'!$A:$A, $A3453)</f>
        <v>2</v>
      </c>
    </row>
    <row r="3454" spans="1:24" x14ac:dyDescent="0.3">
      <c r="A3454" s="13" t="str">
        <f t="shared" si="107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 t="shared" si="106"/>
        <v>1B</v>
      </c>
      <c r="Q3454" s="13">
        <f>IFERROR(VLOOKUP($A3454, 'Fielding Data'!$A$1:$H$12056, 5, 0), 0)</f>
        <v>850</v>
      </c>
      <c r="R3454" s="13">
        <f>IFERROR(VLOOKUP($A3454, 'Fielding Data'!$A$1:$H$12056, 6, 0), 0)</f>
        <v>116</v>
      </c>
      <c r="S3454" s="13">
        <f>IFERROR(VLOOKUP($A3454, 'Fielding Data'!$A$1:$H$12056, 7, 0), 0)</f>
        <v>6</v>
      </c>
      <c r="T3454" s="13">
        <f>IFERROR(VLOOKUP($A3454, 'Fielding Data'!$A$1:$H$12056, 8, 0), 0)</f>
        <v>69</v>
      </c>
      <c r="U3454" s="13">
        <f>SUMIFS('Fielding Data'!E:E, 'Fielding Data'!$A:$A, $A3454)</f>
        <v>850</v>
      </c>
      <c r="V3454" s="13">
        <f>SUMIFS('Fielding Data'!F:F, 'Fielding Data'!$A:$A, $A3454)</f>
        <v>116</v>
      </c>
      <c r="W3454" s="13">
        <f>SUMIFS('Fielding Data'!G:G, 'Fielding Data'!$A:$A, $A3454)</f>
        <v>6</v>
      </c>
      <c r="X3454" s="13">
        <f>SUMIFS('Fielding Data'!H:H, 'Fielding Data'!$A:$A, $A3454)</f>
        <v>69</v>
      </c>
    </row>
    <row r="3455" spans="1:24" x14ac:dyDescent="0.3">
      <c r="A3455" s="13" t="str">
        <f t="shared" si="107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 t="shared" si="106"/>
        <v>P</v>
      </c>
      <c r="Q3455" s="13">
        <f>IFERROR(VLOOKUP($A3455, 'Fielding Data'!$A$1:$H$12056, 5, 0), 0)</f>
        <v>2</v>
      </c>
      <c r="R3455" s="13">
        <f>IFERROR(VLOOKUP($A3455, 'Fielding Data'!$A$1:$H$12056, 6, 0), 0)</f>
        <v>3</v>
      </c>
      <c r="S3455" s="13">
        <f>IFERROR(VLOOKUP($A3455, 'Fielding Data'!$A$1:$H$12056, 7, 0), 0)</f>
        <v>1</v>
      </c>
      <c r="T3455" s="13">
        <f>IFERROR(VLOOKUP($A3455, 'Fielding Data'!$A$1:$H$12056, 8, 0), 0)</f>
        <v>0</v>
      </c>
      <c r="U3455" s="13">
        <f>SUMIFS('Fielding Data'!E:E, 'Fielding Data'!$A:$A, $A3455)</f>
        <v>2</v>
      </c>
      <c r="V3455" s="13">
        <f>SUMIFS('Fielding Data'!F:F, 'Fielding Data'!$A:$A, $A3455)</f>
        <v>3</v>
      </c>
      <c r="W3455" s="13">
        <f>SUMIFS('Fielding Data'!G:G, 'Fielding Data'!$A:$A, $A3455)</f>
        <v>1</v>
      </c>
      <c r="X3455" s="13">
        <f>SUMIFS('Fielding Data'!H:H, 'Fielding Data'!$A:$A, $A3455)</f>
        <v>0</v>
      </c>
    </row>
    <row r="3456" spans="1:24" x14ac:dyDescent="0.3">
      <c r="A3456" s="13" t="str">
        <f t="shared" si="107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 t="shared" si="106"/>
        <v>P</v>
      </c>
      <c r="Q3456" s="13">
        <f>IFERROR(VLOOKUP($A3456, 'Fielding Data'!$A$1:$H$12056, 5, 0), 0)</f>
        <v>15</v>
      </c>
      <c r="R3456" s="13">
        <f>IFERROR(VLOOKUP($A3456, 'Fielding Data'!$A$1:$H$12056, 6, 0), 0)</f>
        <v>19</v>
      </c>
      <c r="S3456" s="13">
        <f>IFERROR(VLOOKUP($A3456, 'Fielding Data'!$A$1:$H$12056, 7, 0), 0)</f>
        <v>1</v>
      </c>
      <c r="T3456" s="13">
        <f>IFERROR(VLOOKUP($A3456, 'Fielding Data'!$A$1:$H$12056, 8, 0), 0)</f>
        <v>2</v>
      </c>
      <c r="U3456" s="13">
        <f>SUMIFS('Fielding Data'!E:E, 'Fielding Data'!$A:$A, $A3456)</f>
        <v>15</v>
      </c>
      <c r="V3456" s="13">
        <f>SUMIFS('Fielding Data'!F:F, 'Fielding Data'!$A:$A, $A3456)</f>
        <v>19</v>
      </c>
      <c r="W3456" s="13">
        <f>SUMIFS('Fielding Data'!G:G, 'Fielding Data'!$A:$A, $A3456)</f>
        <v>1</v>
      </c>
      <c r="X3456" s="13">
        <f>SUMIFS('Fielding Data'!H:H, 'Fielding Data'!$A:$A, $A3456)</f>
        <v>2</v>
      </c>
    </row>
    <row r="3457" spans="1:24" x14ac:dyDescent="0.3">
      <c r="A3457" s="13" t="str">
        <f t="shared" si="107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 t="shared" si="106"/>
        <v>P</v>
      </c>
      <c r="Q3457" s="13">
        <f>IFERROR(VLOOKUP($A3457, 'Fielding Data'!$A$1:$H$12056, 5, 0), 0)</f>
        <v>1</v>
      </c>
      <c r="R3457" s="13">
        <f>IFERROR(VLOOKUP($A3457, 'Fielding Data'!$A$1:$H$12056, 6, 0), 0)</f>
        <v>3</v>
      </c>
      <c r="S3457" s="13">
        <f>IFERROR(VLOOKUP($A3457, 'Fielding Data'!$A$1:$H$12056, 7, 0), 0)</f>
        <v>0</v>
      </c>
      <c r="T3457" s="13">
        <f>IFERROR(VLOOKUP($A3457, 'Fielding Data'!$A$1:$H$12056, 8, 0), 0)</f>
        <v>0</v>
      </c>
      <c r="U3457" s="13">
        <f>SUMIFS('Fielding Data'!E:E, 'Fielding Data'!$A:$A, $A3457)</f>
        <v>1</v>
      </c>
      <c r="V3457" s="13">
        <f>SUMIFS('Fielding Data'!F:F, 'Fielding Data'!$A:$A, $A3457)</f>
        <v>3</v>
      </c>
      <c r="W3457" s="13">
        <f>SUMIFS('Fielding Data'!G:G, 'Fielding Data'!$A:$A, $A3457)</f>
        <v>0</v>
      </c>
      <c r="X3457" s="13">
        <f>SUMIFS('Fielding Data'!H:H, 'Fielding Data'!$A:$A, $A3457)</f>
        <v>0</v>
      </c>
    </row>
    <row r="3458" spans="1:24" x14ac:dyDescent="0.3">
      <c r="A3458" s="13" t="str">
        <f t="shared" si="107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 t="shared" ref="P3458:P3521" si="108">IFERROR(VLOOKUP($A3458, Fielding, 4, 0), "Other")</f>
        <v>P</v>
      </c>
      <c r="Q3458" s="13">
        <f>IFERROR(VLOOKUP($A3458, 'Fielding Data'!$A$1:$H$12056, 5, 0), 0)</f>
        <v>3</v>
      </c>
      <c r="R3458" s="13">
        <f>IFERROR(VLOOKUP($A3458, 'Fielding Data'!$A$1:$H$12056, 6, 0), 0)</f>
        <v>7</v>
      </c>
      <c r="S3458" s="13">
        <f>IFERROR(VLOOKUP($A3458, 'Fielding Data'!$A$1:$H$12056, 7, 0), 0)</f>
        <v>0</v>
      </c>
      <c r="T3458" s="13">
        <f>IFERROR(VLOOKUP($A3458, 'Fielding Data'!$A$1:$H$12056, 8, 0), 0)</f>
        <v>2</v>
      </c>
      <c r="U3458" s="13">
        <f>SUMIFS('Fielding Data'!E:E, 'Fielding Data'!$A:$A, $A3458)</f>
        <v>3</v>
      </c>
      <c r="V3458" s="13">
        <f>SUMIFS('Fielding Data'!F:F, 'Fielding Data'!$A:$A, $A3458)</f>
        <v>7</v>
      </c>
      <c r="W3458" s="13">
        <f>SUMIFS('Fielding Data'!G:G, 'Fielding Data'!$A:$A, $A3458)</f>
        <v>0</v>
      </c>
      <c r="X3458" s="13">
        <f>SUMIFS('Fielding Data'!H:H, 'Fielding Data'!$A:$A, $A3458)</f>
        <v>2</v>
      </c>
    </row>
    <row r="3459" spans="1:24" x14ac:dyDescent="0.3">
      <c r="A3459" s="13" t="str">
        <f t="shared" ref="A3459:A3522" si="109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 t="shared" si="108"/>
        <v>2B</v>
      </c>
      <c r="Q3459" s="13">
        <f>IFERROR(VLOOKUP($A3459, 'Fielding Data'!$A$1:$H$12056, 5, 0), 0)</f>
        <v>234</v>
      </c>
      <c r="R3459" s="13">
        <f>IFERROR(VLOOKUP($A3459, 'Fielding Data'!$A$1:$H$12056, 6, 0), 0)</f>
        <v>361</v>
      </c>
      <c r="S3459" s="13">
        <f>IFERROR(VLOOKUP($A3459, 'Fielding Data'!$A$1:$H$12056, 7, 0), 0)</f>
        <v>9</v>
      </c>
      <c r="T3459" s="13">
        <f>IFERROR(VLOOKUP($A3459, 'Fielding Data'!$A$1:$H$12056, 8, 0), 0)</f>
        <v>76</v>
      </c>
      <c r="U3459" s="13">
        <f>SUMIFS('Fielding Data'!E:E, 'Fielding Data'!$A:$A, $A3459)</f>
        <v>234</v>
      </c>
      <c r="V3459" s="13">
        <f>SUMIFS('Fielding Data'!F:F, 'Fielding Data'!$A:$A, $A3459)</f>
        <v>361</v>
      </c>
      <c r="W3459" s="13">
        <f>SUMIFS('Fielding Data'!G:G, 'Fielding Data'!$A:$A, $A3459)</f>
        <v>9</v>
      </c>
      <c r="X3459" s="13">
        <f>SUMIFS('Fielding Data'!H:H, 'Fielding Data'!$A:$A, $A3459)</f>
        <v>76</v>
      </c>
    </row>
    <row r="3460" spans="1:24" x14ac:dyDescent="0.3">
      <c r="A3460" s="13" t="str">
        <f t="shared" si="109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 t="shared" si="108"/>
        <v>1B</v>
      </c>
      <c r="Q3460" s="13">
        <f>IFERROR(VLOOKUP($A3460, 'Fielding Data'!$A$1:$H$12056, 5, 0), 0)</f>
        <v>455</v>
      </c>
      <c r="R3460" s="13">
        <f>IFERROR(VLOOKUP($A3460, 'Fielding Data'!$A$1:$H$12056, 6, 0), 0)</f>
        <v>39</v>
      </c>
      <c r="S3460" s="13">
        <f>IFERROR(VLOOKUP($A3460, 'Fielding Data'!$A$1:$H$12056, 7, 0), 0)</f>
        <v>7</v>
      </c>
      <c r="T3460" s="13">
        <f>IFERROR(VLOOKUP($A3460, 'Fielding Data'!$A$1:$H$12056, 8, 0), 0)</f>
        <v>41</v>
      </c>
      <c r="U3460" s="13">
        <f>SUMIFS('Fielding Data'!E:E, 'Fielding Data'!$A:$A, $A3460)</f>
        <v>457</v>
      </c>
      <c r="V3460" s="13">
        <f>SUMIFS('Fielding Data'!F:F, 'Fielding Data'!$A:$A, $A3460)</f>
        <v>47</v>
      </c>
      <c r="W3460" s="13">
        <f>SUMIFS('Fielding Data'!G:G, 'Fielding Data'!$A:$A, $A3460)</f>
        <v>9</v>
      </c>
      <c r="X3460" s="13">
        <f>SUMIFS('Fielding Data'!H:H, 'Fielding Data'!$A:$A, $A3460)</f>
        <v>44</v>
      </c>
    </row>
    <row r="3461" spans="1:24" x14ac:dyDescent="0.3">
      <c r="A3461" s="13" t="str">
        <f t="shared" si="109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 t="shared" si="108"/>
        <v>P</v>
      </c>
      <c r="Q3461" s="13">
        <f>IFERROR(VLOOKUP($A3461, 'Fielding Data'!$A$1:$H$12056, 5, 0), 0)</f>
        <v>0</v>
      </c>
      <c r="R3461" s="13">
        <f>IFERROR(VLOOKUP($A3461, 'Fielding Data'!$A$1:$H$12056, 6, 0), 0)</f>
        <v>1</v>
      </c>
      <c r="S3461" s="13">
        <f>IFERROR(VLOOKUP($A3461, 'Fielding Data'!$A$1:$H$12056, 7, 0), 0)</f>
        <v>0</v>
      </c>
      <c r="T3461" s="13">
        <f>IFERROR(VLOOKUP($A3461, 'Fielding Data'!$A$1:$H$12056, 8, 0), 0)</f>
        <v>0</v>
      </c>
      <c r="U3461" s="13">
        <f>SUMIFS('Fielding Data'!E:E, 'Fielding Data'!$A:$A, $A3461)</f>
        <v>0</v>
      </c>
      <c r="V3461" s="13">
        <f>SUMIFS('Fielding Data'!F:F, 'Fielding Data'!$A:$A, $A3461)</f>
        <v>1</v>
      </c>
      <c r="W3461" s="13">
        <f>SUMIFS('Fielding Data'!G:G, 'Fielding Data'!$A:$A, $A3461)</f>
        <v>0</v>
      </c>
      <c r="X3461" s="13">
        <f>SUMIFS('Fielding Data'!H:H, 'Fielding Data'!$A:$A, $A3461)</f>
        <v>0</v>
      </c>
    </row>
    <row r="3462" spans="1:24" x14ac:dyDescent="0.3">
      <c r="A3462" s="13" t="str">
        <f t="shared" si="109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 t="shared" si="108"/>
        <v>P</v>
      </c>
      <c r="Q3462" s="13">
        <f>IFERROR(VLOOKUP($A3462, 'Fielding Data'!$A$1:$H$12056, 5, 0), 0)</f>
        <v>5</v>
      </c>
      <c r="R3462" s="13">
        <f>IFERROR(VLOOKUP($A3462, 'Fielding Data'!$A$1:$H$12056, 6, 0), 0)</f>
        <v>7</v>
      </c>
      <c r="S3462" s="13">
        <f>IFERROR(VLOOKUP($A3462, 'Fielding Data'!$A$1:$H$12056, 7, 0), 0)</f>
        <v>1</v>
      </c>
      <c r="T3462" s="13">
        <f>IFERROR(VLOOKUP($A3462, 'Fielding Data'!$A$1:$H$12056, 8, 0), 0)</f>
        <v>1</v>
      </c>
      <c r="U3462" s="13">
        <f>SUMIFS('Fielding Data'!E:E, 'Fielding Data'!$A:$A, $A3462)</f>
        <v>5</v>
      </c>
      <c r="V3462" s="13">
        <f>SUMIFS('Fielding Data'!F:F, 'Fielding Data'!$A:$A, $A3462)</f>
        <v>7</v>
      </c>
      <c r="W3462" s="13">
        <f>SUMIFS('Fielding Data'!G:G, 'Fielding Data'!$A:$A, $A3462)</f>
        <v>1</v>
      </c>
      <c r="X3462" s="13">
        <f>SUMIFS('Fielding Data'!H:H, 'Fielding Data'!$A:$A, $A3462)</f>
        <v>1</v>
      </c>
    </row>
    <row r="3463" spans="1:24" x14ac:dyDescent="0.3">
      <c r="A3463" s="13" t="str">
        <f t="shared" si="109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 t="shared" si="108"/>
        <v>P</v>
      </c>
      <c r="Q3463" s="13">
        <f>IFERROR(VLOOKUP($A3463, 'Fielding Data'!$A$1:$H$12056, 5, 0), 0)</f>
        <v>2</v>
      </c>
      <c r="R3463" s="13">
        <f>IFERROR(VLOOKUP($A3463, 'Fielding Data'!$A$1:$H$12056, 6, 0), 0)</f>
        <v>8</v>
      </c>
      <c r="S3463" s="13">
        <f>IFERROR(VLOOKUP($A3463, 'Fielding Data'!$A$1:$H$12056, 7, 0), 0)</f>
        <v>0</v>
      </c>
      <c r="T3463" s="13">
        <f>IFERROR(VLOOKUP($A3463, 'Fielding Data'!$A$1:$H$12056, 8, 0), 0)</f>
        <v>2</v>
      </c>
      <c r="U3463" s="13">
        <f>SUMIFS('Fielding Data'!E:E, 'Fielding Data'!$A:$A, $A3463)</f>
        <v>2</v>
      </c>
      <c r="V3463" s="13">
        <f>SUMIFS('Fielding Data'!F:F, 'Fielding Data'!$A:$A, $A3463)</f>
        <v>8</v>
      </c>
      <c r="W3463" s="13">
        <f>SUMIFS('Fielding Data'!G:G, 'Fielding Data'!$A:$A, $A3463)</f>
        <v>0</v>
      </c>
      <c r="X3463" s="13">
        <f>SUMIFS('Fielding Data'!H:H, 'Fielding Data'!$A:$A, $A3463)</f>
        <v>2</v>
      </c>
    </row>
    <row r="3464" spans="1:24" x14ac:dyDescent="0.3">
      <c r="A3464" s="13" t="str">
        <f t="shared" si="109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 t="shared" si="108"/>
        <v>P</v>
      </c>
      <c r="Q3464" s="13">
        <f>IFERROR(VLOOKUP($A3464, 'Fielding Data'!$A$1:$H$12056, 5, 0), 0)</f>
        <v>0</v>
      </c>
      <c r="R3464" s="13">
        <f>IFERROR(VLOOKUP($A3464, 'Fielding Data'!$A$1:$H$12056, 6, 0), 0)</f>
        <v>0</v>
      </c>
      <c r="S3464" s="13">
        <f>IFERROR(VLOOKUP($A3464, 'Fielding Data'!$A$1:$H$12056, 7, 0), 0)</f>
        <v>0</v>
      </c>
      <c r="T3464" s="13">
        <f>IFERROR(VLOOKUP($A3464, 'Fielding Data'!$A$1:$H$12056, 8, 0), 0)</f>
        <v>0</v>
      </c>
      <c r="U3464" s="13">
        <f>SUMIFS('Fielding Data'!E:E, 'Fielding Data'!$A:$A, $A3464)</f>
        <v>0</v>
      </c>
      <c r="V3464" s="13">
        <f>SUMIFS('Fielding Data'!F:F, 'Fielding Data'!$A:$A, $A3464)</f>
        <v>0</v>
      </c>
      <c r="W3464" s="13">
        <f>SUMIFS('Fielding Data'!G:G, 'Fielding Data'!$A:$A, $A3464)</f>
        <v>0</v>
      </c>
      <c r="X3464" s="13">
        <f>SUMIFS('Fielding Data'!H:H, 'Fielding Data'!$A:$A, $A3464)</f>
        <v>0</v>
      </c>
    </row>
    <row r="3465" spans="1:24" x14ac:dyDescent="0.3">
      <c r="A3465" s="13" t="str">
        <f t="shared" si="109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 t="shared" si="108"/>
        <v>P</v>
      </c>
      <c r="Q3465" s="13">
        <f>IFERROR(VLOOKUP($A3465, 'Fielding Data'!$A$1:$H$12056, 5, 0), 0)</f>
        <v>1</v>
      </c>
      <c r="R3465" s="13">
        <f>IFERROR(VLOOKUP($A3465, 'Fielding Data'!$A$1:$H$12056, 6, 0), 0)</f>
        <v>8</v>
      </c>
      <c r="S3465" s="13">
        <f>IFERROR(VLOOKUP($A3465, 'Fielding Data'!$A$1:$H$12056, 7, 0), 0)</f>
        <v>2</v>
      </c>
      <c r="T3465" s="13">
        <f>IFERROR(VLOOKUP($A3465, 'Fielding Data'!$A$1:$H$12056, 8, 0), 0)</f>
        <v>0</v>
      </c>
      <c r="U3465" s="13">
        <f>SUMIFS('Fielding Data'!E:E, 'Fielding Data'!$A:$A, $A3465)</f>
        <v>1</v>
      </c>
      <c r="V3465" s="13">
        <f>SUMIFS('Fielding Data'!F:F, 'Fielding Data'!$A:$A, $A3465)</f>
        <v>8</v>
      </c>
      <c r="W3465" s="13">
        <f>SUMIFS('Fielding Data'!G:G, 'Fielding Data'!$A:$A, $A3465)</f>
        <v>2</v>
      </c>
      <c r="X3465" s="13">
        <f>SUMIFS('Fielding Data'!H:H, 'Fielding Data'!$A:$A, $A3465)</f>
        <v>0</v>
      </c>
    </row>
    <row r="3466" spans="1:24" x14ac:dyDescent="0.3">
      <c r="A3466" s="13" t="str">
        <f t="shared" si="109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 t="shared" si="108"/>
        <v>P</v>
      </c>
      <c r="Q3466" s="13">
        <f>IFERROR(VLOOKUP($A3466, 'Fielding Data'!$A$1:$H$12056, 5, 0), 0)</f>
        <v>12</v>
      </c>
      <c r="R3466" s="13">
        <f>IFERROR(VLOOKUP($A3466, 'Fielding Data'!$A$1:$H$12056, 6, 0), 0)</f>
        <v>14</v>
      </c>
      <c r="S3466" s="13">
        <f>IFERROR(VLOOKUP($A3466, 'Fielding Data'!$A$1:$H$12056, 7, 0), 0)</f>
        <v>0</v>
      </c>
      <c r="T3466" s="13">
        <f>IFERROR(VLOOKUP($A3466, 'Fielding Data'!$A$1:$H$12056, 8, 0), 0)</f>
        <v>4</v>
      </c>
      <c r="U3466" s="13">
        <f>SUMIFS('Fielding Data'!E:E, 'Fielding Data'!$A:$A, $A3466)</f>
        <v>12</v>
      </c>
      <c r="V3466" s="13">
        <f>SUMIFS('Fielding Data'!F:F, 'Fielding Data'!$A:$A, $A3466)</f>
        <v>14</v>
      </c>
      <c r="W3466" s="13">
        <f>SUMIFS('Fielding Data'!G:G, 'Fielding Data'!$A:$A, $A3466)</f>
        <v>0</v>
      </c>
      <c r="X3466" s="13">
        <f>SUMIFS('Fielding Data'!H:H, 'Fielding Data'!$A:$A, $A3466)</f>
        <v>4</v>
      </c>
    </row>
    <row r="3467" spans="1:24" x14ac:dyDescent="0.3">
      <c r="A3467" s="13" t="str">
        <f t="shared" si="109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 t="shared" si="108"/>
        <v>P</v>
      </c>
      <c r="Q3467" s="13">
        <f>IFERROR(VLOOKUP($A3467, 'Fielding Data'!$A$1:$H$12056, 5, 0), 0)</f>
        <v>5</v>
      </c>
      <c r="R3467" s="13">
        <f>IFERROR(VLOOKUP($A3467, 'Fielding Data'!$A$1:$H$12056, 6, 0), 0)</f>
        <v>1</v>
      </c>
      <c r="S3467" s="13">
        <f>IFERROR(VLOOKUP($A3467, 'Fielding Data'!$A$1:$H$12056, 7, 0), 0)</f>
        <v>1</v>
      </c>
      <c r="T3467" s="13">
        <f>IFERROR(VLOOKUP($A3467, 'Fielding Data'!$A$1:$H$12056, 8, 0), 0)</f>
        <v>0</v>
      </c>
      <c r="U3467" s="13">
        <f>SUMIFS('Fielding Data'!E:E, 'Fielding Data'!$A:$A, $A3467)</f>
        <v>5</v>
      </c>
      <c r="V3467" s="13">
        <f>SUMIFS('Fielding Data'!F:F, 'Fielding Data'!$A:$A, $A3467)</f>
        <v>1</v>
      </c>
      <c r="W3467" s="13">
        <f>SUMIFS('Fielding Data'!G:G, 'Fielding Data'!$A:$A, $A3467)</f>
        <v>1</v>
      </c>
      <c r="X3467" s="13">
        <f>SUMIFS('Fielding Data'!H:H, 'Fielding Data'!$A:$A, $A3467)</f>
        <v>0</v>
      </c>
    </row>
    <row r="3468" spans="1:24" x14ac:dyDescent="0.3">
      <c r="A3468" s="13" t="str">
        <f t="shared" si="109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 t="shared" si="108"/>
        <v>P</v>
      </c>
      <c r="Q3468" s="13">
        <f>IFERROR(VLOOKUP($A3468, 'Fielding Data'!$A$1:$H$12056, 5, 0), 0)</f>
        <v>0</v>
      </c>
      <c r="R3468" s="13">
        <f>IFERROR(VLOOKUP($A3468, 'Fielding Data'!$A$1:$H$12056, 6, 0), 0)</f>
        <v>1</v>
      </c>
      <c r="S3468" s="13">
        <f>IFERROR(VLOOKUP($A3468, 'Fielding Data'!$A$1:$H$12056, 7, 0), 0)</f>
        <v>0</v>
      </c>
      <c r="T3468" s="13">
        <f>IFERROR(VLOOKUP($A3468, 'Fielding Data'!$A$1:$H$12056, 8, 0), 0)</f>
        <v>0</v>
      </c>
      <c r="U3468" s="13">
        <f>SUMIFS('Fielding Data'!E:E, 'Fielding Data'!$A:$A, $A3468)</f>
        <v>0</v>
      </c>
      <c r="V3468" s="13">
        <f>SUMIFS('Fielding Data'!F:F, 'Fielding Data'!$A:$A, $A3468)</f>
        <v>1</v>
      </c>
      <c r="W3468" s="13">
        <f>SUMIFS('Fielding Data'!G:G, 'Fielding Data'!$A:$A, $A3468)</f>
        <v>0</v>
      </c>
      <c r="X3468" s="13">
        <f>SUMIFS('Fielding Data'!H:H, 'Fielding Data'!$A:$A, $A3468)</f>
        <v>0</v>
      </c>
    </row>
    <row r="3469" spans="1:24" x14ac:dyDescent="0.3">
      <c r="A3469" s="13" t="str">
        <f t="shared" si="109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 t="shared" si="108"/>
        <v>2B</v>
      </c>
      <c r="Q3469" s="13">
        <f>IFERROR(VLOOKUP($A3469, 'Fielding Data'!$A$1:$H$12056, 5, 0), 0)</f>
        <v>181</v>
      </c>
      <c r="R3469" s="13">
        <f>IFERROR(VLOOKUP($A3469, 'Fielding Data'!$A$1:$H$12056, 6, 0), 0)</f>
        <v>293</v>
      </c>
      <c r="S3469" s="13">
        <f>IFERROR(VLOOKUP($A3469, 'Fielding Data'!$A$1:$H$12056, 7, 0), 0)</f>
        <v>11</v>
      </c>
      <c r="T3469" s="13">
        <f>IFERROR(VLOOKUP($A3469, 'Fielding Data'!$A$1:$H$12056, 8, 0), 0)</f>
        <v>63</v>
      </c>
      <c r="U3469" s="13">
        <f>SUMIFS('Fielding Data'!E:E, 'Fielding Data'!$A:$A, $A3469)</f>
        <v>181</v>
      </c>
      <c r="V3469" s="13">
        <f>SUMIFS('Fielding Data'!F:F, 'Fielding Data'!$A:$A, $A3469)</f>
        <v>293</v>
      </c>
      <c r="W3469" s="13">
        <f>SUMIFS('Fielding Data'!G:G, 'Fielding Data'!$A:$A, $A3469)</f>
        <v>11</v>
      </c>
      <c r="X3469" s="13">
        <f>SUMIFS('Fielding Data'!H:H, 'Fielding Data'!$A:$A, $A3469)</f>
        <v>63</v>
      </c>
    </row>
    <row r="3470" spans="1:24" x14ac:dyDescent="0.3">
      <c r="A3470" s="13" t="str">
        <f t="shared" si="109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 t="shared" si="108"/>
        <v>2B</v>
      </c>
      <c r="Q3470" s="13">
        <f>IFERROR(VLOOKUP($A3470, 'Fielding Data'!$A$1:$H$12056, 5, 0), 0)</f>
        <v>236</v>
      </c>
      <c r="R3470" s="13">
        <f>IFERROR(VLOOKUP($A3470, 'Fielding Data'!$A$1:$H$12056, 6, 0), 0)</f>
        <v>374</v>
      </c>
      <c r="S3470" s="13">
        <f>IFERROR(VLOOKUP($A3470, 'Fielding Data'!$A$1:$H$12056, 7, 0), 0)</f>
        <v>16</v>
      </c>
      <c r="T3470" s="13">
        <f>IFERROR(VLOOKUP($A3470, 'Fielding Data'!$A$1:$H$12056, 8, 0), 0)</f>
        <v>78</v>
      </c>
      <c r="U3470" s="13">
        <f>SUMIFS('Fielding Data'!E:E, 'Fielding Data'!$A:$A, $A3470)</f>
        <v>236</v>
      </c>
      <c r="V3470" s="13">
        <f>SUMIFS('Fielding Data'!F:F, 'Fielding Data'!$A:$A, $A3470)</f>
        <v>374</v>
      </c>
      <c r="W3470" s="13">
        <f>SUMIFS('Fielding Data'!G:G, 'Fielding Data'!$A:$A, $A3470)</f>
        <v>16</v>
      </c>
      <c r="X3470" s="13">
        <f>SUMIFS('Fielding Data'!H:H, 'Fielding Data'!$A:$A, $A3470)</f>
        <v>78</v>
      </c>
    </row>
    <row r="3471" spans="1:24" x14ac:dyDescent="0.3">
      <c r="A3471" s="13" t="str">
        <f t="shared" si="109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 t="shared" si="108"/>
        <v>P</v>
      </c>
      <c r="Q3471" s="13">
        <f>IFERROR(VLOOKUP($A3471, 'Fielding Data'!$A$1:$H$12056, 5, 0), 0)</f>
        <v>1</v>
      </c>
      <c r="R3471" s="13">
        <f>IFERROR(VLOOKUP($A3471, 'Fielding Data'!$A$1:$H$12056, 6, 0), 0)</f>
        <v>0</v>
      </c>
      <c r="S3471" s="13">
        <f>IFERROR(VLOOKUP($A3471, 'Fielding Data'!$A$1:$H$12056, 7, 0), 0)</f>
        <v>2</v>
      </c>
      <c r="T3471" s="13">
        <f>IFERROR(VLOOKUP($A3471, 'Fielding Data'!$A$1:$H$12056, 8, 0), 0)</f>
        <v>0</v>
      </c>
      <c r="U3471" s="13">
        <f>SUMIFS('Fielding Data'!E:E, 'Fielding Data'!$A:$A, $A3471)</f>
        <v>1</v>
      </c>
      <c r="V3471" s="13">
        <f>SUMIFS('Fielding Data'!F:F, 'Fielding Data'!$A:$A, $A3471)</f>
        <v>0</v>
      </c>
      <c r="W3471" s="13">
        <f>SUMIFS('Fielding Data'!G:G, 'Fielding Data'!$A:$A, $A3471)</f>
        <v>2</v>
      </c>
      <c r="X3471" s="13">
        <f>SUMIFS('Fielding Data'!H:H, 'Fielding Data'!$A:$A, $A3471)</f>
        <v>0</v>
      </c>
    </row>
    <row r="3472" spans="1:24" x14ac:dyDescent="0.3">
      <c r="A3472" s="13" t="str">
        <f t="shared" si="109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 t="shared" si="108"/>
        <v>CF</v>
      </c>
      <c r="Q3472" s="13">
        <f>IFERROR(VLOOKUP($A3472, 'Fielding Data'!$A$1:$H$12056, 5, 0), 0)</f>
        <v>0</v>
      </c>
      <c r="R3472" s="13">
        <f>IFERROR(VLOOKUP($A3472, 'Fielding Data'!$A$1:$H$12056, 6, 0), 0)</f>
        <v>0</v>
      </c>
      <c r="S3472" s="13">
        <f>IFERROR(VLOOKUP($A3472, 'Fielding Data'!$A$1:$H$12056, 7, 0), 0)</f>
        <v>0</v>
      </c>
      <c r="T3472" s="13">
        <f>IFERROR(VLOOKUP($A3472, 'Fielding Data'!$A$1:$H$12056, 8, 0), 0)</f>
        <v>0</v>
      </c>
      <c r="U3472" s="13">
        <f>SUMIFS('Fielding Data'!E:E, 'Fielding Data'!$A:$A, $A3472)</f>
        <v>151</v>
      </c>
      <c r="V3472" s="13">
        <f>SUMIFS('Fielding Data'!F:F, 'Fielding Data'!$A:$A, $A3472)</f>
        <v>8</v>
      </c>
      <c r="W3472" s="13">
        <f>SUMIFS('Fielding Data'!G:G, 'Fielding Data'!$A:$A, $A3472)</f>
        <v>0</v>
      </c>
      <c r="X3472" s="13">
        <f>SUMIFS('Fielding Data'!H:H, 'Fielding Data'!$A:$A, $A3472)</f>
        <v>2</v>
      </c>
    </row>
    <row r="3473" spans="1:24" x14ac:dyDescent="0.3">
      <c r="A3473" s="13" t="str">
        <f t="shared" si="109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 t="shared" si="108"/>
        <v>P</v>
      </c>
      <c r="Q3473" s="13">
        <f>IFERROR(VLOOKUP($A3473, 'Fielding Data'!$A$1:$H$12056, 5, 0), 0)</f>
        <v>2</v>
      </c>
      <c r="R3473" s="13">
        <f>IFERROR(VLOOKUP($A3473, 'Fielding Data'!$A$1:$H$12056, 6, 0), 0)</f>
        <v>2</v>
      </c>
      <c r="S3473" s="13">
        <f>IFERROR(VLOOKUP($A3473, 'Fielding Data'!$A$1:$H$12056, 7, 0), 0)</f>
        <v>1</v>
      </c>
      <c r="T3473" s="13">
        <f>IFERROR(VLOOKUP($A3473, 'Fielding Data'!$A$1:$H$12056, 8, 0), 0)</f>
        <v>0</v>
      </c>
      <c r="U3473" s="13">
        <f>SUMIFS('Fielding Data'!E:E, 'Fielding Data'!$A:$A, $A3473)</f>
        <v>2</v>
      </c>
      <c r="V3473" s="13">
        <f>SUMIFS('Fielding Data'!F:F, 'Fielding Data'!$A:$A, $A3473)</f>
        <v>2</v>
      </c>
      <c r="W3473" s="13">
        <f>SUMIFS('Fielding Data'!G:G, 'Fielding Data'!$A:$A, $A3473)</f>
        <v>1</v>
      </c>
      <c r="X3473" s="13">
        <f>SUMIFS('Fielding Data'!H:H, 'Fielding Data'!$A:$A, $A3473)</f>
        <v>0</v>
      </c>
    </row>
    <row r="3474" spans="1:24" x14ac:dyDescent="0.3">
      <c r="A3474" s="13" t="str">
        <f t="shared" si="109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 t="shared" si="108"/>
        <v>P</v>
      </c>
      <c r="Q3474" s="13">
        <f>IFERROR(VLOOKUP($A3474, 'Fielding Data'!$A$1:$H$12056, 5, 0), 0)</f>
        <v>2</v>
      </c>
      <c r="R3474" s="13">
        <f>IFERROR(VLOOKUP($A3474, 'Fielding Data'!$A$1:$H$12056, 6, 0), 0)</f>
        <v>7</v>
      </c>
      <c r="S3474" s="13">
        <f>IFERROR(VLOOKUP($A3474, 'Fielding Data'!$A$1:$H$12056, 7, 0), 0)</f>
        <v>0</v>
      </c>
      <c r="T3474" s="13">
        <f>IFERROR(VLOOKUP($A3474, 'Fielding Data'!$A$1:$H$12056, 8, 0), 0)</f>
        <v>0</v>
      </c>
      <c r="U3474" s="13">
        <f>SUMIFS('Fielding Data'!E:E, 'Fielding Data'!$A:$A, $A3474)</f>
        <v>2</v>
      </c>
      <c r="V3474" s="13">
        <f>SUMIFS('Fielding Data'!F:F, 'Fielding Data'!$A:$A, $A3474)</f>
        <v>7</v>
      </c>
      <c r="W3474" s="13">
        <f>SUMIFS('Fielding Data'!G:G, 'Fielding Data'!$A:$A, $A3474)</f>
        <v>0</v>
      </c>
      <c r="X3474" s="13">
        <f>SUMIFS('Fielding Data'!H:H, 'Fielding Data'!$A:$A, $A3474)</f>
        <v>0</v>
      </c>
    </row>
    <row r="3475" spans="1:24" x14ac:dyDescent="0.3">
      <c r="A3475" s="13" t="str">
        <f t="shared" si="109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 t="shared" si="108"/>
        <v>CF</v>
      </c>
      <c r="Q3475" s="13">
        <f>IFERROR(VLOOKUP($A3475, 'Fielding Data'!$A$1:$H$12056, 5, 0), 0)</f>
        <v>0</v>
      </c>
      <c r="R3475" s="13">
        <f>IFERROR(VLOOKUP($A3475, 'Fielding Data'!$A$1:$H$12056, 6, 0), 0)</f>
        <v>0</v>
      </c>
      <c r="S3475" s="13">
        <f>IFERROR(VLOOKUP($A3475, 'Fielding Data'!$A$1:$H$12056, 7, 0), 0)</f>
        <v>0</v>
      </c>
      <c r="T3475" s="13">
        <f>IFERROR(VLOOKUP($A3475, 'Fielding Data'!$A$1:$H$12056, 8, 0), 0)</f>
        <v>0</v>
      </c>
      <c r="U3475" s="13">
        <f>SUMIFS('Fielding Data'!E:E, 'Fielding Data'!$A:$A, $A3475)</f>
        <v>137</v>
      </c>
      <c r="V3475" s="13">
        <f>SUMIFS('Fielding Data'!F:F, 'Fielding Data'!$A:$A, $A3475)</f>
        <v>0</v>
      </c>
      <c r="W3475" s="13">
        <f>SUMIFS('Fielding Data'!G:G, 'Fielding Data'!$A:$A, $A3475)</f>
        <v>1</v>
      </c>
      <c r="X3475" s="13">
        <f>SUMIFS('Fielding Data'!H:H, 'Fielding Data'!$A:$A, $A3475)</f>
        <v>0</v>
      </c>
    </row>
    <row r="3476" spans="1:24" x14ac:dyDescent="0.3">
      <c r="A3476" s="13" t="str">
        <f t="shared" si="109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 t="shared" si="108"/>
        <v>P</v>
      </c>
      <c r="Q3476" s="13">
        <f>IFERROR(VLOOKUP($A3476, 'Fielding Data'!$A$1:$H$12056, 5, 0), 0)</f>
        <v>0</v>
      </c>
      <c r="R3476" s="13">
        <f>IFERROR(VLOOKUP($A3476, 'Fielding Data'!$A$1:$H$12056, 6, 0), 0)</f>
        <v>3</v>
      </c>
      <c r="S3476" s="13">
        <f>IFERROR(VLOOKUP($A3476, 'Fielding Data'!$A$1:$H$12056, 7, 0), 0)</f>
        <v>1</v>
      </c>
      <c r="T3476" s="13">
        <f>IFERROR(VLOOKUP($A3476, 'Fielding Data'!$A$1:$H$12056, 8, 0), 0)</f>
        <v>1</v>
      </c>
      <c r="U3476" s="13">
        <f>SUMIFS('Fielding Data'!E:E, 'Fielding Data'!$A:$A, $A3476)</f>
        <v>0</v>
      </c>
      <c r="V3476" s="13">
        <f>SUMIFS('Fielding Data'!F:F, 'Fielding Data'!$A:$A, $A3476)</f>
        <v>3</v>
      </c>
      <c r="W3476" s="13">
        <f>SUMIFS('Fielding Data'!G:G, 'Fielding Data'!$A:$A, $A3476)</f>
        <v>1</v>
      </c>
      <c r="X3476" s="13">
        <f>SUMIFS('Fielding Data'!H:H, 'Fielding Data'!$A:$A, $A3476)</f>
        <v>1</v>
      </c>
    </row>
    <row r="3477" spans="1:24" x14ac:dyDescent="0.3">
      <c r="A3477" s="13" t="str">
        <f t="shared" si="109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 t="shared" si="108"/>
        <v>CF</v>
      </c>
      <c r="Q3477" s="13">
        <f>IFERROR(VLOOKUP($A3477, 'Fielding Data'!$A$1:$H$12056, 5, 0), 0)</f>
        <v>0</v>
      </c>
      <c r="R3477" s="13">
        <f>IFERROR(VLOOKUP($A3477, 'Fielding Data'!$A$1:$H$12056, 6, 0), 0)</f>
        <v>0</v>
      </c>
      <c r="S3477" s="13">
        <f>IFERROR(VLOOKUP($A3477, 'Fielding Data'!$A$1:$H$12056, 7, 0), 0)</f>
        <v>0</v>
      </c>
      <c r="T3477" s="13">
        <f>IFERROR(VLOOKUP($A3477, 'Fielding Data'!$A$1:$H$12056, 8, 0), 0)</f>
        <v>0</v>
      </c>
      <c r="U3477" s="13">
        <f>SUMIFS('Fielding Data'!E:E, 'Fielding Data'!$A:$A, $A3477)</f>
        <v>166</v>
      </c>
      <c r="V3477" s="13">
        <f>SUMIFS('Fielding Data'!F:F, 'Fielding Data'!$A:$A, $A3477)</f>
        <v>4</v>
      </c>
      <c r="W3477" s="13">
        <f>SUMIFS('Fielding Data'!G:G, 'Fielding Data'!$A:$A, $A3477)</f>
        <v>1</v>
      </c>
      <c r="X3477" s="13">
        <f>SUMIFS('Fielding Data'!H:H, 'Fielding Data'!$A:$A, $A3477)</f>
        <v>1</v>
      </c>
    </row>
    <row r="3478" spans="1:24" x14ac:dyDescent="0.3">
      <c r="A3478" s="13" t="str">
        <f t="shared" si="109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 t="shared" si="108"/>
        <v>P</v>
      </c>
      <c r="Q3478" s="13">
        <f>IFERROR(VLOOKUP($A3478, 'Fielding Data'!$A$1:$H$12056, 5, 0), 0)</f>
        <v>12</v>
      </c>
      <c r="R3478" s="13">
        <f>IFERROR(VLOOKUP($A3478, 'Fielding Data'!$A$1:$H$12056, 6, 0), 0)</f>
        <v>43</v>
      </c>
      <c r="S3478" s="13">
        <f>IFERROR(VLOOKUP($A3478, 'Fielding Data'!$A$1:$H$12056, 7, 0), 0)</f>
        <v>5</v>
      </c>
      <c r="T3478" s="13">
        <f>IFERROR(VLOOKUP($A3478, 'Fielding Data'!$A$1:$H$12056, 8, 0), 0)</f>
        <v>1</v>
      </c>
      <c r="U3478" s="13">
        <f>SUMIFS('Fielding Data'!E:E, 'Fielding Data'!$A:$A, $A3478)</f>
        <v>12</v>
      </c>
      <c r="V3478" s="13">
        <f>SUMIFS('Fielding Data'!F:F, 'Fielding Data'!$A:$A, $A3478)</f>
        <v>43</v>
      </c>
      <c r="W3478" s="13">
        <f>SUMIFS('Fielding Data'!G:G, 'Fielding Data'!$A:$A, $A3478)</f>
        <v>5</v>
      </c>
      <c r="X3478" s="13">
        <f>SUMIFS('Fielding Data'!H:H, 'Fielding Data'!$A:$A, $A3478)</f>
        <v>1</v>
      </c>
    </row>
    <row r="3479" spans="1:24" x14ac:dyDescent="0.3">
      <c r="A3479" s="13" t="str">
        <f t="shared" si="109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 t="shared" si="108"/>
        <v>P</v>
      </c>
      <c r="Q3479" s="13">
        <f>IFERROR(VLOOKUP($A3479, 'Fielding Data'!$A$1:$H$12056, 5, 0), 0)</f>
        <v>1</v>
      </c>
      <c r="R3479" s="13">
        <f>IFERROR(VLOOKUP($A3479, 'Fielding Data'!$A$1:$H$12056, 6, 0), 0)</f>
        <v>0</v>
      </c>
      <c r="S3479" s="13">
        <f>IFERROR(VLOOKUP($A3479, 'Fielding Data'!$A$1:$H$12056, 7, 0), 0)</f>
        <v>0</v>
      </c>
      <c r="T3479" s="13">
        <f>IFERROR(VLOOKUP($A3479, 'Fielding Data'!$A$1:$H$12056, 8, 0), 0)</f>
        <v>0</v>
      </c>
      <c r="U3479" s="13">
        <f>SUMIFS('Fielding Data'!E:E, 'Fielding Data'!$A:$A, $A3479)</f>
        <v>1</v>
      </c>
      <c r="V3479" s="13">
        <f>SUMIFS('Fielding Data'!F:F, 'Fielding Data'!$A:$A, $A3479)</f>
        <v>0</v>
      </c>
      <c r="W3479" s="13">
        <f>SUMIFS('Fielding Data'!G:G, 'Fielding Data'!$A:$A, $A3479)</f>
        <v>0</v>
      </c>
      <c r="X3479" s="13">
        <f>SUMIFS('Fielding Data'!H:H, 'Fielding Data'!$A:$A, $A3479)</f>
        <v>0</v>
      </c>
    </row>
    <row r="3480" spans="1:24" x14ac:dyDescent="0.3">
      <c r="A3480" s="13" t="str">
        <f t="shared" si="109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 t="shared" si="108"/>
        <v>1B</v>
      </c>
      <c r="Q3480" s="13">
        <f>IFERROR(VLOOKUP($A3480, 'Fielding Data'!$A$1:$H$12056, 5, 0), 0)</f>
        <v>21</v>
      </c>
      <c r="R3480" s="13">
        <f>IFERROR(VLOOKUP($A3480, 'Fielding Data'!$A$1:$H$12056, 6, 0), 0)</f>
        <v>1</v>
      </c>
      <c r="S3480" s="13">
        <f>IFERROR(VLOOKUP($A3480, 'Fielding Data'!$A$1:$H$12056, 7, 0), 0)</f>
        <v>0</v>
      </c>
      <c r="T3480" s="13">
        <f>IFERROR(VLOOKUP($A3480, 'Fielding Data'!$A$1:$H$12056, 8, 0), 0)</f>
        <v>1</v>
      </c>
      <c r="U3480" s="13">
        <f>SUMIFS('Fielding Data'!E:E, 'Fielding Data'!$A:$A, $A3480)</f>
        <v>32</v>
      </c>
      <c r="V3480" s="13">
        <f>SUMIFS('Fielding Data'!F:F, 'Fielding Data'!$A:$A, $A3480)</f>
        <v>37</v>
      </c>
      <c r="W3480" s="13">
        <f>SUMIFS('Fielding Data'!G:G, 'Fielding Data'!$A:$A, $A3480)</f>
        <v>2</v>
      </c>
      <c r="X3480" s="13">
        <f>SUMIFS('Fielding Data'!H:H, 'Fielding Data'!$A:$A, $A3480)</f>
        <v>5</v>
      </c>
    </row>
    <row r="3481" spans="1:24" x14ac:dyDescent="0.3">
      <c r="A3481" s="13" t="str">
        <f t="shared" si="109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 t="shared" si="108"/>
        <v>P</v>
      </c>
      <c r="Q3481" s="13">
        <f>IFERROR(VLOOKUP($A3481, 'Fielding Data'!$A$1:$H$12056, 5, 0), 0)</f>
        <v>8</v>
      </c>
      <c r="R3481" s="13">
        <f>IFERROR(VLOOKUP($A3481, 'Fielding Data'!$A$1:$H$12056, 6, 0), 0)</f>
        <v>20</v>
      </c>
      <c r="S3481" s="13">
        <f>IFERROR(VLOOKUP($A3481, 'Fielding Data'!$A$1:$H$12056, 7, 0), 0)</f>
        <v>2</v>
      </c>
      <c r="T3481" s="13">
        <f>IFERROR(VLOOKUP($A3481, 'Fielding Data'!$A$1:$H$12056, 8, 0), 0)</f>
        <v>0</v>
      </c>
      <c r="U3481" s="13">
        <f>SUMIFS('Fielding Data'!E:E, 'Fielding Data'!$A:$A, $A3481)</f>
        <v>8</v>
      </c>
      <c r="V3481" s="13">
        <f>SUMIFS('Fielding Data'!F:F, 'Fielding Data'!$A:$A, $A3481)</f>
        <v>20</v>
      </c>
      <c r="W3481" s="13">
        <f>SUMIFS('Fielding Data'!G:G, 'Fielding Data'!$A:$A, $A3481)</f>
        <v>2</v>
      </c>
      <c r="X3481" s="13">
        <f>SUMIFS('Fielding Data'!H:H, 'Fielding Data'!$A:$A, $A3481)</f>
        <v>0</v>
      </c>
    </row>
    <row r="3482" spans="1:24" x14ac:dyDescent="0.3">
      <c r="A3482" s="13" t="str">
        <f t="shared" si="109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 t="shared" si="108"/>
        <v>C</v>
      </c>
      <c r="Q3482" s="13">
        <f>IFERROR(VLOOKUP($A3482, 'Fielding Data'!$A$1:$H$12056, 5, 0), 0)</f>
        <v>32</v>
      </c>
      <c r="R3482" s="13">
        <f>IFERROR(VLOOKUP($A3482, 'Fielding Data'!$A$1:$H$12056, 6, 0), 0)</f>
        <v>5</v>
      </c>
      <c r="S3482" s="13">
        <f>IFERROR(VLOOKUP($A3482, 'Fielding Data'!$A$1:$H$12056, 7, 0), 0)</f>
        <v>0</v>
      </c>
      <c r="T3482" s="13">
        <f>IFERROR(VLOOKUP($A3482, 'Fielding Data'!$A$1:$H$12056, 8, 0), 0)</f>
        <v>0</v>
      </c>
      <c r="U3482" s="13">
        <f>SUMIFS('Fielding Data'!E:E, 'Fielding Data'!$A:$A, $A3482)</f>
        <v>32</v>
      </c>
      <c r="V3482" s="13">
        <f>SUMIFS('Fielding Data'!F:F, 'Fielding Data'!$A:$A, $A3482)</f>
        <v>5</v>
      </c>
      <c r="W3482" s="13">
        <f>SUMIFS('Fielding Data'!G:G, 'Fielding Data'!$A:$A, $A3482)</f>
        <v>0</v>
      </c>
      <c r="X3482" s="13">
        <f>SUMIFS('Fielding Data'!H:H, 'Fielding Data'!$A:$A, $A3482)</f>
        <v>0</v>
      </c>
    </row>
    <row r="3483" spans="1:24" x14ac:dyDescent="0.3">
      <c r="A3483" s="13" t="str">
        <f t="shared" si="109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 t="shared" si="108"/>
        <v>P</v>
      </c>
      <c r="Q3483" s="13">
        <f>IFERROR(VLOOKUP($A3483, 'Fielding Data'!$A$1:$H$12056, 5, 0), 0)</f>
        <v>2</v>
      </c>
      <c r="R3483" s="13">
        <f>IFERROR(VLOOKUP($A3483, 'Fielding Data'!$A$1:$H$12056, 6, 0), 0)</f>
        <v>2</v>
      </c>
      <c r="S3483" s="13">
        <f>IFERROR(VLOOKUP($A3483, 'Fielding Data'!$A$1:$H$12056, 7, 0), 0)</f>
        <v>0</v>
      </c>
      <c r="T3483" s="13">
        <f>IFERROR(VLOOKUP($A3483, 'Fielding Data'!$A$1:$H$12056, 8, 0), 0)</f>
        <v>0</v>
      </c>
      <c r="U3483" s="13">
        <f>SUMIFS('Fielding Data'!E:E, 'Fielding Data'!$A:$A, $A3483)</f>
        <v>2</v>
      </c>
      <c r="V3483" s="13">
        <f>SUMIFS('Fielding Data'!F:F, 'Fielding Data'!$A:$A, $A3483)</f>
        <v>2</v>
      </c>
      <c r="W3483" s="13">
        <f>SUMIFS('Fielding Data'!G:G, 'Fielding Data'!$A:$A, $A3483)</f>
        <v>0</v>
      </c>
      <c r="X3483" s="13">
        <f>SUMIFS('Fielding Data'!H:H, 'Fielding Data'!$A:$A, $A3483)</f>
        <v>0</v>
      </c>
    </row>
    <row r="3484" spans="1:24" x14ac:dyDescent="0.3">
      <c r="A3484" s="13" t="str">
        <f t="shared" si="109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 t="shared" si="108"/>
        <v>C</v>
      </c>
      <c r="Q3484" s="13">
        <f>IFERROR(VLOOKUP($A3484, 'Fielding Data'!$A$1:$H$12056, 5, 0), 0)</f>
        <v>994</v>
      </c>
      <c r="R3484" s="13">
        <f>IFERROR(VLOOKUP($A3484, 'Fielding Data'!$A$1:$H$12056, 6, 0), 0)</f>
        <v>52</v>
      </c>
      <c r="S3484" s="13">
        <f>IFERROR(VLOOKUP($A3484, 'Fielding Data'!$A$1:$H$12056, 7, 0), 0)</f>
        <v>10</v>
      </c>
      <c r="T3484" s="13">
        <f>IFERROR(VLOOKUP($A3484, 'Fielding Data'!$A$1:$H$12056, 8, 0), 0)</f>
        <v>7</v>
      </c>
      <c r="U3484" s="13">
        <f>SUMIFS('Fielding Data'!E:E, 'Fielding Data'!$A:$A, $A3484)</f>
        <v>994</v>
      </c>
      <c r="V3484" s="13">
        <f>SUMIFS('Fielding Data'!F:F, 'Fielding Data'!$A:$A, $A3484)</f>
        <v>52</v>
      </c>
      <c r="W3484" s="13">
        <f>SUMIFS('Fielding Data'!G:G, 'Fielding Data'!$A:$A, $A3484)</f>
        <v>10</v>
      </c>
      <c r="X3484" s="13">
        <f>SUMIFS('Fielding Data'!H:H, 'Fielding Data'!$A:$A, $A3484)</f>
        <v>7</v>
      </c>
    </row>
    <row r="3485" spans="1:24" x14ac:dyDescent="0.3">
      <c r="A3485" s="13" t="str">
        <f t="shared" si="109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 t="shared" si="108"/>
        <v>1B</v>
      </c>
      <c r="Q3485" s="13">
        <f>IFERROR(VLOOKUP($A3485, 'Fielding Data'!$A$1:$H$12056, 5, 0), 0)</f>
        <v>421</v>
      </c>
      <c r="R3485" s="13">
        <f>IFERROR(VLOOKUP($A3485, 'Fielding Data'!$A$1:$H$12056, 6, 0), 0)</f>
        <v>38</v>
      </c>
      <c r="S3485" s="13">
        <f>IFERROR(VLOOKUP($A3485, 'Fielding Data'!$A$1:$H$12056, 7, 0), 0)</f>
        <v>4</v>
      </c>
      <c r="T3485" s="13">
        <f>IFERROR(VLOOKUP($A3485, 'Fielding Data'!$A$1:$H$12056, 8, 0), 0)</f>
        <v>34</v>
      </c>
      <c r="U3485" s="13">
        <f>SUMIFS('Fielding Data'!E:E, 'Fielding Data'!$A:$A, $A3485)</f>
        <v>444</v>
      </c>
      <c r="V3485" s="13">
        <f>SUMIFS('Fielding Data'!F:F, 'Fielding Data'!$A:$A, $A3485)</f>
        <v>68</v>
      </c>
      <c r="W3485" s="13">
        <f>SUMIFS('Fielding Data'!G:G, 'Fielding Data'!$A:$A, $A3485)</f>
        <v>12</v>
      </c>
      <c r="X3485" s="13">
        <f>SUMIFS('Fielding Data'!H:H, 'Fielding Data'!$A:$A, $A3485)</f>
        <v>37</v>
      </c>
    </row>
    <row r="3486" spans="1:24" x14ac:dyDescent="0.3">
      <c r="A3486" s="13" t="str">
        <f t="shared" si="109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 t="shared" si="108"/>
        <v>P</v>
      </c>
      <c r="Q3486" s="13">
        <f>IFERROR(VLOOKUP($A3486, 'Fielding Data'!$A$1:$H$12056, 5, 0), 0)</f>
        <v>4</v>
      </c>
      <c r="R3486" s="13">
        <f>IFERROR(VLOOKUP($A3486, 'Fielding Data'!$A$1:$H$12056, 6, 0), 0)</f>
        <v>8</v>
      </c>
      <c r="S3486" s="13">
        <f>IFERROR(VLOOKUP($A3486, 'Fielding Data'!$A$1:$H$12056, 7, 0), 0)</f>
        <v>2</v>
      </c>
      <c r="T3486" s="13">
        <f>IFERROR(VLOOKUP($A3486, 'Fielding Data'!$A$1:$H$12056, 8, 0), 0)</f>
        <v>0</v>
      </c>
      <c r="U3486" s="13">
        <f>SUMIFS('Fielding Data'!E:E, 'Fielding Data'!$A:$A, $A3486)</f>
        <v>4</v>
      </c>
      <c r="V3486" s="13">
        <f>SUMIFS('Fielding Data'!F:F, 'Fielding Data'!$A:$A, $A3486)</f>
        <v>8</v>
      </c>
      <c r="W3486" s="13">
        <f>SUMIFS('Fielding Data'!G:G, 'Fielding Data'!$A:$A, $A3486)</f>
        <v>2</v>
      </c>
      <c r="X3486" s="13">
        <f>SUMIFS('Fielding Data'!H:H, 'Fielding Data'!$A:$A, $A3486)</f>
        <v>0</v>
      </c>
    </row>
    <row r="3487" spans="1:24" x14ac:dyDescent="0.3">
      <c r="A3487" s="13" t="str">
        <f t="shared" si="109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 t="shared" si="108"/>
        <v>P</v>
      </c>
      <c r="Q3487" s="13">
        <f>IFERROR(VLOOKUP($A3487, 'Fielding Data'!$A$1:$H$12056, 5, 0), 0)</f>
        <v>0</v>
      </c>
      <c r="R3487" s="13">
        <f>IFERROR(VLOOKUP($A3487, 'Fielding Data'!$A$1:$H$12056, 6, 0), 0)</f>
        <v>2</v>
      </c>
      <c r="S3487" s="13">
        <f>IFERROR(VLOOKUP($A3487, 'Fielding Data'!$A$1:$H$12056, 7, 0), 0)</f>
        <v>0</v>
      </c>
      <c r="T3487" s="13">
        <f>IFERROR(VLOOKUP($A3487, 'Fielding Data'!$A$1:$H$12056, 8, 0), 0)</f>
        <v>0</v>
      </c>
      <c r="U3487" s="13">
        <f>SUMIFS('Fielding Data'!E:E, 'Fielding Data'!$A:$A, $A3487)</f>
        <v>0</v>
      </c>
      <c r="V3487" s="13">
        <f>SUMIFS('Fielding Data'!F:F, 'Fielding Data'!$A:$A, $A3487)</f>
        <v>2</v>
      </c>
      <c r="W3487" s="13">
        <f>SUMIFS('Fielding Data'!G:G, 'Fielding Data'!$A:$A, $A3487)</f>
        <v>0</v>
      </c>
      <c r="X3487" s="13">
        <f>SUMIFS('Fielding Data'!H:H, 'Fielding Data'!$A:$A, $A3487)</f>
        <v>0</v>
      </c>
    </row>
    <row r="3488" spans="1:24" x14ac:dyDescent="0.3">
      <c r="A3488" s="13" t="str">
        <f t="shared" si="109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 t="shared" si="108"/>
        <v>P</v>
      </c>
      <c r="Q3488" s="13">
        <f>IFERROR(VLOOKUP($A3488, 'Fielding Data'!$A$1:$H$12056, 5, 0), 0)</f>
        <v>12</v>
      </c>
      <c r="R3488" s="13">
        <f>IFERROR(VLOOKUP($A3488, 'Fielding Data'!$A$1:$H$12056, 6, 0), 0)</f>
        <v>17</v>
      </c>
      <c r="S3488" s="13">
        <f>IFERROR(VLOOKUP($A3488, 'Fielding Data'!$A$1:$H$12056, 7, 0), 0)</f>
        <v>0</v>
      </c>
      <c r="T3488" s="13">
        <f>IFERROR(VLOOKUP($A3488, 'Fielding Data'!$A$1:$H$12056, 8, 0), 0)</f>
        <v>2</v>
      </c>
      <c r="U3488" s="13">
        <f>SUMIFS('Fielding Data'!E:E, 'Fielding Data'!$A:$A, $A3488)</f>
        <v>12</v>
      </c>
      <c r="V3488" s="13">
        <f>SUMIFS('Fielding Data'!F:F, 'Fielding Data'!$A:$A, $A3488)</f>
        <v>17</v>
      </c>
      <c r="W3488" s="13">
        <f>SUMIFS('Fielding Data'!G:G, 'Fielding Data'!$A:$A, $A3488)</f>
        <v>0</v>
      </c>
      <c r="X3488" s="13">
        <f>SUMIFS('Fielding Data'!H:H, 'Fielding Data'!$A:$A, $A3488)</f>
        <v>2</v>
      </c>
    </row>
    <row r="3489" spans="1:24" x14ac:dyDescent="0.3">
      <c r="A3489" s="13" t="str">
        <f t="shared" si="109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 t="shared" si="108"/>
        <v>LF</v>
      </c>
      <c r="Q3489" s="13">
        <f>IFERROR(VLOOKUP($A3489, 'Fielding Data'!$A$1:$H$12056, 5, 0), 0)</f>
        <v>0</v>
      </c>
      <c r="R3489" s="13">
        <f>IFERROR(VLOOKUP($A3489, 'Fielding Data'!$A$1:$H$12056, 6, 0), 0)</f>
        <v>0</v>
      </c>
      <c r="S3489" s="13">
        <f>IFERROR(VLOOKUP($A3489, 'Fielding Data'!$A$1:$H$12056, 7, 0), 0)</f>
        <v>0</v>
      </c>
      <c r="T3489" s="13">
        <f>IFERROR(VLOOKUP($A3489, 'Fielding Data'!$A$1:$H$12056, 8, 0), 0)</f>
        <v>0</v>
      </c>
      <c r="U3489" s="13">
        <f>SUMIFS('Fielding Data'!E:E, 'Fielding Data'!$A:$A, $A3489)</f>
        <v>237</v>
      </c>
      <c r="V3489" s="13">
        <f>SUMIFS('Fielding Data'!F:F, 'Fielding Data'!$A:$A, $A3489)</f>
        <v>6</v>
      </c>
      <c r="W3489" s="13">
        <f>SUMIFS('Fielding Data'!G:G, 'Fielding Data'!$A:$A, $A3489)</f>
        <v>4</v>
      </c>
      <c r="X3489" s="13">
        <f>SUMIFS('Fielding Data'!H:H, 'Fielding Data'!$A:$A, $A3489)</f>
        <v>2</v>
      </c>
    </row>
    <row r="3490" spans="1:24" x14ac:dyDescent="0.3">
      <c r="A3490" s="13" t="str">
        <f t="shared" si="109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 t="shared" si="108"/>
        <v>1B</v>
      </c>
      <c r="Q3490" s="13">
        <f>IFERROR(VLOOKUP($A3490, 'Fielding Data'!$A$1:$H$12056, 5, 0), 0)</f>
        <v>10</v>
      </c>
      <c r="R3490" s="13">
        <f>IFERROR(VLOOKUP($A3490, 'Fielding Data'!$A$1:$H$12056, 6, 0), 0)</f>
        <v>2</v>
      </c>
      <c r="S3490" s="13">
        <f>IFERROR(VLOOKUP($A3490, 'Fielding Data'!$A$1:$H$12056, 7, 0), 0)</f>
        <v>0</v>
      </c>
      <c r="T3490" s="13">
        <f>IFERROR(VLOOKUP($A3490, 'Fielding Data'!$A$1:$H$12056, 8, 0), 0)</f>
        <v>1</v>
      </c>
      <c r="U3490" s="13">
        <f>SUMIFS('Fielding Data'!E:E, 'Fielding Data'!$A:$A, $A3490)</f>
        <v>430</v>
      </c>
      <c r="V3490" s="13">
        <f>SUMIFS('Fielding Data'!F:F, 'Fielding Data'!$A:$A, $A3490)</f>
        <v>34</v>
      </c>
      <c r="W3490" s="13">
        <f>SUMIFS('Fielding Data'!G:G, 'Fielding Data'!$A:$A, $A3490)</f>
        <v>4</v>
      </c>
      <c r="X3490" s="13">
        <f>SUMIFS('Fielding Data'!H:H, 'Fielding Data'!$A:$A, $A3490)</f>
        <v>7</v>
      </c>
    </row>
    <row r="3491" spans="1:24" x14ac:dyDescent="0.3">
      <c r="A3491" s="13" t="str">
        <f t="shared" si="109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 t="shared" si="108"/>
        <v>P</v>
      </c>
      <c r="Q3491" s="13">
        <f>IFERROR(VLOOKUP($A3491, 'Fielding Data'!$A$1:$H$12056, 5, 0), 0)</f>
        <v>0</v>
      </c>
      <c r="R3491" s="13">
        <f>IFERROR(VLOOKUP($A3491, 'Fielding Data'!$A$1:$H$12056, 6, 0), 0)</f>
        <v>0</v>
      </c>
      <c r="S3491" s="13">
        <f>IFERROR(VLOOKUP($A3491, 'Fielding Data'!$A$1:$H$12056, 7, 0), 0)</f>
        <v>0</v>
      </c>
      <c r="T3491" s="13">
        <f>IFERROR(VLOOKUP($A3491, 'Fielding Data'!$A$1:$H$12056, 8, 0), 0)</f>
        <v>0</v>
      </c>
      <c r="U3491" s="13">
        <f>SUMIFS('Fielding Data'!E:E, 'Fielding Data'!$A:$A, $A3491)</f>
        <v>0</v>
      </c>
      <c r="V3491" s="13">
        <f>SUMIFS('Fielding Data'!F:F, 'Fielding Data'!$A:$A, $A3491)</f>
        <v>0</v>
      </c>
      <c r="W3491" s="13">
        <f>SUMIFS('Fielding Data'!G:G, 'Fielding Data'!$A:$A, $A3491)</f>
        <v>0</v>
      </c>
      <c r="X3491" s="13">
        <f>SUMIFS('Fielding Data'!H:H, 'Fielding Data'!$A:$A, $A3491)</f>
        <v>0</v>
      </c>
    </row>
    <row r="3492" spans="1:24" x14ac:dyDescent="0.3">
      <c r="A3492" s="13" t="str">
        <f t="shared" si="109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 t="shared" si="108"/>
        <v>P</v>
      </c>
      <c r="Q3492" s="13">
        <f>IFERROR(VLOOKUP($A3492, 'Fielding Data'!$A$1:$H$12056, 5, 0), 0)</f>
        <v>7</v>
      </c>
      <c r="R3492" s="13">
        <f>IFERROR(VLOOKUP($A3492, 'Fielding Data'!$A$1:$H$12056, 6, 0), 0)</f>
        <v>33</v>
      </c>
      <c r="S3492" s="13">
        <f>IFERROR(VLOOKUP($A3492, 'Fielding Data'!$A$1:$H$12056, 7, 0), 0)</f>
        <v>2</v>
      </c>
      <c r="T3492" s="13">
        <f>IFERROR(VLOOKUP($A3492, 'Fielding Data'!$A$1:$H$12056, 8, 0), 0)</f>
        <v>0</v>
      </c>
      <c r="U3492" s="13">
        <f>SUMIFS('Fielding Data'!E:E, 'Fielding Data'!$A:$A, $A3492)</f>
        <v>7</v>
      </c>
      <c r="V3492" s="13">
        <f>SUMIFS('Fielding Data'!F:F, 'Fielding Data'!$A:$A, $A3492)</f>
        <v>33</v>
      </c>
      <c r="W3492" s="13">
        <f>SUMIFS('Fielding Data'!G:G, 'Fielding Data'!$A:$A, $A3492)</f>
        <v>2</v>
      </c>
      <c r="X3492" s="13">
        <f>SUMIFS('Fielding Data'!H:H, 'Fielding Data'!$A:$A, $A3492)</f>
        <v>0</v>
      </c>
    </row>
    <row r="3493" spans="1:24" x14ac:dyDescent="0.3">
      <c r="A3493" s="13" t="str">
        <f t="shared" si="109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 t="shared" si="108"/>
        <v>2B</v>
      </c>
      <c r="Q3493" s="13">
        <f>IFERROR(VLOOKUP($A3493, 'Fielding Data'!$A$1:$H$12056, 5, 0), 0)</f>
        <v>1</v>
      </c>
      <c r="R3493" s="13">
        <f>IFERROR(VLOOKUP($A3493, 'Fielding Data'!$A$1:$H$12056, 6, 0), 0)</f>
        <v>5</v>
      </c>
      <c r="S3493" s="13">
        <f>IFERROR(VLOOKUP($A3493, 'Fielding Data'!$A$1:$H$12056, 7, 0), 0)</f>
        <v>1</v>
      </c>
      <c r="T3493" s="13">
        <f>IFERROR(VLOOKUP($A3493, 'Fielding Data'!$A$1:$H$12056, 8, 0), 0)</f>
        <v>1</v>
      </c>
      <c r="U3493" s="13">
        <f>SUMIFS('Fielding Data'!E:E, 'Fielding Data'!$A:$A, $A3493)</f>
        <v>22</v>
      </c>
      <c r="V3493" s="13">
        <f>SUMIFS('Fielding Data'!F:F, 'Fielding Data'!$A:$A, $A3493)</f>
        <v>54</v>
      </c>
      <c r="W3493" s="13">
        <f>SUMIFS('Fielding Data'!G:G, 'Fielding Data'!$A:$A, $A3493)</f>
        <v>2</v>
      </c>
      <c r="X3493" s="13">
        <f>SUMIFS('Fielding Data'!H:H, 'Fielding Data'!$A:$A, $A3493)</f>
        <v>15</v>
      </c>
    </row>
    <row r="3494" spans="1:24" x14ac:dyDescent="0.3">
      <c r="A3494" s="13" t="str">
        <f t="shared" si="109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 t="shared" si="108"/>
        <v>P</v>
      </c>
      <c r="Q3494" s="13">
        <f>IFERROR(VLOOKUP($A3494, 'Fielding Data'!$A$1:$H$12056, 5, 0), 0)</f>
        <v>0</v>
      </c>
      <c r="R3494" s="13">
        <f>IFERROR(VLOOKUP($A3494, 'Fielding Data'!$A$1:$H$12056, 6, 0), 0)</f>
        <v>1</v>
      </c>
      <c r="S3494" s="13">
        <f>IFERROR(VLOOKUP($A3494, 'Fielding Data'!$A$1:$H$12056, 7, 0), 0)</f>
        <v>0</v>
      </c>
      <c r="T3494" s="13">
        <f>IFERROR(VLOOKUP($A3494, 'Fielding Data'!$A$1:$H$12056, 8, 0), 0)</f>
        <v>0</v>
      </c>
      <c r="U3494" s="13">
        <f>SUMIFS('Fielding Data'!E:E, 'Fielding Data'!$A:$A, $A3494)</f>
        <v>0</v>
      </c>
      <c r="V3494" s="13">
        <f>SUMIFS('Fielding Data'!F:F, 'Fielding Data'!$A:$A, $A3494)</f>
        <v>1</v>
      </c>
      <c r="W3494" s="13">
        <f>SUMIFS('Fielding Data'!G:G, 'Fielding Data'!$A:$A, $A3494)</f>
        <v>0</v>
      </c>
      <c r="X3494" s="13">
        <f>SUMIFS('Fielding Data'!H:H, 'Fielding Data'!$A:$A, $A3494)</f>
        <v>0</v>
      </c>
    </row>
    <row r="3495" spans="1:24" x14ac:dyDescent="0.3">
      <c r="A3495" s="13" t="str">
        <f t="shared" si="109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 t="shared" si="108"/>
        <v>P</v>
      </c>
      <c r="Q3495" s="13">
        <f>IFERROR(VLOOKUP($A3495, 'Fielding Data'!$A$1:$H$12056, 5, 0), 0)</f>
        <v>1</v>
      </c>
      <c r="R3495" s="13">
        <f>IFERROR(VLOOKUP($A3495, 'Fielding Data'!$A$1:$H$12056, 6, 0), 0)</f>
        <v>1</v>
      </c>
      <c r="S3495" s="13">
        <f>IFERROR(VLOOKUP($A3495, 'Fielding Data'!$A$1:$H$12056, 7, 0), 0)</f>
        <v>0</v>
      </c>
      <c r="T3495" s="13">
        <f>IFERROR(VLOOKUP($A3495, 'Fielding Data'!$A$1:$H$12056, 8, 0), 0)</f>
        <v>0</v>
      </c>
      <c r="U3495" s="13">
        <f>SUMIFS('Fielding Data'!E:E, 'Fielding Data'!$A:$A, $A3495)</f>
        <v>1</v>
      </c>
      <c r="V3495" s="13">
        <f>SUMIFS('Fielding Data'!F:F, 'Fielding Data'!$A:$A, $A3495)</f>
        <v>1</v>
      </c>
      <c r="W3495" s="13">
        <f>SUMIFS('Fielding Data'!G:G, 'Fielding Data'!$A:$A, $A3495)</f>
        <v>0</v>
      </c>
      <c r="X3495" s="13">
        <f>SUMIFS('Fielding Data'!H:H, 'Fielding Data'!$A:$A, $A3495)</f>
        <v>0</v>
      </c>
    </row>
    <row r="3496" spans="1:24" x14ac:dyDescent="0.3">
      <c r="A3496" s="13" t="str">
        <f t="shared" si="109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 t="shared" si="108"/>
        <v>P</v>
      </c>
      <c r="Q3496" s="13">
        <f>IFERROR(VLOOKUP($A3496, 'Fielding Data'!$A$1:$H$12056, 5, 0), 0)</f>
        <v>10</v>
      </c>
      <c r="R3496" s="13">
        <f>IFERROR(VLOOKUP($A3496, 'Fielding Data'!$A$1:$H$12056, 6, 0), 0)</f>
        <v>22</v>
      </c>
      <c r="S3496" s="13">
        <f>IFERROR(VLOOKUP($A3496, 'Fielding Data'!$A$1:$H$12056, 7, 0), 0)</f>
        <v>2</v>
      </c>
      <c r="T3496" s="13">
        <f>IFERROR(VLOOKUP($A3496, 'Fielding Data'!$A$1:$H$12056, 8, 0), 0)</f>
        <v>1</v>
      </c>
      <c r="U3496" s="13">
        <f>SUMIFS('Fielding Data'!E:E, 'Fielding Data'!$A:$A, $A3496)</f>
        <v>10</v>
      </c>
      <c r="V3496" s="13">
        <f>SUMIFS('Fielding Data'!F:F, 'Fielding Data'!$A:$A, $A3496)</f>
        <v>22</v>
      </c>
      <c r="W3496" s="13">
        <f>SUMIFS('Fielding Data'!G:G, 'Fielding Data'!$A:$A, $A3496)</f>
        <v>2</v>
      </c>
      <c r="X3496" s="13">
        <f>SUMIFS('Fielding Data'!H:H, 'Fielding Data'!$A:$A, $A3496)</f>
        <v>1</v>
      </c>
    </row>
    <row r="3497" spans="1:24" x14ac:dyDescent="0.3">
      <c r="A3497" s="13" t="str">
        <f t="shared" si="109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 t="shared" si="108"/>
        <v>P</v>
      </c>
      <c r="Q3497" s="13">
        <f>IFERROR(VLOOKUP($A3497, 'Fielding Data'!$A$1:$H$12056, 5, 0), 0)</f>
        <v>4</v>
      </c>
      <c r="R3497" s="13">
        <f>IFERROR(VLOOKUP($A3497, 'Fielding Data'!$A$1:$H$12056, 6, 0), 0)</f>
        <v>22</v>
      </c>
      <c r="S3497" s="13">
        <f>IFERROR(VLOOKUP($A3497, 'Fielding Data'!$A$1:$H$12056, 7, 0), 0)</f>
        <v>1</v>
      </c>
      <c r="T3497" s="13">
        <f>IFERROR(VLOOKUP($A3497, 'Fielding Data'!$A$1:$H$12056, 8, 0), 0)</f>
        <v>2</v>
      </c>
      <c r="U3497" s="13">
        <f>SUMIFS('Fielding Data'!E:E, 'Fielding Data'!$A:$A, $A3497)</f>
        <v>4</v>
      </c>
      <c r="V3497" s="13">
        <f>SUMIFS('Fielding Data'!F:F, 'Fielding Data'!$A:$A, $A3497)</f>
        <v>22</v>
      </c>
      <c r="W3497" s="13">
        <f>SUMIFS('Fielding Data'!G:G, 'Fielding Data'!$A:$A, $A3497)</f>
        <v>1</v>
      </c>
      <c r="X3497" s="13">
        <f>SUMIFS('Fielding Data'!H:H, 'Fielding Data'!$A:$A, $A3497)</f>
        <v>2</v>
      </c>
    </row>
    <row r="3498" spans="1:24" x14ac:dyDescent="0.3">
      <c r="A3498" s="13" t="str">
        <f t="shared" si="109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 t="shared" si="108"/>
        <v>2B</v>
      </c>
      <c r="Q3498" s="13">
        <f>IFERROR(VLOOKUP($A3498, 'Fielding Data'!$A$1:$H$12056, 5, 0), 0)</f>
        <v>36</v>
      </c>
      <c r="R3498" s="13">
        <f>IFERROR(VLOOKUP($A3498, 'Fielding Data'!$A$1:$H$12056, 6, 0), 0)</f>
        <v>50</v>
      </c>
      <c r="S3498" s="13">
        <f>IFERROR(VLOOKUP($A3498, 'Fielding Data'!$A$1:$H$12056, 7, 0), 0)</f>
        <v>1</v>
      </c>
      <c r="T3498" s="13">
        <f>IFERROR(VLOOKUP($A3498, 'Fielding Data'!$A$1:$H$12056, 8, 0), 0)</f>
        <v>13</v>
      </c>
      <c r="U3498" s="13">
        <f>SUMIFS('Fielding Data'!E:E, 'Fielding Data'!$A:$A, $A3498)</f>
        <v>38</v>
      </c>
      <c r="V3498" s="13">
        <f>SUMIFS('Fielding Data'!F:F, 'Fielding Data'!$A:$A, $A3498)</f>
        <v>58</v>
      </c>
      <c r="W3498" s="13">
        <f>SUMIFS('Fielding Data'!G:G, 'Fielding Data'!$A:$A, $A3498)</f>
        <v>1</v>
      </c>
      <c r="X3498" s="13">
        <f>SUMIFS('Fielding Data'!H:H, 'Fielding Data'!$A:$A, $A3498)</f>
        <v>16</v>
      </c>
    </row>
    <row r="3499" spans="1:24" x14ac:dyDescent="0.3">
      <c r="A3499" s="13" t="str">
        <f t="shared" si="109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 t="shared" si="108"/>
        <v>3B</v>
      </c>
      <c r="Q3499" s="13">
        <f>IFERROR(VLOOKUP($A3499, 'Fielding Data'!$A$1:$H$12056, 5, 0), 0)</f>
        <v>107</v>
      </c>
      <c r="R3499" s="13">
        <f>IFERROR(VLOOKUP($A3499, 'Fielding Data'!$A$1:$H$12056, 6, 0), 0)</f>
        <v>267</v>
      </c>
      <c r="S3499" s="13">
        <f>IFERROR(VLOOKUP($A3499, 'Fielding Data'!$A$1:$H$12056, 7, 0), 0)</f>
        <v>10</v>
      </c>
      <c r="T3499" s="13">
        <f>IFERROR(VLOOKUP($A3499, 'Fielding Data'!$A$1:$H$12056, 8, 0), 0)</f>
        <v>20</v>
      </c>
      <c r="U3499" s="13">
        <f>SUMIFS('Fielding Data'!E:E, 'Fielding Data'!$A:$A, $A3499)</f>
        <v>107</v>
      </c>
      <c r="V3499" s="13">
        <f>SUMIFS('Fielding Data'!F:F, 'Fielding Data'!$A:$A, $A3499)</f>
        <v>269</v>
      </c>
      <c r="W3499" s="13">
        <f>SUMIFS('Fielding Data'!G:G, 'Fielding Data'!$A:$A, $A3499)</f>
        <v>10</v>
      </c>
      <c r="X3499" s="13">
        <f>SUMIFS('Fielding Data'!H:H, 'Fielding Data'!$A:$A, $A3499)</f>
        <v>20</v>
      </c>
    </row>
    <row r="3500" spans="1:24" x14ac:dyDescent="0.3">
      <c r="A3500" s="13" t="str">
        <f t="shared" si="109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 t="shared" si="108"/>
        <v>P</v>
      </c>
      <c r="Q3500" s="13">
        <f>IFERROR(VLOOKUP($A3500, 'Fielding Data'!$A$1:$H$12056, 5, 0), 0)</f>
        <v>9</v>
      </c>
      <c r="R3500" s="13">
        <f>IFERROR(VLOOKUP($A3500, 'Fielding Data'!$A$1:$H$12056, 6, 0), 0)</f>
        <v>10</v>
      </c>
      <c r="S3500" s="13">
        <f>IFERROR(VLOOKUP($A3500, 'Fielding Data'!$A$1:$H$12056, 7, 0), 0)</f>
        <v>5</v>
      </c>
      <c r="T3500" s="13">
        <f>IFERROR(VLOOKUP($A3500, 'Fielding Data'!$A$1:$H$12056, 8, 0), 0)</f>
        <v>1</v>
      </c>
      <c r="U3500" s="13">
        <f>SUMIFS('Fielding Data'!E:E, 'Fielding Data'!$A:$A, $A3500)</f>
        <v>9</v>
      </c>
      <c r="V3500" s="13">
        <f>SUMIFS('Fielding Data'!F:F, 'Fielding Data'!$A:$A, $A3500)</f>
        <v>10</v>
      </c>
      <c r="W3500" s="13">
        <f>SUMIFS('Fielding Data'!G:G, 'Fielding Data'!$A:$A, $A3500)</f>
        <v>5</v>
      </c>
      <c r="X3500" s="13">
        <f>SUMIFS('Fielding Data'!H:H, 'Fielding Data'!$A:$A, $A3500)</f>
        <v>1</v>
      </c>
    </row>
    <row r="3501" spans="1:24" x14ac:dyDescent="0.3">
      <c r="A3501" s="13" t="str">
        <f t="shared" si="109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 t="shared" si="108"/>
        <v>OF</v>
      </c>
      <c r="Q3501" s="13">
        <f>IFERROR(VLOOKUP($A3501, 'Fielding Data'!$A$1:$H$12056, 5, 0), 0)</f>
        <v>0</v>
      </c>
      <c r="R3501" s="13">
        <f>IFERROR(VLOOKUP($A3501, 'Fielding Data'!$A$1:$H$12056, 6, 0), 0)</f>
        <v>0</v>
      </c>
      <c r="S3501" s="13">
        <f>IFERROR(VLOOKUP($A3501, 'Fielding Data'!$A$1:$H$12056, 7, 0), 0)</f>
        <v>0</v>
      </c>
      <c r="T3501" s="13">
        <f>IFERROR(VLOOKUP($A3501, 'Fielding Data'!$A$1:$H$12056, 8, 0), 0)</f>
        <v>0</v>
      </c>
      <c r="U3501" s="13">
        <f>SUMIFS('Fielding Data'!E:E, 'Fielding Data'!$A:$A, $A3501)</f>
        <v>5</v>
      </c>
      <c r="V3501" s="13">
        <f>SUMIFS('Fielding Data'!F:F, 'Fielding Data'!$A:$A, $A3501)</f>
        <v>10</v>
      </c>
      <c r="W3501" s="13">
        <f>SUMIFS('Fielding Data'!G:G, 'Fielding Data'!$A:$A, $A3501)</f>
        <v>1</v>
      </c>
      <c r="X3501" s="13">
        <f>SUMIFS('Fielding Data'!H:H, 'Fielding Data'!$A:$A, $A3501)</f>
        <v>1</v>
      </c>
    </row>
    <row r="3502" spans="1:24" x14ac:dyDescent="0.3">
      <c r="A3502" s="13" t="str">
        <f t="shared" si="109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 t="shared" si="108"/>
        <v>P</v>
      </c>
      <c r="Q3502" s="13">
        <f>IFERROR(VLOOKUP($A3502, 'Fielding Data'!$A$1:$H$12056, 5, 0), 0)</f>
        <v>6</v>
      </c>
      <c r="R3502" s="13">
        <f>IFERROR(VLOOKUP($A3502, 'Fielding Data'!$A$1:$H$12056, 6, 0), 0)</f>
        <v>8</v>
      </c>
      <c r="S3502" s="13">
        <f>IFERROR(VLOOKUP($A3502, 'Fielding Data'!$A$1:$H$12056, 7, 0), 0)</f>
        <v>1</v>
      </c>
      <c r="T3502" s="13">
        <f>IFERROR(VLOOKUP($A3502, 'Fielding Data'!$A$1:$H$12056, 8, 0), 0)</f>
        <v>0</v>
      </c>
      <c r="U3502" s="13">
        <f>SUMIFS('Fielding Data'!E:E, 'Fielding Data'!$A:$A, $A3502)</f>
        <v>6</v>
      </c>
      <c r="V3502" s="13">
        <f>SUMIFS('Fielding Data'!F:F, 'Fielding Data'!$A:$A, $A3502)</f>
        <v>8</v>
      </c>
      <c r="W3502" s="13">
        <f>SUMIFS('Fielding Data'!G:G, 'Fielding Data'!$A:$A, $A3502)</f>
        <v>1</v>
      </c>
      <c r="X3502" s="13">
        <f>SUMIFS('Fielding Data'!H:H, 'Fielding Data'!$A:$A, $A3502)</f>
        <v>0</v>
      </c>
    </row>
    <row r="3503" spans="1:24" x14ac:dyDescent="0.3">
      <c r="A3503" s="13" t="str">
        <f t="shared" si="109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 t="shared" si="108"/>
        <v>CF</v>
      </c>
      <c r="Q3503" s="13">
        <f>IFERROR(VLOOKUP($A3503, 'Fielding Data'!$A$1:$H$12056, 5, 0), 0)</f>
        <v>0</v>
      </c>
      <c r="R3503" s="13">
        <f>IFERROR(VLOOKUP($A3503, 'Fielding Data'!$A$1:$H$12056, 6, 0), 0)</f>
        <v>0</v>
      </c>
      <c r="S3503" s="13">
        <f>IFERROR(VLOOKUP($A3503, 'Fielding Data'!$A$1:$H$12056, 7, 0), 0)</f>
        <v>0</v>
      </c>
      <c r="T3503" s="13">
        <f>IFERROR(VLOOKUP($A3503, 'Fielding Data'!$A$1:$H$12056, 8, 0), 0)</f>
        <v>0</v>
      </c>
      <c r="U3503" s="13">
        <f>SUMIFS('Fielding Data'!E:E, 'Fielding Data'!$A:$A, $A3503)</f>
        <v>201</v>
      </c>
      <c r="V3503" s="13">
        <f>SUMIFS('Fielding Data'!F:F, 'Fielding Data'!$A:$A, $A3503)</f>
        <v>4</v>
      </c>
      <c r="W3503" s="13">
        <f>SUMIFS('Fielding Data'!G:G, 'Fielding Data'!$A:$A, $A3503)</f>
        <v>2</v>
      </c>
      <c r="X3503" s="13">
        <f>SUMIFS('Fielding Data'!H:H, 'Fielding Data'!$A:$A, $A3503)</f>
        <v>1</v>
      </c>
    </row>
    <row r="3504" spans="1:24" x14ac:dyDescent="0.3">
      <c r="A3504" s="13" t="str">
        <f t="shared" si="109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 t="shared" si="108"/>
        <v>LF</v>
      </c>
      <c r="Q3504" s="13">
        <f>IFERROR(VLOOKUP($A3504, 'Fielding Data'!$A$1:$H$12056, 5, 0), 0)</f>
        <v>0</v>
      </c>
      <c r="R3504" s="13">
        <f>IFERROR(VLOOKUP($A3504, 'Fielding Data'!$A$1:$H$12056, 6, 0), 0)</f>
        <v>0</v>
      </c>
      <c r="S3504" s="13">
        <f>IFERROR(VLOOKUP($A3504, 'Fielding Data'!$A$1:$H$12056, 7, 0), 0)</f>
        <v>0</v>
      </c>
      <c r="T3504" s="13">
        <f>IFERROR(VLOOKUP($A3504, 'Fielding Data'!$A$1:$H$12056, 8, 0), 0)</f>
        <v>0</v>
      </c>
      <c r="U3504" s="13">
        <f>SUMIFS('Fielding Data'!E:E, 'Fielding Data'!$A:$A, $A3504)</f>
        <v>35</v>
      </c>
      <c r="V3504" s="13">
        <f>SUMIFS('Fielding Data'!F:F, 'Fielding Data'!$A:$A, $A3504)</f>
        <v>1</v>
      </c>
      <c r="W3504" s="13">
        <f>SUMIFS('Fielding Data'!G:G, 'Fielding Data'!$A:$A, $A3504)</f>
        <v>2</v>
      </c>
      <c r="X3504" s="13">
        <f>SUMIFS('Fielding Data'!H:H, 'Fielding Data'!$A:$A, $A3504)</f>
        <v>0</v>
      </c>
    </row>
    <row r="3505" spans="1:24" x14ac:dyDescent="0.3">
      <c r="A3505" s="13" t="str">
        <f t="shared" si="109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 t="shared" si="108"/>
        <v>CF</v>
      </c>
      <c r="Q3505" s="13">
        <f>IFERROR(VLOOKUP($A3505, 'Fielding Data'!$A$1:$H$12056, 5, 0), 0)</f>
        <v>0</v>
      </c>
      <c r="R3505" s="13">
        <f>IFERROR(VLOOKUP($A3505, 'Fielding Data'!$A$1:$H$12056, 6, 0), 0)</f>
        <v>0</v>
      </c>
      <c r="S3505" s="13">
        <f>IFERROR(VLOOKUP($A3505, 'Fielding Data'!$A$1:$H$12056, 7, 0), 0)</f>
        <v>0</v>
      </c>
      <c r="T3505" s="13">
        <f>IFERROR(VLOOKUP($A3505, 'Fielding Data'!$A$1:$H$12056, 8, 0), 0)</f>
        <v>0</v>
      </c>
      <c r="U3505" s="13">
        <f>SUMIFS('Fielding Data'!E:E, 'Fielding Data'!$A:$A, $A3505)</f>
        <v>64</v>
      </c>
      <c r="V3505" s="13">
        <f>SUMIFS('Fielding Data'!F:F, 'Fielding Data'!$A:$A, $A3505)</f>
        <v>0</v>
      </c>
      <c r="W3505" s="13">
        <f>SUMIFS('Fielding Data'!G:G, 'Fielding Data'!$A:$A, $A3505)</f>
        <v>0</v>
      </c>
      <c r="X3505" s="13">
        <f>SUMIFS('Fielding Data'!H:H, 'Fielding Data'!$A:$A, $A3505)</f>
        <v>0</v>
      </c>
    </row>
    <row r="3506" spans="1:24" x14ac:dyDescent="0.3">
      <c r="A3506" s="13" t="str">
        <f t="shared" si="109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 t="shared" si="108"/>
        <v>2B</v>
      </c>
      <c r="Q3506" s="13">
        <f>IFERROR(VLOOKUP($A3506, 'Fielding Data'!$A$1:$H$12056, 5, 0), 0)</f>
        <v>1</v>
      </c>
      <c r="R3506" s="13">
        <f>IFERROR(VLOOKUP($A3506, 'Fielding Data'!$A$1:$H$12056, 6, 0), 0)</f>
        <v>1</v>
      </c>
      <c r="S3506" s="13">
        <f>IFERROR(VLOOKUP($A3506, 'Fielding Data'!$A$1:$H$12056, 7, 0), 0)</f>
        <v>0</v>
      </c>
      <c r="T3506" s="13">
        <f>IFERROR(VLOOKUP($A3506, 'Fielding Data'!$A$1:$H$12056, 8, 0), 0)</f>
        <v>1</v>
      </c>
      <c r="U3506" s="13">
        <f>SUMIFS('Fielding Data'!E:E, 'Fielding Data'!$A:$A, $A3506)</f>
        <v>8</v>
      </c>
      <c r="V3506" s="13">
        <f>SUMIFS('Fielding Data'!F:F, 'Fielding Data'!$A:$A, $A3506)</f>
        <v>1</v>
      </c>
      <c r="W3506" s="13">
        <f>SUMIFS('Fielding Data'!G:G, 'Fielding Data'!$A:$A, $A3506)</f>
        <v>0</v>
      </c>
      <c r="X3506" s="13">
        <f>SUMIFS('Fielding Data'!H:H, 'Fielding Data'!$A:$A, $A3506)</f>
        <v>1</v>
      </c>
    </row>
    <row r="3507" spans="1:24" x14ac:dyDescent="0.3">
      <c r="A3507" s="13" t="str">
        <f t="shared" si="109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 t="shared" si="108"/>
        <v>1B</v>
      </c>
      <c r="Q3507" s="13">
        <f>IFERROR(VLOOKUP($A3507, 'Fielding Data'!$A$1:$H$12056, 5, 0), 0)</f>
        <v>358</v>
      </c>
      <c r="R3507" s="13">
        <f>IFERROR(VLOOKUP($A3507, 'Fielding Data'!$A$1:$H$12056, 6, 0), 0)</f>
        <v>24</v>
      </c>
      <c r="S3507" s="13">
        <f>IFERROR(VLOOKUP($A3507, 'Fielding Data'!$A$1:$H$12056, 7, 0), 0)</f>
        <v>2</v>
      </c>
      <c r="T3507" s="13">
        <f>IFERROR(VLOOKUP($A3507, 'Fielding Data'!$A$1:$H$12056, 8, 0), 0)</f>
        <v>37</v>
      </c>
      <c r="U3507" s="13">
        <f>SUMIFS('Fielding Data'!E:E, 'Fielding Data'!$A:$A, $A3507)</f>
        <v>406</v>
      </c>
      <c r="V3507" s="13">
        <f>SUMIFS('Fielding Data'!F:F, 'Fielding Data'!$A:$A, $A3507)</f>
        <v>99</v>
      </c>
      <c r="W3507" s="13">
        <f>SUMIFS('Fielding Data'!G:G, 'Fielding Data'!$A:$A, $A3507)</f>
        <v>6</v>
      </c>
      <c r="X3507" s="13">
        <f>SUMIFS('Fielding Data'!H:H, 'Fielding Data'!$A:$A, $A3507)</f>
        <v>48</v>
      </c>
    </row>
    <row r="3508" spans="1:24" x14ac:dyDescent="0.3">
      <c r="A3508" s="13" t="str">
        <f t="shared" si="109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 t="shared" si="108"/>
        <v>P</v>
      </c>
      <c r="Q3508" s="13">
        <f>IFERROR(VLOOKUP($A3508, 'Fielding Data'!$A$1:$H$12056, 5, 0), 0)</f>
        <v>0</v>
      </c>
      <c r="R3508" s="13">
        <f>IFERROR(VLOOKUP($A3508, 'Fielding Data'!$A$1:$H$12056, 6, 0), 0)</f>
        <v>6</v>
      </c>
      <c r="S3508" s="13">
        <f>IFERROR(VLOOKUP($A3508, 'Fielding Data'!$A$1:$H$12056, 7, 0), 0)</f>
        <v>0</v>
      </c>
      <c r="T3508" s="13">
        <f>IFERROR(VLOOKUP($A3508, 'Fielding Data'!$A$1:$H$12056, 8, 0), 0)</f>
        <v>0</v>
      </c>
      <c r="U3508" s="13">
        <f>SUMIFS('Fielding Data'!E:E, 'Fielding Data'!$A:$A, $A3508)</f>
        <v>0</v>
      </c>
      <c r="V3508" s="13">
        <f>SUMIFS('Fielding Data'!F:F, 'Fielding Data'!$A:$A, $A3508)</f>
        <v>6</v>
      </c>
      <c r="W3508" s="13">
        <f>SUMIFS('Fielding Data'!G:G, 'Fielding Data'!$A:$A, $A3508)</f>
        <v>0</v>
      </c>
      <c r="X3508" s="13">
        <f>SUMIFS('Fielding Data'!H:H, 'Fielding Data'!$A:$A, $A3508)</f>
        <v>0</v>
      </c>
    </row>
    <row r="3509" spans="1:24" x14ac:dyDescent="0.3">
      <c r="A3509" s="13" t="str">
        <f t="shared" si="109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 t="shared" si="108"/>
        <v>P</v>
      </c>
      <c r="Q3509" s="13">
        <f>IFERROR(VLOOKUP($A3509, 'Fielding Data'!$A$1:$H$12056, 5, 0), 0)</f>
        <v>12</v>
      </c>
      <c r="R3509" s="13">
        <f>IFERROR(VLOOKUP($A3509, 'Fielding Data'!$A$1:$H$12056, 6, 0), 0)</f>
        <v>18</v>
      </c>
      <c r="S3509" s="13">
        <f>IFERROR(VLOOKUP($A3509, 'Fielding Data'!$A$1:$H$12056, 7, 0), 0)</f>
        <v>2</v>
      </c>
      <c r="T3509" s="13">
        <f>IFERROR(VLOOKUP($A3509, 'Fielding Data'!$A$1:$H$12056, 8, 0), 0)</f>
        <v>2</v>
      </c>
      <c r="U3509" s="13">
        <f>SUMIFS('Fielding Data'!E:E, 'Fielding Data'!$A:$A, $A3509)</f>
        <v>12</v>
      </c>
      <c r="V3509" s="13">
        <f>SUMIFS('Fielding Data'!F:F, 'Fielding Data'!$A:$A, $A3509)</f>
        <v>18</v>
      </c>
      <c r="W3509" s="13">
        <f>SUMIFS('Fielding Data'!G:G, 'Fielding Data'!$A:$A, $A3509)</f>
        <v>2</v>
      </c>
      <c r="X3509" s="13">
        <f>SUMIFS('Fielding Data'!H:H, 'Fielding Data'!$A:$A, $A3509)</f>
        <v>2</v>
      </c>
    </row>
    <row r="3510" spans="1:24" x14ac:dyDescent="0.3">
      <c r="A3510" s="13" t="str">
        <f t="shared" si="109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 t="shared" si="108"/>
        <v>P</v>
      </c>
      <c r="Q3510" s="13">
        <f>IFERROR(VLOOKUP($A3510, 'Fielding Data'!$A$1:$H$12056, 5, 0), 0)</f>
        <v>3</v>
      </c>
      <c r="R3510" s="13">
        <f>IFERROR(VLOOKUP($A3510, 'Fielding Data'!$A$1:$H$12056, 6, 0), 0)</f>
        <v>21</v>
      </c>
      <c r="S3510" s="13">
        <f>IFERROR(VLOOKUP($A3510, 'Fielding Data'!$A$1:$H$12056, 7, 0), 0)</f>
        <v>1</v>
      </c>
      <c r="T3510" s="13">
        <f>IFERROR(VLOOKUP($A3510, 'Fielding Data'!$A$1:$H$12056, 8, 0), 0)</f>
        <v>2</v>
      </c>
      <c r="U3510" s="13">
        <f>SUMIFS('Fielding Data'!E:E, 'Fielding Data'!$A:$A, $A3510)</f>
        <v>3</v>
      </c>
      <c r="V3510" s="13">
        <f>SUMIFS('Fielding Data'!F:F, 'Fielding Data'!$A:$A, $A3510)</f>
        <v>21</v>
      </c>
      <c r="W3510" s="13">
        <f>SUMIFS('Fielding Data'!G:G, 'Fielding Data'!$A:$A, $A3510)</f>
        <v>1</v>
      </c>
      <c r="X3510" s="13">
        <f>SUMIFS('Fielding Data'!H:H, 'Fielding Data'!$A:$A, $A3510)</f>
        <v>2</v>
      </c>
    </row>
    <row r="3511" spans="1:24" x14ac:dyDescent="0.3">
      <c r="A3511" s="13" t="str">
        <f t="shared" si="109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 t="shared" si="108"/>
        <v>P</v>
      </c>
      <c r="Q3511" s="13">
        <f>IFERROR(VLOOKUP($A3511, 'Fielding Data'!$A$1:$H$12056, 5, 0), 0)</f>
        <v>12</v>
      </c>
      <c r="R3511" s="13">
        <f>IFERROR(VLOOKUP($A3511, 'Fielding Data'!$A$1:$H$12056, 6, 0), 0)</f>
        <v>28</v>
      </c>
      <c r="S3511" s="13">
        <f>IFERROR(VLOOKUP($A3511, 'Fielding Data'!$A$1:$H$12056, 7, 0), 0)</f>
        <v>2</v>
      </c>
      <c r="T3511" s="13">
        <f>IFERROR(VLOOKUP($A3511, 'Fielding Data'!$A$1:$H$12056, 8, 0), 0)</f>
        <v>2</v>
      </c>
      <c r="U3511" s="13">
        <f>SUMIFS('Fielding Data'!E:E, 'Fielding Data'!$A:$A, $A3511)</f>
        <v>12</v>
      </c>
      <c r="V3511" s="13">
        <f>SUMIFS('Fielding Data'!F:F, 'Fielding Data'!$A:$A, $A3511)</f>
        <v>28</v>
      </c>
      <c r="W3511" s="13">
        <f>SUMIFS('Fielding Data'!G:G, 'Fielding Data'!$A:$A, $A3511)</f>
        <v>2</v>
      </c>
      <c r="X3511" s="13">
        <f>SUMIFS('Fielding Data'!H:H, 'Fielding Data'!$A:$A, $A3511)</f>
        <v>2</v>
      </c>
    </row>
    <row r="3512" spans="1:24" x14ac:dyDescent="0.3">
      <c r="A3512" s="13" t="str">
        <f t="shared" si="109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 t="shared" si="108"/>
        <v>3B</v>
      </c>
      <c r="Q3512" s="13">
        <f>IFERROR(VLOOKUP($A3512, 'Fielding Data'!$A$1:$H$12056, 5, 0), 0)</f>
        <v>76</v>
      </c>
      <c r="R3512" s="13">
        <f>IFERROR(VLOOKUP($A3512, 'Fielding Data'!$A$1:$H$12056, 6, 0), 0)</f>
        <v>284</v>
      </c>
      <c r="S3512" s="13">
        <f>IFERROR(VLOOKUP($A3512, 'Fielding Data'!$A$1:$H$12056, 7, 0), 0)</f>
        <v>19</v>
      </c>
      <c r="T3512" s="13">
        <f>IFERROR(VLOOKUP($A3512, 'Fielding Data'!$A$1:$H$12056, 8, 0), 0)</f>
        <v>28</v>
      </c>
      <c r="U3512" s="13">
        <f>SUMIFS('Fielding Data'!E:E, 'Fielding Data'!$A:$A, $A3512)</f>
        <v>76</v>
      </c>
      <c r="V3512" s="13">
        <f>SUMIFS('Fielding Data'!F:F, 'Fielding Data'!$A:$A, $A3512)</f>
        <v>284</v>
      </c>
      <c r="W3512" s="13">
        <f>SUMIFS('Fielding Data'!G:G, 'Fielding Data'!$A:$A, $A3512)</f>
        <v>19</v>
      </c>
      <c r="X3512" s="13">
        <f>SUMIFS('Fielding Data'!H:H, 'Fielding Data'!$A:$A, $A3512)</f>
        <v>28</v>
      </c>
    </row>
    <row r="3513" spans="1:24" x14ac:dyDescent="0.3">
      <c r="A3513" s="13" t="str">
        <f t="shared" si="109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 t="shared" si="108"/>
        <v>P</v>
      </c>
      <c r="Q3513" s="13">
        <f>IFERROR(VLOOKUP($A3513, 'Fielding Data'!$A$1:$H$12056, 5, 0), 0)</f>
        <v>2</v>
      </c>
      <c r="R3513" s="13">
        <f>IFERROR(VLOOKUP($A3513, 'Fielding Data'!$A$1:$H$12056, 6, 0), 0)</f>
        <v>26</v>
      </c>
      <c r="S3513" s="13">
        <f>IFERROR(VLOOKUP($A3513, 'Fielding Data'!$A$1:$H$12056, 7, 0), 0)</f>
        <v>1</v>
      </c>
      <c r="T3513" s="13">
        <f>IFERROR(VLOOKUP($A3513, 'Fielding Data'!$A$1:$H$12056, 8, 0), 0)</f>
        <v>1</v>
      </c>
      <c r="U3513" s="13">
        <f>SUMIFS('Fielding Data'!E:E, 'Fielding Data'!$A:$A, $A3513)</f>
        <v>2</v>
      </c>
      <c r="V3513" s="13">
        <f>SUMIFS('Fielding Data'!F:F, 'Fielding Data'!$A:$A, $A3513)</f>
        <v>26</v>
      </c>
      <c r="W3513" s="13">
        <f>SUMIFS('Fielding Data'!G:G, 'Fielding Data'!$A:$A, $A3513)</f>
        <v>1</v>
      </c>
      <c r="X3513" s="13">
        <f>SUMIFS('Fielding Data'!H:H, 'Fielding Data'!$A:$A, $A3513)</f>
        <v>1</v>
      </c>
    </row>
    <row r="3514" spans="1:24" x14ac:dyDescent="0.3">
      <c r="A3514" s="13" t="str">
        <f t="shared" si="109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 t="shared" si="108"/>
        <v>2B</v>
      </c>
      <c r="Q3514" s="13">
        <f>IFERROR(VLOOKUP($A3514, 'Fielding Data'!$A$1:$H$12056, 5, 0), 0)</f>
        <v>73</v>
      </c>
      <c r="R3514" s="13">
        <f>IFERROR(VLOOKUP($A3514, 'Fielding Data'!$A$1:$H$12056, 6, 0), 0)</f>
        <v>107</v>
      </c>
      <c r="S3514" s="13">
        <f>IFERROR(VLOOKUP($A3514, 'Fielding Data'!$A$1:$H$12056, 7, 0), 0)</f>
        <v>6</v>
      </c>
      <c r="T3514" s="13">
        <f>IFERROR(VLOOKUP($A3514, 'Fielding Data'!$A$1:$H$12056, 8, 0), 0)</f>
        <v>27</v>
      </c>
      <c r="U3514" s="13">
        <f>SUMIFS('Fielding Data'!E:E, 'Fielding Data'!$A:$A, $A3514)</f>
        <v>232</v>
      </c>
      <c r="V3514" s="13">
        <f>SUMIFS('Fielding Data'!F:F, 'Fielding Data'!$A:$A, $A3514)</f>
        <v>252</v>
      </c>
      <c r="W3514" s="13">
        <f>SUMIFS('Fielding Data'!G:G, 'Fielding Data'!$A:$A, $A3514)</f>
        <v>12</v>
      </c>
      <c r="X3514" s="13">
        <f>SUMIFS('Fielding Data'!H:H, 'Fielding Data'!$A:$A, $A3514)</f>
        <v>55</v>
      </c>
    </row>
    <row r="3515" spans="1:24" x14ac:dyDescent="0.3">
      <c r="A3515" s="13" t="str">
        <f t="shared" si="109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 t="shared" si="108"/>
        <v>P</v>
      </c>
      <c r="Q3515" s="13">
        <f>IFERROR(VLOOKUP($A3515, 'Fielding Data'!$A$1:$H$12056, 5, 0), 0)</f>
        <v>1</v>
      </c>
      <c r="R3515" s="13">
        <f>IFERROR(VLOOKUP($A3515, 'Fielding Data'!$A$1:$H$12056, 6, 0), 0)</f>
        <v>5</v>
      </c>
      <c r="S3515" s="13">
        <f>IFERROR(VLOOKUP($A3515, 'Fielding Data'!$A$1:$H$12056, 7, 0), 0)</f>
        <v>0</v>
      </c>
      <c r="T3515" s="13">
        <f>IFERROR(VLOOKUP($A3515, 'Fielding Data'!$A$1:$H$12056, 8, 0), 0)</f>
        <v>0</v>
      </c>
      <c r="U3515" s="13">
        <f>SUMIFS('Fielding Data'!E:E, 'Fielding Data'!$A:$A, $A3515)</f>
        <v>1</v>
      </c>
      <c r="V3515" s="13">
        <f>SUMIFS('Fielding Data'!F:F, 'Fielding Data'!$A:$A, $A3515)</f>
        <v>5</v>
      </c>
      <c r="W3515" s="13">
        <f>SUMIFS('Fielding Data'!G:G, 'Fielding Data'!$A:$A, $A3515)</f>
        <v>0</v>
      </c>
      <c r="X3515" s="13">
        <f>SUMIFS('Fielding Data'!H:H, 'Fielding Data'!$A:$A, $A3515)</f>
        <v>0</v>
      </c>
    </row>
    <row r="3516" spans="1:24" x14ac:dyDescent="0.3">
      <c r="A3516" s="13" t="str">
        <f t="shared" si="109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 t="shared" si="108"/>
        <v>P</v>
      </c>
      <c r="Q3516" s="13">
        <f>IFERROR(VLOOKUP($A3516, 'Fielding Data'!$A$1:$H$12056, 5, 0), 0)</f>
        <v>1</v>
      </c>
      <c r="R3516" s="13">
        <f>IFERROR(VLOOKUP($A3516, 'Fielding Data'!$A$1:$H$12056, 6, 0), 0)</f>
        <v>4</v>
      </c>
      <c r="S3516" s="13">
        <f>IFERROR(VLOOKUP($A3516, 'Fielding Data'!$A$1:$H$12056, 7, 0), 0)</f>
        <v>0</v>
      </c>
      <c r="T3516" s="13">
        <f>IFERROR(VLOOKUP($A3516, 'Fielding Data'!$A$1:$H$12056, 8, 0), 0)</f>
        <v>0</v>
      </c>
      <c r="U3516" s="13">
        <f>SUMIFS('Fielding Data'!E:E, 'Fielding Data'!$A:$A, $A3516)</f>
        <v>1</v>
      </c>
      <c r="V3516" s="13">
        <f>SUMIFS('Fielding Data'!F:F, 'Fielding Data'!$A:$A, $A3516)</f>
        <v>4</v>
      </c>
      <c r="W3516" s="13">
        <f>SUMIFS('Fielding Data'!G:G, 'Fielding Data'!$A:$A, $A3516)</f>
        <v>0</v>
      </c>
      <c r="X3516" s="13">
        <f>SUMIFS('Fielding Data'!H:H, 'Fielding Data'!$A:$A, $A3516)</f>
        <v>0</v>
      </c>
    </row>
    <row r="3517" spans="1:24" x14ac:dyDescent="0.3">
      <c r="A3517" s="13" t="str">
        <f t="shared" si="109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 t="shared" si="108"/>
        <v>2B</v>
      </c>
      <c r="Q3517" s="13">
        <f>IFERROR(VLOOKUP($A3517, 'Fielding Data'!$A$1:$H$12056, 5, 0), 0)</f>
        <v>45</v>
      </c>
      <c r="R3517" s="13">
        <f>IFERROR(VLOOKUP($A3517, 'Fielding Data'!$A$1:$H$12056, 6, 0), 0)</f>
        <v>57</v>
      </c>
      <c r="S3517" s="13">
        <f>IFERROR(VLOOKUP($A3517, 'Fielding Data'!$A$1:$H$12056, 7, 0), 0)</f>
        <v>2</v>
      </c>
      <c r="T3517" s="13">
        <f>IFERROR(VLOOKUP($A3517, 'Fielding Data'!$A$1:$H$12056, 8, 0), 0)</f>
        <v>15</v>
      </c>
      <c r="U3517" s="13">
        <f>SUMIFS('Fielding Data'!E:E, 'Fielding Data'!$A:$A, $A3517)</f>
        <v>47</v>
      </c>
      <c r="V3517" s="13">
        <f>SUMIFS('Fielding Data'!F:F, 'Fielding Data'!$A:$A, $A3517)</f>
        <v>66</v>
      </c>
      <c r="W3517" s="13">
        <f>SUMIFS('Fielding Data'!G:G, 'Fielding Data'!$A:$A, $A3517)</f>
        <v>3</v>
      </c>
      <c r="X3517" s="13">
        <f>SUMIFS('Fielding Data'!H:H, 'Fielding Data'!$A:$A, $A3517)</f>
        <v>15</v>
      </c>
    </row>
    <row r="3518" spans="1:24" x14ac:dyDescent="0.3">
      <c r="A3518" s="13" t="str">
        <f t="shared" si="109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 t="shared" si="108"/>
        <v>P</v>
      </c>
      <c r="Q3518" s="13">
        <f>IFERROR(VLOOKUP($A3518, 'Fielding Data'!$A$1:$H$12056, 5, 0), 0)</f>
        <v>2</v>
      </c>
      <c r="R3518" s="13">
        <f>IFERROR(VLOOKUP($A3518, 'Fielding Data'!$A$1:$H$12056, 6, 0), 0)</f>
        <v>7</v>
      </c>
      <c r="S3518" s="13">
        <f>IFERROR(VLOOKUP($A3518, 'Fielding Data'!$A$1:$H$12056, 7, 0), 0)</f>
        <v>2</v>
      </c>
      <c r="T3518" s="13">
        <f>IFERROR(VLOOKUP($A3518, 'Fielding Data'!$A$1:$H$12056, 8, 0), 0)</f>
        <v>0</v>
      </c>
      <c r="U3518" s="13">
        <f>SUMIFS('Fielding Data'!E:E, 'Fielding Data'!$A:$A, $A3518)</f>
        <v>2</v>
      </c>
      <c r="V3518" s="13">
        <f>SUMIFS('Fielding Data'!F:F, 'Fielding Data'!$A:$A, $A3518)</f>
        <v>7</v>
      </c>
      <c r="W3518" s="13">
        <f>SUMIFS('Fielding Data'!G:G, 'Fielding Data'!$A:$A, $A3518)</f>
        <v>2</v>
      </c>
      <c r="X3518" s="13">
        <f>SUMIFS('Fielding Data'!H:H, 'Fielding Data'!$A:$A, $A3518)</f>
        <v>0</v>
      </c>
    </row>
    <row r="3519" spans="1:24" x14ac:dyDescent="0.3">
      <c r="A3519" s="13" t="str">
        <f t="shared" si="109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 t="shared" si="108"/>
        <v>1B</v>
      </c>
      <c r="Q3519" s="13">
        <f>IFERROR(VLOOKUP($A3519, 'Fielding Data'!$A$1:$H$12056, 5, 0), 0)</f>
        <v>11</v>
      </c>
      <c r="R3519" s="13">
        <f>IFERROR(VLOOKUP($A3519, 'Fielding Data'!$A$1:$H$12056, 6, 0), 0)</f>
        <v>1</v>
      </c>
      <c r="S3519" s="13">
        <f>IFERROR(VLOOKUP($A3519, 'Fielding Data'!$A$1:$H$12056, 7, 0), 0)</f>
        <v>0</v>
      </c>
      <c r="T3519" s="13">
        <f>IFERROR(VLOOKUP($A3519, 'Fielding Data'!$A$1:$H$12056, 8, 0), 0)</f>
        <v>0</v>
      </c>
      <c r="U3519" s="13">
        <f>SUMIFS('Fielding Data'!E:E, 'Fielding Data'!$A:$A, $A3519)</f>
        <v>226</v>
      </c>
      <c r="V3519" s="13">
        <f>SUMIFS('Fielding Data'!F:F, 'Fielding Data'!$A:$A, $A3519)</f>
        <v>152</v>
      </c>
      <c r="W3519" s="13">
        <f>SUMIFS('Fielding Data'!G:G, 'Fielding Data'!$A:$A, $A3519)</f>
        <v>1</v>
      </c>
      <c r="X3519" s="13">
        <f>SUMIFS('Fielding Data'!H:H, 'Fielding Data'!$A:$A, $A3519)</f>
        <v>31</v>
      </c>
    </row>
    <row r="3520" spans="1:24" x14ac:dyDescent="0.3">
      <c r="A3520" s="13" t="str">
        <f t="shared" si="109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 t="shared" si="108"/>
        <v>1B</v>
      </c>
      <c r="Q3520" s="13">
        <f>IFERROR(VLOOKUP($A3520, 'Fielding Data'!$A$1:$H$12056, 5, 0), 0)</f>
        <v>26</v>
      </c>
      <c r="R3520" s="13">
        <f>IFERROR(VLOOKUP($A3520, 'Fielding Data'!$A$1:$H$12056, 6, 0), 0)</f>
        <v>4</v>
      </c>
      <c r="S3520" s="13">
        <f>IFERROR(VLOOKUP($A3520, 'Fielding Data'!$A$1:$H$12056, 7, 0), 0)</f>
        <v>0</v>
      </c>
      <c r="T3520" s="13">
        <f>IFERROR(VLOOKUP($A3520, 'Fielding Data'!$A$1:$H$12056, 8, 0), 0)</f>
        <v>2</v>
      </c>
      <c r="U3520" s="13">
        <f>SUMIFS('Fielding Data'!E:E, 'Fielding Data'!$A:$A, $A3520)</f>
        <v>56</v>
      </c>
      <c r="V3520" s="13">
        <f>SUMIFS('Fielding Data'!F:F, 'Fielding Data'!$A:$A, $A3520)</f>
        <v>76</v>
      </c>
      <c r="W3520" s="13">
        <f>SUMIFS('Fielding Data'!G:G, 'Fielding Data'!$A:$A, $A3520)</f>
        <v>1</v>
      </c>
      <c r="X3520" s="13">
        <f>SUMIFS('Fielding Data'!H:H, 'Fielding Data'!$A:$A, $A3520)</f>
        <v>12</v>
      </c>
    </row>
    <row r="3521" spans="1:24" x14ac:dyDescent="0.3">
      <c r="A3521" s="13" t="str">
        <f t="shared" si="109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 t="shared" si="108"/>
        <v>1B</v>
      </c>
      <c r="Q3521" s="13">
        <f>IFERROR(VLOOKUP($A3521, 'Fielding Data'!$A$1:$H$12056, 5, 0), 0)</f>
        <v>598</v>
      </c>
      <c r="R3521" s="13">
        <f>IFERROR(VLOOKUP($A3521, 'Fielding Data'!$A$1:$H$12056, 6, 0), 0)</f>
        <v>50</v>
      </c>
      <c r="S3521" s="13">
        <f>IFERROR(VLOOKUP($A3521, 'Fielding Data'!$A$1:$H$12056, 7, 0), 0)</f>
        <v>2</v>
      </c>
      <c r="T3521" s="13">
        <f>IFERROR(VLOOKUP($A3521, 'Fielding Data'!$A$1:$H$12056, 8, 0), 0)</f>
        <v>70</v>
      </c>
      <c r="U3521" s="13">
        <f>SUMIFS('Fielding Data'!E:E, 'Fielding Data'!$A:$A, $A3521)</f>
        <v>598</v>
      </c>
      <c r="V3521" s="13">
        <f>SUMIFS('Fielding Data'!F:F, 'Fielding Data'!$A:$A, $A3521)</f>
        <v>50</v>
      </c>
      <c r="W3521" s="13">
        <f>SUMIFS('Fielding Data'!G:G, 'Fielding Data'!$A:$A, $A3521)</f>
        <v>2</v>
      </c>
      <c r="X3521" s="13">
        <f>SUMIFS('Fielding Data'!H:H, 'Fielding Data'!$A:$A, $A3521)</f>
        <v>70</v>
      </c>
    </row>
    <row r="3522" spans="1:24" x14ac:dyDescent="0.3">
      <c r="A3522" s="13" t="str">
        <f t="shared" si="109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 t="shared" ref="P3522:P3585" si="110">IFERROR(VLOOKUP($A3522, Fielding, 4, 0), "Other")</f>
        <v>P</v>
      </c>
      <c r="Q3522" s="13">
        <f>IFERROR(VLOOKUP($A3522, 'Fielding Data'!$A$1:$H$12056, 5, 0), 0)</f>
        <v>5</v>
      </c>
      <c r="R3522" s="13">
        <f>IFERROR(VLOOKUP($A3522, 'Fielding Data'!$A$1:$H$12056, 6, 0), 0)</f>
        <v>3</v>
      </c>
      <c r="S3522" s="13">
        <f>IFERROR(VLOOKUP($A3522, 'Fielding Data'!$A$1:$H$12056, 7, 0), 0)</f>
        <v>1</v>
      </c>
      <c r="T3522" s="13">
        <f>IFERROR(VLOOKUP($A3522, 'Fielding Data'!$A$1:$H$12056, 8, 0), 0)</f>
        <v>0</v>
      </c>
      <c r="U3522" s="13">
        <f>SUMIFS('Fielding Data'!E:E, 'Fielding Data'!$A:$A, $A3522)</f>
        <v>5</v>
      </c>
      <c r="V3522" s="13">
        <f>SUMIFS('Fielding Data'!F:F, 'Fielding Data'!$A:$A, $A3522)</f>
        <v>3</v>
      </c>
      <c r="W3522" s="13">
        <f>SUMIFS('Fielding Data'!G:G, 'Fielding Data'!$A:$A, $A3522)</f>
        <v>1</v>
      </c>
      <c r="X3522" s="13">
        <f>SUMIFS('Fielding Data'!H:H, 'Fielding Data'!$A:$A, $A3522)</f>
        <v>0</v>
      </c>
    </row>
    <row r="3523" spans="1:24" x14ac:dyDescent="0.3">
      <c r="A3523" s="13" t="str">
        <f t="shared" ref="A3523:A3586" si="111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 t="shared" si="110"/>
        <v>1B</v>
      </c>
      <c r="Q3523" s="13">
        <f>IFERROR(VLOOKUP($A3523, 'Fielding Data'!$A$1:$H$12056, 5, 0), 0)</f>
        <v>12</v>
      </c>
      <c r="R3523" s="13">
        <f>IFERROR(VLOOKUP($A3523, 'Fielding Data'!$A$1:$H$12056, 6, 0), 0)</f>
        <v>0</v>
      </c>
      <c r="S3523" s="13">
        <f>IFERROR(VLOOKUP($A3523, 'Fielding Data'!$A$1:$H$12056, 7, 0), 0)</f>
        <v>1</v>
      </c>
      <c r="T3523" s="13">
        <f>IFERROR(VLOOKUP($A3523, 'Fielding Data'!$A$1:$H$12056, 8, 0), 0)</f>
        <v>3</v>
      </c>
      <c r="U3523" s="13">
        <f>SUMIFS('Fielding Data'!E:E, 'Fielding Data'!$A:$A, $A3523)</f>
        <v>22</v>
      </c>
      <c r="V3523" s="13">
        <f>SUMIFS('Fielding Data'!F:F, 'Fielding Data'!$A:$A, $A3523)</f>
        <v>0</v>
      </c>
      <c r="W3523" s="13">
        <f>SUMIFS('Fielding Data'!G:G, 'Fielding Data'!$A:$A, $A3523)</f>
        <v>1</v>
      </c>
      <c r="X3523" s="13">
        <f>SUMIFS('Fielding Data'!H:H, 'Fielding Data'!$A:$A, $A3523)</f>
        <v>3</v>
      </c>
    </row>
    <row r="3524" spans="1:24" x14ac:dyDescent="0.3">
      <c r="A3524" s="13" t="str">
        <f t="shared" si="111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 t="shared" si="110"/>
        <v>SS</v>
      </c>
      <c r="Q3524" s="13">
        <f>IFERROR(VLOOKUP($A3524, 'Fielding Data'!$A$1:$H$12056, 5, 0), 0)</f>
        <v>4</v>
      </c>
      <c r="R3524" s="13">
        <f>IFERROR(VLOOKUP($A3524, 'Fielding Data'!$A$1:$H$12056, 6, 0), 0)</f>
        <v>12</v>
      </c>
      <c r="S3524" s="13">
        <f>IFERROR(VLOOKUP($A3524, 'Fielding Data'!$A$1:$H$12056, 7, 0), 0)</f>
        <v>1</v>
      </c>
      <c r="T3524" s="13">
        <f>IFERROR(VLOOKUP($A3524, 'Fielding Data'!$A$1:$H$12056, 8, 0), 0)</f>
        <v>4</v>
      </c>
      <c r="U3524" s="13">
        <f>SUMIFS('Fielding Data'!E:E, 'Fielding Data'!$A:$A, $A3524)</f>
        <v>4</v>
      </c>
      <c r="V3524" s="13">
        <f>SUMIFS('Fielding Data'!F:F, 'Fielding Data'!$A:$A, $A3524)</f>
        <v>12</v>
      </c>
      <c r="W3524" s="13">
        <f>SUMIFS('Fielding Data'!G:G, 'Fielding Data'!$A:$A, $A3524)</f>
        <v>1</v>
      </c>
      <c r="X3524" s="13">
        <f>SUMIFS('Fielding Data'!H:H, 'Fielding Data'!$A:$A, $A3524)</f>
        <v>4</v>
      </c>
    </row>
    <row r="3525" spans="1:24" x14ac:dyDescent="0.3">
      <c r="A3525" s="13" t="str">
        <f t="shared" si="111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 t="shared" si="110"/>
        <v>P</v>
      </c>
      <c r="Q3525" s="13">
        <f>IFERROR(VLOOKUP($A3525, 'Fielding Data'!$A$1:$H$12056, 5, 0), 0)</f>
        <v>1</v>
      </c>
      <c r="R3525" s="13">
        <f>IFERROR(VLOOKUP($A3525, 'Fielding Data'!$A$1:$H$12056, 6, 0), 0)</f>
        <v>9</v>
      </c>
      <c r="S3525" s="13">
        <f>IFERROR(VLOOKUP($A3525, 'Fielding Data'!$A$1:$H$12056, 7, 0), 0)</f>
        <v>0</v>
      </c>
      <c r="T3525" s="13">
        <f>IFERROR(VLOOKUP($A3525, 'Fielding Data'!$A$1:$H$12056, 8, 0), 0)</f>
        <v>0</v>
      </c>
      <c r="U3525" s="13">
        <f>SUMIFS('Fielding Data'!E:E, 'Fielding Data'!$A:$A, $A3525)</f>
        <v>1</v>
      </c>
      <c r="V3525" s="13">
        <f>SUMIFS('Fielding Data'!F:F, 'Fielding Data'!$A:$A, $A3525)</f>
        <v>9</v>
      </c>
      <c r="W3525" s="13">
        <f>SUMIFS('Fielding Data'!G:G, 'Fielding Data'!$A:$A, $A3525)</f>
        <v>0</v>
      </c>
      <c r="X3525" s="13">
        <f>SUMIFS('Fielding Data'!H:H, 'Fielding Data'!$A:$A, $A3525)</f>
        <v>0</v>
      </c>
    </row>
    <row r="3526" spans="1:24" x14ac:dyDescent="0.3">
      <c r="A3526" s="13" t="str">
        <f t="shared" si="111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 t="shared" si="110"/>
        <v>P</v>
      </c>
      <c r="Q3526" s="13">
        <f>IFERROR(VLOOKUP($A3526, 'Fielding Data'!$A$1:$H$12056, 5, 0), 0)</f>
        <v>4</v>
      </c>
      <c r="R3526" s="13">
        <f>IFERROR(VLOOKUP($A3526, 'Fielding Data'!$A$1:$H$12056, 6, 0), 0)</f>
        <v>9</v>
      </c>
      <c r="S3526" s="13">
        <f>IFERROR(VLOOKUP($A3526, 'Fielding Data'!$A$1:$H$12056, 7, 0), 0)</f>
        <v>0</v>
      </c>
      <c r="T3526" s="13">
        <f>IFERROR(VLOOKUP($A3526, 'Fielding Data'!$A$1:$H$12056, 8, 0), 0)</f>
        <v>1</v>
      </c>
      <c r="U3526" s="13">
        <f>SUMIFS('Fielding Data'!E:E, 'Fielding Data'!$A:$A, $A3526)</f>
        <v>4</v>
      </c>
      <c r="V3526" s="13">
        <f>SUMIFS('Fielding Data'!F:F, 'Fielding Data'!$A:$A, $A3526)</f>
        <v>9</v>
      </c>
      <c r="W3526" s="13">
        <f>SUMIFS('Fielding Data'!G:G, 'Fielding Data'!$A:$A, $A3526)</f>
        <v>0</v>
      </c>
      <c r="X3526" s="13">
        <f>SUMIFS('Fielding Data'!H:H, 'Fielding Data'!$A:$A, $A3526)</f>
        <v>1</v>
      </c>
    </row>
    <row r="3527" spans="1:24" x14ac:dyDescent="0.3">
      <c r="A3527" s="13" t="str">
        <f t="shared" si="111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 t="shared" si="110"/>
        <v>P</v>
      </c>
      <c r="Q3527" s="13">
        <f>IFERROR(VLOOKUP($A3527, 'Fielding Data'!$A$1:$H$12056, 5, 0), 0)</f>
        <v>4</v>
      </c>
      <c r="R3527" s="13">
        <f>IFERROR(VLOOKUP($A3527, 'Fielding Data'!$A$1:$H$12056, 6, 0), 0)</f>
        <v>11</v>
      </c>
      <c r="S3527" s="13">
        <f>IFERROR(VLOOKUP($A3527, 'Fielding Data'!$A$1:$H$12056, 7, 0), 0)</f>
        <v>1</v>
      </c>
      <c r="T3527" s="13">
        <f>IFERROR(VLOOKUP($A3527, 'Fielding Data'!$A$1:$H$12056, 8, 0), 0)</f>
        <v>1</v>
      </c>
      <c r="U3527" s="13">
        <f>SUMIFS('Fielding Data'!E:E, 'Fielding Data'!$A:$A, $A3527)</f>
        <v>4</v>
      </c>
      <c r="V3527" s="13">
        <f>SUMIFS('Fielding Data'!F:F, 'Fielding Data'!$A:$A, $A3527)</f>
        <v>11</v>
      </c>
      <c r="W3527" s="13">
        <f>SUMIFS('Fielding Data'!G:G, 'Fielding Data'!$A:$A, $A3527)</f>
        <v>1</v>
      </c>
      <c r="X3527" s="13">
        <f>SUMIFS('Fielding Data'!H:H, 'Fielding Data'!$A:$A, $A3527)</f>
        <v>1</v>
      </c>
    </row>
    <row r="3528" spans="1:24" x14ac:dyDescent="0.3">
      <c r="A3528" s="13" t="str">
        <f t="shared" si="111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 t="shared" si="110"/>
        <v>P</v>
      </c>
      <c r="Q3528" s="13">
        <f>IFERROR(VLOOKUP($A3528, 'Fielding Data'!$A$1:$H$12056, 5, 0), 0)</f>
        <v>4</v>
      </c>
      <c r="R3528" s="13">
        <f>IFERROR(VLOOKUP($A3528, 'Fielding Data'!$A$1:$H$12056, 6, 0), 0)</f>
        <v>2</v>
      </c>
      <c r="S3528" s="13">
        <f>IFERROR(VLOOKUP($A3528, 'Fielding Data'!$A$1:$H$12056, 7, 0), 0)</f>
        <v>1</v>
      </c>
      <c r="T3528" s="13">
        <f>IFERROR(VLOOKUP($A3528, 'Fielding Data'!$A$1:$H$12056, 8, 0), 0)</f>
        <v>0</v>
      </c>
      <c r="U3528" s="13">
        <f>SUMIFS('Fielding Data'!E:E, 'Fielding Data'!$A:$A, $A3528)</f>
        <v>4</v>
      </c>
      <c r="V3528" s="13">
        <f>SUMIFS('Fielding Data'!F:F, 'Fielding Data'!$A:$A, $A3528)</f>
        <v>2</v>
      </c>
      <c r="W3528" s="13">
        <f>SUMIFS('Fielding Data'!G:G, 'Fielding Data'!$A:$A, $A3528)</f>
        <v>1</v>
      </c>
      <c r="X3528" s="13">
        <f>SUMIFS('Fielding Data'!H:H, 'Fielding Data'!$A:$A, $A3528)</f>
        <v>0</v>
      </c>
    </row>
    <row r="3529" spans="1:24" x14ac:dyDescent="0.3">
      <c r="A3529" s="13" t="str">
        <f t="shared" si="111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 t="shared" si="110"/>
        <v>P</v>
      </c>
      <c r="Q3529" s="13">
        <f>IFERROR(VLOOKUP($A3529, 'Fielding Data'!$A$1:$H$12056, 5, 0), 0)</f>
        <v>0</v>
      </c>
      <c r="R3529" s="13">
        <f>IFERROR(VLOOKUP($A3529, 'Fielding Data'!$A$1:$H$12056, 6, 0), 0)</f>
        <v>5</v>
      </c>
      <c r="S3529" s="13">
        <f>IFERROR(VLOOKUP($A3529, 'Fielding Data'!$A$1:$H$12056, 7, 0), 0)</f>
        <v>3</v>
      </c>
      <c r="T3529" s="13">
        <f>IFERROR(VLOOKUP($A3529, 'Fielding Data'!$A$1:$H$12056, 8, 0), 0)</f>
        <v>0</v>
      </c>
      <c r="U3529" s="13">
        <f>SUMIFS('Fielding Data'!E:E, 'Fielding Data'!$A:$A, $A3529)</f>
        <v>0</v>
      </c>
      <c r="V3529" s="13">
        <f>SUMIFS('Fielding Data'!F:F, 'Fielding Data'!$A:$A, $A3529)</f>
        <v>5</v>
      </c>
      <c r="W3529" s="13">
        <f>SUMIFS('Fielding Data'!G:G, 'Fielding Data'!$A:$A, $A3529)</f>
        <v>3</v>
      </c>
      <c r="X3529" s="13">
        <f>SUMIFS('Fielding Data'!H:H, 'Fielding Data'!$A:$A, $A3529)</f>
        <v>0</v>
      </c>
    </row>
    <row r="3530" spans="1:24" x14ac:dyDescent="0.3">
      <c r="A3530" s="13" t="str">
        <f t="shared" si="111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 t="shared" si="110"/>
        <v>CF</v>
      </c>
      <c r="Q3530" s="13">
        <f>IFERROR(VLOOKUP($A3530, 'Fielding Data'!$A$1:$H$12056, 5, 0), 0)</f>
        <v>0</v>
      </c>
      <c r="R3530" s="13">
        <f>IFERROR(VLOOKUP($A3530, 'Fielding Data'!$A$1:$H$12056, 6, 0), 0)</f>
        <v>0</v>
      </c>
      <c r="S3530" s="13">
        <f>IFERROR(VLOOKUP($A3530, 'Fielding Data'!$A$1:$H$12056, 7, 0), 0)</f>
        <v>0</v>
      </c>
      <c r="T3530" s="13">
        <f>IFERROR(VLOOKUP($A3530, 'Fielding Data'!$A$1:$H$12056, 8, 0), 0)</f>
        <v>0</v>
      </c>
      <c r="U3530" s="13">
        <f>SUMIFS('Fielding Data'!E:E, 'Fielding Data'!$A:$A, $A3530)</f>
        <v>33</v>
      </c>
      <c r="V3530" s="13">
        <f>SUMIFS('Fielding Data'!F:F, 'Fielding Data'!$A:$A, $A3530)</f>
        <v>1</v>
      </c>
      <c r="W3530" s="13">
        <f>SUMIFS('Fielding Data'!G:G, 'Fielding Data'!$A:$A, $A3530)</f>
        <v>4</v>
      </c>
      <c r="X3530" s="13">
        <f>SUMIFS('Fielding Data'!H:H, 'Fielding Data'!$A:$A, $A3530)</f>
        <v>0</v>
      </c>
    </row>
    <row r="3531" spans="1:24" x14ac:dyDescent="0.3">
      <c r="A3531" s="13" t="str">
        <f t="shared" si="111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 t="shared" si="110"/>
        <v>LF</v>
      </c>
      <c r="Q3531" s="13">
        <f>IFERROR(VLOOKUP($A3531, 'Fielding Data'!$A$1:$H$12056, 5, 0), 0)</f>
        <v>0</v>
      </c>
      <c r="R3531" s="13">
        <f>IFERROR(VLOOKUP($A3531, 'Fielding Data'!$A$1:$H$12056, 6, 0), 0)</f>
        <v>0</v>
      </c>
      <c r="S3531" s="13">
        <f>IFERROR(VLOOKUP($A3531, 'Fielding Data'!$A$1:$H$12056, 7, 0), 0)</f>
        <v>0</v>
      </c>
      <c r="T3531" s="13">
        <f>IFERROR(VLOOKUP($A3531, 'Fielding Data'!$A$1:$H$12056, 8, 0), 0)</f>
        <v>0</v>
      </c>
      <c r="U3531" s="13">
        <f>SUMIFS('Fielding Data'!E:E, 'Fielding Data'!$A:$A, $A3531)</f>
        <v>56</v>
      </c>
      <c r="V3531" s="13">
        <f>SUMIFS('Fielding Data'!F:F, 'Fielding Data'!$A:$A, $A3531)</f>
        <v>0</v>
      </c>
      <c r="W3531" s="13">
        <f>SUMIFS('Fielding Data'!G:G, 'Fielding Data'!$A:$A, $A3531)</f>
        <v>0</v>
      </c>
      <c r="X3531" s="13">
        <f>SUMIFS('Fielding Data'!H:H, 'Fielding Data'!$A:$A, $A3531)</f>
        <v>0</v>
      </c>
    </row>
    <row r="3532" spans="1:24" x14ac:dyDescent="0.3">
      <c r="A3532" s="13" t="str">
        <f t="shared" si="111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 t="shared" si="110"/>
        <v>1B</v>
      </c>
      <c r="Q3532" s="13">
        <f>IFERROR(VLOOKUP($A3532, 'Fielding Data'!$A$1:$H$12056, 5, 0), 0)</f>
        <v>761</v>
      </c>
      <c r="R3532" s="13">
        <f>IFERROR(VLOOKUP($A3532, 'Fielding Data'!$A$1:$H$12056, 6, 0), 0)</f>
        <v>58</v>
      </c>
      <c r="S3532" s="13">
        <f>IFERROR(VLOOKUP($A3532, 'Fielding Data'!$A$1:$H$12056, 7, 0), 0)</f>
        <v>3</v>
      </c>
      <c r="T3532" s="13">
        <f>IFERROR(VLOOKUP($A3532, 'Fielding Data'!$A$1:$H$12056, 8, 0), 0)</f>
        <v>72</v>
      </c>
      <c r="U3532" s="13">
        <f>SUMIFS('Fielding Data'!E:E, 'Fielding Data'!$A:$A, $A3532)</f>
        <v>761</v>
      </c>
      <c r="V3532" s="13">
        <f>SUMIFS('Fielding Data'!F:F, 'Fielding Data'!$A:$A, $A3532)</f>
        <v>58</v>
      </c>
      <c r="W3532" s="13">
        <f>SUMIFS('Fielding Data'!G:G, 'Fielding Data'!$A:$A, $A3532)</f>
        <v>3</v>
      </c>
      <c r="X3532" s="13">
        <f>SUMIFS('Fielding Data'!H:H, 'Fielding Data'!$A:$A, $A3532)</f>
        <v>72</v>
      </c>
    </row>
    <row r="3533" spans="1:24" x14ac:dyDescent="0.3">
      <c r="A3533" s="13" t="str">
        <f t="shared" si="111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 t="shared" si="110"/>
        <v>2B</v>
      </c>
      <c r="Q3533" s="13">
        <f>IFERROR(VLOOKUP($A3533, 'Fielding Data'!$A$1:$H$12056, 5, 0), 0)</f>
        <v>273</v>
      </c>
      <c r="R3533" s="13">
        <f>IFERROR(VLOOKUP($A3533, 'Fielding Data'!$A$1:$H$12056, 6, 0), 0)</f>
        <v>393</v>
      </c>
      <c r="S3533" s="13">
        <f>IFERROR(VLOOKUP($A3533, 'Fielding Data'!$A$1:$H$12056, 7, 0), 0)</f>
        <v>9</v>
      </c>
      <c r="T3533" s="13">
        <f>IFERROR(VLOOKUP($A3533, 'Fielding Data'!$A$1:$H$12056, 8, 0), 0)</f>
        <v>114</v>
      </c>
      <c r="U3533" s="13">
        <f>SUMIFS('Fielding Data'!E:E, 'Fielding Data'!$A:$A, $A3533)</f>
        <v>273</v>
      </c>
      <c r="V3533" s="13">
        <f>SUMIFS('Fielding Data'!F:F, 'Fielding Data'!$A:$A, $A3533)</f>
        <v>393</v>
      </c>
      <c r="W3533" s="13">
        <f>SUMIFS('Fielding Data'!G:G, 'Fielding Data'!$A:$A, $A3533)</f>
        <v>9</v>
      </c>
      <c r="X3533" s="13">
        <f>SUMIFS('Fielding Data'!H:H, 'Fielding Data'!$A:$A, $A3533)</f>
        <v>114</v>
      </c>
    </row>
    <row r="3534" spans="1:24" x14ac:dyDescent="0.3">
      <c r="A3534" s="13" t="str">
        <f t="shared" si="111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 t="shared" si="110"/>
        <v>P</v>
      </c>
      <c r="Q3534" s="13">
        <f>IFERROR(VLOOKUP($A3534, 'Fielding Data'!$A$1:$H$12056, 5, 0), 0)</f>
        <v>14</v>
      </c>
      <c r="R3534" s="13">
        <f>IFERROR(VLOOKUP($A3534, 'Fielding Data'!$A$1:$H$12056, 6, 0), 0)</f>
        <v>19</v>
      </c>
      <c r="S3534" s="13">
        <f>IFERROR(VLOOKUP($A3534, 'Fielding Data'!$A$1:$H$12056, 7, 0), 0)</f>
        <v>1</v>
      </c>
      <c r="T3534" s="13">
        <f>IFERROR(VLOOKUP($A3534, 'Fielding Data'!$A$1:$H$12056, 8, 0), 0)</f>
        <v>1</v>
      </c>
      <c r="U3534" s="13">
        <f>SUMIFS('Fielding Data'!E:E, 'Fielding Data'!$A:$A, $A3534)</f>
        <v>14</v>
      </c>
      <c r="V3534" s="13">
        <f>SUMIFS('Fielding Data'!F:F, 'Fielding Data'!$A:$A, $A3534)</f>
        <v>19</v>
      </c>
      <c r="W3534" s="13">
        <f>SUMIFS('Fielding Data'!G:G, 'Fielding Data'!$A:$A, $A3534)</f>
        <v>1</v>
      </c>
      <c r="X3534" s="13">
        <f>SUMIFS('Fielding Data'!H:H, 'Fielding Data'!$A:$A, $A3534)</f>
        <v>1</v>
      </c>
    </row>
    <row r="3535" spans="1:24" x14ac:dyDescent="0.3">
      <c r="A3535" s="13" t="str">
        <f t="shared" si="111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 t="shared" si="110"/>
        <v>P</v>
      </c>
      <c r="Q3535" s="13">
        <f>IFERROR(VLOOKUP($A3535, 'Fielding Data'!$A$1:$H$12056, 5, 0), 0)</f>
        <v>0</v>
      </c>
      <c r="R3535" s="13">
        <f>IFERROR(VLOOKUP($A3535, 'Fielding Data'!$A$1:$H$12056, 6, 0), 0)</f>
        <v>3</v>
      </c>
      <c r="S3535" s="13">
        <f>IFERROR(VLOOKUP($A3535, 'Fielding Data'!$A$1:$H$12056, 7, 0), 0)</f>
        <v>0</v>
      </c>
      <c r="T3535" s="13">
        <f>IFERROR(VLOOKUP($A3535, 'Fielding Data'!$A$1:$H$12056, 8, 0), 0)</f>
        <v>0</v>
      </c>
      <c r="U3535" s="13">
        <f>SUMIFS('Fielding Data'!E:E, 'Fielding Data'!$A:$A, $A3535)</f>
        <v>0</v>
      </c>
      <c r="V3535" s="13">
        <f>SUMIFS('Fielding Data'!F:F, 'Fielding Data'!$A:$A, $A3535)</f>
        <v>3</v>
      </c>
      <c r="W3535" s="13">
        <f>SUMIFS('Fielding Data'!G:G, 'Fielding Data'!$A:$A, $A3535)</f>
        <v>0</v>
      </c>
      <c r="X3535" s="13">
        <f>SUMIFS('Fielding Data'!H:H, 'Fielding Data'!$A:$A, $A3535)</f>
        <v>0</v>
      </c>
    </row>
    <row r="3536" spans="1:24" x14ac:dyDescent="0.3">
      <c r="A3536" s="13" t="str">
        <f t="shared" si="111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 t="shared" si="110"/>
        <v>3B</v>
      </c>
      <c r="Q3536" s="13">
        <f>IFERROR(VLOOKUP($A3536, 'Fielding Data'!$A$1:$H$12056, 5, 0), 0)</f>
        <v>72</v>
      </c>
      <c r="R3536" s="13">
        <f>IFERROR(VLOOKUP($A3536, 'Fielding Data'!$A$1:$H$12056, 6, 0), 0)</f>
        <v>359</v>
      </c>
      <c r="S3536" s="13">
        <f>IFERROR(VLOOKUP($A3536, 'Fielding Data'!$A$1:$H$12056, 7, 0), 0)</f>
        <v>27</v>
      </c>
      <c r="T3536" s="13">
        <f>IFERROR(VLOOKUP($A3536, 'Fielding Data'!$A$1:$H$12056, 8, 0), 0)</f>
        <v>27</v>
      </c>
      <c r="U3536" s="13">
        <f>SUMIFS('Fielding Data'!E:E, 'Fielding Data'!$A:$A, $A3536)</f>
        <v>72</v>
      </c>
      <c r="V3536" s="13">
        <f>SUMIFS('Fielding Data'!F:F, 'Fielding Data'!$A:$A, $A3536)</f>
        <v>359</v>
      </c>
      <c r="W3536" s="13">
        <f>SUMIFS('Fielding Data'!G:G, 'Fielding Data'!$A:$A, $A3536)</f>
        <v>27</v>
      </c>
      <c r="X3536" s="13">
        <f>SUMIFS('Fielding Data'!H:H, 'Fielding Data'!$A:$A, $A3536)</f>
        <v>27</v>
      </c>
    </row>
    <row r="3537" spans="1:24" x14ac:dyDescent="0.3">
      <c r="A3537" s="13" t="str">
        <f t="shared" si="111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 t="shared" si="110"/>
        <v>2B</v>
      </c>
      <c r="Q3537" s="13">
        <f>IFERROR(VLOOKUP($A3537, 'Fielding Data'!$A$1:$H$12056, 5, 0), 0)</f>
        <v>40</v>
      </c>
      <c r="R3537" s="13">
        <f>IFERROR(VLOOKUP($A3537, 'Fielding Data'!$A$1:$H$12056, 6, 0), 0)</f>
        <v>48</v>
      </c>
      <c r="S3537" s="13">
        <f>IFERROR(VLOOKUP($A3537, 'Fielding Data'!$A$1:$H$12056, 7, 0), 0)</f>
        <v>1</v>
      </c>
      <c r="T3537" s="13">
        <f>IFERROR(VLOOKUP($A3537, 'Fielding Data'!$A$1:$H$12056, 8, 0), 0)</f>
        <v>10</v>
      </c>
      <c r="U3537" s="13">
        <f>SUMIFS('Fielding Data'!E:E, 'Fielding Data'!$A:$A, $A3537)</f>
        <v>214</v>
      </c>
      <c r="V3537" s="13">
        <f>SUMIFS('Fielding Data'!F:F, 'Fielding Data'!$A:$A, $A3537)</f>
        <v>84</v>
      </c>
      <c r="W3537" s="13">
        <f>SUMIFS('Fielding Data'!G:G, 'Fielding Data'!$A:$A, $A3537)</f>
        <v>5</v>
      </c>
      <c r="X3537" s="13">
        <f>SUMIFS('Fielding Data'!H:H, 'Fielding Data'!$A:$A, $A3537)</f>
        <v>17</v>
      </c>
    </row>
    <row r="3538" spans="1:24" x14ac:dyDescent="0.3">
      <c r="A3538" s="13" t="str">
        <f t="shared" si="111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 t="shared" si="110"/>
        <v>P</v>
      </c>
      <c r="Q3538" s="13">
        <f>IFERROR(VLOOKUP($A3538, 'Fielding Data'!$A$1:$H$12056, 5, 0), 0)</f>
        <v>1</v>
      </c>
      <c r="R3538" s="13">
        <f>IFERROR(VLOOKUP($A3538, 'Fielding Data'!$A$1:$H$12056, 6, 0), 0)</f>
        <v>9</v>
      </c>
      <c r="S3538" s="13">
        <f>IFERROR(VLOOKUP($A3538, 'Fielding Data'!$A$1:$H$12056, 7, 0), 0)</f>
        <v>0</v>
      </c>
      <c r="T3538" s="13">
        <f>IFERROR(VLOOKUP($A3538, 'Fielding Data'!$A$1:$H$12056, 8, 0), 0)</f>
        <v>1</v>
      </c>
      <c r="U3538" s="13">
        <f>SUMIFS('Fielding Data'!E:E, 'Fielding Data'!$A:$A, $A3538)</f>
        <v>1</v>
      </c>
      <c r="V3538" s="13">
        <f>SUMIFS('Fielding Data'!F:F, 'Fielding Data'!$A:$A, $A3538)</f>
        <v>9</v>
      </c>
      <c r="W3538" s="13">
        <f>SUMIFS('Fielding Data'!G:G, 'Fielding Data'!$A:$A, $A3538)</f>
        <v>0</v>
      </c>
      <c r="X3538" s="13">
        <f>SUMIFS('Fielding Data'!H:H, 'Fielding Data'!$A:$A, $A3538)</f>
        <v>1</v>
      </c>
    </row>
    <row r="3539" spans="1:24" x14ac:dyDescent="0.3">
      <c r="A3539" s="13" t="str">
        <f t="shared" si="111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 t="shared" si="110"/>
        <v>P</v>
      </c>
      <c r="Q3539" s="13">
        <f>IFERROR(VLOOKUP($A3539, 'Fielding Data'!$A$1:$H$12056, 5, 0), 0)</f>
        <v>1</v>
      </c>
      <c r="R3539" s="13">
        <f>IFERROR(VLOOKUP($A3539, 'Fielding Data'!$A$1:$H$12056, 6, 0), 0)</f>
        <v>0</v>
      </c>
      <c r="S3539" s="13">
        <f>IFERROR(VLOOKUP($A3539, 'Fielding Data'!$A$1:$H$12056, 7, 0), 0)</f>
        <v>0</v>
      </c>
      <c r="T3539" s="13">
        <f>IFERROR(VLOOKUP($A3539, 'Fielding Data'!$A$1:$H$12056, 8, 0), 0)</f>
        <v>0</v>
      </c>
      <c r="U3539" s="13">
        <f>SUMIFS('Fielding Data'!E:E, 'Fielding Data'!$A:$A, $A3539)</f>
        <v>1</v>
      </c>
      <c r="V3539" s="13">
        <f>SUMIFS('Fielding Data'!F:F, 'Fielding Data'!$A:$A, $A3539)</f>
        <v>0</v>
      </c>
      <c r="W3539" s="13">
        <f>SUMIFS('Fielding Data'!G:G, 'Fielding Data'!$A:$A, $A3539)</f>
        <v>0</v>
      </c>
      <c r="X3539" s="13">
        <f>SUMIFS('Fielding Data'!H:H, 'Fielding Data'!$A:$A, $A3539)</f>
        <v>0</v>
      </c>
    </row>
    <row r="3540" spans="1:24" x14ac:dyDescent="0.3">
      <c r="A3540" s="13" t="str">
        <f t="shared" si="111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 t="shared" si="110"/>
        <v>P</v>
      </c>
      <c r="Q3540" s="13">
        <f>IFERROR(VLOOKUP($A3540, 'Fielding Data'!$A$1:$H$12056, 5, 0), 0)</f>
        <v>0</v>
      </c>
      <c r="R3540" s="13">
        <f>IFERROR(VLOOKUP($A3540, 'Fielding Data'!$A$1:$H$12056, 6, 0), 0)</f>
        <v>4</v>
      </c>
      <c r="S3540" s="13">
        <f>IFERROR(VLOOKUP($A3540, 'Fielding Data'!$A$1:$H$12056, 7, 0), 0)</f>
        <v>0</v>
      </c>
      <c r="T3540" s="13">
        <f>IFERROR(VLOOKUP($A3540, 'Fielding Data'!$A$1:$H$12056, 8, 0), 0)</f>
        <v>0</v>
      </c>
      <c r="U3540" s="13">
        <f>SUMIFS('Fielding Data'!E:E, 'Fielding Data'!$A:$A, $A3540)</f>
        <v>0</v>
      </c>
      <c r="V3540" s="13">
        <f>SUMIFS('Fielding Data'!F:F, 'Fielding Data'!$A:$A, $A3540)</f>
        <v>4</v>
      </c>
      <c r="W3540" s="13">
        <f>SUMIFS('Fielding Data'!G:G, 'Fielding Data'!$A:$A, $A3540)</f>
        <v>0</v>
      </c>
      <c r="X3540" s="13">
        <f>SUMIFS('Fielding Data'!H:H, 'Fielding Data'!$A:$A, $A3540)</f>
        <v>0</v>
      </c>
    </row>
    <row r="3541" spans="1:24" x14ac:dyDescent="0.3">
      <c r="A3541" s="13" t="str">
        <f t="shared" si="111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 t="shared" si="110"/>
        <v>C</v>
      </c>
      <c r="Q3541" s="13">
        <f>IFERROR(VLOOKUP($A3541, 'Fielding Data'!$A$1:$H$12056, 5, 0), 0)</f>
        <v>49</v>
      </c>
      <c r="R3541" s="13">
        <f>IFERROR(VLOOKUP($A3541, 'Fielding Data'!$A$1:$H$12056, 6, 0), 0)</f>
        <v>2</v>
      </c>
      <c r="S3541" s="13">
        <f>IFERROR(VLOOKUP($A3541, 'Fielding Data'!$A$1:$H$12056, 7, 0), 0)</f>
        <v>1</v>
      </c>
      <c r="T3541" s="13">
        <f>IFERROR(VLOOKUP($A3541, 'Fielding Data'!$A$1:$H$12056, 8, 0), 0)</f>
        <v>0</v>
      </c>
      <c r="U3541" s="13">
        <f>SUMIFS('Fielding Data'!E:E, 'Fielding Data'!$A:$A, $A3541)</f>
        <v>49</v>
      </c>
      <c r="V3541" s="13">
        <f>SUMIFS('Fielding Data'!F:F, 'Fielding Data'!$A:$A, $A3541)</f>
        <v>2</v>
      </c>
      <c r="W3541" s="13">
        <f>SUMIFS('Fielding Data'!G:G, 'Fielding Data'!$A:$A, $A3541)</f>
        <v>1</v>
      </c>
      <c r="X3541" s="13">
        <f>SUMIFS('Fielding Data'!H:H, 'Fielding Data'!$A:$A, $A3541)</f>
        <v>0</v>
      </c>
    </row>
    <row r="3542" spans="1:24" x14ac:dyDescent="0.3">
      <c r="A3542" s="13" t="str">
        <f t="shared" si="111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 t="shared" si="110"/>
        <v>2B</v>
      </c>
      <c r="Q3542" s="13">
        <f>IFERROR(VLOOKUP($A3542, 'Fielding Data'!$A$1:$H$12056, 5, 0), 0)</f>
        <v>15</v>
      </c>
      <c r="R3542" s="13">
        <f>IFERROR(VLOOKUP($A3542, 'Fielding Data'!$A$1:$H$12056, 6, 0), 0)</f>
        <v>27</v>
      </c>
      <c r="S3542" s="13">
        <f>IFERROR(VLOOKUP($A3542, 'Fielding Data'!$A$1:$H$12056, 7, 0), 0)</f>
        <v>0</v>
      </c>
      <c r="T3542" s="13">
        <f>IFERROR(VLOOKUP($A3542, 'Fielding Data'!$A$1:$H$12056, 8, 0), 0)</f>
        <v>9</v>
      </c>
      <c r="U3542" s="13">
        <f>SUMIFS('Fielding Data'!E:E, 'Fielding Data'!$A:$A, $A3542)</f>
        <v>28</v>
      </c>
      <c r="V3542" s="13">
        <f>SUMIFS('Fielding Data'!F:F, 'Fielding Data'!$A:$A, $A3542)</f>
        <v>61</v>
      </c>
      <c r="W3542" s="13">
        <f>SUMIFS('Fielding Data'!G:G, 'Fielding Data'!$A:$A, $A3542)</f>
        <v>2</v>
      </c>
      <c r="X3542" s="13">
        <f>SUMIFS('Fielding Data'!H:H, 'Fielding Data'!$A:$A, $A3542)</f>
        <v>17</v>
      </c>
    </row>
    <row r="3543" spans="1:24" x14ac:dyDescent="0.3">
      <c r="A3543" s="13" t="str">
        <f t="shared" si="111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 t="shared" si="110"/>
        <v>SS</v>
      </c>
      <c r="Q3543" s="13">
        <f>IFERROR(VLOOKUP($A3543, 'Fielding Data'!$A$1:$H$12056, 5, 0), 0)</f>
        <v>212</v>
      </c>
      <c r="R3543" s="13">
        <f>IFERROR(VLOOKUP($A3543, 'Fielding Data'!$A$1:$H$12056, 6, 0), 0)</f>
        <v>362</v>
      </c>
      <c r="S3543" s="13">
        <f>IFERROR(VLOOKUP($A3543, 'Fielding Data'!$A$1:$H$12056, 7, 0), 0)</f>
        <v>14</v>
      </c>
      <c r="T3543" s="13">
        <f>IFERROR(VLOOKUP($A3543, 'Fielding Data'!$A$1:$H$12056, 8, 0), 0)</f>
        <v>97</v>
      </c>
      <c r="U3543" s="13">
        <f>SUMIFS('Fielding Data'!E:E, 'Fielding Data'!$A:$A, $A3543)</f>
        <v>212</v>
      </c>
      <c r="V3543" s="13">
        <f>SUMIFS('Fielding Data'!F:F, 'Fielding Data'!$A:$A, $A3543)</f>
        <v>362</v>
      </c>
      <c r="W3543" s="13">
        <f>SUMIFS('Fielding Data'!G:G, 'Fielding Data'!$A:$A, $A3543)</f>
        <v>14</v>
      </c>
      <c r="X3543" s="13">
        <f>SUMIFS('Fielding Data'!H:H, 'Fielding Data'!$A:$A, $A3543)</f>
        <v>97</v>
      </c>
    </row>
    <row r="3544" spans="1:24" x14ac:dyDescent="0.3">
      <c r="A3544" s="13" t="str">
        <f t="shared" si="111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 t="shared" si="110"/>
        <v>CF</v>
      </c>
      <c r="Q3544" s="13">
        <f>IFERROR(VLOOKUP($A3544, 'Fielding Data'!$A$1:$H$12056, 5, 0), 0)</f>
        <v>0</v>
      </c>
      <c r="R3544" s="13">
        <f>IFERROR(VLOOKUP($A3544, 'Fielding Data'!$A$1:$H$12056, 6, 0), 0)</f>
        <v>0</v>
      </c>
      <c r="S3544" s="13">
        <f>IFERROR(VLOOKUP($A3544, 'Fielding Data'!$A$1:$H$12056, 7, 0), 0)</f>
        <v>0</v>
      </c>
      <c r="T3544" s="13">
        <f>IFERROR(VLOOKUP($A3544, 'Fielding Data'!$A$1:$H$12056, 8, 0), 0)</f>
        <v>0</v>
      </c>
      <c r="U3544" s="13">
        <f>SUMIFS('Fielding Data'!E:E, 'Fielding Data'!$A:$A, $A3544)</f>
        <v>290</v>
      </c>
      <c r="V3544" s="13">
        <f>SUMIFS('Fielding Data'!F:F, 'Fielding Data'!$A:$A, $A3544)</f>
        <v>9</v>
      </c>
      <c r="W3544" s="13">
        <f>SUMIFS('Fielding Data'!G:G, 'Fielding Data'!$A:$A, $A3544)</f>
        <v>3</v>
      </c>
      <c r="X3544" s="13">
        <f>SUMIFS('Fielding Data'!H:H, 'Fielding Data'!$A:$A, $A3544)</f>
        <v>0</v>
      </c>
    </row>
    <row r="3545" spans="1:24" x14ac:dyDescent="0.3">
      <c r="A3545" s="13" t="str">
        <f t="shared" si="111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 t="shared" si="110"/>
        <v>P</v>
      </c>
      <c r="Q3545" s="13">
        <f>IFERROR(VLOOKUP($A3545, 'Fielding Data'!$A$1:$H$12056, 5, 0), 0)</f>
        <v>6</v>
      </c>
      <c r="R3545" s="13">
        <f>IFERROR(VLOOKUP($A3545, 'Fielding Data'!$A$1:$H$12056, 6, 0), 0)</f>
        <v>13</v>
      </c>
      <c r="S3545" s="13">
        <f>IFERROR(VLOOKUP($A3545, 'Fielding Data'!$A$1:$H$12056, 7, 0), 0)</f>
        <v>2</v>
      </c>
      <c r="T3545" s="13">
        <f>IFERROR(VLOOKUP($A3545, 'Fielding Data'!$A$1:$H$12056, 8, 0), 0)</f>
        <v>1</v>
      </c>
      <c r="U3545" s="13">
        <f>SUMIFS('Fielding Data'!E:E, 'Fielding Data'!$A:$A, $A3545)</f>
        <v>6</v>
      </c>
      <c r="V3545" s="13">
        <f>SUMIFS('Fielding Data'!F:F, 'Fielding Data'!$A:$A, $A3545)</f>
        <v>13</v>
      </c>
      <c r="W3545" s="13">
        <f>SUMIFS('Fielding Data'!G:G, 'Fielding Data'!$A:$A, $A3545)</f>
        <v>2</v>
      </c>
      <c r="X3545" s="13">
        <f>SUMIFS('Fielding Data'!H:H, 'Fielding Data'!$A:$A, $A3545)</f>
        <v>1</v>
      </c>
    </row>
    <row r="3546" spans="1:24" x14ac:dyDescent="0.3">
      <c r="A3546" s="13" t="str">
        <f t="shared" si="111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 t="shared" si="110"/>
        <v>LF</v>
      </c>
      <c r="Q3546" s="13">
        <f>IFERROR(VLOOKUP($A3546, 'Fielding Data'!$A$1:$H$12056, 5, 0), 0)</f>
        <v>0</v>
      </c>
      <c r="R3546" s="13">
        <f>IFERROR(VLOOKUP($A3546, 'Fielding Data'!$A$1:$H$12056, 6, 0), 0)</f>
        <v>0</v>
      </c>
      <c r="S3546" s="13">
        <f>IFERROR(VLOOKUP($A3546, 'Fielding Data'!$A$1:$H$12056, 7, 0), 0)</f>
        <v>0</v>
      </c>
      <c r="T3546" s="13">
        <f>IFERROR(VLOOKUP($A3546, 'Fielding Data'!$A$1:$H$12056, 8, 0), 0)</f>
        <v>0</v>
      </c>
      <c r="U3546" s="13">
        <f>SUMIFS('Fielding Data'!E:E, 'Fielding Data'!$A:$A, $A3546)</f>
        <v>167</v>
      </c>
      <c r="V3546" s="13">
        <f>SUMIFS('Fielding Data'!F:F, 'Fielding Data'!$A:$A, $A3546)</f>
        <v>5</v>
      </c>
      <c r="W3546" s="13">
        <f>SUMIFS('Fielding Data'!G:G, 'Fielding Data'!$A:$A, $A3546)</f>
        <v>2</v>
      </c>
      <c r="X3546" s="13">
        <f>SUMIFS('Fielding Data'!H:H, 'Fielding Data'!$A:$A, $A3546)</f>
        <v>2</v>
      </c>
    </row>
    <row r="3547" spans="1:24" x14ac:dyDescent="0.3">
      <c r="A3547" s="13" t="str">
        <f t="shared" si="111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 t="shared" si="110"/>
        <v>3B</v>
      </c>
      <c r="Q3547" s="13">
        <f>IFERROR(VLOOKUP($A3547, 'Fielding Data'!$A$1:$H$12056, 5, 0), 0)</f>
        <v>91</v>
      </c>
      <c r="R3547" s="13">
        <f>IFERROR(VLOOKUP($A3547, 'Fielding Data'!$A$1:$H$12056, 6, 0), 0)</f>
        <v>309</v>
      </c>
      <c r="S3547" s="13">
        <f>IFERROR(VLOOKUP($A3547, 'Fielding Data'!$A$1:$H$12056, 7, 0), 0)</f>
        <v>11</v>
      </c>
      <c r="T3547" s="13">
        <f>IFERROR(VLOOKUP($A3547, 'Fielding Data'!$A$1:$H$12056, 8, 0), 0)</f>
        <v>27</v>
      </c>
      <c r="U3547" s="13">
        <f>SUMIFS('Fielding Data'!E:E, 'Fielding Data'!$A:$A, $A3547)</f>
        <v>91</v>
      </c>
      <c r="V3547" s="13">
        <f>SUMIFS('Fielding Data'!F:F, 'Fielding Data'!$A:$A, $A3547)</f>
        <v>309</v>
      </c>
      <c r="W3547" s="13">
        <f>SUMIFS('Fielding Data'!G:G, 'Fielding Data'!$A:$A, $A3547)</f>
        <v>11</v>
      </c>
      <c r="X3547" s="13">
        <f>SUMIFS('Fielding Data'!H:H, 'Fielding Data'!$A:$A, $A3547)</f>
        <v>27</v>
      </c>
    </row>
    <row r="3548" spans="1:24" x14ac:dyDescent="0.3">
      <c r="A3548" s="13" t="str">
        <f t="shared" si="111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 t="shared" si="110"/>
        <v>C</v>
      </c>
      <c r="Q3548" s="13">
        <f>IFERROR(VLOOKUP($A3548, 'Fielding Data'!$A$1:$H$12056, 5, 0), 0)</f>
        <v>891</v>
      </c>
      <c r="R3548" s="13">
        <f>IFERROR(VLOOKUP($A3548, 'Fielding Data'!$A$1:$H$12056, 6, 0), 0)</f>
        <v>49</v>
      </c>
      <c r="S3548" s="13">
        <f>IFERROR(VLOOKUP($A3548, 'Fielding Data'!$A$1:$H$12056, 7, 0), 0)</f>
        <v>11</v>
      </c>
      <c r="T3548" s="13">
        <f>IFERROR(VLOOKUP($A3548, 'Fielding Data'!$A$1:$H$12056, 8, 0), 0)</f>
        <v>6</v>
      </c>
      <c r="U3548" s="13">
        <f>SUMIFS('Fielding Data'!E:E, 'Fielding Data'!$A:$A, $A3548)</f>
        <v>891</v>
      </c>
      <c r="V3548" s="13">
        <f>SUMIFS('Fielding Data'!F:F, 'Fielding Data'!$A:$A, $A3548)</f>
        <v>49</v>
      </c>
      <c r="W3548" s="13">
        <f>SUMIFS('Fielding Data'!G:G, 'Fielding Data'!$A:$A, $A3548)</f>
        <v>11</v>
      </c>
      <c r="X3548" s="13">
        <f>SUMIFS('Fielding Data'!H:H, 'Fielding Data'!$A:$A, $A3548)</f>
        <v>6</v>
      </c>
    </row>
    <row r="3549" spans="1:24" x14ac:dyDescent="0.3">
      <c r="A3549" s="13" t="str">
        <f t="shared" si="111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 t="shared" si="110"/>
        <v>1B</v>
      </c>
      <c r="Q3549" s="13">
        <f>IFERROR(VLOOKUP($A3549, 'Fielding Data'!$A$1:$H$12056, 5, 0), 0)</f>
        <v>41</v>
      </c>
      <c r="R3549" s="13">
        <f>IFERROR(VLOOKUP($A3549, 'Fielding Data'!$A$1:$H$12056, 6, 0), 0)</f>
        <v>1</v>
      </c>
      <c r="S3549" s="13">
        <f>IFERROR(VLOOKUP($A3549, 'Fielding Data'!$A$1:$H$12056, 7, 0), 0)</f>
        <v>0</v>
      </c>
      <c r="T3549" s="13">
        <f>IFERROR(VLOOKUP($A3549, 'Fielding Data'!$A$1:$H$12056, 8, 0), 0)</f>
        <v>4</v>
      </c>
      <c r="U3549" s="13">
        <f>SUMIFS('Fielding Data'!E:E, 'Fielding Data'!$A:$A, $A3549)</f>
        <v>105</v>
      </c>
      <c r="V3549" s="13">
        <f>SUMIFS('Fielding Data'!F:F, 'Fielding Data'!$A:$A, $A3549)</f>
        <v>119</v>
      </c>
      <c r="W3549" s="13">
        <f>SUMIFS('Fielding Data'!G:G, 'Fielding Data'!$A:$A, $A3549)</f>
        <v>5</v>
      </c>
      <c r="X3549" s="13">
        <f>SUMIFS('Fielding Data'!H:H, 'Fielding Data'!$A:$A, $A3549)</f>
        <v>29</v>
      </c>
    </row>
    <row r="3550" spans="1:24" x14ac:dyDescent="0.3">
      <c r="A3550" s="13" t="str">
        <f t="shared" si="111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 t="shared" si="110"/>
        <v>P</v>
      </c>
      <c r="Q3550" s="13">
        <f>IFERROR(VLOOKUP($A3550, 'Fielding Data'!$A$1:$H$12056, 5, 0), 0)</f>
        <v>15</v>
      </c>
      <c r="R3550" s="13">
        <f>IFERROR(VLOOKUP($A3550, 'Fielding Data'!$A$1:$H$12056, 6, 0), 0)</f>
        <v>29</v>
      </c>
      <c r="S3550" s="13">
        <f>IFERROR(VLOOKUP($A3550, 'Fielding Data'!$A$1:$H$12056, 7, 0), 0)</f>
        <v>1</v>
      </c>
      <c r="T3550" s="13">
        <f>IFERROR(VLOOKUP($A3550, 'Fielding Data'!$A$1:$H$12056, 8, 0), 0)</f>
        <v>1</v>
      </c>
      <c r="U3550" s="13">
        <f>SUMIFS('Fielding Data'!E:E, 'Fielding Data'!$A:$A, $A3550)</f>
        <v>15</v>
      </c>
      <c r="V3550" s="13">
        <f>SUMIFS('Fielding Data'!F:F, 'Fielding Data'!$A:$A, $A3550)</f>
        <v>29</v>
      </c>
      <c r="W3550" s="13">
        <f>SUMIFS('Fielding Data'!G:G, 'Fielding Data'!$A:$A, $A3550)</f>
        <v>1</v>
      </c>
      <c r="X3550" s="13">
        <f>SUMIFS('Fielding Data'!H:H, 'Fielding Data'!$A:$A, $A3550)</f>
        <v>1</v>
      </c>
    </row>
    <row r="3551" spans="1:24" x14ac:dyDescent="0.3">
      <c r="A3551" s="13" t="str">
        <f t="shared" si="111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 t="shared" si="110"/>
        <v>3B</v>
      </c>
      <c r="Q3551" s="13">
        <f>IFERROR(VLOOKUP($A3551, 'Fielding Data'!$A$1:$H$12056, 5, 0), 0)</f>
        <v>29</v>
      </c>
      <c r="R3551" s="13">
        <f>IFERROR(VLOOKUP($A3551, 'Fielding Data'!$A$1:$H$12056, 6, 0), 0)</f>
        <v>87</v>
      </c>
      <c r="S3551" s="13">
        <f>IFERROR(VLOOKUP($A3551, 'Fielding Data'!$A$1:$H$12056, 7, 0), 0)</f>
        <v>5</v>
      </c>
      <c r="T3551" s="13">
        <f>IFERROR(VLOOKUP($A3551, 'Fielding Data'!$A$1:$H$12056, 8, 0), 0)</f>
        <v>3</v>
      </c>
      <c r="U3551" s="13">
        <f>SUMIFS('Fielding Data'!E:E, 'Fielding Data'!$A:$A, $A3551)</f>
        <v>29</v>
      </c>
      <c r="V3551" s="13">
        <f>SUMIFS('Fielding Data'!F:F, 'Fielding Data'!$A:$A, $A3551)</f>
        <v>87</v>
      </c>
      <c r="W3551" s="13">
        <f>SUMIFS('Fielding Data'!G:G, 'Fielding Data'!$A:$A, $A3551)</f>
        <v>5</v>
      </c>
      <c r="X3551" s="13">
        <f>SUMIFS('Fielding Data'!H:H, 'Fielding Data'!$A:$A, $A3551)</f>
        <v>3</v>
      </c>
    </row>
    <row r="3552" spans="1:24" x14ac:dyDescent="0.3">
      <c r="A3552" s="13" t="str">
        <f t="shared" si="111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 t="shared" si="110"/>
        <v>P</v>
      </c>
      <c r="Q3552" s="13">
        <f>IFERROR(VLOOKUP($A3552, 'Fielding Data'!$A$1:$H$12056, 5, 0), 0)</f>
        <v>5</v>
      </c>
      <c r="R3552" s="13">
        <f>IFERROR(VLOOKUP($A3552, 'Fielding Data'!$A$1:$H$12056, 6, 0), 0)</f>
        <v>13</v>
      </c>
      <c r="S3552" s="13">
        <f>IFERROR(VLOOKUP($A3552, 'Fielding Data'!$A$1:$H$12056, 7, 0), 0)</f>
        <v>1</v>
      </c>
      <c r="T3552" s="13">
        <f>IFERROR(VLOOKUP($A3552, 'Fielding Data'!$A$1:$H$12056, 8, 0), 0)</f>
        <v>0</v>
      </c>
      <c r="U3552" s="13">
        <f>SUMIFS('Fielding Data'!E:E, 'Fielding Data'!$A:$A, $A3552)</f>
        <v>5</v>
      </c>
      <c r="V3552" s="13">
        <f>SUMIFS('Fielding Data'!F:F, 'Fielding Data'!$A:$A, $A3552)</f>
        <v>13</v>
      </c>
      <c r="W3552" s="13">
        <f>SUMIFS('Fielding Data'!G:G, 'Fielding Data'!$A:$A, $A3552)</f>
        <v>1</v>
      </c>
      <c r="X3552" s="13">
        <f>SUMIFS('Fielding Data'!H:H, 'Fielding Data'!$A:$A, $A3552)</f>
        <v>0</v>
      </c>
    </row>
    <row r="3553" spans="1:24" x14ac:dyDescent="0.3">
      <c r="A3553" s="13" t="str">
        <f t="shared" si="111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 t="shared" si="110"/>
        <v>P</v>
      </c>
      <c r="Q3553" s="13">
        <f>IFERROR(VLOOKUP($A3553, 'Fielding Data'!$A$1:$H$12056, 5, 0), 0)</f>
        <v>1</v>
      </c>
      <c r="R3553" s="13">
        <f>IFERROR(VLOOKUP($A3553, 'Fielding Data'!$A$1:$H$12056, 6, 0), 0)</f>
        <v>3</v>
      </c>
      <c r="S3553" s="13">
        <f>IFERROR(VLOOKUP($A3553, 'Fielding Data'!$A$1:$H$12056, 7, 0), 0)</f>
        <v>0</v>
      </c>
      <c r="T3553" s="13">
        <f>IFERROR(VLOOKUP($A3553, 'Fielding Data'!$A$1:$H$12056, 8, 0), 0)</f>
        <v>0</v>
      </c>
      <c r="U3553" s="13">
        <f>SUMIFS('Fielding Data'!E:E, 'Fielding Data'!$A:$A, $A3553)</f>
        <v>1</v>
      </c>
      <c r="V3553" s="13">
        <f>SUMIFS('Fielding Data'!F:F, 'Fielding Data'!$A:$A, $A3553)</f>
        <v>3</v>
      </c>
      <c r="W3553" s="13">
        <f>SUMIFS('Fielding Data'!G:G, 'Fielding Data'!$A:$A, $A3553)</f>
        <v>0</v>
      </c>
      <c r="X3553" s="13">
        <f>SUMIFS('Fielding Data'!H:H, 'Fielding Data'!$A:$A, $A3553)</f>
        <v>0</v>
      </c>
    </row>
    <row r="3554" spans="1:24" x14ac:dyDescent="0.3">
      <c r="A3554" s="13" t="str">
        <f t="shared" si="111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 t="shared" si="110"/>
        <v>C</v>
      </c>
      <c r="Q3554" s="13">
        <f>IFERROR(VLOOKUP($A3554, 'Fielding Data'!$A$1:$H$12056, 5, 0), 0)</f>
        <v>815</v>
      </c>
      <c r="R3554" s="13">
        <f>IFERROR(VLOOKUP($A3554, 'Fielding Data'!$A$1:$H$12056, 6, 0), 0)</f>
        <v>29</v>
      </c>
      <c r="S3554" s="13">
        <f>IFERROR(VLOOKUP($A3554, 'Fielding Data'!$A$1:$H$12056, 7, 0), 0)</f>
        <v>6</v>
      </c>
      <c r="T3554" s="13">
        <f>IFERROR(VLOOKUP($A3554, 'Fielding Data'!$A$1:$H$12056, 8, 0), 0)</f>
        <v>4</v>
      </c>
      <c r="U3554" s="13">
        <f>SUMIFS('Fielding Data'!E:E, 'Fielding Data'!$A:$A, $A3554)</f>
        <v>815</v>
      </c>
      <c r="V3554" s="13">
        <f>SUMIFS('Fielding Data'!F:F, 'Fielding Data'!$A:$A, $A3554)</f>
        <v>29</v>
      </c>
      <c r="W3554" s="13">
        <f>SUMIFS('Fielding Data'!G:G, 'Fielding Data'!$A:$A, $A3554)</f>
        <v>6</v>
      </c>
      <c r="X3554" s="13">
        <f>SUMIFS('Fielding Data'!H:H, 'Fielding Data'!$A:$A, $A3554)</f>
        <v>4</v>
      </c>
    </row>
    <row r="3555" spans="1:24" x14ac:dyDescent="0.3">
      <c r="A3555" s="13" t="str">
        <f t="shared" si="111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 t="shared" si="110"/>
        <v>P</v>
      </c>
      <c r="Q3555" s="13">
        <f>IFERROR(VLOOKUP($A3555, 'Fielding Data'!$A$1:$H$12056, 5, 0), 0)</f>
        <v>11</v>
      </c>
      <c r="R3555" s="13">
        <f>IFERROR(VLOOKUP($A3555, 'Fielding Data'!$A$1:$H$12056, 6, 0), 0)</f>
        <v>16</v>
      </c>
      <c r="S3555" s="13">
        <f>IFERROR(VLOOKUP($A3555, 'Fielding Data'!$A$1:$H$12056, 7, 0), 0)</f>
        <v>0</v>
      </c>
      <c r="T3555" s="13">
        <f>IFERROR(VLOOKUP($A3555, 'Fielding Data'!$A$1:$H$12056, 8, 0), 0)</f>
        <v>0</v>
      </c>
      <c r="U3555" s="13">
        <f>SUMIFS('Fielding Data'!E:E, 'Fielding Data'!$A:$A, $A3555)</f>
        <v>11</v>
      </c>
      <c r="V3555" s="13">
        <f>SUMIFS('Fielding Data'!F:F, 'Fielding Data'!$A:$A, $A3555)</f>
        <v>16</v>
      </c>
      <c r="W3555" s="13">
        <f>SUMIFS('Fielding Data'!G:G, 'Fielding Data'!$A:$A, $A3555)</f>
        <v>0</v>
      </c>
      <c r="X3555" s="13">
        <f>SUMIFS('Fielding Data'!H:H, 'Fielding Data'!$A:$A, $A3555)</f>
        <v>0</v>
      </c>
    </row>
    <row r="3556" spans="1:24" x14ac:dyDescent="0.3">
      <c r="A3556" s="13" t="str">
        <f t="shared" si="111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 t="shared" si="110"/>
        <v>2B</v>
      </c>
      <c r="Q3556" s="13">
        <f>IFERROR(VLOOKUP($A3556, 'Fielding Data'!$A$1:$H$12056, 5, 0), 0)</f>
        <v>13</v>
      </c>
      <c r="R3556" s="13">
        <f>IFERROR(VLOOKUP($A3556, 'Fielding Data'!$A$1:$H$12056, 6, 0), 0)</f>
        <v>31</v>
      </c>
      <c r="S3556" s="13">
        <f>IFERROR(VLOOKUP($A3556, 'Fielding Data'!$A$1:$H$12056, 7, 0), 0)</f>
        <v>1</v>
      </c>
      <c r="T3556" s="13">
        <f>IFERROR(VLOOKUP($A3556, 'Fielding Data'!$A$1:$H$12056, 8, 0), 0)</f>
        <v>5</v>
      </c>
      <c r="U3556" s="13">
        <f>SUMIFS('Fielding Data'!E:E, 'Fielding Data'!$A:$A, $A3556)</f>
        <v>110</v>
      </c>
      <c r="V3556" s="13">
        <f>SUMIFS('Fielding Data'!F:F, 'Fielding Data'!$A:$A, $A3556)</f>
        <v>200</v>
      </c>
      <c r="W3556" s="13">
        <f>SUMIFS('Fielding Data'!G:G, 'Fielding Data'!$A:$A, $A3556)</f>
        <v>8</v>
      </c>
      <c r="X3556" s="13">
        <f>SUMIFS('Fielding Data'!H:H, 'Fielding Data'!$A:$A, $A3556)</f>
        <v>37</v>
      </c>
    </row>
    <row r="3557" spans="1:24" x14ac:dyDescent="0.3">
      <c r="A3557" s="13" t="str">
        <f t="shared" si="111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 t="shared" si="110"/>
        <v>P</v>
      </c>
      <c r="Q3557" s="13">
        <f>IFERROR(VLOOKUP($A3557, 'Fielding Data'!$A$1:$H$12056, 5, 0), 0)</f>
        <v>13</v>
      </c>
      <c r="R3557" s="13">
        <f>IFERROR(VLOOKUP($A3557, 'Fielding Data'!$A$1:$H$12056, 6, 0), 0)</f>
        <v>12</v>
      </c>
      <c r="S3557" s="13">
        <f>IFERROR(VLOOKUP($A3557, 'Fielding Data'!$A$1:$H$12056, 7, 0), 0)</f>
        <v>1</v>
      </c>
      <c r="T3557" s="13">
        <f>IFERROR(VLOOKUP($A3557, 'Fielding Data'!$A$1:$H$12056, 8, 0), 0)</f>
        <v>1</v>
      </c>
      <c r="U3557" s="13">
        <f>SUMIFS('Fielding Data'!E:E, 'Fielding Data'!$A:$A, $A3557)</f>
        <v>13</v>
      </c>
      <c r="V3557" s="13">
        <f>SUMIFS('Fielding Data'!F:F, 'Fielding Data'!$A:$A, $A3557)</f>
        <v>12</v>
      </c>
      <c r="W3557" s="13">
        <f>SUMIFS('Fielding Data'!G:G, 'Fielding Data'!$A:$A, $A3557)</f>
        <v>1</v>
      </c>
      <c r="X3557" s="13">
        <f>SUMIFS('Fielding Data'!H:H, 'Fielding Data'!$A:$A, $A3557)</f>
        <v>1</v>
      </c>
    </row>
    <row r="3558" spans="1:24" x14ac:dyDescent="0.3">
      <c r="A3558" s="13" t="str">
        <f t="shared" si="111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 t="shared" si="110"/>
        <v>SS</v>
      </c>
      <c r="Q3558" s="13">
        <f>IFERROR(VLOOKUP($A3558, 'Fielding Data'!$A$1:$H$12056, 5, 0), 0)</f>
        <v>217</v>
      </c>
      <c r="R3558" s="13">
        <f>IFERROR(VLOOKUP($A3558, 'Fielding Data'!$A$1:$H$12056, 6, 0), 0)</f>
        <v>328</v>
      </c>
      <c r="S3558" s="13">
        <f>IFERROR(VLOOKUP($A3558, 'Fielding Data'!$A$1:$H$12056, 7, 0), 0)</f>
        <v>15</v>
      </c>
      <c r="T3558" s="13">
        <f>IFERROR(VLOOKUP($A3558, 'Fielding Data'!$A$1:$H$12056, 8, 0), 0)</f>
        <v>78</v>
      </c>
      <c r="U3558" s="13">
        <f>SUMIFS('Fielding Data'!E:E, 'Fielding Data'!$A:$A, $A3558)</f>
        <v>217</v>
      </c>
      <c r="V3558" s="13">
        <f>SUMIFS('Fielding Data'!F:F, 'Fielding Data'!$A:$A, $A3558)</f>
        <v>328</v>
      </c>
      <c r="W3558" s="13">
        <f>SUMIFS('Fielding Data'!G:G, 'Fielding Data'!$A:$A, $A3558)</f>
        <v>15</v>
      </c>
      <c r="X3558" s="13">
        <f>SUMIFS('Fielding Data'!H:H, 'Fielding Data'!$A:$A, $A3558)</f>
        <v>78</v>
      </c>
    </row>
    <row r="3559" spans="1:24" x14ac:dyDescent="0.3">
      <c r="A3559" s="13" t="str">
        <f t="shared" si="111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 t="shared" si="110"/>
        <v>P</v>
      </c>
      <c r="Q3559" s="13">
        <f>IFERROR(VLOOKUP($A3559, 'Fielding Data'!$A$1:$H$12056, 5, 0), 0)</f>
        <v>1</v>
      </c>
      <c r="R3559" s="13">
        <f>IFERROR(VLOOKUP($A3559, 'Fielding Data'!$A$1:$H$12056, 6, 0), 0)</f>
        <v>15</v>
      </c>
      <c r="S3559" s="13">
        <f>IFERROR(VLOOKUP($A3559, 'Fielding Data'!$A$1:$H$12056, 7, 0), 0)</f>
        <v>2</v>
      </c>
      <c r="T3559" s="13">
        <f>IFERROR(VLOOKUP($A3559, 'Fielding Data'!$A$1:$H$12056, 8, 0), 0)</f>
        <v>2</v>
      </c>
      <c r="U3559" s="13">
        <f>SUMIFS('Fielding Data'!E:E, 'Fielding Data'!$A:$A, $A3559)</f>
        <v>1</v>
      </c>
      <c r="V3559" s="13">
        <f>SUMIFS('Fielding Data'!F:F, 'Fielding Data'!$A:$A, $A3559)</f>
        <v>15</v>
      </c>
      <c r="W3559" s="13">
        <f>SUMIFS('Fielding Data'!G:G, 'Fielding Data'!$A:$A, $A3559)</f>
        <v>2</v>
      </c>
      <c r="X3559" s="13">
        <f>SUMIFS('Fielding Data'!H:H, 'Fielding Data'!$A:$A, $A3559)</f>
        <v>2</v>
      </c>
    </row>
    <row r="3560" spans="1:24" x14ac:dyDescent="0.3">
      <c r="A3560" s="13" t="str">
        <f t="shared" si="111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 t="shared" si="110"/>
        <v>P</v>
      </c>
      <c r="Q3560" s="13">
        <f>IFERROR(VLOOKUP($A3560, 'Fielding Data'!$A$1:$H$12056, 5, 0), 0)</f>
        <v>1</v>
      </c>
      <c r="R3560" s="13">
        <f>IFERROR(VLOOKUP($A3560, 'Fielding Data'!$A$1:$H$12056, 6, 0), 0)</f>
        <v>0</v>
      </c>
      <c r="S3560" s="13">
        <f>IFERROR(VLOOKUP($A3560, 'Fielding Data'!$A$1:$H$12056, 7, 0), 0)</f>
        <v>0</v>
      </c>
      <c r="T3560" s="13">
        <f>IFERROR(VLOOKUP($A3560, 'Fielding Data'!$A$1:$H$12056, 8, 0), 0)</f>
        <v>1</v>
      </c>
      <c r="U3560" s="13">
        <f>SUMIFS('Fielding Data'!E:E, 'Fielding Data'!$A:$A, $A3560)</f>
        <v>1</v>
      </c>
      <c r="V3560" s="13">
        <f>SUMIFS('Fielding Data'!F:F, 'Fielding Data'!$A:$A, $A3560)</f>
        <v>0</v>
      </c>
      <c r="W3560" s="13">
        <f>SUMIFS('Fielding Data'!G:G, 'Fielding Data'!$A:$A, $A3560)</f>
        <v>0</v>
      </c>
      <c r="X3560" s="13">
        <f>SUMIFS('Fielding Data'!H:H, 'Fielding Data'!$A:$A, $A3560)</f>
        <v>1</v>
      </c>
    </row>
    <row r="3561" spans="1:24" x14ac:dyDescent="0.3">
      <c r="A3561" s="13" t="str">
        <f t="shared" si="111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 t="shared" si="110"/>
        <v>P</v>
      </c>
      <c r="Q3561" s="13">
        <f>IFERROR(VLOOKUP($A3561, 'Fielding Data'!$A$1:$H$12056, 5, 0), 0)</f>
        <v>20</v>
      </c>
      <c r="R3561" s="13">
        <f>IFERROR(VLOOKUP($A3561, 'Fielding Data'!$A$1:$H$12056, 6, 0), 0)</f>
        <v>26</v>
      </c>
      <c r="S3561" s="13">
        <f>IFERROR(VLOOKUP($A3561, 'Fielding Data'!$A$1:$H$12056, 7, 0), 0)</f>
        <v>1</v>
      </c>
      <c r="T3561" s="13">
        <f>IFERROR(VLOOKUP($A3561, 'Fielding Data'!$A$1:$H$12056, 8, 0), 0)</f>
        <v>2</v>
      </c>
      <c r="U3561" s="13">
        <f>SUMIFS('Fielding Data'!E:E, 'Fielding Data'!$A:$A, $A3561)</f>
        <v>20</v>
      </c>
      <c r="V3561" s="13">
        <f>SUMIFS('Fielding Data'!F:F, 'Fielding Data'!$A:$A, $A3561)</f>
        <v>26</v>
      </c>
      <c r="W3561" s="13">
        <f>SUMIFS('Fielding Data'!G:G, 'Fielding Data'!$A:$A, $A3561)</f>
        <v>1</v>
      </c>
      <c r="X3561" s="13">
        <f>SUMIFS('Fielding Data'!H:H, 'Fielding Data'!$A:$A, $A3561)</f>
        <v>2</v>
      </c>
    </row>
    <row r="3562" spans="1:24" x14ac:dyDescent="0.3">
      <c r="A3562" s="13" t="str">
        <f t="shared" si="111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 t="shared" si="110"/>
        <v>1B</v>
      </c>
      <c r="Q3562" s="13">
        <f>IFERROR(VLOOKUP($A3562, 'Fielding Data'!$A$1:$H$12056, 5, 0), 0)</f>
        <v>109</v>
      </c>
      <c r="R3562" s="13">
        <f>IFERROR(VLOOKUP($A3562, 'Fielding Data'!$A$1:$H$12056, 6, 0), 0)</f>
        <v>3</v>
      </c>
      <c r="S3562" s="13">
        <f>IFERROR(VLOOKUP($A3562, 'Fielding Data'!$A$1:$H$12056, 7, 0), 0)</f>
        <v>0</v>
      </c>
      <c r="T3562" s="13">
        <f>IFERROR(VLOOKUP($A3562, 'Fielding Data'!$A$1:$H$12056, 8, 0), 0)</f>
        <v>7</v>
      </c>
      <c r="U3562" s="13">
        <f>SUMIFS('Fielding Data'!E:E, 'Fielding Data'!$A:$A, $A3562)</f>
        <v>135</v>
      </c>
      <c r="V3562" s="13">
        <f>SUMIFS('Fielding Data'!F:F, 'Fielding Data'!$A:$A, $A3562)</f>
        <v>18</v>
      </c>
      <c r="W3562" s="13">
        <f>SUMIFS('Fielding Data'!G:G, 'Fielding Data'!$A:$A, $A3562)</f>
        <v>1</v>
      </c>
      <c r="X3562" s="13">
        <f>SUMIFS('Fielding Data'!H:H, 'Fielding Data'!$A:$A, $A3562)</f>
        <v>9</v>
      </c>
    </row>
    <row r="3563" spans="1:24" x14ac:dyDescent="0.3">
      <c r="A3563" s="13" t="str">
        <f t="shared" si="111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 t="shared" si="110"/>
        <v>C</v>
      </c>
      <c r="Q3563" s="13">
        <f>IFERROR(VLOOKUP($A3563, 'Fielding Data'!$A$1:$H$12056, 5, 0), 0)</f>
        <v>81</v>
      </c>
      <c r="R3563" s="13">
        <f>IFERROR(VLOOKUP($A3563, 'Fielding Data'!$A$1:$H$12056, 6, 0), 0)</f>
        <v>9</v>
      </c>
      <c r="S3563" s="13">
        <f>IFERROR(VLOOKUP($A3563, 'Fielding Data'!$A$1:$H$12056, 7, 0), 0)</f>
        <v>0</v>
      </c>
      <c r="T3563" s="13">
        <f>IFERROR(VLOOKUP($A3563, 'Fielding Data'!$A$1:$H$12056, 8, 0), 0)</f>
        <v>2</v>
      </c>
      <c r="U3563" s="13">
        <f>SUMIFS('Fielding Data'!E:E, 'Fielding Data'!$A:$A, $A3563)</f>
        <v>81</v>
      </c>
      <c r="V3563" s="13">
        <f>SUMIFS('Fielding Data'!F:F, 'Fielding Data'!$A:$A, $A3563)</f>
        <v>9</v>
      </c>
      <c r="W3563" s="13">
        <f>SUMIFS('Fielding Data'!G:G, 'Fielding Data'!$A:$A, $A3563)</f>
        <v>0</v>
      </c>
      <c r="X3563" s="13">
        <f>SUMIFS('Fielding Data'!H:H, 'Fielding Data'!$A:$A, $A3563)</f>
        <v>2</v>
      </c>
    </row>
    <row r="3564" spans="1:24" x14ac:dyDescent="0.3">
      <c r="A3564" s="13" t="str">
        <f t="shared" si="111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 t="shared" si="110"/>
        <v>P</v>
      </c>
      <c r="Q3564" s="13">
        <f>IFERROR(VLOOKUP($A3564, 'Fielding Data'!$A$1:$H$12056, 5, 0), 0)</f>
        <v>2</v>
      </c>
      <c r="R3564" s="13">
        <f>IFERROR(VLOOKUP($A3564, 'Fielding Data'!$A$1:$H$12056, 6, 0), 0)</f>
        <v>1</v>
      </c>
      <c r="S3564" s="13">
        <f>IFERROR(VLOOKUP($A3564, 'Fielding Data'!$A$1:$H$12056, 7, 0), 0)</f>
        <v>0</v>
      </c>
      <c r="T3564" s="13">
        <f>IFERROR(VLOOKUP($A3564, 'Fielding Data'!$A$1:$H$12056, 8, 0), 0)</f>
        <v>0</v>
      </c>
      <c r="U3564" s="13">
        <f>SUMIFS('Fielding Data'!E:E, 'Fielding Data'!$A:$A, $A3564)</f>
        <v>2</v>
      </c>
      <c r="V3564" s="13">
        <f>SUMIFS('Fielding Data'!F:F, 'Fielding Data'!$A:$A, $A3564)</f>
        <v>1</v>
      </c>
      <c r="W3564" s="13">
        <f>SUMIFS('Fielding Data'!G:G, 'Fielding Data'!$A:$A, $A3564)</f>
        <v>0</v>
      </c>
      <c r="X3564" s="13">
        <f>SUMIFS('Fielding Data'!H:H, 'Fielding Data'!$A:$A, $A3564)</f>
        <v>0</v>
      </c>
    </row>
    <row r="3565" spans="1:24" x14ac:dyDescent="0.3">
      <c r="A3565" s="13" t="str">
        <f t="shared" si="111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 t="shared" si="110"/>
        <v>P</v>
      </c>
      <c r="Q3565" s="13">
        <f>IFERROR(VLOOKUP($A3565, 'Fielding Data'!$A$1:$H$12056, 5, 0), 0)</f>
        <v>1</v>
      </c>
      <c r="R3565" s="13">
        <f>IFERROR(VLOOKUP($A3565, 'Fielding Data'!$A$1:$H$12056, 6, 0), 0)</f>
        <v>5</v>
      </c>
      <c r="S3565" s="13">
        <f>IFERROR(VLOOKUP($A3565, 'Fielding Data'!$A$1:$H$12056, 7, 0), 0)</f>
        <v>1</v>
      </c>
      <c r="T3565" s="13">
        <f>IFERROR(VLOOKUP($A3565, 'Fielding Data'!$A$1:$H$12056, 8, 0), 0)</f>
        <v>1</v>
      </c>
      <c r="U3565" s="13">
        <f>SUMIFS('Fielding Data'!E:E, 'Fielding Data'!$A:$A, $A3565)</f>
        <v>1</v>
      </c>
      <c r="V3565" s="13">
        <f>SUMIFS('Fielding Data'!F:F, 'Fielding Data'!$A:$A, $A3565)</f>
        <v>5</v>
      </c>
      <c r="W3565" s="13">
        <f>SUMIFS('Fielding Data'!G:G, 'Fielding Data'!$A:$A, $A3565)</f>
        <v>1</v>
      </c>
      <c r="X3565" s="13">
        <f>SUMIFS('Fielding Data'!H:H, 'Fielding Data'!$A:$A, $A3565)</f>
        <v>1</v>
      </c>
    </row>
    <row r="3566" spans="1:24" x14ac:dyDescent="0.3">
      <c r="A3566" s="13" t="str">
        <f t="shared" si="111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 t="shared" si="110"/>
        <v>C</v>
      </c>
      <c r="Q3566" s="13">
        <f>IFERROR(VLOOKUP($A3566, 'Fielding Data'!$A$1:$H$12056, 5, 0), 0)</f>
        <v>5</v>
      </c>
      <c r="R3566" s="13">
        <f>IFERROR(VLOOKUP($A3566, 'Fielding Data'!$A$1:$H$12056, 6, 0), 0)</f>
        <v>0</v>
      </c>
      <c r="S3566" s="13">
        <f>IFERROR(VLOOKUP($A3566, 'Fielding Data'!$A$1:$H$12056, 7, 0), 0)</f>
        <v>0</v>
      </c>
      <c r="T3566" s="13">
        <f>IFERROR(VLOOKUP($A3566, 'Fielding Data'!$A$1:$H$12056, 8, 0), 0)</f>
        <v>0</v>
      </c>
      <c r="U3566" s="13">
        <f>SUMIFS('Fielding Data'!E:E, 'Fielding Data'!$A:$A, $A3566)</f>
        <v>5</v>
      </c>
      <c r="V3566" s="13">
        <f>SUMIFS('Fielding Data'!F:F, 'Fielding Data'!$A:$A, $A3566)</f>
        <v>0</v>
      </c>
      <c r="W3566" s="13">
        <f>SUMIFS('Fielding Data'!G:G, 'Fielding Data'!$A:$A, $A3566)</f>
        <v>0</v>
      </c>
      <c r="X3566" s="13">
        <f>SUMIFS('Fielding Data'!H:H, 'Fielding Data'!$A:$A, $A3566)</f>
        <v>0</v>
      </c>
    </row>
    <row r="3567" spans="1:24" x14ac:dyDescent="0.3">
      <c r="A3567" s="13" t="str">
        <f t="shared" si="111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 t="shared" si="110"/>
        <v>P</v>
      </c>
      <c r="Q3567" s="13">
        <f>IFERROR(VLOOKUP($A3567, 'Fielding Data'!$A$1:$H$12056, 5, 0), 0)</f>
        <v>0</v>
      </c>
      <c r="R3567" s="13">
        <f>IFERROR(VLOOKUP($A3567, 'Fielding Data'!$A$1:$H$12056, 6, 0), 0)</f>
        <v>1</v>
      </c>
      <c r="S3567" s="13">
        <f>IFERROR(VLOOKUP($A3567, 'Fielding Data'!$A$1:$H$12056, 7, 0), 0)</f>
        <v>0</v>
      </c>
      <c r="T3567" s="13">
        <f>IFERROR(VLOOKUP($A3567, 'Fielding Data'!$A$1:$H$12056, 8, 0), 0)</f>
        <v>0</v>
      </c>
      <c r="U3567" s="13">
        <f>SUMIFS('Fielding Data'!E:E, 'Fielding Data'!$A:$A, $A3567)</f>
        <v>0</v>
      </c>
      <c r="V3567" s="13">
        <f>SUMIFS('Fielding Data'!F:F, 'Fielding Data'!$A:$A, $A3567)</f>
        <v>1</v>
      </c>
      <c r="W3567" s="13">
        <f>SUMIFS('Fielding Data'!G:G, 'Fielding Data'!$A:$A, $A3567)</f>
        <v>0</v>
      </c>
      <c r="X3567" s="13">
        <f>SUMIFS('Fielding Data'!H:H, 'Fielding Data'!$A:$A, $A3567)</f>
        <v>0</v>
      </c>
    </row>
    <row r="3568" spans="1:24" x14ac:dyDescent="0.3">
      <c r="A3568" s="13" t="str">
        <f t="shared" si="111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 t="shared" si="110"/>
        <v>SS</v>
      </c>
      <c r="Q3568" s="13">
        <f>IFERROR(VLOOKUP($A3568, 'Fielding Data'!$A$1:$H$12056, 5, 0), 0)</f>
        <v>107</v>
      </c>
      <c r="R3568" s="13">
        <f>IFERROR(VLOOKUP($A3568, 'Fielding Data'!$A$1:$H$12056, 6, 0), 0)</f>
        <v>282</v>
      </c>
      <c r="S3568" s="13">
        <f>IFERROR(VLOOKUP($A3568, 'Fielding Data'!$A$1:$H$12056, 7, 0), 0)</f>
        <v>13</v>
      </c>
      <c r="T3568" s="13">
        <f>IFERROR(VLOOKUP($A3568, 'Fielding Data'!$A$1:$H$12056, 8, 0), 0)</f>
        <v>53</v>
      </c>
      <c r="U3568" s="13">
        <f>SUMIFS('Fielding Data'!E:E, 'Fielding Data'!$A:$A, $A3568)</f>
        <v>107</v>
      </c>
      <c r="V3568" s="13">
        <f>SUMIFS('Fielding Data'!F:F, 'Fielding Data'!$A:$A, $A3568)</f>
        <v>282</v>
      </c>
      <c r="W3568" s="13">
        <f>SUMIFS('Fielding Data'!G:G, 'Fielding Data'!$A:$A, $A3568)</f>
        <v>13</v>
      </c>
      <c r="X3568" s="13">
        <f>SUMIFS('Fielding Data'!H:H, 'Fielding Data'!$A:$A, $A3568)</f>
        <v>53</v>
      </c>
    </row>
    <row r="3569" spans="1:24" x14ac:dyDescent="0.3">
      <c r="A3569" s="13" t="str">
        <f t="shared" si="111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 t="shared" si="110"/>
        <v>CF</v>
      </c>
      <c r="Q3569" s="13">
        <f>IFERROR(VLOOKUP($A3569, 'Fielding Data'!$A$1:$H$12056, 5, 0), 0)</f>
        <v>0</v>
      </c>
      <c r="R3569" s="13">
        <f>IFERROR(VLOOKUP($A3569, 'Fielding Data'!$A$1:$H$12056, 6, 0), 0)</f>
        <v>0</v>
      </c>
      <c r="S3569" s="13">
        <f>IFERROR(VLOOKUP($A3569, 'Fielding Data'!$A$1:$H$12056, 7, 0), 0)</f>
        <v>0</v>
      </c>
      <c r="T3569" s="13">
        <f>IFERROR(VLOOKUP($A3569, 'Fielding Data'!$A$1:$H$12056, 8, 0), 0)</f>
        <v>0</v>
      </c>
      <c r="U3569" s="13">
        <f>SUMIFS('Fielding Data'!E:E, 'Fielding Data'!$A:$A, $A3569)</f>
        <v>328</v>
      </c>
      <c r="V3569" s="13">
        <f>SUMIFS('Fielding Data'!F:F, 'Fielding Data'!$A:$A, $A3569)</f>
        <v>9</v>
      </c>
      <c r="W3569" s="13">
        <f>SUMIFS('Fielding Data'!G:G, 'Fielding Data'!$A:$A, $A3569)</f>
        <v>3</v>
      </c>
      <c r="X3569" s="13">
        <f>SUMIFS('Fielding Data'!H:H, 'Fielding Data'!$A:$A, $A3569)</f>
        <v>4</v>
      </c>
    </row>
    <row r="3570" spans="1:24" x14ac:dyDescent="0.3">
      <c r="A3570" s="13" t="str">
        <f t="shared" si="111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 t="shared" si="110"/>
        <v>2B</v>
      </c>
      <c r="Q3570" s="13">
        <f>IFERROR(VLOOKUP($A3570, 'Fielding Data'!$A$1:$H$12056, 5, 0), 0)</f>
        <v>236</v>
      </c>
      <c r="R3570" s="13">
        <f>IFERROR(VLOOKUP($A3570, 'Fielding Data'!$A$1:$H$12056, 6, 0), 0)</f>
        <v>363</v>
      </c>
      <c r="S3570" s="13">
        <f>IFERROR(VLOOKUP($A3570, 'Fielding Data'!$A$1:$H$12056, 7, 0), 0)</f>
        <v>4</v>
      </c>
      <c r="T3570" s="13">
        <f>IFERROR(VLOOKUP($A3570, 'Fielding Data'!$A$1:$H$12056, 8, 0), 0)</f>
        <v>72</v>
      </c>
      <c r="U3570" s="13">
        <f>SUMIFS('Fielding Data'!E:E, 'Fielding Data'!$A:$A, $A3570)</f>
        <v>236</v>
      </c>
      <c r="V3570" s="13">
        <f>SUMIFS('Fielding Data'!F:F, 'Fielding Data'!$A:$A, $A3570)</f>
        <v>363</v>
      </c>
      <c r="W3570" s="13">
        <f>SUMIFS('Fielding Data'!G:G, 'Fielding Data'!$A:$A, $A3570)</f>
        <v>4</v>
      </c>
      <c r="X3570" s="13">
        <f>SUMIFS('Fielding Data'!H:H, 'Fielding Data'!$A:$A, $A3570)</f>
        <v>72</v>
      </c>
    </row>
    <row r="3571" spans="1:24" x14ac:dyDescent="0.3">
      <c r="A3571" s="13" t="str">
        <f t="shared" si="111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 t="shared" si="110"/>
        <v>P</v>
      </c>
      <c r="Q3571" s="13">
        <f>IFERROR(VLOOKUP($A3571, 'Fielding Data'!$A$1:$H$12056, 5, 0), 0)</f>
        <v>1</v>
      </c>
      <c r="R3571" s="13">
        <f>IFERROR(VLOOKUP($A3571, 'Fielding Data'!$A$1:$H$12056, 6, 0), 0)</f>
        <v>3</v>
      </c>
      <c r="S3571" s="13">
        <f>IFERROR(VLOOKUP($A3571, 'Fielding Data'!$A$1:$H$12056, 7, 0), 0)</f>
        <v>0</v>
      </c>
      <c r="T3571" s="13">
        <f>IFERROR(VLOOKUP($A3571, 'Fielding Data'!$A$1:$H$12056, 8, 0), 0)</f>
        <v>0</v>
      </c>
      <c r="U3571" s="13">
        <f>SUMIFS('Fielding Data'!E:E, 'Fielding Data'!$A:$A, $A3571)</f>
        <v>1</v>
      </c>
      <c r="V3571" s="13">
        <f>SUMIFS('Fielding Data'!F:F, 'Fielding Data'!$A:$A, $A3571)</f>
        <v>3</v>
      </c>
      <c r="W3571" s="13">
        <f>SUMIFS('Fielding Data'!G:G, 'Fielding Data'!$A:$A, $A3571)</f>
        <v>0</v>
      </c>
      <c r="X3571" s="13">
        <f>SUMIFS('Fielding Data'!H:H, 'Fielding Data'!$A:$A, $A3571)</f>
        <v>0</v>
      </c>
    </row>
    <row r="3572" spans="1:24" x14ac:dyDescent="0.3">
      <c r="A3572" s="13" t="str">
        <f t="shared" si="111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 t="shared" si="110"/>
        <v>1B</v>
      </c>
      <c r="Q3572" s="13">
        <f>IFERROR(VLOOKUP($A3572, 'Fielding Data'!$A$1:$H$12056, 5, 0), 0)</f>
        <v>232</v>
      </c>
      <c r="R3572" s="13">
        <f>IFERROR(VLOOKUP($A3572, 'Fielding Data'!$A$1:$H$12056, 6, 0), 0)</f>
        <v>23</v>
      </c>
      <c r="S3572" s="13">
        <f>IFERROR(VLOOKUP($A3572, 'Fielding Data'!$A$1:$H$12056, 7, 0), 0)</f>
        <v>1</v>
      </c>
      <c r="T3572" s="13">
        <f>IFERROR(VLOOKUP($A3572, 'Fielding Data'!$A$1:$H$12056, 8, 0), 0)</f>
        <v>25</v>
      </c>
      <c r="U3572" s="13">
        <f>SUMIFS('Fielding Data'!E:E, 'Fielding Data'!$A:$A, $A3572)</f>
        <v>232</v>
      </c>
      <c r="V3572" s="13">
        <f>SUMIFS('Fielding Data'!F:F, 'Fielding Data'!$A:$A, $A3572)</f>
        <v>23</v>
      </c>
      <c r="W3572" s="13">
        <f>SUMIFS('Fielding Data'!G:G, 'Fielding Data'!$A:$A, $A3572)</f>
        <v>1</v>
      </c>
      <c r="X3572" s="13">
        <f>SUMIFS('Fielding Data'!H:H, 'Fielding Data'!$A:$A, $A3572)</f>
        <v>25</v>
      </c>
    </row>
    <row r="3573" spans="1:24" x14ac:dyDescent="0.3">
      <c r="A3573" s="13" t="str">
        <f t="shared" si="111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 t="shared" si="110"/>
        <v>P</v>
      </c>
      <c r="Q3573" s="13">
        <f>IFERROR(VLOOKUP($A3573, 'Fielding Data'!$A$1:$H$12056, 5, 0), 0)</f>
        <v>5</v>
      </c>
      <c r="R3573" s="13">
        <f>IFERROR(VLOOKUP($A3573, 'Fielding Data'!$A$1:$H$12056, 6, 0), 0)</f>
        <v>5</v>
      </c>
      <c r="S3573" s="13">
        <f>IFERROR(VLOOKUP($A3573, 'Fielding Data'!$A$1:$H$12056, 7, 0), 0)</f>
        <v>0</v>
      </c>
      <c r="T3573" s="13">
        <f>IFERROR(VLOOKUP($A3573, 'Fielding Data'!$A$1:$H$12056, 8, 0), 0)</f>
        <v>0</v>
      </c>
      <c r="U3573" s="13">
        <f>SUMIFS('Fielding Data'!E:E, 'Fielding Data'!$A:$A, $A3573)</f>
        <v>5</v>
      </c>
      <c r="V3573" s="13">
        <f>SUMIFS('Fielding Data'!F:F, 'Fielding Data'!$A:$A, $A3573)</f>
        <v>5</v>
      </c>
      <c r="W3573" s="13">
        <f>SUMIFS('Fielding Data'!G:G, 'Fielding Data'!$A:$A, $A3573)</f>
        <v>0</v>
      </c>
      <c r="X3573" s="13">
        <f>SUMIFS('Fielding Data'!H:H, 'Fielding Data'!$A:$A, $A3573)</f>
        <v>0</v>
      </c>
    </row>
    <row r="3574" spans="1:24" x14ac:dyDescent="0.3">
      <c r="A3574" s="13" t="str">
        <f t="shared" si="111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 t="shared" si="110"/>
        <v>P</v>
      </c>
      <c r="Q3574" s="13">
        <f>IFERROR(VLOOKUP($A3574, 'Fielding Data'!$A$1:$H$12056, 5, 0), 0)</f>
        <v>1</v>
      </c>
      <c r="R3574" s="13">
        <f>IFERROR(VLOOKUP($A3574, 'Fielding Data'!$A$1:$H$12056, 6, 0), 0)</f>
        <v>1</v>
      </c>
      <c r="S3574" s="13">
        <f>IFERROR(VLOOKUP($A3574, 'Fielding Data'!$A$1:$H$12056, 7, 0), 0)</f>
        <v>0</v>
      </c>
      <c r="T3574" s="13">
        <f>IFERROR(VLOOKUP($A3574, 'Fielding Data'!$A$1:$H$12056, 8, 0), 0)</f>
        <v>0</v>
      </c>
      <c r="U3574" s="13">
        <f>SUMIFS('Fielding Data'!E:E, 'Fielding Data'!$A:$A, $A3574)</f>
        <v>1</v>
      </c>
      <c r="V3574" s="13">
        <f>SUMIFS('Fielding Data'!F:F, 'Fielding Data'!$A:$A, $A3574)</f>
        <v>1</v>
      </c>
      <c r="W3574" s="13">
        <f>SUMIFS('Fielding Data'!G:G, 'Fielding Data'!$A:$A, $A3574)</f>
        <v>0</v>
      </c>
      <c r="X3574" s="13">
        <f>SUMIFS('Fielding Data'!H:H, 'Fielding Data'!$A:$A, $A3574)</f>
        <v>0</v>
      </c>
    </row>
    <row r="3575" spans="1:24" x14ac:dyDescent="0.3">
      <c r="A3575" s="13" t="str">
        <f t="shared" si="111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 t="shared" si="110"/>
        <v>P</v>
      </c>
      <c r="Q3575" s="13">
        <f>IFERROR(VLOOKUP($A3575, 'Fielding Data'!$A$1:$H$12056, 5, 0), 0)</f>
        <v>2</v>
      </c>
      <c r="R3575" s="13">
        <f>IFERROR(VLOOKUP($A3575, 'Fielding Data'!$A$1:$H$12056, 6, 0), 0)</f>
        <v>2</v>
      </c>
      <c r="S3575" s="13">
        <f>IFERROR(VLOOKUP($A3575, 'Fielding Data'!$A$1:$H$12056, 7, 0), 0)</f>
        <v>0</v>
      </c>
      <c r="T3575" s="13">
        <f>IFERROR(VLOOKUP($A3575, 'Fielding Data'!$A$1:$H$12056, 8, 0), 0)</f>
        <v>0</v>
      </c>
      <c r="U3575" s="13">
        <f>SUMIFS('Fielding Data'!E:E, 'Fielding Data'!$A:$A, $A3575)</f>
        <v>2</v>
      </c>
      <c r="V3575" s="13">
        <f>SUMIFS('Fielding Data'!F:F, 'Fielding Data'!$A:$A, $A3575)</f>
        <v>2</v>
      </c>
      <c r="W3575" s="13">
        <f>SUMIFS('Fielding Data'!G:G, 'Fielding Data'!$A:$A, $A3575)</f>
        <v>0</v>
      </c>
      <c r="X3575" s="13">
        <f>SUMIFS('Fielding Data'!H:H, 'Fielding Data'!$A:$A, $A3575)</f>
        <v>0</v>
      </c>
    </row>
    <row r="3576" spans="1:24" x14ac:dyDescent="0.3">
      <c r="A3576" s="13" t="str">
        <f t="shared" si="111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 t="shared" si="110"/>
        <v>1B</v>
      </c>
      <c r="Q3576" s="13">
        <f>IFERROR(VLOOKUP($A3576, 'Fielding Data'!$A$1:$H$12056, 5, 0), 0)</f>
        <v>2</v>
      </c>
      <c r="R3576" s="13">
        <f>IFERROR(VLOOKUP($A3576, 'Fielding Data'!$A$1:$H$12056, 6, 0), 0)</f>
        <v>0</v>
      </c>
      <c r="S3576" s="13">
        <f>IFERROR(VLOOKUP($A3576, 'Fielding Data'!$A$1:$H$12056, 7, 0), 0)</f>
        <v>0</v>
      </c>
      <c r="T3576" s="13">
        <f>IFERROR(VLOOKUP($A3576, 'Fielding Data'!$A$1:$H$12056, 8, 0), 0)</f>
        <v>0</v>
      </c>
      <c r="U3576" s="13">
        <f>SUMIFS('Fielding Data'!E:E, 'Fielding Data'!$A:$A, $A3576)</f>
        <v>195</v>
      </c>
      <c r="V3576" s="13">
        <f>SUMIFS('Fielding Data'!F:F, 'Fielding Data'!$A:$A, $A3576)</f>
        <v>9</v>
      </c>
      <c r="W3576" s="13">
        <f>SUMIFS('Fielding Data'!G:G, 'Fielding Data'!$A:$A, $A3576)</f>
        <v>5</v>
      </c>
      <c r="X3576" s="13">
        <f>SUMIFS('Fielding Data'!H:H, 'Fielding Data'!$A:$A, $A3576)</f>
        <v>4</v>
      </c>
    </row>
    <row r="3577" spans="1:24" x14ac:dyDescent="0.3">
      <c r="A3577" s="13" t="str">
        <f t="shared" si="111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 t="shared" si="110"/>
        <v>LF</v>
      </c>
      <c r="Q3577" s="13">
        <f>IFERROR(VLOOKUP($A3577, 'Fielding Data'!$A$1:$H$12056, 5, 0), 0)</f>
        <v>0</v>
      </c>
      <c r="R3577" s="13">
        <f>IFERROR(VLOOKUP($A3577, 'Fielding Data'!$A$1:$H$12056, 6, 0), 0)</f>
        <v>0</v>
      </c>
      <c r="S3577" s="13">
        <f>IFERROR(VLOOKUP($A3577, 'Fielding Data'!$A$1:$H$12056, 7, 0), 0)</f>
        <v>0</v>
      </c>
      <c r="T3577" s="13">
        <f>IFERROR(VLOOKUP($A3577, 'Fielding Data'!$A$1:$H$12056, 8, 0), 0)</f>
        <v>0</v>
      </c>
      <c r="U3577" s="13">
        <f>SUMIFS('Fielding Data'!E:E, 'Fielding Data'!$A:$A, $A3577)</f>
        <v>84</v>
      </c>
      <c r="V3577" s="13">
        <f>SUMIFS('Fielding Data'!F:F, 'Fielding Data'!$A:$A, $A3577)</f>
        <v>1</v>
      </c>
      <c r="W3577" s="13">
        <f>SUMIFS('Fielding Data'!G:G, 'Fielding Data'!$A:$A, $A3577)</f>
        <v>1</v>
      </c>
      <c r="X3577" s="13">
        <f>SUMIFS('Fielding Data'!H:H, 'Fielding Data'!$A:$A, $A3577)</f>
        <v>0</v>
      </c>
    </row>
    <row r="3578" spans="1:24" x14ac:dyDescent="0.3">
      <c r="A3578" s="13" t="str">
        <f t="shared" si="111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 t="shared" si="110"/>
        <v>CF</v>
      </c>
      <c r="Q3578" s="13">
        <f>IFERROR(VLOOKUP($A3578, 'Fielding Data'!$A$1:$H$12056, 5, 0), 0)</f>
        <v>0</v>
      </c>
      <c r="R3578" s="13">
        <f>IFERROR(VLOOKUP($A3578, 'Fielding Data'!$A$1:$H$12056, 6, 0), 0)</f>
        <v>0</v>
      </c>
      <c r="S3578" s="13">
        <f>IFERROR(VLOOKUP($A3578, 'Fielding Data'!$A$1:$H$12056, 7, 0), 0)</f>
        <v>0</v>
      </c>
      <c r="T3578" s="13">
        <f>IFERROR(VLOOKUP($A3578, 'Fielding Data'!$A$1:$H$12056, 8, 0), 0)</f>
        <v>0</v>
      </c>
      <c r="U3578" s="13">
        <f>SUMIFS('Fielding Data'!E:E, 'Fielding Data'!$A:$A, $A3578)</f>
        <v>103</v>
      </c>
      <c r="V3578" s="13">
        <f>SUMIFS('Fielding Data'!F:F, 'Fielding Data'!$A:$A, $A3578)</f>
        <v>2</v>
      </c>
      <c r="W3578" s="13">
        <f>SUMIFS('Fielding Data'!G:G, 'Fielding Data'!$A:$A, $A3578)</f>
        <v>0</v>
      </c>
      <c r="X3578" s="13">
        <f>SUMIFS('Fielding Data'!H:H, 'Fielding Data'!$A:$A, $A3578)</f>
        <v>0</v>
      </c>
    </row>
    <row r="3579" spans="1:24" x14ac:dyDescent="0.3">
      <c r="A3579" s="13" t="str">
        <f t="shared" si="111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 t="shared" si="110"/>
        <v>P</v>
      </c>
      <c r="Q3579" s="13">
        <f>IFERROR(VLOOKUP($A3579, 'Fielding Data'!$A$1:$H$12056, 5, 0), 0)</f>
        <v>2</v>
      </c>
      <c r="R3579" s="13">
        <f>IFERROR(VLOOKUP($A3579, 'Fielding Data'!$A$1:$H$12056, 6, 0), 0)</f>
        <v>8</v>
      </c>
      <c r="S3579" s="13">
        <f>IFERROR(VLOOKUP($A3579, 'Fielding Data'!$A$1:$H$12056, 7, 0), 0)</f>
        <v>0</v>
      </c>
      <c r="T3579" s="13">
        <f>IFERROR(VLOOKUP($A3579, 'Fielding Data'!$A$1:$H$12056, 8, 0), 0)</f>
        <v>1</v>
      </c>
      <c r="U3579" s="13">
        <f>SUMIFS('Fielding Data'!E:E, 'Fielding Data'!$A:$A, $A3579)</f>
        <v>2</v>
      </c>
      <c r="V3579" s="13">
        <f>SUMIFS('Fielding Data'!F:F, 'Fielding Data'!$A:$A, $A3579)</f>
        <v>8</v>
      </c>
      <c r="W3579" s="13">
        <f>SUMIFS('Fielding Data'!G:G, 'Fielding Data'!$A:$A, $A3579)</f>
        <v>0</v>
      </c>
      <c r="X3579" s="13">
        <f>SUMIFS('Fielding Data'!H:H, 'Fielding Data'!$A:$A, $A3579)</f>
        <v>1</v>
      </c>
    </row>
    <row r="3580" spans="1:24" x14ac:dyDescent="0.3">
      <c r="A3580" s="13" t="str">
        <f t="shared" si="111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 t="shared" si="110"/>
        <v>P</v>
      </c>
      <c r="Q3580" s="13">
        <f>IFERROR(VLOOKUP($A3580, 'Fielding Data'!$A$1:$H$12056, 5, 0), 0)</f>
        <v>0</v>
      </c>
      <c r="R3580" s="13">
        <f>IFERROR(VLOOKUP($A3580, 'Fielding Data'!$A$1:$H$12056, 6, 0), 0)</f>
        <v>1</v>
      </c>
      <c r="S3580" s="13">
        <f>IFERROR(VLOOKUP($A3580, 'Fielding Data'!$A$1:$H$12056, 7, 0), 0)</f>
        <v>0</v>
      </c>
      <c r="T3580" s="13">
        <f>IFERROR(VLOOKUP($A3580, 'Fielding Data'!$A$1:$H$12056, 8, 0), 0)</f>
        <v>0</v>
      </c>
      <c r="U3580" s="13">
        <f>SUMIFS('Fielding Data'!E:E, 'Fielding Data'!$A:$A, $A3580)</f>
        <v>0</v>
      </c>
      <c r="V3580" s="13">
        <f>SUMIFS('Fielding Data'!F:F, 'Fielding Data'!$A:$A, $A3580)</f>
        <v>1</v>
      </c>
      <c r="W3580" s="13">
        <f>SUMIFS('Fielding Data'!G:G, 'Fielding Data'!$A:$A, $A3580)</f>
        <v>0</v>
      </c>
      <c r="X3580" s="13">
        <f>SUMIFS('Fielding Data'!H:H, 'Fielding Data'!$A:$A, $A3580)</f>
        <v>0</v>
      </c>
    </row>
    <row r="3581" spans="1:24" x14ac:dyDescent="0.3">
      <c r="A3581" s="13" t="str">
        <f t="shared" si="111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 t="shared" si="110"/>
        <v>P</v>
      </c>
      <c r="Q3581" s="13">
        <f>IFERROR(VLOOKUP($A3581, 'Fielding Data'!$A$1:$H$12056, 5, 0), 0)</f>
        <v>0</v>
      </c>
      <c r="R3581" s="13">
        <f>IFERROR(VLOOKUP($A3581, 'Fielding Data'!$A$1:$H$12056, 6, 0), 0)</f>
        <v>4</v>
      </c>
      <c r="S3581" s="13">
        <f>IFERROR(VLOOKUP($A3581, 'Fielding Data'!$A$1:$H$12056, 7, 0), 0)</f>
        <v>0</v>
      </c>
      <c r="T3581" s="13">
        <f>IFERROR(VLOOKUP($A3581, 'Fielding Data'!$A$1:$H$12056, 8, 0), 0)</f>
        <v>0</v>
      </c>
      <c r="U3581" s="13">
        <f>SUMIFS('Fielding Data'!E:E, 'Fielding Data'!$A:$A, $A3581)</f>
        <v>0</v>
      </c>
      <c r="V3581" s="13">
        <f>SUMIFS('Fielding Data'!F:F, 'Fielding Data'!$A:$A, $A3581)</f>
        <v>4</v>
      </c>
      <c r="W3581" s="13">
        <f>SUMIFS('Fielding Data'!G:G, 'Fielding Data'!$A:$A, $A3581)</f>
        <v>0</v>
      </c>
      <c r="X3581" s="13">
        <f>SUMIFS('Fielding Data'!H:H, 'Fielding Data'!$A:$A, $A3581)</f>
        <v>0</v>
      </c>
    </row>
    <row r="3582" spans="1:24" x14ac:dyDescent="0.3">
      <c r="A3582" s="13" t="str">
        <f t="shared" si="111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 t="shared" si="110"/>
        <v>P</v>
      </c>
      <c r="Q3582" s="13">
        <f>IFERROR(VLOOKUP($A3582, 'Fielding Data'!$A$1:$H$12056, 5, 0), 0)</f>
        <v>2</v>
      </c>
      <c r="R3582" s="13">
        <f>IFERROR(VLOOKUP($A3582, 'Fielding Data'!$A$1:$H$12056, 6, 0), 0)</f>
        <v>7</v>
      </c>
      <c r="S3582" s="13">
        <f>IFERROR(VLOOKUP($A3582, 'Fielding Data'!$A$1:$H$12056, 7, 0), 0)</f>
        <v>1</v>
      </c>
      <c r="T3582" s="13">
        <f>IFERROR(VLOOKUP($A3582, 'Fielding Data'!$A$1:$H$12056, 8, 0), 0)</f>
        <v>0</v>
      </c>
      <c r="U3582" s="13">
        <f>SUMIFS('Fielding Data'!E:E, 'Fielding Data'!$A:$A, $A3582)</f>
        <v>2</v>
      </c>
      <c r="V3582" s="13">
        <f>SUMIFS('Fielding Data'!F:F, 'Fielding Data'!$A:$A, $A3582)</f>
        <v>7</v>
      </c>
      <c r="W3582" s="13">
        <f>SUMIFS('Fielding Data'!G:G, 'Fielding Data'!$A:$A, $A3582)</f>
        <v>1</v>
      </c>
      <c r="X3582" s="13">
        <f>SUMIFS('Fielding Data'!H:H, 'Fielding Data'!$A:$A, $A3582)</f>
        <v>0</v>
      </c>
    </row>
    <row r="3583" spans="1:24" x14ac:dyDescent="0.3">
      <c r="A3583" s="13" t="str">
        <f t="shared" si="111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 t="shared" si="110"/>
        <v>2B</v>
      </c>
      <c r="Q3583" s="13">
        <f>IFERROR(VLOOKUP($A3583, 'Fielding Data'!$A$1:$H$12056, 5, 0), 0)</f>
        <v>212</v>
      </c>
      <c r="R3583" s="13">
        <f>IFERROR(VLOOKUP($A3583, 'Fielding Data'!$A$1:$H$12056, 6, 0), 0)</f>
        <v>255</v>
      </c>
      <c r="S3583" s="13">
        <f>IFERROR(VLOOKUP($A3583, 'Fielding Data'!$A$1:$H$12056, 7, 0), 0)</f>
        <v>12</v>
      </c>
      <c r="T3583" s="13">
        <f>IFERROR(VLOOKUP($A3583, 'Fielding Data'!$A$1:$H$12056, 8, 0), 0)</f>
        <v>69</v>
      </c>
      <c r="U3583" s="13">
        <f>SUMIFS('Fielding Data'!E:E, 'Fielding Data'!$A:$A, $A3583)</f>
        <v>214</v>
      </c>
      <c r="V3583" s="13">
        <f>SUMIFS('Fielding Data'!F:F, 'Fielding Data'!$A:$A, $A3583)</f>
        <v>255</v>
      </c>
      <c r="W3583" s="13">
        <f>SUMIFS('Fielding Data'!G:G, 'Fielding Data'!$A:$A, $A3583)</f>
        <v>12</v>
      </c>
      <c r="X3583" s="13">
        <f>SUMIFS('Fielding Data'!H:H, 'Fielding Data'!$A:$A, $A3583)</f>
        <v>69</v>
      </c>
    </row>
    <row r="3584" spans="1:24" x14ac:dyDescent="0.3">
      <c r="A3584" s="13" t="str">
        <f t="shared" si="111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 t="shared" si="110"/>
        <v>2B</v>
      </c>
      <c r="Q3584" s="13">
        <f>IFERROR(VLOOKUP($A3584, 'Fielding Data'!$A$1:$H$12056, 5, 0), 0)</f>
        <v>0</v>
      </c>
      <c r="R3584" s="13">
        <f>IFERROR(VLOOKUP($A3584, 'Fielding Data'!$A$1:$H$12056, 6, 0), 0)</f>
        <v>5</v>
      </c>
      <c r="S3584" s="13">
        <f>IFERROR(VLOOKUP($A3584, 'Fielding Data'!$A$1:$H$12056, 7, 0), 0)</f>
        <v>0</v>
      </c>
      <c r="T3584" s="13">
        <f>IFERROR(VLOOKUP($A3584, 'Fielding Data'!$A$1:$H$12056, 8, 0), 0)</f>
        <v>0</v>
      </c>
      <c r="U3584" s="13">
        <f>SUMIFS('Fielding Data'!E:E, 'Fielding Data'!$A:$A, $A3584)</f>
        <v>0</v>
      </c>
      <c r="V3584" s="13">
        <f>SUMIFS('Fielding Data'!F:F, 'Fielding Data'!$A:$A, $A3584)</f>
        <v>5</v>
      </c>
      <c r="W3584" s="13">
        <f>SUMIFS('Fielding Data'!G:G, 'Fielding Data'!$A:$A, $A3584)</f>
        <v>0</v>
      </c>
      <c r="X3584" s="13">
        <f>SUMIFS('Fielding Data'!H:H, 'Fielding Data'!$A:$A, $A3584)</f>
        <v>0</v>
      </c>
    </row>
    <row r="3585" spans="1:24" x14ac:dyDescent="0.3">
      <c r="A3585" s="13" t="str">
        <f t="shared" si="111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 t="shared" si="110"/>
        <v>P</v>
      </c>
      <c r="Q3585" s="13">
        <f>IFERROR(VLOOKUP($A3585, 'Fielding Data'!$A$1:$H$12056, 5, 0), 0)</f>
        <v>3</v>
      </c>
      <c r="R3585" s="13">
        <f>IFERROR(VLOOKUP($A3585, 'Fielding Data'!$A$1:$H$12056, 6, 0), 0)</f>
        <v>9</v>
      </c>
      <c r="S3585" s="13">
        <f>IFERROR(VLOOKUP($A3585, 'Fielding Data'!$A$1:$H$12056, 7, 0), 0)</f>
        <v>3</v>
      </c>
      <c r="T3585" s="13">
        <f>IFERROR(VLOOKUP($A3585, 'Fielding Data'!$A$1:$H$12056, 8, 0), 0)</f>
        <v>0</v>
      </c>
      <c r="U3585" s="13">
        <f>SUMIFS('Fielding Data'!E:E, 'Fielding Data'!$A:$A, $A3585)</f>
        <v>3</v>
      </c>
      <c r="V3585" s="13">
        <f>SUMIFS('Fielding Data'!F:F, 'Fielding Data'!$A:$A, $A3585)</f>
        <v>9</v>
      </c>
      <c r="W3585" s="13">
        <f>SUMIFS('Fielding Data'!G:G, 'Fielding Data'!$A:$A, $A3585)</f>
        <v>3</v>
      </c>
      <c r="X3585" s="13">
        <f>SUMIFS('Fielding Data'!H:H, 'Fielding Data'!$A:$A, $A3585)</f>
        <v>0</v>
      </c>
    </row>
    <row r="3586" spans="1:24" x14ac:dyDescent="0.3">
      <c r="A3586" s="13" t="str">
        <f t="shared" si="111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 t="shared" ref="P3586:P3649" si="112">IFERROR(VLOOKUP($A3586, Fielding, 4, 0), "Other")</f>
        <v>P</v>
      </c>
      <c r="Q3586" s="13">
        <f>IFERROR(VLOOKUP($A3586, 'Fielding Data'!$A$1:$H$12056, 5, 0), 0)</f>
        <v>0</v>
      </c>
      <c r="R3586" s="13">
        <f>IFERROR(VLOOKUP($A3586, 'Fielding Data'!$A$1:$H$12056, 6, 0), 0)</f>
        <v>0</v>
      </c>
      <c r="S3586" s="13">
        <f>IFERROR(VLOOKUP($A3586, 'Fielding Data'!$A$1:$H$12056, 7, 0), 0)</f>
        <v>0</v>
      </c>
      <c r="T3586" s="13">
        <f>IFERROR(VLOOKUP($A3586, 'Fielding Data'!$A$1:$H$12056, 8, 0), 0)</f>
        <v>0</v>
      </c>
      <c r="U3586" s="13">
        <f>SUMIFS('Fielding Data'!E:E, 'Fielding Data'!$A:$A, $A3586)</f>
        <v>0</v>
      </c>
      <c r="V3586" s="13">
        <f>SUMIFS('Fielding Data'!F:F, 'Fielding Data'!$A:$A, $A3586)</f>
        <v>0</v>
      </c>
      <c r="W3586" s="13">
        <f>SUMIFS('Fielding Data'!G:G, 'Fielding Data'!$A:$A, $A3586)</f>
        <v>0</v>
      </c>
      <c r="X3586" s="13">
        <f>SUMIFS('Fielding Data'!H:H, 'Fielding Data'!$A:$A, $A3586)</f>
        <v>0</v>
      </c>
    </row>
    <row r="3587" spans="1:24" x14ac:dyDescent="0.3">
      <c r="A3587" s="13" t="str">
        <f t="shared" ref="A3587:A3650" si="113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 t="shared" si="112"/>
        <v>P</v>
      </c>
      <c r="Q3587" s="13">
        <f>IFERROR(VLOOKUP($A3587, 'Fielding Data'!$A$1:$H$12056, 5, 0), 0)</f>
        <v>8</v>
      </c>
      <c r="R3587" s="13">
        <f>IFERROR(VLOOKUP($A3587, 'Fielding Data'!$A$1:$H$12056, 6, 0), 0)</f>
        <v>13</v>
      </c>
      <c r="S3587" s="13">
        <f>IFERROR(VLOOKUP($A3587, 'Fielding Data'!$A$1:$H$12056, 7, 0), 0)</f>
        <v>0</v>
      </c>
      <c r="T3587" s="13">
        <f>IFERROR(VLOOKUP($A3587, 'Fielding Data'!$A$1:$H$12056, 8, 0), 0)</f>
        <v>2</v>
      </c>
      <c r="U3587" s="13">
        <f>SUMIFS('Fielding Data'!E:E, 'Fielding Data'!$A:$A, $A3587)</f>
        <v>8</v>
      </c>
      <c r="V3587" s="13">
        <f>SUMIFS('Fielding Data'!F:F, 'Fielding Data'!$A:$A, $A3587)</f>
        <v>13</v>
      </c>
      <c r="W3587" s="13">
        <f>SUMIFS('Fielding Data'!G:G, 'Fielding Data'!$A:$A, $A3587)</f>
        <v>0</v>
      </c>
      <c r="X3587" s="13">
        <f>SUMIFS('Fielding Data'!H:H, 'Fielding Data'!$A:$A, $A3587)</f>
        <v>2</v>
      </c>
    </row>
    <row r="3588" spans="1:24" x14ac:dyDescent="0.3">
      <c r="A3588" s="13" t="str">
        <f t="shared" si="113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 t="shared" si="112"/>
        <v>P</v>
      </c>
      <c r="Q3588" s="13">
        <f>IFERROR(VLOOKUP($A3588, 'Fielding Data'!$A$1:$H$12056, 5, 0), 0)</f>
        <v>6</v>
      </c>
      <c r="R3588" s="13">
        <f>IFERROR(VLOOKUP($A3588, 'Fielding Data'!$A$1:$H$12056, 6, 0), 0)</f>
        <v>15</v>
      </c>
      <c r="S3588" s="13">
        <f>IFERROR(VLOOKUP($A3588, 'Fielding Data'!$A$1:$H$12056, 7, 0), 0)</f>
        <v>2</v>
      </c>
      <c r="T3588" s="13">
        <f>IFERROR(VLOOKUP($A3588, 'Fielding Data'!$A$1:$H$12056, 8, 0), 0)</f>
        <v>1</v>
      </c>
      <c r="U3588" s="13">
        <f>SUMIFS('Fielding Data'!E:E, 'Fielding Data'!$A:$A, $A3588)</f>
        <v>6</v>
      </c>
      <c r="V3588" s="13">
        <f>SUMIFS('Fielding Data'!F:F, 'Fielding Data'!$A:$A, $A3588)</f>
        <v>15</v>
      </c>
      <c r="W3588" s="13">
        <f>SUMIFS('Fielding Data'!G:G, 'Fielding Data'!$A:$A, $A3588)</f>
        <v>2</v>
      </c>
      <c r="X3588" s="13">
        <f>SUMIFS('Fielding Data'!H:H, 'Fielding Data'!$A:$A, $A3588)</f>
        <v>1</v>
      </c>
    </row>
    <row r="3589" spans="1:24" x14ac:dyDescent="0.3">
      <c r="A3589" s="13" t="str">
        <f t="shared" si="113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 t="shared" si="112"/>
        <v>P</v>
      </c>
      <c r="Q3589" s="13">
        <f>IFERROR(VLOOKUP($A3589, 'Fielding Data'!$A$1:$H$12056, 5, 0), 0)</f>
        <v>0</v>
      </c>
      <c r="R3589" s="13">
        <f>IFERROR(VLOOKUP($A3589, 'Fielding Data'!$A$1:$H$12056, 6, 0), 0)</f>
        <v>0</v>
      </c>
      <c r="S3589" s="13">
        <f>IFERROR(VLOOKUP($A3589, 'Fielding Data'!$A$1:$H$12056, 7, 0), 0)</f>
        <v>0</v>
      </c>
      <c r="T3589" s="13">
        <f>IFERROR(VLOOKUP($A3589, 'Fielding Data'!$A$1:$H$12056, 8, 0), 0)</f>
        <v>0</v>
      </c>
      <c r="U3589" s="13">
        <f>SUMIFS('Fielding Data'!E:E, 'Fielding Data'!$A:$A, $A3589)</f>
        <v>0</v>
      </c>
      <c r="V3589" s="13">
        <f>SUMIFS('Fielding Data'!F:F, 'Fielding Data'!$A:$A, $A3589)</f>
        <v>0</v>
      </c>
      <c r="W3589" s="13">
        <f>SUMIFS('Fielding Data'!G:G, 'Fielding Data'!$A:$A, $A3589)</f>
        <v>0</v>
      </c>
      <c r="X3589" s="13">
        <f>SUMIFS('Fielding Data'!H:H, 'Fielding Data'!$A:$A, $A3589)</f>
        <v>0</v>
      </c>
    </row>
    <row r="3590" spans="1:24" x14ac:dyDescent="0.3">
      <c r="A3590" s="13" t="str">
        <f t="shared" si="113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 t="shared" si="112"/>
        <v>P</v>
      </c>
      <c r="Q3590" s="13">
        <f>IFERROR(VLOOKUP($A3590, 'Fielding Data'!$A$1:$H$12056, 5, 0), 0)</f>
        <v>8</v>
      </c>
      <c r="R3590" s="13">
        <f>IFERROR(VLOOKUP($A3590, 'Fielding Data'!$A$1:$H$12056, 6, 0), 0)</f>
        <v>7</v>
      </c>
      <c r="S3590" s="13">
        <f>IFERROR(VLOOKUP($A3590, 'Fielding Data'!$A$1:$H$12056, 7, 0), 0)</f>
        <v>1</v>
      </c>
      <c r="T3590" s="13">
        <f>IFERROR(VLOOKUP($A3590, 'Fielding Data'!$A$1:$H$12056, 8, 0), 0)</f>
        <v>1</v>
      </c>
      <c r="U3590" s="13">
        <f>SUMIFS('Fielding Data'!E:E, 'Fielding Data'!$A:$A, $A3590)</f>
        <v>8</v>
      </c>
      <c r="V3590" s="13">
        <f>SUMIFS('Fielding Data'!F:F, 'Fielding Data'!$A:$A, $A3590)</f>
        <v>7</v>
      </c>
      <c r="W3590" s="13">
        <f>SUMIFS('Fielding Data'!G:G, 'Fielding Data'!$A:$A, $A3590)</f>
        <v>1</v>
      </c>
      <c r="X3590" s="13">
        <f>SUMIFS('Fielding Data'!H:H, 'Fielding Data'!$A:$A, $A3590)</f>
        <v>1</v>
      </c>
    </row>
    <row r="3591" spans="1:24" x14ac:dyDescent="0.3">
      <c r="A3591" s="13" t="str">
        <f t="shared" si="113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 t="shared" si="112"/>
        <v>P</v>
      </c>
      <c r="Q3591" s="13">
        <f>IFERROR(VLOOKUP($A3591, 'Fielding Data'!$A$1:$H$12056, 5, 0), 0)</f>
        <v>0</v>
      </c>
      <c r="R3591" s="13">
        <f>IFERROR(VLOOKUP($A3591, 'Fielding Data'!$A$1:$H$12056, 6, 0), 0)</f>
        <v>1</v>
      </c>
      <c r="S3591" s="13">
        <f>IFERROR(VLOOKUP($A3591, 'Fielding Data'!$A$1:$H$12056, 7, 0), 0)</f>
        <v>0</v>
      </c>
      <c r="T3591" s="13">
        <f>IFERROR(VLOOKUP($A3591, 'Fielding Data'!$A$1:$H$12056, 8, 0), 0)</f>
        <v>0</v>
      </c>
      <c r="U3591" s="13">
        <f>SUMIFS('Fielding Data'!E:E, 'Fielding Data'!$A:$A, $A3591)</f>
        <v>0</v>
      </c>
      <c r="V3591" s="13">
        <f>SUMIFS('Fielding Data'!F:F, 'Fielding Data'!$A:$A, $A3591)</f>
        <v>1</v>
      </c>
      <c r="W3591" s="13">
        <f>SUMIFS('Fielding Data'!G:G, 'Fielding Data'!$A:$A, $A3591)</f>
        <v>0</v>
      </c>
      <c r="X3591" s="13">
        <f>SUMIFS('Fielding Data'!H:H, 'Fielding Data'!$A:$A, $A3591)</f>
        <v>0</v>
      </c>
    </row>
    <row r="3592" spans="1:24" x14ac:dyDescent="0.3">
      <c r="A3592" s="13" t="str">
        <f t="shared" si="113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 t="shared" si="112"/>
        <v>1B</v>
      </c>
      <c r="Q3592" s="13">
        <f>IFERROR(VLOOKUP($A3592, 'Fielding Data'!$A$1:$H$12056, 5, 0), 0)</f>
        <v>1066</v>
      </c>
      <c r="R3592" s="13">
        <f>IFERROR(VLOOKUP($A3592, 'Fielding Data'!$A$1:$H$12056, 6, 0), 0)</f>
        <v>88</v>
      </c>
      <c r="S3592" s="13">
        <f>IFERROR(VLOOKUP($A3592, 'Fielding Data'!$A$1:$H$12056, 7, 0), 0)</f>
        <v>8</v>
      </c>
      <c r="T3592" s="13">
        <f>IFERROR(VLOOKUP($A3592, 'Fielding Data'!$A$1:$H$12056, 8, 0), 0)</f>
        <v>100</v>
      </c>
      <c r="U3592" s="13">
        <f>SUMIFS('Fielding Data'!E:E, 'Fielding Data'!$A:$A, $A3592)</f>
        <v>1066</v>
      </c>
      <c r="V3592" s="13">
        <f>SUMIFS('Fielding Data'!F:F, 'Fielding Data'!$A:$A, $A3592)</f>
        <v>88</v>
      </c>
      <c r="W3592" s="13">
        <f>SUMIFS('Fielding Data'!G:G, 'Fielding Data'!$A:$A, $A3592)</f>
        <v>8</v>
      </c>
      <c r="X3592" s="13">
        <f>SUMIFS('Fielding Data'!H:H, 'Fielding Data'!$A:$A, $A3592)</f>
        <v>100</v>
      </c>
    </row>
    <row r="3593" spans="1:24" x14ac:dyDescent="0.3">
      <c r="A3593" s="13" t="str">
        <f t="shared" si="113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 t="shared" si="112"/>
        <v>3B</v>
      </c>
      <c r="Q3593" s="13">
        <f>IFERROR(VLOOKUP($A3593, 'Fielding Data'!$A$1:$H$12056, 5, 0), 0)</f>
        <v>93</v>
      </c>
      <c r="R3593" s="13">
        <f>IFERROR(VLOOKUP($A3593, 'Fielding Data'!$A$1:$H$12056, 6, 0), 0)</f>
        <v>232</v>
      </c>
      <c r="S3593" s="13">
        <f>IFERROR(VLOOKUP($A3593, 'Fielding Data'!$A$1:$H$12056, 7, 0), 0)</f>
        <v>14</v>
      </c>
      <c r="T3593" s="13">
        <f>IFERROR(VLOOKUP($A3593, 'Fielding Data'!$A$1:$H$12056, 8, 0), 0)</f>
        <v>25</v>
      </c>
      <c r="U3593" s="13">
        <f>SUMIFS('Fielding Data'!E:E, 'Fielding Data'!$A:$A, $A3593)</f>
        <v>93</v>
      </c>
      <c r="V3593" s="13">
        <f>SUMIFS('Fielding Data'!F:F, 'Fielding Data'!$A:$A, $A3593)</f>
        <v>232</v>
      </c>
      <c r="W3593" s="13">
        <f>SUMIFS('Fielding Data'!G:G, 'Fielding Data'!$A:$A, $A3593)</f>
        <v>14</v>
      </c>
      <c r="X3593" s="13">
        <f>SUMIFS('Fielding Data'!H:H, 'Fielding Data'!$A:$A, $A3593)</f>
        <v>25</v>
      </c>
    </row>
    <row r="3594" spans="1:24" x14ac:dyDescent="0.3">
      <c r="A3594" s="13" t="str">
        <f t="shared" si="113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 t="shared" si="112"/>
        <v>OF</v>
      </c>
      <c r="Q3594" s="13">
        <f>IFERROR(VLOOKUP($A3594, 'Fielding Data'!$A$1:$H$12056, 5, 0), 0)</f>
        <v>242</v>
      </c>
      <c r="R3594" s="13">
        <f>IFERROR(VLOOKUP($A3594, 'Fielding Data'!$A$1:$H$12056, 6, 0), 0)</f>
        <v>4</v>
      </c>
      <c r="S3594" s="13">
        <f>IFERROR(VLOOKUP($A3594, 'Fielding Data'!$A$1:$H$12056, 7, 0), 0)</f>
        <v>5</v>
      </c>
      <c r="T3594" s="13">
        <f>IFERROR(VLOOKUP($A3594, 'Fielding Data'!$A$1:$H$12056, 8, 0), 0)</f>
        <v>1</v>
      </c>
      <c r="U3594" s="13">
        <f>SUMIFS('Fielding Data'!E:E, 'Fielding Data'!$A:$A, $A3594)</f>
        <v>242</v>
      </c>
      <c r="V3594" s="13">
        <f>SUMIFS('Fielding Data'!F:F, 'Fielding Data'!$A:$A, $A3594)</f>
        <v>4</v>
      </c>
      <c r="W3594" s="13">
        <f>SUMIFS('Fielding Data'!G:G, 'Fielding Data'!$A:$A, $A3594)</f>
        <v>5</v>
      </c>
      <c r="X3594" s="13">
        <f>SUMIFS('Fielding Data'!H:H, 'Fielding Data'!$A:$A, $A3594)</f>
        <v>1</v>
      </c>
    </row>
    <row r="3595" spans="1:24" x14ac:dyDescent="0.3">
      <c r="A3595" s="13" t="str">
        <f t="shared" si="113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 t="shared" si="112"/>
        <v>CF</v>
      </c>
      <c r="Q3595" s="13">
        <f>IFERROR(VLOOKUP($A3595, 'Fielding Data'!$A$1:$H$12056, 5, 0), 0)</f>
        <v>0</v>
      </c>
      <c r="R3595" s="13">
        <f>IFERROR(VLOOKUP($A3595, 'Fielding Data'!$A$1:$H$12056, 6, 0), 0)</f>
        <v>0</v>
      </c>
      <c r="S3595" s="13">
        <f>IFERROR(VLOOKUP($A3595, 'Fielding Data'!$A$1:$H$12056, 7, 0), 0)</f>
        <v>0</v>
      </c>
      <c r="T3595" s="13">
        <f>IFERROR(VLOOKUP($A3595, 'Fielding Data'!$A$1:$H$12056, 8, 0), 0)</f>
        <v>0</v>
      </c>
      <c r="U3595" s="13">
        <f>SUMIFS('Fielding Data'!E:E, 'Fielding Data'!$A:$A, $A3595)</f>
        <v>26</v>
      </c>
      <c r="V3595" s="13">
        <f>SUMIFS('Fielding Data'!F:F, 'Fielding Data'!$A:$A, $A3595)</f>
        <v>0</v>
      </c>
      <c r="W3595" s="13">
        <f>SUMIFS('Fielding Data'!G:G, 'Fielding Data'!$A:$A, $A3595)</f>
        <v>0</v>
      </c>
      <c r="X3595" s="13">
        <f>SUMIFS('Fielding Data'!H:H, 'Fielding Data'!$A:$A, $A3595)</f>
        <v>0</v>
      </c>
    </row>
    <row r="3596" spans="1:24" x14ac:dyDescent="0.3">
      <c r="A3596" s="13" t="str">
        <f t="shared" si="113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 t="shared" si="112"/>
        <v>P</v>
      </c>
      <c r="Q3596" s="13">
        <f>IFERROR(VLOOKUP($A3596, 'Fielding Data'!$A$1:$H$12056, 5, 0), 0)</f>
        <v>6</v>
      </c>
      <c r="R3596" s="13">
        <f>IFERROR(VLOOKUP($A3596, 'Fielding Data'!$A$1:$H$12056, 6, 0), 0)</f>
        <v>8</v>
      </c>
      <c r="S3596" s="13">
        <f>IFERROR(VLOOKUP($A3596, 'Fielding Data'!$A$1:$H$12056, 7, 0), 0)</f>
        <v>0</v>
      </c>
      <c r="T3596" s="13">
        <f>IFERROR(VLOOKUP($A3596, 'Fielding Data'!$A$1:$H$12056, 8, 0), 0)</f>
        <v>0</v>
      </c>
      <c r="U3596" s="13">
        <f>SUMIFS('Fielding Data'!E:E, 'Fielding Data'!$A:$A, $A3596)</f>
        <v>6</v>
      </c>
      <c r="V3596" s="13">
        <f>SUMIFS('Fielding Data'!F:F, 'Fielding Data'!$A:$A, $A3596)</f>
        <v>8</v>
      </c>
      <c r="W3596" s="13">
        <f>SUMIFS('Fielding Data'!G:G, 'Fielding Data'!$A:$A, $A3596)</f>
        <v>0</v>
      </c>
      <c r="X3596" s="13">
        <f>SUMIFS('Fielding Data'!H:H, 'Fielding Data'!$A:$A, $A3596)</f>
        <v>0</v>
      </c>
    </row>
    <row r="3597" spans="1:24" x14ac:dyDescent="0.3">
      <c r="A3597" s="13" t="str">
        <f t="shared" si="113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 t="shared" si="112"/>
        <v>1B</v>
      </c>
      <c r="Q3597" s="13">
        <f>IFERROR(VLOOKUP($A3597, 'Fielding Data'!$A$1:$H$12056, 5, 0), 0)</f>
        <v>38</v>
      </c>
      <c r="R3597" s="13">
        <f>IFERROR(VLOOKUP($A3597, 'Fielding Data'!$A$1:$H$12056, 6, 0), 0)</f>
        <v>6</v>
      </c>
      <c r="S3597" s="13">
        <f>IFERROR(VLOOKUP($A3597, 'Fielding Data'!$A$1:$H$12056, 7, 0), 0)</f>
        <v>1</v>
      </c>
      <c r="T3597" s="13">
        <f>IFERROR(VLOOKUP($A3597, 'Fielding Data'!$A$1:$H$12056, 8, 0), 0)</f>
        <v>3</v>
      </c>
      <c r="U3597" s="13">
        <f>SUMIFS('Fielding Data'!E:E, 'Fielding Data'!$A:$A, $A3597)</f>
        <v>38</v>
      </c>
      <c r="V3597" s="13">
        <f>SUMIFS('Fielding Data'!F:F, 'Fielding Data'!$A:$A, $A3597)</f>
        <v>6</v>
      </c>
      <c r="W3597" s="13">
        <f>SUMIFS('Fielding Data'!G:G, 'Fielding Data'!$A:$A, $A3597)</f>
        <v>1</v>
      </c>
      <c r="X3597" s="13">
        <f>SUMIFS('Fielding Data'!H:H, 'Fielding Data'!$A:$A, $A3597)</f>
        <v>3</v>
      </c>
    </row>
    <row r="3598" spans="1:24" x14ac:dyDescent="0.3">
      <c r="A3598" s="13" t="str">
        <f t="shared" si="113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 t="shared" si="112"/>
        <v>2B</v>
      </c>
      <c r="Q3598" s="13">
        <f>IFERROR(VLOOKUP($A3598, 'Fielding Data'!$A$1:$H$12056, 5, 0), 0)</f>
        <v>1</v>
      </c>
      <c r="R3598" s="13">
        <f>IFERROR(VLOOKUP($A3598, 'Fielding Data'!$A$1:$H$12056, 6, 0), 0)</f>
        <v>2</v>
      </c>
      <c r="S3598" s="13">
        <f>IFERROR(VLOOKUP($A3598, 'Fielding Data'!$A$1:$H$12056, 7, 0), 0)</f>
        <v>0</v>
      </c>
      <c r="T3598" s="13">
        <f>IFERROR(VLOOKUP($A3598, 'Fielding Data'!$A$1:$H$12056, 8, 0), 0)</f>
        <v>0</v>
      </c>
      <c r="U3598" s="13">
        <f>SUMIFS('Fielding Data'!E:E, 'Fielding Data'!$A:$A, $A3598)</f>
        <v>18</v>
      </c>
      <c r="V3598" s="13">
        <f>SUMIFS('Fielding Data'!F:F, 'Fielding Data'!$A:$A, $A3598)</f>
        <v>50</v>
      </c>
      <c r="W3598" s="13">
        <f>SUMIFS('Fielding Data'!G:G, 'Fielding Data'!$A:$A, $A3598)</f>
        <v>0</v>
      </c>
      <c r="X3598" s="13">
        <f>SUMIFS('Fielding Data'!H:H, 'Fielding Data'!$A:$A, $A3598)</f>
        <v>9</v>
      </c>
    </row>
    <row r="3599" spans="1:24" x14ac:dyDescent="0.3">
      <c r="A3599" s="13" t="str">
        <f t="shared" si="113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 t="shared" si="112"/>
        <v>CF</v>
      </c>
      <c r="Q3599" s="13">
        <f>IFERROR(VLOOKUP($A3599, 'Fielding Data'!$A$1:$H$12056, 5, 0), 0)</f>
        <v>0</v>
      </c>
      <c r="R3599" s="13">
        <f>IFERROR(VLOOKUP($A3599, 'Fielding Data'!$A$1:$H$12056, 6, 0), 0)</f>
        <v>0</v>
      </c>
      <c r="S3599" s="13">
        <f>IFERROR(VLOOKUP($A3599, 'Fielding Data'!$A$1:$H$12056, 7, 0), 0)</f>
        <v>0</v>
      </c>
      <c r="T3599" s="13">
        <f>IFERROR(VLOOKUP($A3599, 'Fielding Data'!$A$1:$H$12056, 8, 0), 0)</f>
        <v>0</v>
      </c>
      <c r="U3599" s="13">
        <f>SUMIFS('Fielding Data'!E:E, 'Fielding Data'!$A:$A, $A3599)</f>
        <v>4</v>
      </c>
      <c r="V3599" s="13">
        <f>SUMIFS('Fielding Data'!F:F, 'Fielding Data'!$A:$A, $A3599)</f>
        <v>0</v>
      </c>
      <c r="W3599" s="13">
        <f>SUMIFS('Fielding Data'!G:G, 'Fielding Data'!$A:$A, $A3599)</f>
        <v>0</v>
      </c>
      <c r="X3599" s="13">
        <f>SUMIFS('Fielding Data'!H:H, 'Fielding Data'!$A:$A, $A3599)</f>
        <v>0</v>
      </c>
    </row>
    <row r="3600" spans="1:24" x14ac:dyDescent="0.3">
      <c r="A3600" s="13" t="str">
        <f t="shared" si="113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 t="shared" si="112"/>
        <v>P</v>
      </c>
      <c r="Q3600" s="13">
        <f>IFERROR(VLOOKUP($A3600, 'Fielding Data'!$A$1:$H$12056, 5, 0), 0)</f>
        <v>0</v>
      </c>
      <c r="R3600" s="13">
        <f>IFERROR(VLOOKUP($A3600, 'Fielding Data'!$A$1:$H$12056, 6, 0), 0)</f>
        <v>0</v>
      </c>
      <c r="S3600" s="13">
        <f>IFERROR(VLOOKUP($A3600, 'Fielding Data'!$A$1:$H$12056, 7, 0), 0)</f>
        <v>0</v>
      </c>
      <c r="T3600" s="13">
        <f>IFERROR(VLOOKUP($A3600, 'Fielding Data'!$A$1:$H$12056, 8, 0), 0)</f>
        <v>0</v>
      </c>
      <c r="U3600" s="13">
        <f>SUMIFS('Fielding Data'!E:E, 'Fielding Data'!$A:$A, $A3600)</f>
        <v>0</v>
      </c>
      <c r="V3600" s="13">
        <f>SUMIFS('Fielding Data'!F:F, 'Fielding Data'!$A:$A, $A3600)</f>
        <v>0</v>
      </c>
      <c r="W3600" s="13">
        <f>SUMIFS('Fielding Data'!G:G, 'Fielding Data'!$A:$A, $A3600)</f>
        <v>0</v>
      </c>
      <c r="X3600" s="13">
        <f>SUMIFS('Fielding Data'!H:H, 'Fielding Data'!$A:$A, $A3600)</f>
        <v>0</v>
      </c>
    </row>
    <row r="3601" spans="1:24" x14ac:dyDescent="0.3">
      <c r="A3601" s="13" t="str">
        <f t="shared" si="113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 t="shared" si="112"/>
        <v>P</v>
      </c>
      <c r="Q3601" s="13">
        <f>IFERROR(VLOOKUP($A3601, 'Fielding Data'!$A$1:$H$12056, 5, 0), 0)</f>
        <v>0</v>
      </c>
      <c r="R3601" s="13">
        <f>IFERROR(VLOOKUP($A3601, 'Fielding Data'!$A$1:$H$12056, 6, 0), 0)</f>
        <v>6</v>
      </c>
      <c r="S3601" s="13">
        <f>IFERROR(VLOOKUP($A3601, 'Fielding Data'!$A$1:$H$12056, 7, 0), 0)</f>
        <v>0</v>
      </c>
      <c r="T3601" s="13">
        <f>IFERROR(VLOOKUP($A3601, 'Fielding Data'!$A$1:$H$12056, 8, 0), 0)</f>
        <v>0</v>
      </c>
      <c r="U3601" s="13">
        <f>SUMIFS('Fielding Data'!E:E, 'Fielding Data'!$A:$A, $A3601)</f>
        <v>0</v>
      </c>
      <c r="V3601" s="13">
        <f>SUMIFS('Fielding Data'!F:F, 'Fielding Data'!$A:$A, $A3601)</f>
        <v>6</v>
      </c>
      <c r="W3601" s="13">
        <f>SUMIFS('Fielding Data'!G:G, 'Fielding Data'!$A:$A, $A3601)</f>
        <v>0</v>
      </c>
      <c r="X3601" s="13">
        <f>SUMIFS('Fielding Data'!H:H, 'Fielding Data'!$A:$A, $A3601)</f>
        <v>0</v>
      </c>
    </row>
    <row r="3602" spans="1:24" x14ac:dyDescent="0.3">
      <c r="A3602" s="13" t="str">
        <f t="shared" si="113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 t="shared" si="112"/>
        <v>1B</v>
      </c>
      <c r="Q3602" s="13">
        <f>IFERROR(VLOOKUP($A3602, 'Fielding Data'!$A$1:$H$12056, 5, 0), 0)</f>
        <v>389</v>
      </c>
      <c r="R3602" s="13">
        <f>IFERROR(VLOOKUP($A3602, 'Fielding Data'!$A$1:$H$12056, 6, 0), 0)</f>
        <v>25</v>
      </c>
      <c r="S3602" s="13">
        <f>IFERROR(VLOOKUP($A3602, 'Fielding Data'!$A$1:$H$12056, 7, 0), 0)</f>
        <v>3</v>
      </c>
      <c r="T3602" s="13">
        <f>IFERROR(VLOOKUP($A3602, 'Fielding Data'!$A$1:$H$12056, 8, 0), 0)</f>
        <v>38</v>
      </c>
      <c r="U3602" s="13">
        <f>SUMIFS('Fielding Data'!E:E, 'Fielding Data'!$A:$A, $A3602)</f>
        <v>426</v>
      </c>
      <c r="V3602" s="13">
        <f>SUMIFS('Fielding Data'!F:F, 'Fielding Data'!$A:$A, $A3602)</f>
        <v>117</v>
      </c>
      <c r="W3602" s="13">
        <f>SUMIFS('Fielding Data'!G:G, 'Fielding Data'!$A:$A, $A3602)</f>
        <v>11</v>
      </c>
      <c r="X3602" s="13">
        <f>SUMIFS('Fielding Data'!H:H, 'Fielding Data'!$A:$A, $A3602)</f>
        <v>41</v>
      </c>
    </row>
    <row r="3603" spans="1:24" x14ac:dyDescent="0.3">
      <c r="A3603" s="13" t="str">
        <f t="shared" si="113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 t="shared" si="112"/>
        <v>1B</v>
      </c>
      <c r="Q3603" s="13">
        <f>IFERROR(VLOOKUP($A3603, 'Fielding Data'!$A$1:$H$12056, 5, 0), 0)</f>
        <v>1</v>
      </c>
      <c r="R3603" s="13">
        <f>IFERROR(VLOOKUP($A3603, 'Fielding Data'!$A$1:$H$12056, 6, 0), 0)</f>
        <v>0</v>
      </c>
      <c r="S3603" s="13">
        <f>IFERROR(VLOOKUP($A3603, 'Fielding Data'!$A$1:$H$12056, 7, 0), 0)</f>
        <v>0</v>
      </c>
      <c r="T3603" s="13">
        <f>IFERROR(VLOOKUP($A3603, 'Fielding Data'!$A$1:$H$12056, 8, 0), 0)</f>
        <v>0</v>
      </c>
      <c r="U3603" s="13">
        <f>SUMIFS('Fielding Data'!E:E, 'Fielding Data'!$A:$A, $A3603)</f>
        <v>1</v>
      </c>
      <c r="V3603" s="13">
        <f>SUMIFS('Fielding Data'!F:F, 'Fielding Data'!$A:$A, $A3603)</f>
        <v>0</v>
      </c>
      <c r="W3603" s="13">
        <f>SUMIFS('Fielding Data'!G:G, 'Fielding Data'!$A:$A, $A3603)</f>
        <v>0</v>
      </c>
      <c r="X3603" s="13">
        <f>SUMIFS('Fielding Data'!H:H, 'Fielding Data'!$A:$A, $A3603)</f>
        <v>0</v>
      </c>
    </row>
    <row r="3604" spans="1:24" x14ac:dyDescent="0.3">
      <c r="A3604" s="13" t="str">
        <f t="shared" si="113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 t="shared" si="112"/>
        <v>Other</v>
      </c>
      <c r="Q3604" s="13">
        <f>IFERROR(VLOOKUP($A3604, 'Fielding Data'!$A$1:$H$12056, 5, 0), 0)</f>
        <v>0</v>
      </c>
      <c r="R3604" s="13">
        <f>IFERROR(VLOOKUP($A3604, 'Fielding Data'!$A$1:$H$12056, 6, 0), 0)</f>
        <v>0</v>
      </c>
      <c r="S3604" s="13">
        <f>IFERROR(VLOOKUP($A3604, 'Fielding Data'!$A$1:$H$12056, 7, 0), 0)</f>
        <v>0</v>
      </c>
      <c r="T3604" s="13">
        <f>IFERROR(VLOOKUP($A3604, 'Fielding Data'!$A$1:$H$12056, 8, 0), 0)</f>
        <v>0</v>
      </c>
      <c r="U3604" s="13">
        <f>SUMIFS('Fielding Data'!E:E, 'Fielding Data'!$A:$A, $A3604)</f>
        <v>0</v>
      </c>
      <c r="V3604" s="13">
        <f>SUMIFS('Fielding Data'!F:F, 'Fielding Data'!$A:$A, $A3604)</f>
        <v>0</v>
      </c>
      <c r="W3604" s="13">
        <f>SUMIFS('Fielding Data'!G:G, 'Fielding Data'!$A:$A, $A3604)</f>
        <v>0</v>
      </c>
      <c r="X3604" s="13">
        <f>SUMIFS('Fielding Data'!H:H, 'Fielding Data'!$A:$A, $A3604)</f>
        <v>0</v>
      </c>
    </row>
    <row r="3605" spans="1:24" x14ac:dyDescent="0.3">
      <c r="A3605" s="13" t="str">
        <f t="shared" si="113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 t="shared" si="112"/>
        <v>P</v>
      </c>
      <c r="Q3605" s="13">
        <f>IFERROR(VLOOKUP($A3605, 'Fielding Data'!$A$1:$H$12056, 5, 0), 0)</f>
        <v>3</v>
      </c>
      <c r="R3605" s="13">
        <f>IFERROR(VLOOKUP($A3605, 'Fielding Data'!$A$1:$H$12056, 6, 0), 0)</f>
        <v>9</v>
      </c>
      <c r="S3605" s="13">
        <f>IFERROR(VLOOKUP($A3605, 'Fielding Data'!$A$1:$H$12056, 7, 0), 0)</f>
        <v>0</v>
      </c>
      <c r="T3605" s="13">
        <f>IFERROR(VLOOKUP($A3605, 'Fielding Data'!$A$1:$H$12056, 8, 0), 0)</f>
        <v>0</v>
      </c>
      <c r="U3605" s="13">
        <f>SUMIFS('Fielding Data'!E:E, 'Fielding Data'!$A:$A, $A3605)</f>
        <v>3</v>
      </c>
      <c r="V3605" s="13">
        <f>SUMIFS('Fielding Data'!F:F, 'Fielding Data'!$A:$A, $A3605)</f>
        <v>9</v>
      </c>
      <c r="W3605" s="13">
        <f>SUMIFS('Fielding Data'!G:G, 'Fielding Data'!$A:$A, $A3605)</f>
        <v>0</v>
      </c>
      <c r="X3605" s="13">
        <f>SUMIFS('Fielding Data'!H:H, 'Fielding Data'!$A:$A, $A3605)</f>
        <v>0</v>
      </c>
    </row>
    <row r="3606" spans="1:24" x14ac:dyDescent="0.3">
      <c r="A3606" s="13" t="str">
        <f t="shared" si="113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 t="shared" si="112"/>
        <v>2B</v>
      </c>
      <c r="Q3606" s="13">
        <f>IFERROR(VLOOKUP($A3606, 'Fielding Data'!$A$1:$H$12056, 5, 0), 0)</f>
        <v>25</v>
      </c>
      <c r="R3606" s="13">
        <f>IFERROR(VLOOKUP($A3606, 'Fielding Data'!$A$1:$H$12056, 6, 0), 0)</f>
        <v>40</v>
      </c>
      <c r="S3606" s="13">
        <f>IFERROR(VLOOKUP($A3606, 'Fielding Data'!$A$1:$H$12056, 7, 0), 0)</f>
        <v>2</v>
      </c>
      <c r="T3606" s="13">
        <f>IFERROR(VLOOKUP($A3606, 'Fielding Data'!$A$1:$H$12056, 8, 0), 0)</f>
        <v>10</v>
      </c>
      <c r="U3606" s="13">
        <f>SUMIFS('Fielding Data'!E:E, 'Fielding Data'!$A:$A, $A3606)</f>
        <v>87</v>
      </c>
      <c r="V3606" s="13">
        <f>SUMIFS('Fielding Data'!F:F, 'Fielding Data'!$A:$A, $A3606)</f>
        <v>180</v>
      </c>
      <c r="W3606" s="13">
        <f>SUMIFS('Fielding Data'!G:G, 'Fielding Data'!$A:$A, $A3606)</f>
        <v>10</v>
      </c>
      <c r="X3606" s="13">
        <f>SUMIFS('Fielding Data'!H:H, 'Fielding Data'!$A:$A, $A3606)</f>
        <v>35</v>
      </c>
    </row>
    <row r="3607" spans="1:24" x14ac:dyDescent="0.3">
      <c r="A3607" s="13" t="str">
        <f t="shared" si="113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 t="shared" si="112"/>
        <v>P</v>
      </c>
      <c r="Q3607" s="13">
        <f>IFERROR(VLOOKUP($A3607, 'Fielding Data'!$A$1:$H$12056, 5, 0), 0)</f>
        <v>0</v>
      </c>
      <c r="R3607" s="13">
        <f>IFERROR(VLOOKUP($A3607, 'Fielding Data'!$A$1:$H$12056, 6, 0), 0)</f>
        <v>2</v>
      </c>
      <c r="S3607" s="13">
        <f>IFERROR(VLOOKUP($A3607, 'Fielding Data'!$A$1:$H$12056, 7, 0), 0)</f>
        <v>0</v>
      </c>
      <c r="T3607" s="13">
        <f>IFERROR(VLOOKUP($A3607, 'Fielding Data'!$A$1:$H$12056, 8, 0), 0)</f>
        <v>0</v>
      </c>
      <c r="U3607" s="13">
        <f>SUMIFS('Fielding Data'!E:E, 'Fielding Data'!$A:$A, $A3607)</f>
        <v>0</v>
      </c>
      <c r="V3607" s="13">
        <f>SUMIFS('Fielding Data'!F:F, 'Fielding Data'!$A:$A, $A3607)</f>
        <v>2</v>
      </c>
      <c r="W3607" s="13">
        <f>SUMIFS('Fielding Data'!G:G, 'Fielding Data'!$A:$A, $A3607)</f>
        <v>0</v>
      </c>
      <c r="X3607" s="13">
        <f>SUMIFS('Fielding Data'!H:H, 'Fielding Data'!$A:$A, $A3607)</f>
        <v>0</v>
      </c>
    </row>
    <row r="3608" spans="1:24" x14ac:dyDescent="0.3">
      <c r="A3608" s="13" t="str">
        <f t="shared" si="113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 t="shared" si="112"/>
        <v>CF</v>
      </c>
      <c r="Q3608" s="13">
        <f>IFERROR(VLOOKUP($A3608, 'Fielding Data'!$A$1:$H$12056, 5, 0), 0)</f>
        <v>0</v>
      </c>
      <c r="R3608" s="13">
        <f>IFERROR(VLOOKUP($A3608, 'Fielding Data'!$A$1:$H$12056, 6, 0), 0)</f>
        <v>0</v>
      </c>
      <c r="S3608" s="13">
        <f>IFERROR(VLOOKUP($A3608, 'Fielding Data'!$A$1:$H$12056, 7, 0), 0)</f>
        <v>0</v>
      </c>
      <c r="T3608" s="13">
        <f>IFERROR(VLOOKUP($A3608, 'Fielding Data'!$A$1:$H$12056, 8, 0), 0)</f>
        <v>0</v>
      </c>
      <c r="U3608" s="13">
        <f>SUMIFS('Fielding Data'!E:E, 'Fielding Data'!$A:$A, $A3608)</f>
        <v>112</v>
      </c>
      <c r="V3608" s="13">
        <f>SUMIFS('Fielding Data'!F:F, 'Fielding Data'!$A:$A, $A3608)</f>
        <v>0</v>
      </c>
      <c r="W3608" s="13">
        <f>SUMIFS('Fielding Data'!G:G, 'Fielding Data'!$A:$A, $A3608)</f>
        <v>4</v>
      </c>
      <c r="X3608" s="13">
        <f>SUMIFS('Fielding Data'!H:H, 'Fielding Data'!$A:$A, $A3608)</f>
        <v>0</v>
      </c>
    </row>
    <row r="3609" spans="1:24" x14ac:dyDescent="0.3">
      <c r="A3609" s="13" t="str">
        <f t="shared" si="113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 t="shared" si="112"/>
        <v>CF</v>
      </c>
      <c r="Q3609" s="13">
        <f>IFERROR(VLOOKUP($A3609, 'Fielding Data'!$A$1:$H$12056, 5, 0), 0)</f>
        <v>0</v>
      </c>
      <c r="R3609" s="13">
        <f>IFERROR(VLOOKUP($A3609, 'Fielding Data'!$A$1:$H$12056, 6, 0), 0)</f>
        <v>0</v>
      </c>
      <c r="S3609" s="13">
        <f>IFERROR(VLOOKUP($A3609, 'Fielding Data'!$A$1:$H$12056, 7, 0), 0)</f>
        <v>0</v>
      </c>
      <c r="T3609" s="13">
        <f>IFERROR(VLOOKUP($A3609, 'Fielding Data'!$A$1:$H$12056, 8, 0), 0)</f>
        <v>0</v>
      </c>
      <c r="U3609" s="13">
        <f>SUMIFS('Fielding Data'!E:E, 'Fielding Data'!$A:$A, $A3609)</f>
        <v>232</v>
      </c>
      <c r="V3609" s="13">
        <f>SUMIFS('Fielding Data'!F:F, 'Fielding Data'!$A:$A, $A3609)</f>
        <v>6</v>
      </c>
      <c r="W3609" s="13">
        <f>SUMIFS('Fielding Data'!G:G, 'Fielding Data'!$A:$A, $A3609)</f>
        <v>0</v>
      </c>
      <c r="X3609" s="13">
        <f>SUMIFS('Fielding Data'!H:H, 'Fielding Data'!$A:$A, $A3609)</f>
        <v>1</v>
      </c>
    </row>
    <row r="3610" spans="1:24" x14ac:dyDescent="0.3">
      <c r="A3610" s="13" t="str">
        <f t="shared" si="113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 t="shared" si="112"/>
        <v>1B</v>
      </c>
      <c r="Q3610" s="13">
        <f>IFERROR(VLOOKUP($A3610, 'Fielding Data'!$A$1:$H$12056, 5, 0), 0)</f>
        <v>199</v>
      </c>
      <c r="R3610" s="13">
        <f>IFERROR(VLOOKUP($A3610, 'Fielding Data'!$A$1:$H$12056, 6, 0), 0)</f>
        <v>14</v>
      </c>
      <c r="S3610" s="13">
        <f>IFERROR(VLOOKUP($A3610, 'Fielding Data'!$A$1:$H$12056, 7, 0), 0)</f>
        <v>2</v>
      </c>
      <c r="T3610" s="13">
        <f>IFERROR(VLOOKUP($A3610, 'Fielding Data'!$A$1:$H$12056, 8, 0), 0)</f>
        <v>19</v>
      </c>
      <c r="U3610" s="13">
        <f>SUMIFS('Fielding Data'!E:E, 'Fielding Data'!$A:$A, $A3610)</f>
        <v>293</v>
      </c>
      <c r="V3610" s="13">
        <f>SUMIFS('Fielding Data'!F:F, 'Fielding Data'!$A:$A, $A3610)</f>
        <v>16</v>
      </c>
      <c r="W3610" s="13">
        <f>SUMIFS('Fielding Data'!G:G, 'Fielding Data'!$A:$A, $A3610)</f>
        <v>4</v>
      </c>
      <c r="X3610" s="13">
        <f>SUMIFS('Fielding Data'!H:H, 'Fielding Data'!$A:$A, $A3610)</f>
        <v>21</v>
      </c>
    </row>
    <row r="3611" spans="1:24" x14ac:dyDescent="0.3">
      <c r="A3611" s="13" t="str">
        <f t="shared" si="113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 t="shared" si="112"/>
        <v>P</v>
      </c>
      <c r="Q3611" s="13">
        <f>IFERROR(VLOOKUP($A3611, 'Fielding Data'!$A$1:$H$12056, 5, 0), 0)</f>
        <v>12</v>
      </c>
      <c r="R3611" s="13">
        <f>IFERROR(VLOOKUP($A3611, 'Fielding Data'!$A$1:$H$12056, 6, 0), 0)</f>
        <v>10</v>
      </c>
      <c r="S3611" s="13">
        <f>IFERROR(VLOOKUP($A3611, 'Fielding Data'!$A$1:$H$12056, 7, 0), 0)</f>
        <v>2</v>
      </c>
      <c r="T3611" s="13">
        <f>IFERROR(VLOOKUP($A3611, 'Fielding Data'!$A$1:$H$12056, 8, 0), 0)</f>
        <v>2</v>
      </c>
      <c r="U3611" s="13">
        <f>SUMIFS('Fielding Data'!E:E, 'Fielding Data'!$A:$A, $A3611)</f>
        <v>12</v>
      </c>
      <c r="V3611" s="13">
        <f>SUMIFS('Fielding Data'!F:F, 'Fielding Data'!$A:$A, $A3611)</f>
        <v>10</v>
      </c>
      <c r="W3611" s="13">
        <f>SUMIFS('Fielding Data'!G:G, 'Fielding Data'!$A:$A, $A3611)</f>
        <v>2</v>
      </c>
      <c r="X3611" s="13">
        <f>SUMIFS('Fielding Data'!H:H, 'Fielding Data'!$A:$A, $A3611)</f>
        <v>2</v>
      </c>
    </row>
    <row r="3612" spans="1:24" x14ac:dyDescent="0.3">
      <c r="A3612" s="13" t="str">
        <f t="shared" si="113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 t="shared" si="112"/>
        <v>P</v>
      </c>
      <c r="Q3612" s="13">
        <f>IFERROR(VLOOKUP($A3612, 'Fielding Data'!$A$1:$H$12056, 5, 0), 0)</f>
        <v>0</v>
      </c>
      <c r="R3612" s="13">
        <f>IFERROR(VLOOKUP($A3612, 'Fielding Data'!$A$1:$H$12056, 6, 0), 0)</f>
        <v>4</v>
      </c>
      <c r="S3612" s="13">
        <f>IFERROR(VLOOKUP($A3612, 'Fielding Data'!$A$1:$H$12056, 7, 0), 0)</f>
        <v>2</v>
      </c>
      <c r="T3612" s="13">
        <f>IFERROR(VLOOKUP($A3612, 'Fielding Data'!$A$1:$H$12056, 8, 0), 0)</f>
        <v>0</v>
      </c>
      <c r="U3612" s="13">
        <f>SUMIFS('Fielding Data'!E:E, 'Fielding Data'!$A:$A, $A3612)</f>
        <v>0</v>
      </c>
      <c r="V3612" s="13">
        <f>SUMIFS('Fielding Data'!F:F, 'Fielding Data'!$A:$A, $A3612)</f>
        <v>4</v>
      </c>
      <c r="W3612" s="13">
        <f>SUMIFS('Fielding Data'!G:G, 'Fielding Data'!$A:$A, $A3612)</f>
        <v>2</v>
      </c>
      <c r="X3612" s="13">
        <f>SUMIFS('Fielding Data'!H:H, 'Fielding Data'!$A:$A, $A3612)</f>
        <v>0</v>
      </c>
    </row>
    <row r="3613" spans="1:24" x14ac:dyDescent="0.3">
      <c r="A3613" s="13" t="str">
        <f t="shared" si="113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 t="shared" si="112"/>
        <v>2B</v>
      </c>
      <c r="Q3613" s="13">
        <f>IFERROR(VLOOKUP($A3613, 'Fielding Data'!$A$1:$H$12056, 5, 0), 0)</f>
        <v>32</v>
      </c>
      <c r="R3613" s="13">
        <f>IFERROR(VLOOKUP($A3613, 'Fielding Data'!$A$1:$H$12056, 6, 0), 0)</f>
        <v>37</v>
      </c>
      <c r="S3613" s="13">
        <f>IFERROR(VLOOKUP($A3613, 'Fielding Data'!$A$1:$H$12056, 7, 0), 0)</f>
        <v>0</v>
      </c>
      <c r="T3613" s="13">
        <f>IFERROR(VLOOKUP($A3613, 'Fielding Data'!$A$1:$H$12056, 8, 0), 0)</f>
        <v>10</v>
      </c>
      <c r="U3613" s="13">
        <f>SUMIFS('Fielding Data'!E:E, 'Fielding Data'!$A:$A, $A3613)</f>
        <v>53</v>
      </c>
      <c r="V3613" s="13">
        <f>SUMIFS('Fielding Data'!F:F, 'Fielding Data'!$A:$A, $A3613)</f>
        <v>66</v>
      </c>
      <c r="W3613" s="13">
        <f>SUMIFS('Fielding Data'!G:G, 'Fielding Data'!$A:$A, $A3613)</f>
        <v>1</v>
      </c>
      <c r="X3613" s="13">
        <f>SUMIFS('Fielding Data'!H:H, 'Fielding Data'!$A:$A, $A3613)</f>
        <v>17</v>
      </c>
    </row>
    <row r="3614" spans="1:24" x14ac:dyDescent="0.3">
      <c r="A3614" s="13" t="str">
        <f t="shared" si="113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 t="shared" si="112"/>
        <v>OF</v>
      </c>
      <c r="Q3614" s="13">
        <f>IFERROR(VLOOKUP($A3614, 'Fielding Data'!$A$1:$H$12056, 5, 0), 0)</f>
        <v>28</v>
      </c>
      <c r="R3614" s="13">
        <f>IFERROR(VLOOKUP($A3614, 'Fielding Data'!$A$1:$H$12056, 6, 0), 0)</f>
        <v>1</v>
      </c>
      <c r="S3614" s="13">
        <f>IFERROR(VLOOKUP($A3614, 'Fielding Data'!$A$1:$H$12056, 7, 0), 0)</f>
        <v>1</v>
      </c>
      <c r="T3614" s="13">
        <f>IFERROR(VLOOKUP($A3614, 'Fielding Data'!$A$1:$H$12056, 8, 0), 0)</f>
        <v>1</v>
      </c>
      <c r="U3614" s="13">
        <f>SUMIFS('Fielding Data'!E:E, 'Fielding Data'!$A:$A, $A3614)</f>
        <v>28</v>
      </c>
      <c r="V3614" s="13">
        <f>SUMIFS('Fielding Data'!F:F, 'Fielding Data'!$A:$A, $A3614)</f>
        <v>1</v>
      </c>
      <c r="W3614" s="13">
        <f>SUMIFS('Fielding Data'!G:G, 'Fielding Data'!$A:$A, $A3614)</f>
        <v>1</v>
      </c>
      <c r="X3614" s="13">
        <f>SUMIFS('Fielding Data'!H:H, 'Fielding Data'!$A:$A, $A3614)</f>
        <v>1</v>
      </c>
    </row>
    <row r="3615" spans="1:24" x14ac:dyDescent="0.3">
      <c r="A3615" s="13" t="str">
        <f t="shared" si="113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 t="shared" si="112"/>
        <v>3B</v>
      </c>
      <c r="Q3615" s="13">
        <f>IFERROR(VLOOKUP($A3615, 'Fielding Data'!$A$1:$H$12056, 5, 0), 0)</f>
        <v>9</v>
      </c>
      <c r="R3615" s="13">
        <f>IFERROR(VLOOKUP($A3615, 'Fielding Data'!$A$1:$H$12056, 6, 0), 0)</f>
        <v>9</v>
      </c>
      <c r="S3615" s="13">
        <f>IFERROR(VLOOKUP($A3615, 'Fielding Data'!$A$1:$H$12056, 7, 0), 0)</f>
        <v>0</v>
      </c>
      <c r="T3615" s="13">
        <f>IFERROR(VLOOKUP($A3615, 'Fielding Data'!$A$1:$H$12056, 8, 0), 0)</f>
        <v>1</v>
      </c>
      <c r="U3615" s="13">
        <f>SUMIFS('Fielding Data'!E:E, 'Fielding Data'!$A:$A, $A3615)</f>
        <v>15</v>
      </c>
      <c r="V3615" s="13">
        <f>SUMIFS('Fielding Data'!F:F, 'Fielding Data'!$A:$A, $A3615)</f>
        <v>29</v>
      </c>
      <c r="W3615" s="13">
        <f>SUMIFS('Fielding Data'!G:G, 'Fielding Data'!$A:$A, $A3615)</f>
        <v>0</v>
      </c>
      <c r="X3615" s="13">
        <f>SUMIFS('Fielding Data'!H:H, 'Fielding Data'!$A:$A, $A3615)</f>
        <v>2</v>
      </c>
    </row>
    <row r="3616" spans="1:24" x14ac:dyDescent="0.3">
      <c r="A3616" s="13" t="str">
        <f t="shared" si="113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 t="shared" si="112"/>
        <v>CF</v>
      </c>
      <c r="Q3616" s="13">
        <f>IFERROR(VLOOKUP($A3616, 'Fielding Data'!$A$1:$H$12056, 5, 0), 0)</f>
        <v>0</v>
      </c>
      <c r="R3616" s="13">
        <f>IFERROR(VLOOKUP($A3616, 'Fielding Data'!$A$1:$H$12056, 6, 0), 0)</f>
        <v>0</v>
      </c>
      <c r="S3616" s="13">
        <f>IFERROR(VLOOKUP($A3616, 'Fielding Data'!$A$1:$H$12056, 7, 0), 0)</f>
        <v>0</v>
      </c>
      <c r="T3616" s="13">
        <f>IFERROR(VLOOKUP($A3616, 'Fielding Data'!$A$1:$H$12056, 8, 0), 0)</f>
        <v>0</v>
      </c>
      <c r="U3616" s="13">
        <f>SUMIFS('Fielding Data'!E:E, 'Fielding Data'!$A:$A, $A3616)</f>
        <v>86</v>
      </c>
      <c r="V3616" s="13">
        <f>SUMIFS('Fielding Data'!F:F, 'Fielding Data'!$A:$A, $A3616)</f>
        <v>3</v>
      </c>
      <c r="W3616" s="13">
        <f>SUMIFS('Fielding Data'!G:G, 'Fielding Data'!$A:$A, $A3616)</f>
        <v>0</v>
      </c>
      <c r="X3616" s="13">
        <f>SUMIFS('Fielding Data'!H:H, 'Fielding Data'!$A:$A, $A3616)</f>
        <v>0</v>
      </c>
    </row>
    <row r="3617" spans="1:24" x14ac:dyDescent="0.3">
      <c r="A3617" s="13" t="str">
        <f t="shared" si="113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 t="shared" si="112"/>
        <v>P</v>
      </c>
      <c r="Q3617" s="13">
        <f>IFERROR(VLOOKUP($A3617, 'Fielding Data'!$A$1:$H$12056, 5, 0), 0)</f>
        <v>0</v>
      </c>
      <c r="R3617" s="13">
        <f>IFERROR(VLOOKUP($A3617, 'Fielding Data'!$A$1:$H$12056, 6, 0), 0)</f>
        <v>0</v>
      </c>
      <c r="S3617" s="13">
        <f>IFERROR(VLOOKUP($A3617, 'Fielding Data'!$A$1:$H$12056, 7, 0), 0)</f>
        <v>0</v>
      </c>
      <c r="T3617" s="13">
        <f>IFERROR(VLOOKUP($A3617, 'Fielding Data'!$A$1:$H$12056, 8, 0), 0)</f>
        <v>0</v>
      </c>
      <c r="U3617" s="13">
        <f>SUMIFS('Fielding Data'!E:E, 'Fielding Data'!$A:$A, $A3617)</f>
        <v>0</v>
      </c>
      <c r="V3617" s="13">
        <f>SUMIFS('Fielding Data'!F:F, 'Fielding Data'!$A:$A, $A3617)</f>
        <v>0</v>
      </c>
      <c r="W3617" s="13">
        <f>SUMIFS('Fielding Data'!G:G, 'Fielding Data'!$A:$A, $A3617)</f>
        <v>0</v>
      </c>
      <c r="X3617" s="13">
        <f>SUMIFS('Fielding Data'!H:H, 'Fielding Data'!$A:$A, $A3617)</f>
        <v>0</v>
      </c>
    </row>
    <row r="3618" spans="1:24" x14ac:dyDescent="0.3">
      <c r="A3618" s="13" t="str">
        <f t="shared" si="113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 t="shared" si="112"/>
        <v>C</v>
      </c>
      <c r="Q3618" s="13">
        <f>IFERROR(VLOOKUP($A3618, 'Fielding Data'!$A$1:$H$12056, 5, 0), 0)</f>
        <v>19</v>
      </c>
      <c r="R3618" s="13">
        <f>IFERROR(VLOOKUP($A3618, 'Fielding Data'!$A$1:$H$12056, 6, 0), 0)</f>
        <v>2</v>
      </c>
      <c r="S3618" s="13">
        <f>IFERROR(VLOOKUP($A3618, 'Fielding Data'!$A$1:$H$12056, 7, 0), 0)</f>
        <v>0</v>
      </c>
      <c r="T3618" s="13">
        <f>IFERROR(VLOOKUP($A3618, 'Fielding Data'!$A$1:$H$12056, 8, 0), 0)</f>
        <v>0</v>
      </c>
      <c r="U3618" s="13">
        <f>SUMIFS('Fielding Data'!E:E, 'Fielding Data'!$A:$A, $A3618)</f>
        <v>19</v>
      </c>
      <c r="V3618" s="13">
        <f>SUMIFS('Fielding Data'!F:F, 'Fielding Data'!$A:$A, $A3618)</f>
        <v>2</v>
      </c>
      <c r="W3618" s="13">
        <f>SUMIFS('Fielding Data'!G:G, 'Fielding Data'!$A:$A, $A3618)</f>
        <v>0</v>
      </c>
      <c r="X3618" s="13">
        <f>SUMIFS('Fielding Data'!H:H, 'Fielding Data'!$A:$A, $A3618)</f>
        <v>0</v>
      </c>
    </row>
    <row r="3619" spans="1:24" x14ac:dyDescent="0.3">
      <c r="A3619" s="13" t="str">
        <f t="shared" si="113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 t="shared" si="112"/>
        <v>P</v>
      </c>
      <c r="Q3619" s="13">
        <f>IFERROR(VLOOKUP($A3619, 'Fielding Data'!$A$1:$H$12056, 5, 0), 0)</f>
        <v>1</v>
      </c>
      <c r="R3619" s="13">
        <f>IFERROR(VLOOKUP($A3619, 'Fielding Data'!$A$1:$H$12056, 6, 0), 0)</f>
        <v>4</v>
      </c>
      <c r="S3619" s="13">
        <f>IFERROR(VLOOKUP($A3619, 'Fielding Data'!$A$1:$H$12056, 7, 0), 0)</f>
        <v>0</v>
      </c>
      <c r="T3619" s="13">
        <f>IFERROR(VLOOKUP($A3619, 'Fielding Data'!$A$1:$H$12056, 8, 0), 0)</f>
        <v>0</v>
      </c>
      <c r="U3619" s="13">
        <f>SUMIFS('Fielding Data'!E:E, 'Fielding Data'!$A:$A, $A3619)</f>
        <v>1</v>
      </c>
      <c r="V3619" s="13">
        <f>SUMIFS('Fielding Data'!F:F, 'Fielding Data'!$A:$A, $A3619)</f>
        <v>4</v>
      </c>
      <c r="W3619" s="13">
        <f>SUMIFS('Fielding Data'!G:G, 'Fielding Data'!$A:$A, $A3619)</f>
        <v>0</v>
      </c>
      <c r="X3619" s="13">
        <f>SUMIFS('Fielding Data'!H:H, 'Fielding Data'!$A:$A, $A3619)</f>
        <v>0</v>
      </c>
    </row>
    <row r="3620" spans="1:24" x14ac:dyDescent="0.3">
      <c r="A3620" s="13" t="str">
        <f t="shared" si="113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 t="shared" si="112"/>
        <v>LF</v>
      </c>
      <c r="Q3620" s="13">
        <f>IFERROR(VLOOKUP($A3620, 'Fielding Data'!$A$1:$H$12056, 5, 0), 0)</f>
        <v>0</v>
      </c>
      <c r="R3620" s="13">
        <f>IFERROR(VLOOKUP($A3620, 'Fielding Data'!$A$1:$H$12056, 6, 0), 0)</f>
        <v>0</v>
      </c>
      <c r="S3620" s="13">
        <f>IFERROR(VLOOKUP($A3620, 'Fielding Data'!$A$1:$H$12056, 7, 0), 0)</f>
        <v>0</v>
      </c>
      <c r="T3620" s="13">
        <f>IFERROR(VLOOKUP($A3620, 'Fielding Data'!$A$1:$H$12056, 8, 0), 0)</f>
        <v>0</v>
      </c>
      <c r="U3620" s="13">
        <f>SUMIFS('Fielding Data'!E:E, 'Fielding Data'!$A:$A, $A3620)</f>
        <v>8</v>
      </c>
      <c r="V3620" s="13">
        <f>SUMIFS('Fielding Data'!F:F, 'Fielding Data'!$A:$A, $A3620)</f>
        <v>0</v>
      </c>
      <c r="W3620" s="13">
        <f>SUMIFS('Fielding Data'!G:G, 'Fielding Data'!$A:$A, $A3620)</f>
        <v>0</v>
      </c>
      <c r="X3620" s="13">
        <f>SUMIFS('Fielding Data'!H:H, 'Fielding Data'!$A:$A, $A3620)</f>
        <v>0</v>
      </c>
    </row>
    <row r="3621" spans="1:24" x14ac:dyDescent="0.3">
      <c r="A3621" s="13" t="str">
        <f t="shared" si="113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 t="shared" si="112"/>
        <v>CF</v>
      </c>
      <c r="Q3621" s="13">
        <f>IFERROR(VLOOKUP($A3621, 'Fielding Data'!$A$1:$H$12056, 5, 0), 0)</f>
        <v>0</v>
      </c>
      <c r="R3621" s="13">
        <f>IFERROR(VLOOKUP($A3621, 'Fielding Data'!$A$1:$H$12056, 6, 0), 0)</f>
        <v>0</v>
      </c>
      <c r="S3621" s="13">
        <f>IFERROR(VLOOKUP($A3621, 'Fielding Data'!$A$1:$H$12056, 7, 0), 0)</f>
        <v>0</v>
      </c>
      <c r="T3621" s="13">
        <f>IFERROR(VLOOKUP($A3621, 'Fielding Data'!$A$1:$H$12056, 8, 0), 0)</f>
        <v>0</v>
      </c>
      <c r="U3621" s="13">
        <f>SUMIFS('Fielding Data'!E:E, 'Fielding Data'!$A:$A, $A3621)</f>
        <v>117</v>
      </c>
      <c r="V3621" s="13">
        <f>SUMIFS('Fielding Data'!F:F, 'Fielding Data'!$A:$A, $A3621)</f>
        <v>2</v>
      </c>
      <c r="W3621" s="13">
        <f>SUMIFS('Fielding Data'!G:G, 'Fielding Data'!$A:$A, $A3621)</f>
        <v>1</v>
      </c>
      <c r="X3621" s="13">
        <f>SUMIFS('Fielding Data'!H:H, 'Fielding Data'!$A:$A, $A3621)</f>
        <v>0</v>
      </c>
    </row>
    <row r="3622" spans="1:24" x14ac:dyDescent="0.3">
      <c r="A3622" s="13" t="str">
        <f t="shared" si="113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 t="shared" si="112"/>
        <v>CF</v>
      </c>
      <c r="Q3622" s="13">
        <f>IFERROR(VLOOKUP($A3622, 'Fielding Data'!$A$1:$H$12056, 5, 0), 0)</f>
        <v>0</v>
      </c>
      <c r="R3622" s="13">
        <f>IFERROR(VLOOKUP($A3622, 'Fielding Data'!$A$1:$H$12056, 6, 0), 0)</f>
        <v>0</v>
      </c>
      <c r="S3622" s="13">
        <f>IFERROR(VLOOKUP($A3622, 'Fielding Data'!$A$1:$H$12056, 7, 0), 0)</f>
        <v>0</v>
      </c>
      <c r="T3622" s="13">
        <f>IFERROR(VLOOKUP($A3622, 'Fielding Data'!$A$1:$H$12056, 8, 0), 0)</f>
        <v>0</v>
      </c>
      <c r="U3622" s="13">
        <f>SUMIFS('Fielding Data'!E:E, 'Fielding Data'!$A:$A, $A3622)</f>
        <v>272</v>
      </c>
      <c r="V3622" s="13">
        <f>SUMIFS('Fielding Data'!F:F, 'Fielding Data'!$A:$A, $A3622)</f>
        <v>6</v>
      </c>
      <c r="W3622" s="13">
        <f>SUMIFS('Fielding Data'!G:G, 'Fielding Data'!$A:$A, $A3622)</f>
        <v>3</v>
      </c>
      <c r="X3622" s="13">
        <f>SUMIFS('Fielding Data'!H:H, 'Fielding Data'!$A:$A, $A3622)</f>
        <v>2</v>
      </c>
    </row>
    <row r="3623" spans="1:24" x14ac:dyDescent="0.3">
      <c r="A3623" s="13" t="str">
        <f t="shared" si="113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 t="shared" si="112"/>
        <v>P</v>
      </c>
      <c r="Q3623" s="13">
        <f>IFERROR(VLOOKUP($A3623, 'Fielding Data'!$A$1:$H$12056, 5, 0), 0)</f>
        <v>5</v>
      </c>
      <c r="R3623" s="13">
        <f>IFERROR(VLOOKUP($A3623, 'Fielding Data'!$A$1:$H$12056, 6, 0), 0)</f>
        <v>8</v>
      </c>
      <c r="S3623" s="13">
        <f>IFERROR(VLOOKUP($A3623, 'Fielding Data'!$A$1:$H$12056, 7, 0), 0)</f>
        <v>0</v>
      </c>
      <c r="T3623" s="13">
        <f>IFERROR(VLOOKUP($A3623, 'Fielding Data'!$A$1:$H$12056, 8, 0), 0)</f>
        <v>1</v>
      </c>
      <c r="U3623" s="13">
        <f>SUMIFS('Fielding Data'!E:E, 'Fielding Data'!$A:$A, $A3623)</f>
        <v>5</v>
      </c>
      <c r="V3623" s="13">
        <f>SUMIFS('Fielding Data'!F:F, 'Fielding Data'!$A:$A, $A3623)</f>
        <v>8</v>
      </c>
      <c r="W3623" s="13">
        <f>SUMIFS('Fielding Data'!G:G, 'Fielding Data'!$A:$A, $A3623)</f>
        <v>0</v>
      </c>
      <c r="X3623" s="13">
        <f>SUMIFS('Fielding Data'!H:H, 'Fielding Data'!$A:$A, $A3623)</f>
        <v>1</v>
      </c>
    </row>
    <row r="3624" spans="1:24" x14ac:dyDescent="0.3">
      <c r="A3624" s="13" t="str">
        <f t="shared" si="113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 t="shared" si="112"/>
        <v>P</v>
      </c>
      <c r="Q3624" s="13">
        <f>IFERROR(VLOOKUP($A3624, 'Fielding Data'!$A$1:$H$12056, 5, 0), 0)</f>
        <v>3</v>
      </c>
      <c r="R3624" s="13">
        <f>IFERROR(VLOOKUP($A3624, 'Fielding Data'!$A$1:$H$12056, 6, 0), 0)</f>
        <v>3</v>
      </c>
      <c r="S3624" s="13">
        <f>IFERROR(VLOOKUP($A3624, 'Fielding Data'!$A$1:$H$12056, 7, 0), 0)</f>
        <v>0</v>
      </c>
      <c r="T3624" s="13">
        <f>IFERROR(VLOOKUP($A3624, 'Fielding Data'!$A$1:$H$12056, 8, 0), 0)</f>
        <v>1</v>
      </c>
      <c r="U3624" s="13">
        <f>SUMIFS('Fielding Data'!E:E, 'Fielding Data'!$A:$A, $A3624)</f>
        <v>3</v>
      </c>
      <c r="V3624" s="13">
        <f>SUMIFS('Fielding Data'!F:F, 'Fielding Data'!$A:$A, $A3624)</f>
        <v>3</v>
      </c>
      <c r="W3624" s="13">
        <f>SUMIFS('Fielding Data'!G:G, 'Fielding Data'!$A:$A, $A3624)</f>
        <v>0</v>
      </c>
      <c r="X3624" s="13">
        <f>SUMIFS('Fielding Data'!H:H, 'Fielding Data'!$A:$A, $A3624)</f>
        <v>1</v>
      </c>
    </row>
    <row r="3625" spans="1:24" x14ac:dyDescent="0.3">
      <c r="A3625" s="13" t="str">
        <f t="shared" si="113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 t="shared" si="112"/>
        <v>P</v>
      </c>
      <c r="Q3625" s="13">
        <f>IFERROR(VLOOKUP($A3625, 'Fielding Data'!$A$1:$H$12056, 5, 0), 0)</f>
        <v>2</v>
      </c>
      <c r="R3625" s="13">
        <f>IFERROR(VLOOKUP($A3625, 'Fielding Data'!$A$1:$H$12056, 6, 0), 0)</f>
        <v>5</v>
      </c>
      <c r="S3625" s="13">
        <f>IFERROR(VLOOKUP($A3625, 'Fielding Data'!$A$1:$H$12056, 7, 0), 0)</f>
        <v>0</v>
      </c>
      <c r="T3625" s="13">
        <f>IFERROR(VLOOKUP($A3625, 'Fielding Data'!$A$1:$H$12056, 8, 0), 0)</f>
        <v>1</v>
      </c>
      <c r="U3625" s="13">
        <f>SUMIFS('Fielding Data'!E:E, 'Fielding Data'!$A:$A, $A3625)</f>
        <v>2</v>
      </c>
      <c r="V3625" s="13">
        <f>SUMIFS('Fielding Data'!F:F, 'Fielding Data'!$A:$A, $A3625)</f>
        <v>5</v>
      </c>
      <c r="W3625" s="13">
        <f>SUMIFS('Fielding Data'!G:G, 'Fielding Data'!$A:$A, $A3625)</f>
        <v>0</v>
      </c>
      <c r="X3625" s="13">
        <f>SUMIFS('Fielding Data'!H:H, 'Fielding Data'!$A:$A, $A3625)</f>
        <v>1</v>
      </c>
    </row>
    <row r="3626" spans="1:24" x14ac:dyDescent="0.3">
      <c r="A3626" s="13" t="str">
        <f t="shared" si="113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 t="shared" si="112"/>
        <v>CF</v>
      </c>
      <c r="Q3626" s="13">
        <f>IFERROR(VLOOKUP($A3626, 'Fielding Data'!$A$1:$H$12056, 5, 0), 0)</f>
        <v>0</v>
      </c>
      <c r="R3626" s="13">
        <f>IFERROR(VLOOKUP($A3626, 'Fielding Data'!$A$1:$H$12056, 6, 0), 0)</f>
        <v>0</v>
      </c>
      <c r="S3626" s="13">
        <f>IFERROR(VLOOKUP($A3626, 'Fielding Data'!$A$1:$H$12056, 7, 0), 0)</f>
        <v>0</v>
      </c>
      <c r="T3626" s="13">
        <f>IFERROR(VLOOKUP($A3626, 'Fielding Data'!$A$1:$H$12056, 8, 0), 0)</f>
        <v>0</v>
      </c>
      <c r="U3626" s="13">
        <f>SUMIFS('Fielding Data'!E:E, 'Fielding Data'!$A:$A, $A3626)</f>
        <v>57</v>
      </c>
      <c r="V3626" s="13">
        <f>SUMIFS('Fielding Data'!F:F, 'Fielding Data'!$A:$A, $A3626)</f>
        <v>1</v>
      </c>
      <c r="W3626" s="13">
        <f>SUMIFS('Fielding Data'!G:G, 'Fielding Data'!$A:$A, $A3626)</f>
        <v>1</v>
      </c>
      <c r="X3626" s="13">
        <f>SUMIFS('Fielding Data'!H:H, 'Fielding Data'!$A:$A, $A3626)</f>
        <v>0</v>
      </c>
    </row>
    <row r="3627" spans="1:24" x14ac:dyDescent="0.3">
      <c r="A3627" s="13" t="str">
        <f t="shared" si="113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 t="shared" si="112"/>
        <v>CF</v>
      </c>
      <c r="Q3627" s="13">
        <f>IFERROR(VLOOKUP($A3627, 'Fielding Data'!$A$1:$H$12056, 5, 0), 0)</f>
        <v>0</v>
      </c>
      <c r="R3627" s="13">
        <f>IFERROR(VLOOKUP($A3627, 'Fielding Data'!$A$1:$H$12056, 6, 0), 0)</f>
        <v>0</v>
      </c>
      <c r="S3627" s="13">
        <f>IFERROR(VLOOKUP($A3627, 'Fielding Data'!$A$1:$H$12056, 7, 0), 0)</f>
        <v>0</v>
      </c>
      <c r="T3627" s="13">
        <f>IFERROR(VLOOKUP($A3627, 'Fielding Data'!$A$1:$H$12056, 8, 0), 0)</f>
        <v>0</v>
      </c>
      <c r="U3627" s="13">
        <f>SUMIFS('Fielding Data'!E:E, 'Fielding Data'!$A:$A, $A3627)</f>
        <v>257</v>
      </c>
      <c r="V3627" s="13">
        <f>SUMIFS('Fielding Data'!F:F, 'Fielding Data'!$A:$A, $A3627)</f>
        <v>11</v>
      </c>
      <c r="W3627" s="13">
        <f>SUMIFS('Fielding Data'!G:G, 'Fielding Data'!$A:$A, $A3627)</f>
        <v>0</v>
      </c>
      <c r="X3627" s="13">
        <f>SUMIFS('Fielding Data'!H:H, 'Fielding Data'!$A:$A, $A3627)</f>
        <v>1</v>
      </c>
    </row>
    <row r="3628" spans="1:24" x14ac:dyDescent="0.3">
      <c r="A3628" s="13" t="str">
        <f t="shared" si="113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 t="shared" si="112"/>
        <v>C</v>
      </c>
      <c r="Q3628" s="13">
        <f>IFERROR(VLOOKUP($A3628, 'Fielding Data'!$A$1:$H$12056, 5, 0), 0)</f>
        <v>440</v>
      </c>
      <c r="R3628" s="13">
        <f>IFERROR(VLOOKUP($A3628, 'Fielding Data'!$A$1:$H$12056, 6, 0), 0)</f>
        <v>42</v>
      </c>
      <c r="S3628" s="13">
        <f>IFERROR(VLOOKUP($A3628, 'Fielding Data'!$A$1:$H$12056, 7, 0), 0)</f>
        <v>5</v>
      </c>
      <c r="T3628" s="13">
        <f>IFERROR(VLOOKUP($A3628, 'Fielding Data'!$A$1:$H$12056, 8, 0), 0)</f>
        <v>5</v>
      </c>
      <c r="U3628" s="13">
        <f>SUMIFS('Fielding Data'!E:E, 'Fielding Data'!$A:$A, $A3628)</f>
        <v>440</v>
      </c>
      <c r="V3628" s="13">
        <f>SUMIFS('Fielding Data'!F:F, 'Fielding Data'!$A:$A, $A3628)</f>
        <v>42</v>
      </c>
      <c r="W3628" s="13">
        <f>SUMIFS('Fielding Data'!G:G, 'Fielding Data'!$A:$A, $A3628)</f>
        <v>5</v>
      </c>
      <c r="X3628" s="13">
        <f>SUMIFS('Fielding Data'!H:H, 'Fielding Data'!$A:$A, $A3628)</f>
        <v>5</v>
      </c>
    </row>
    <row r="3629" spans="1:24" x14ac:dyDescent="0.3">
      <c r="A3629" s="13" t="str">
        <f t="shared" si="113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 t="shared" si="112"/>
        <v>P</v>
      </c>
      <c r="Q3629" s="13">
        <f>IFERROR(VLOOKUP($A3629, 'Fielding Data'!$A$1:$H$12056, 5, 0), 0)</f>
        <v>0</v>
      </c>
      <c r="R3629" s="13">
        <f>IFERROR(VLOOKUP($A3629, 'Fielding Data'!$A$1:$H$12056, 6, 0), 0)</f>
        <v>1</v>
      </c>
      <c r="S3629" s="13">
        <f>IFERROR(VLOOKUP($A3629, 'Fielding Data'!$A$1:$H$12056, 7, 0), 0)</f>
        <v>0</v>
      </c>
      <c r="T3629" s="13">
        <f>IFERROR(VLOOKUP($A3629, 'Fielding Data'!$A$1:$H$12056, 8, 0), 0)</f>
        <v>0</v>
      </c>
      <c r="U3629" s="13">
        <f>SUMIFS('Fielding Data'!E:E, 'Fielding Data'!$A:$A, $A3629)</f>
        <v>0</v>
      </c>
      <c r="V3629" s="13">
        <f>SUMIFS('Fielding Data'!F:F, 'Fielding Data'!$A:$A, $A3629)</f>
        <v>1</v>
      </c>
      <c r="W3629" s="13">
        <f>SUMIFS('Fielding Data'!G:G, 'Fielding Data'!$A:$A, $A3629)</f>
        <v>0</v>
      </c>
      <c r="X3629" s="13">
        <f>SUMIFS('Fielding Data'!H:H, 'Fielding Data'!$A:$A, $A3629)</f>
        <v>0</v>
      </c>
    </row>
    <row r="3630" spans="1:24" x14ac:dyDescent="0.3">
      <c r="A3630" s="13" t="str">
        <f t="shared" si="113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 t="shared" si="112"/>
        <v>LF</v>
      </c>
      <c r="Q3630" s="13">
        <f>IFERROR(VLOOKUP($A3630, 'Fielding Data'!$A$1:$H$12056, 5, 0), 0)</f>
        <v>0</v>
      </c>
      <c r="R3630" s="13">
        <f>IFERROR(VLOOKUP($A3630, 'Fielding Data'!$A$1:$H$12056, 6, 0), 0)</f>
        <v>0</v>
      </c>
      <c r="S3630" s="13">
        <f>IFERROR(VLOOKUP($A3630, 'Fielding Data'!$A$1:$H$12056, 7, 0), 0)</f>
        <v>0</v>
      </c>
      <c r="T3630" s="13">
        <f>IFERROR(VLOOKUP($A3630, 'Fielding Data'!$A$1:$H$12056, 8, 0), 0)</f>
        <v>0</v>
      </c>
      <c r="U3630" s="13">
        <f>SUMIFS('Fielding Data'!E:E, 'Fielding Data'!$A:$A, $A3630)</f>
        <v>116</v>
      </c>
      <c r="V3630" s="13">
        <f>SUMIFS('Fielding Data'!F:F, 'Fielding Data'!$A:$A, $A3630)</f>
        <v>5</v>
      </c>
      <c r="W3630" s="13">
        <f>SUMIFS('Fielding Data'!G:G, 'Fielding Data'!$A:$A, $A3630)</f>
        <v>2</v>
      </c>
      <c r="X3630" s="13">
        <f>SUMIFS('Fielding Data'!H:H, 'Fielding Data'!$A:$A, $A3630)</f>
        <v>1</v>
      </c>
    </row>
    <row r="3631" spans="1:24" x14ac:dyDescent="0.3">
      <c r="A3631" s="13" t="str">
        <f t="shared" si="113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 t="shared" si="112"/>
        <v>P</v>
      </c>
      <c r="Q3631" s="13">
        <f>IFERROR(VLOOKUP($A3631, 'Fielding Data'!$A$1:$H$12056, 5, 0), 0)</f>
        <v>5</v>
      </c>
      <c r="R3631" s="13">
        <f>IFERROR(VLOOKUP($A3631, 'Fielding Data'!$A$1:$H$12056, 6, 0), 0)</f>
        <v>9</v>
      </c>
      <c r="S3631" s="13">
        <f>IFERROR(VLOOKUP($A3631, 'Fielding Data'!$A$1:$H$12056, 7, 0), 0)</f>
        <v>0</v>
      </c>
      <c r="T3631" s="13">
        <f>IFERROR(VLOOKUP($A3631, 'Fielding Data'!$A$1:$H$12056, 8, 0), 0)</f>
        <v>2</v>
      </c>
      <c r="U3631" s="13">
        <f>SUMIFS('Fielding Data'!E:E, 'Fielding Data'!$A:$A, $A3631)</f>
        <v>5</v>
      </c>
      <c r="V3631" s="13">
        <f>SUMIFS('Fielding Data'!F:F, 'Fielding Data'!$A:$A, $A3631)</f>
        <v>9</v>
      </c>
      <c r="W3631" s="13">
        <f>SUMIFS('Fielding Data'!G:G, 'Fielding Data'!$A:$A, $A3631)</f>
        <v>0</v>
      </c>
      <c r="X3631" s="13">
        <f>SUMIFS('Fielding Data'!H:H, 'Fielding Data'!$A:$A, $A3631)</f>
        <v>2</v>
      </c>
    </row>
    <row r="3632" spans="1:24" x14ac:dyDescent="0.3">
      <c r="A3632" s="13" t="str">
        <f t="shared" si="113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 t="shared" si="112"/>
        <v>P</v>
      </c>
      <c r="Q3632" s="13">
        <f>IFERROR(VLOOKUP($A3632, 'Fielding Data'!$A$1:$H$12056, 5, 0), 0)</f>
        <v>0</v>
      </c>
      <c r="R3632" s="13">
        <f>IFERROR(VLOOKUP($A3632, 'Fielding Data'!$A$1:$H$12056, 6, 0), 0)</f>
        <v>2</v>
      </c>
      <c r="S3632" s="13">
        <f>IFERROR(VLOOKUP($A3632, 'Fielding Data'!$A$1:$H$12056, 7, 0), 0)</f>
        <v>0</v>
      </c>
      <c r="T3632" s="13">
        <f>IFERROR(VLOOKUP($A3632, 'Fielding Data'!$A$1:$H$12056, 8, 0), 0)</f>
        <v>0</v>
      </c>
      <c r="U3632" s="13">
        <f>SUMIFS('Fielding Data'!E:E, 'Fielding Data'!$A:$A, $A3632)</f>
        <v>0</v>
      </c>
      <c r="V3632" s="13">
        <f>SUMIFS('Fielding Data'!F:F, 'Fielding Data'!$A:$A, $A3632)</f>
        <v>2</v>
      </c>
      <c r="W3632" s="13">
        <f>SUMIFS('Fielding Data'!G:G, 'Fielding Data'!$A:$A, $A3632)</f>
        <v>0</v>
      </c>
      <c r="X3632" s="13">
        <f>SUMIFS('Fielding Data'!H:H, 'Fielding Data'!$A:$A, $A3632)</f>
        <v>0</v>
      </c>
    </row>
    <row r="3633" spans="1:24" x14ac:dyDescent="0.3">
      <c r="A3633" s="13" t="str">
        <f t="shared" si="113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 t="shared" si="112"/>
        <v>P</v>
      </c>
      <c r="Q3633" s="13">
        <f>IFERROR(VLOOKUP($A3633, 'Fielding Data'!$A$1:$H$12056, 5, 0), 0)</f>
        <v>0</v>
      </c>
      <c r="R3633" s="13">
        <f>IFERROR(VLOOKUP($A3633, 'Fielding Data'!$A$1:$H$12056, 6, 0), 0)</f>
        <v>3</v>
      </c>
      <c r="S3633" s="13">
        <f>IFERROR(VLOOKUP($A3633, 'Fielding Data'!$A$1:$H$12056, 7, 0), 0)</f>
        <v>0</v>
      </c>
      <c r="T3633" s="13">
        <f>IFERROR(VLOOKUP($A3633, 'Fielding Data'!$A$1:$H$12056, 8, 0), 0)</f>
        <v>1</v>
      </c>
      <c r="U3633" s="13">
        <f>SUMIFS('Fielding Data'!E:E, 'Fielding Data'!$A:$A, $A3633)</f>
        <v>0</v>
      </c>
      <c r="V3633" s="13">
        <f>SUMIFS('Fielding Data'!F:F, 'Fielding Data'!$A:$A, $A3633)</f>
        <v>3</v>
      </c>
      <c r="W3633" s="13">
        <f>SUMIFS('Fielding Data'!G:G, 'Fielding Data'!$A:$A, $A3633)</f>
        <v>0</v>
      </c>
      <c r="X3633" s="13">
        <f>SUMIFS('Fielding Data'!H:H, 'Fielding Data'!$A:$A, $A3633)</f>
        <v>1</v>
      </c>
    </row>
    <row r="3634" spans="1:24" x14ac:dyDescent="0.3">
      <c r="A3634" s="13" t="str">
        <f t="shared" si="113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 t="shared" si="112"/>
        <v>P</v>
      </c>
      <c r="Q3634" s="13">
        <f>IFERROR(VLOOKUP($A3634, 'Fielding Data'!$A$1:$H$12056, 5, 0), 0)</f>
        <v>1</v>
      </c>
      <c r="R3634" s="13">
        <f>IFERROR(VLOOKUP($A3634, 'Fielding Data'!$A$1:$H$12056, 6, 0), 0)</f>
        <v>4</v>
      </c>
      <c r="S3634" s="13">
        <f>IFERROR(VLOOKUP($A3634, 'Fielding Data'!$A$1:$H$12056, 7, 0), 0)</f>
        <v>0</v>
      </c>
      <c r="T3634" s="13">
        <f>IFERROR(VLOOKUP($A3634, 'Fielding Data'!$A$1:$H$12056, 8, 0), 0)</f>
        <v>0</v>
      </c>
      <c r="U3634" s="13">
        <f>SUMIFS('Fielding Data'!E:E, 'Fielding Data'!$A:$A, $A3634)</f>
        <v>1</v>
      </c>
      <c r="V3634" s="13">
        <f>SUMIFS('Fielding Data'!F:F, 'Fielding Data'!$A:$A, $A3634)</f>
        <v>4</v>
      </c>
      <c r="W3634" s="13">
        <f>SUMIFS('Fielding Data'!G:G, 'Fielding Data'!$A:$A, $A3634)</f>
        <v>0</v>
      </c>
      <c r="X3634" s="13">
        <f>SUMIFS('Fielding Data'!H:H, 'Fielding Data'!$A:$A, $A3634)</f>
        <v>0</v>
      </c>
    </row>
    <row r="3635" spans="1:24" x14ac:dyDescent="0.3">
      <c r="A3635" s="13" t="str">
        <f t="shared" si="113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 t="shared" si="112"/>
        <v>P</v>
      </c>
      <c r="Q3635" s="13">
        <f>IFERROR(VLOOKUP($A3635, 'Fielding Data'!$A$1:$H$12056, 5, 0), 0)</f>
        <v>2</v>
      </c>
      <c r="R3635" s="13">
        <f>IFERROR(VLOOKUP($A3635, 'Fielding Data'!$A$1:$H$12056, 6, 0), 0)</f>
        <v>7</v>
      </c>
      <c r="S3635" s="13">
        <f>IFERROR(VLOOKUP($A3635, 'Fielding Data'!$A$1:$H$12056, 7, 0), 0)</f>
        <v>2</v>
      </c>
      <c r="T3635" s="13">
        <f>IFERROR(VLOOKUP($A3635, 'Fielding Data'!$A$1:$H$12056, 8, 0), 0)</f>
        <v>1</v>
      </c>
      <c r="U3635" s="13">
        <f>SUMIFS('Fielding Data'!E:E, 'Fielding Data'!$A:$A, $A3635)</f>
        <v>2</v>
      </c>
      <c r="V3635" s="13">
        <f>SUMIFS('Fielding Data'!F:F, 'Fielding Data'!$A:$A, $A3635)</f>
        <v>7</v>
      </c>
      <c r="W3635" s="13">
        <f>SUMIFS('Fielding Data'!G:G, 'Fielding Data'!$A:$A, $A3635)</f>
        <v>2</v>
      </c>
      <c r="X3635" s="13">
        <f>SUMIFS('Fielding Data'!H:H, 'Fielding Data'!$A:$A, $A3635)</f>
        <v>1</v>
      </c>
    </row>
    <row r="3636" spans="1:24" x14ac:dyDescent="0.3">
      <c r="A3636" s="13" t="str">
        <f t="shared" si="113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 t="shared" si="112"/>
        <v>1B</v>
      </c>
      <c r="Q3636" s="13">
        <f>IFERROR(VLOOKUP($A3636, 'Fielding Data'!$A$1:$H$12056, 5, 0), 0)</f>
        <v>1</v>
      </c>
      <c r="R3636" s="13">
        <f>IFERROR(VLOOKUP($A3636, 'Fielding Data'!$A$1:$H$12056, 6, 0), 0)</f>
        <v>0</v>
      </c>
      <c r="S3636" s="13">
        <f>IFERROR(VLOOKUP($A3636, 'Fielding Data'!$A$1:$H$12056, 7, 0), 0)</f>
        <v>0</v>
      </c>
      <c r="T3636" s="13">
        <f>IFERROR(VLOOKUP($A3636, 'Fielding Data'!$A$1:$H$12056, 8, 0), 0)</f>
        <v>0</v>
      </c>
      <c r="U3636" s="13">
        <f>SUMIFS('Fielding Data'!E:E, 'Fielding Data'!$A:$A, $A3636)</f>
        <v>53</v>
      </c>
      <c r="V3636" s="13">
        <f>SUMIFS('Fielding Data'!F:F, 'Fielding Data'!$A:$A, $A3636)</f>
        <v>4</v>
      </c>
      <c r="W3636" s="13">
        <f>SUMIFS('Fielding Data'!G:G, 'Fielding Data'!$A:$A, $A3636)</f>
        <v>2</v>
      </c>
      <c r="X3636" s="13">
        <f>SUMIFS('Fielding Data'!H:H, 'Fielding Data'!$A:$A, $A3636)</f>
        <v>0</v>
      </c>
    </row>
    <row r="3637" spans="1:24" x14ac:dyDescent="0.3">
      <c r="A3637" s="13" t="str">
        <f t="shared" si="113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 t="shared" si="112"/>
        <v>CF</v>
      </c>
      <c r="Q3637" s="13">
        <f>IFERROR(VLOOKUP($A3637, 'Fielding Data'!$A$1:$H$12056, 5, 0), 0)</f>
        <v>0</v>
      </c>
      <c r="R3637" s="13">
        <f>IFERROR(VLOOKUP($A3637, 'Fielding Data'!$A$1:$H$12056, 6, 0), 0)</f>
        <v>0</v>
      </c>
      <c r="S3637" s="13">
        <f>IFERROR(VLOOKUP($A3637, 'Fielding Data'!$A$1:$H$12056, 7, 0), 0)</f>
        <v>0</v>
      </c>
      <c r="T3637" s="13">
        <f>IFERROR(VLOOKUP($A3637, 'Fielding Data'!$A$1:$H$12056, 8, 0), 0)</f>
        <v>0</v>
      </c>
      <c r="U3637" s="13">
        <f>SUMIFS('Fielding Data'!E:E, 'Fielding Data'!$A:$A, $A3637)</f>
        <v>7</v>
      </c>
      <c r="V3637" s="13">
        <f>SUMIFS('Fielding Data'!F:F, 'Fielding Data'!$A:$A, $A3637)</f>
        <v>0</v>
      </c>
      <c r="W3637" s="13">
        <f>SUMIFS('Fielding Data'!G:G, 'Fielding Data'!$A:$A, $A3637)</f>
        <v>0</v>
      </c>
      <c r="X3637" s="13">
        <f>SUMIFS('Fielding Data'!H:H, 'Fielding Data'!$A:$A, $A3637)</f>
        <v>0</v>
      </c>
    </row>
    <row r="3638" spans="1:24" x14ac:dyDescent="0.3">
      <c r="A3638" s="13" t="str">
        <f t="shared" si="113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 t="shared" si="112"/>
        <v>LF</v>
      </c>
      <c r="Q3638" s="13">
        <f>IFERROR(VLOOKUP($A3638, 'Fielding Data'!$A$1:$H$12056, 5, 0), 0)</f>
        <v>0</v>
      </c>
      <c r="R3638" s="13">
        <f>IFERROR(VLOOKUP($A3638, 'Fielding Data'!$A$1:$H$12056, 6, 0), 0)</f>
        <v>0</v>
      </c>
      <c r="S3638" s="13">
        <f>IFERROR(VLOOKUP($A3638, 'Fielding Data'!$A$1:$H$12056, 7, 0), 0)</f>
        <v>0</v>
      </c>
      <c r="T3638" s="13">
        <f>IFERROR(VLOOKUP($A3638, 'Fielding Data'!$A$1:$H$12056, 8, 0), 0)</f>
        <v>0</v>
      </c>
      <c r="U3638" s="13">
        <f>SUMIFS('Fielding Data'!E:E, 'Fielding Data'!$A:$A, $A3638)</f>
        <v>190</v>
      </c>
      <c r="V3638" s="13">
        <f>SUMIFS('Fielding Data'!F:F, 'Fielding Data'!$A:$A, $A3638)</f>
        <v>9</v>
      </c>
      <c r="W3638" s="13">
        <f>SUMIFS('Fielding Data'!G:G, 'Fielding Data'!$A:$A, $A3638)</f>
        <v>5</v>
      </c>
      <c r="X3638" s="13">
        <f>SUMIFS('Fielding Data'!H:H, 'Fielding Data'!$A:$A, $A3638)</f>
        <v>0</v>
      </c>
    </row>
    <row r="3639" spans="1:24" x14ac:dyDescent="0.3">
      <c r="A3639" s="13" t="str">
        <f t="shared" si="113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 t="shared" si="112"/>
        <v>Other</v>
      </c>
      <c r="Q3639" s="13">
        <f>IFERROR(VLOOKUP($A3639, 'Fielding Data'!$A$1:$H$12056, 5, 0), 0)</f>
        <v>0</v>
      </c>
      <c r="R3639" s="13">
        <f>IFERROR(VLOOKUP($A3639, 'Fielding Data'!$A$1:$H$12056, 6, 0), 0)</f>
        <v>0</v>
      </c>
      <c r="S3639" s="13">
        <f>IFERROR(VLOOKUP($A3639, 'Fielding Data'!$A$1:$H$12056, 7, 0), 0)</f>
        <v>0</v>
      </c>
      <c r="T3639" s="13">
        <f>IFERROR(VLOOKUP($A3639, 'Fielding Data'!$A$1:$H$12056, 8, 0), 0)</f>
        <v>0</v>
      </c>
      <c r="U3639" s="13">
        <f>SUMIFS('Fielding Data'!E:E, 'Fielding Data'!$A:$A, $A3639)</f>
        <v>0</v>
      </c>
      <c r="V3639" s="13">
        <f>SUMIFS('Fielding Data'!F:F, 'Fielding Data'!$A:$A, $A3639)</f>
        <v>0</v>
      </c>
      <c r="W3639" s="13">
        <f>SUMIFS('Fielding Data'!G:G, 'Fielding Data'!$A:$A, $A3639)</f>
        <v>0</v>
      </c>
      <c r="X3639" s="13">
        <f>SUMIFS('Fielding Data'!H:H, 'Fielding Data'!$A:$A, $A3639)</f>
        <v>0</v>
      </c>
    </row>
    <row r="3640" spans="1:24" x14ac:dyDescent="0.3">
      <c r="A3640" s="13" t="str">
        <f t="shared" si="113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 t="shared" si="112"/>
        <v>P</v>
      </c>
      <c r="Q3640" s="13">
        <f>IFERROR(VLOOKUP($A3640, 'Fielding Data'!$A$1:$H$12056, 5, 0), 0)</f>
        <v>4</v>
      </c>
      <c r="R3640" s="13">
        <f>IFERROR(VLOOKUP($A3640, 'Fielding Data'!$A$1:$H$12056, 6, 0), 0)</f>
        <v>3</v>
      </c>
      <c r="S3640" s="13">
        <f>IFERROR(VLOOKUP($A3640, 'Fielding Data'!$A$1:$H$12056, 7, 0), 0)</f>
        <v>0</v>
      </c>
      <c r="T3640" s="13">
        <f>IFERROR(VLOOKUP($A3640, 'Fielding Data'!$A$1:$H$12056, 8, 0), 0)</f>
        <v>0</v>
      </c>
      <c r="U3640" s="13">
        <f>SUMIFS('Fielding Data'!E:E, 'Fielding Data'!$A:$A, $A3640)</f>
        <v>4</v>
      </c>
      <c r="V3640" s="13">
        <f>SUMIFS('Fielding Data'!F:F, 'Fielding Data'!$A:$A, $A3640)</f>
        <v>3</v>
      </c>
      <c r="W3640" s="13">
        <f>SUMIFS('Fielding Data'!G:G, 'Fielding Data'!$A:$A, $A3640)</f>
        <v>0</v>
      </c>
      <c r="X3640" s="13">
        <f>SUMIFS('Fielding Data'!H:H, 'Fielding Data'!$A:$A, $A3640)</f>
        <v>0</v>
      </c>
    </row>
    <row r="3641" spans="1:24" x14ac:dyDescent="0.3">
      <c r="A3641" s="13" t="str">
        <f t="shared" si="113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 t="shared" si="112"/>
        <v>OF</v>
      </c>
      <c r="Q3641" s="13">
        <f>IFERROR(VLOOKUP($A3641, 'Fielding Data'!$A$1:$H$12056, 5, 0), 0)</f>
        <v>330</v>
      </c>
      <c r="R3641" s="13">
        <f>IFERROR(VLOOKUP($A3641, 'Fielding Data'!$A$1:$H$12056, 6, 0), 0)</f>
        <v>13</v>
      </c>
      <c r="S3641" s="13">
        <f>IFERROR(VLOOKUP($A3641, 'Fielding Data'!$A$1:$H$12056, 7, 0), 0)</f>
        <v>3</v>
      </c>
      <c r="T3641" s="13">
        <f>IFERROR(VLOOKUP($A3641, 'Fielding Data'!$A$1:$H$12056, 8, 0), 0)</f>
        <v>3</v>
      </c>
      <c r="U3641" s="13">
        <f>SUMIFS('Fielding Data'!E:E, 'Fielding Data'!$A:$A, $A3641)</f>
        <v>330</v>
      </c>
      <c r="V3641" s="13">
        <f>SUMIFS('Fielding Data'!F:F, 'Fielding Data'!$A:$A, $A3641)</f>
        <v>13</v>
      </c>
      <c r="W3641" s="13">
        <f>SUMIFS('Fielding Data'!G:G, 'Fielding Data'!$A:$A, $A3641)</f>
        <v>3</v>
      </c>
      <c r="X3641" s="13">
        <f>SUMIFS('Fielding Data'!H:H, 'Fielding Data'!$A:$A, $A3641)</f>
        <v>3</v>
      </c>
    </row>
    <row r="3642" spans="1:24" x14ac:dyDescent="0.3">
      <c r="A3642" s="13" t="str">
        <f t="shared" si="113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 t="shared" si="112"/>
        <v>P</v>
      </c>
      <c r="Q3642" s="13">
        <f>IFERROR(VLOOKUP($A3642, 'Fielding Data'!$A$1:$H$12056, 5, 0), 0)</f>
        <v>17</v>
      </c>
      <c r="R3642" s="13">
        <f>IFERROR(VLOOKUP($A3642, 'Fielding Data'!$A$1:$H$12056, 6, 0), 0)</f>
        <v>13</v>
      </c>
      <c r="S3642" s="13">
        <f>IFERROR(VLOOKUP($A3642, 'Fielding Data'!$A$1:$H$12056, 7, 0), 0)</f>
        <v>2</v>
      </c>
      <c r="T3642" s="13">
        <f>IFERROR(VLOOKUP($A3642, 'Fielding Data'!$A$1:$H$12056, 8, 0), 0)</f>
        <v>1</v>
      </c>
      <c r="U3642" s="13">
        <f>SUMIFS('Fielding Data'!E:E, 'Fielding Data'!$A:$A, $A3642)</f>
        <v>17</v>
      </c>
      <c r="V3642" s="13">
        <f>SUMIFS('Fielding Data'!F:F, 'Fielding Data'!$A:$A, $A3642)</f>
        <v>13</v>
      </c>
      <c r="W3642" s="13">
        <f>SUMIFS('Fielding Data'!G:G, 'Fielding Data'!$A:$A, $A3642)</f>
        <v>2</v>
      </c>
      <c r="X3642" s="13">
        <f>SUMIFS('Fielding Data'!H:H, 'Fielding Data'!$A:$A, $A3642)</f>
        <v>1</v>
      </c>
    </row>
    <row r="3643" spans="1:24" x14ac:dyDescent="0.3">
      <c r="A3643" s="13" t="str">
        <f t="shared" si="113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 t="shared" si="112"/>
        <v>P</v>
      </c>
      <c r="Q3643" s="13">
        <f>IFERROR(VLOOKUP($A3643, 'Fielding Data'!$A$1:$H$12056, 5, 0), 0)</f>
        <v>0</v>
      </c>
      <c r="R3643" s="13">
        <f>IFERROR(VLOOKUP($A3643, 'Fielding Data'!$A$1:$H$12056, 6, 0), 0)</f>
        <v>1</v>
      </c>
      <c r="S3643" s="13">
        <f>IFERROR(VLOOKUP($A3643, 'Fielding Data'!$A$1:$H$12056, 7, 0), 0)</f>
        <v>0</v>
      </c>
      <c r="T3643" s="13">
        <f>IFERROR(VLOOKUP($A3643, 'Fielding Data'!$A$1:$H$12056, 8, 0), 0)</f>
        <v>0</v>
      </c>
      <c r="U3643" s="13">
        <f>SUMIFS('Fielding Data'!E:E, 'Fielding Data'!$A:$A, $A3643)</f>
        <v>0</v>
      </c>
      <c r="V3643" s="13">
        <f>SUMIFS('Fielding Data'!F:F, 'Fielding Data'!$A:$A, $A3643)</f>
        <v>1</v>
      </c>
      <c r="W3643" s="13">
        <f>SUMIFS('Fielding Data'!G:G, 'Fielding Data'!$A:$A, $A3643)</f>
        <v>0</v>
      </c>
      <c r="X3643" s="13">
        <f>SUMIFS('Fielding Data'!H:H, 'Fielding Data'!$A:$A, $A3643)</f>
        <v>0</v>
      </c>
    </row>
    <row r="3644" spans="1:24" x14ac:dyDescent="0.3">
      <c r="A3644" s="13" t="str">
        <f t="shared" si="113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 t="shared" si="112"/>
        <v>P</v>
      </c>
      <c r="Q3644" s="13">
        <f>IFERROR(VLOOKUP($A3644, 'Fielding Data'!$A$1:$H$12056, 5, 0), 0)</f>
        <v>12</v>
      </c>
      <c r="R3644" s="13">
        <f>IFERROR(VLOOKUP($A3644, 'Fielding Data'!$A$1:$H$12056, 6, 0), 0)</f>
        <v>35</v>
      </c>
      <c r="S3644" s="13">
        <f>IFERROR(VLOOKUP($A3644, 'Fielding Data'!$A$1:$H$12056, 7, 0), 0)</f>
        <v>2</v>
      </c>
      <c r="T3644" s="13">
        <f>IFERROR(VLOOKUP($A3644, 'Fielding Data'!$A$1:$H$12056, 8, 0), 0)</f>
        <v>1</v>
      </c>
      <c r="U3644" s="13">
        <f>SUMIFS('Fielding Data'!E:E, 'Fielding Data'!$A:$A, $A3644)</f>
        <v>12</v>
      </c>
      <c r="V3644" s="13">
        <f>SUMIFS('Fielding Data'!F:F, 'Fielding Data'!$A:$A, $A3644)</f>
        <v>35</v>
      </c>
      <c r="W3644" s="13">
        <f>SUMIFS('Fielding Data'!G:G, 'Fielding Data'!$A:$A, $A3644)</f>
        <v>2</v>
      </c>
      <c r="X3644" s="13">
        <f>SUMIFS('Fielding Data'!H:H, 'Fielding Data'!$A:$A, $A3644)</f>
        <v>1</v>
      </c>
    </row>
    <row r="3645" spans="1:24" x14ac:dyDescent="0.3">
      <c r="A3645" s="13" t="str">
        <f t="shared" si="113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 t="shared" si="112"/>
        <v>P</v>
      </c>
      <c r="Q3645" s="13">
        <f>IFERROR(VLOOKUP($A3645, 'Fielding Data'!$A$1:$H$12056, 5, 0), 0)</f>
        <v>2</v>
      </c>
      <c r="R3645" s="13">
        <f>IFERROR(VLOOKUP($A3645, 'Fielding Data'!$A$1:$H$12056, 6, 0), 0)</f>
        <v>2</v>
      </c>
      <c r="S3645" s="13">
        <f>IFERROR(VLOOKUP($A3645, 'Fielding Data'!$A$1:$H$12056, 7, 0), 0)</f>
        <v>0</v>
      </c>
      <c r="T3645" s="13">
        <f>IFERROR(VLOOKUP($A3645, 'Fielding Data'!$A$1:$H$12056, 8, 0), 0)</f>
        <v>0</v>
      </c>
      <c r="U3645" s="13">
        <f>SUMIFS('Fielding Data'!E:E, 'Fielding Data'!$A:$A, $A3645)</f>
        <v>2</v>
      </c>
      <c r="V3645" s="13">
        <f>SUMIFS('Fielding Data'!F:F, 'Fielding Data'!$A:$A, $A3645)</f>
        <v>2</v>
      </c>
      <c r="W3645" s="13">
        <f>SUMIFS('Fielding Data'!G:G, 'Fielding Data'!$A:$A, $A3645)</f>
        <v>0</v>
      </c>
      <c r="X3645" s="13">
        <f>SUMIFS('Fielding Data'!H:H, 'Fielding Data'!$A:$A, $A3645)</f>
        <v>0</v>
      </c>
    </row>
    <row r="3646" spans="1:24" x14ac:dyDescent="0.3">
      <c r="A3646" s="13" t="str">
        <f t="shared" si="113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 t="shared" si="112"/>
        <v>P</v>
      </c>
      <c r="Q3646" s="13">
        <f>IFERROR(VLOOKUP($A3646, 'Fielding Data'!$A$1:$H$12056, 5, 0), 0)</f>
        <v>7</v>
      </c>
      <c r="R3646" s="13">
        <f>IFERROR(VLOOKUP($A3646, 'Fielding Data'!$A$1:$H$12056, 6, 0), 0)</f>
        <v>33</v>
      </c>
      <c r="S3646" s="13">
        <f>IFERROR(VLOOKUP($A3646, 'Fielding Data'!$A$1:$H$12056, 7, 0), 0)</f>
        <v>3</v>
      </c>
      <c r="T3646" s="13">
        <f>IFERROR(VLOOKUP($A3646, 'Fielding Data'!$A$1:$H$12056, 8, 0), 0)</f>
        <v>1</v>
      </c>
      <c r="U3646" s="13">
        <f>SUMIFS('Fielding Data'!E:E, 'Fielding Data'!$A:$A, $A3646)</f>
        <v>7</v>
      </c>
      <c r="V3646" s="13">
        <f>SUMIFS('Fielding Data'!F:F, 'Fielding Data'!$A:$A, $A3646)</f>
        <v>33</v>
      </c>
      <c r="W3646" s="13">
        <f>SUMIFS('Fielding Data'!G:G, 'Fielding Data'!$A:$A, $A3646)</f>
        <v>3</v>
      </c>
      <c r="X3646" s="13">
        <f>SUMIFS('Fielding Data'!H:H, 'Fielding Data'!$A:$A, $A3646)</f>
        <v>1</v>
      </c>
    </row>
    <row r="3647" spans="1:24" x14ac:dyDescent="0.3">
      <c r="A3647" s="13" t="str">
        <f t="shared" si="113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 t="shared" si="112"/>
        <v>P</v>
      </c>
      <c r="Q3647" s="13">
        <f>IFERROR(VLOOKUP($A3647, 'Fielding Data'!$A$1:$H$12056, 5, 0), 0)</f>
        <v>2</v>
      </c>
      <c r="R3647" s="13">
        <f>IFERROR(VLOOKUP($A3647, 'Fielding Data'!$A$1:$H$12056, 6, 0), 0)</f>
        <v>4</v>
      </c>
      <c r="S3647" s="13">
        <f>IFERROR(VLOOKUP($A3647, 'Fielding Data'!$A$1:$H$12056, 7, 0), 0)</f>
        <v>0</v>
      </c>
      <c r="T3647" s="13">
        <f>IFERROR(VLOOKUP($A3647, 'Fielding Data'!$A$1:$H$12056, 8, 0), 0)</f>
        <v>0</v>
      </c>
      <c r="U3647" s="13">
        <f>SUMIFS('Fielding Data'!E:E, 'Fielding Data'!$A:$A, $A3647)</f>
        <v>2</v>
      </c>
      <c r="V3647" s="13">
        <f>SUMIFS('Fielding Data'!F:F, 'Fielding Data'!$A:$A, $A3647)</f>
        <v>4</v>
      </c>
      <c r="W3647" s="13">
        <f>SUMIFS('Fielding Data'!G:G, 'Fielding Data'!$A:$A, $A3647)</f>
        <v>0</v>
      </c>
      <c r="X3647" s="13">
        <f>SUMIFS('Fielding Data'!H:H, 'Fielding Data'!$A:$A, $A3647)</f>
        <v>0</v>
      </c>
    </row>
    <row r="3648" spans="1:24" x14ac:dyDescent="0.3">
      <c r="A3648" s="13" t="str">
        <f t="shared" si="113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 t="shared" si="112"/>
        <v>P</v>
      </c>
      <c r="Q3648" s="13">
        <f>IFERROR(VLOOKUP($A3648, 'Fielding Data'!$A$1:$H$12056, 5, 0), 0)</f>
        <v>1</v>
      </c>
      <c r="R3648" s="13">
        <f>IFERROR(VLOOKUP($A3648, 'Fielding Data'!$A$1:$H$12056, 6, 0), 0)</f>
        <v>2</v>
      </c>
      <c r="S3648" s="13">
        <f>IFERROR(VLOOKUP($A3648, 'Fielding Data'!$A$1:$H$12056, 7, 0), 0)</f>
        <v>0</v>
      </c>
      <c r="T3648" s="13">
        <f>IFERROR(VLOOKUP($A3648, 'Fielding Data'!$A$1:$H$12056, 8, 0), 0)</f>
        <v>0</v>
      </c>
      <c r="U3648" s="13">
        <f>SUMIFS('Fielding Data'!E:E, 'Fielding Data'!$A:$A, $A3648)</f>
        <v>1</v>
      </c>
      <c r="V3648" s="13">
        <f>SUMIFS('Fielding Data'!F:F, 'Fielding Data'!$A:$A, $A3648)</f>
        <v>2</v>
      </c>
      <c r="W3648" s="13">
        <f>SUMIFS('Fielding Data'!G:G, 'Fielding Data'!$A:$A, $A3648)</f>
        <v>0</v>
      </c>
      <c r="X3648" s="13">
        <f>SUMIFS('Fielding Data'!H:H, 'Fielding Data'!$A:$A, $A3648)</f>
        <v>0</v>
      </c>
    </row>
    <row r="3649" spans="1:24" x14ac:dyDescent="0.3">
      <c r="A3649" s="13" t="str">
        <f t="shared" si="113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 t="shared" si="112"/>
        <v>P</v>
      </c>
      <c r="Q3649" s="13">
        <f>IFERROR(VLOOKUP($A3649, 'Fielding Data'!$A$1:$H$12056, 5, 0), 0)</f>
        <v>12</v>
      </c>
      <c r="R3649" s="13">
        <f>IFERROR(VLOOKUP($A3649, 'Fielding Data'!$A$1:$H$12056, 6, 0), 0)</f>
        <v>19</v>
      </c>
      <c r="S3649" s="13">
        <f>IFERROR(VLOOKUP($A3649, 'Fielding Data'!$A$1:$H$12056, 7, 0), 0)</f>
        <v>2</v>
      </c>
      <c r="T3649" s="13">
        <f>IFERROR(VLOOKUP($A3649, 'Fielding Data'!$A$1:$H$12056, 8, 0), 0)</f>
        <v>0</v>
      </c>
      <c r="U3649" s="13">
        <f>SUMIFS('Fielding Data'!E:E, 'Fielding Data'!$A:$A, $A3649)</f>
        <v>12</v>
      </c>
      <c r="V3649" s="13">
        <f>SUMIFS('Fielding Data'!F:F, 'Fielding Data'!$A:$A, $A3649)</f>
        <v>19</v>
      </c>
      <c r="W3649" s="13">
        <f>SUMIFS('Fielding Data'!G:G, 'Fielding Data'!$A:$A, $A3649)</f>
        <v>2</v>
      </c>
      <c r="X3649" s="13">
        <f>SUMIFS('Fielding Data'!H:H, 'Fielding Data'!$A:$A, $A3649)</f>
        <v>0</v>
      </c>
    </row>
    <row r="3650" spans="1:24" x14ac:dyDescent="0.3">
      <c r="A3650" s="13" t="str">
        <f t="shared" si="113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 t="shared" ref="P3650:P3713" si="114">IFERROR(VLOOKUP($A3650, Fielding, 4, 0), "Other")</f>
        <v>P</v>
      </c>
      <c r="Q3650" s="13">
        <f>IFERROR(VLOOKUP($A3650, 'Fielding Data'!$A$1:$H$12056, 5, 0), 0)</f>
        <v>1</v>
      </c>
      <c r="R3650" s="13">
        <f>IFERROR(VLOOKUP($A3650, 'Fielding Data'!$A$1:$H$12056, 6, 0), 0)</f>
        <v>0</v>
      </c>
      <c r="S3650" s="13">
        <f>IFERROR(VLOOKUP($A3650, 'Fielding Data'!$A$1:$H$12056, 7, 0), 0)</f>
        <v>0</v>
      </c>
      <c r="T3650" s="13">
        <f>IFERROR(VLOOKUP($A3650, 'Fielding Data'!$A$1:$H$12056, 8, 0), 0)</f>
        <v>0</v>
      </c>
      <c r="U3650" s="13">
        <f>SUMIFS('Fielding Data'!E:E, 'Fielding Data'!$A:$A, $A3650)</f>
        <v>1</v>
      </c>
      <c r="V3650" s="13">
        <f>SUMIFS('Fielding Data'!F:F, 'Fielding Data'!$A:$A, $A3650)</f>
        <v>0</v>
      </c>
      <c r="W3650" s="13">
        <f>SUMIFS('Fielding Data'!G:G, 'Fielding Data'!$A:$A, $A3650)</f>
        <v>0</v>
      </c>
      <c r="X3650" s="13">
        <f>SUMIFS('Fielding Data'!H:H, 'Fielding Data'!$A:$A, $A3650)</f>
        <v>0</v>
      </c>
    </row>
    <row r="3651" spans="1:24" x14ac:dyDescent="0.3">
      <c r="A3651" s="13" t="str">
        <f t="shared" ref="A3651:A3714" si="115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 t="shared" si="114"/>
        <v>P</v>
      </c>
      <c r="Q3651" s="13">
        <f>IFERROR(VLOOKUP($A3651, 'Fielding Data'!$A$1:$H$12056, 5, 0), 0)</f>
        <v>0</v>
      </c>
      <c r="R3651" s="13">
        <f>IFERROR(VLOOKUP($A3651, 'Fielding Data'!$A$1:$H$12056, 6, 0), 0)</f>
        <v>0</v>
      </c>
      <c r="S3651" s="13">
        <f>IFERROR(VLOOKUP($A3651, 'Fielding Data'!$A$1:$H$12056, 7, 0), 0)</f>
        <v>1</v>
      </c>
      <c r="T3651" s="13">
        <f>IFERROR(VLOOKUP($A3651, 'Fielding Data'!$A$1:$H$12056, 8, 0), 0)</f>
        <v>0</v>
      </c>
      <c r="U3651" s="13">
        <f>SUMIFS('Fielding Data'!E:E, 'Fielding Data'!$A:$A, $A3651)</f>
        <v>0</v>
      </c>
      <c r="V3651" s="13">
        <f>SUMIFS('Fielding Data'!F:F, 'Fielding Data'!$A:$A, $A3651)</f>
        <v>0</v>
      </c>
      <c r="W3651" s="13">
        <f>SUMIFS('Fielding Data'!G:G, 'Fielding Data'!$A:$A, $A3651)</f>
        <v>1</v>
      </c>
      <c r="X3651" s="13">
        <f>SUMIFS('Fielding Data'!H:H, 'Fielding Data'!$A:$A, $A3651)</f>
        <v>0</v>
      </c>
    </row>
    <row r="3652" spans="1:24" x14ac:dyDescent="0.3">
      <c r="A3652" s="13" t="str">
        <f t="shared" si="115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 t="shared" si="114"/>
        <v>P</v>
      </c>
      <c r="Q3652" s="13">
        <f>IFERROR(VLOOKUP($A3652, 'Fielding Data'!$A$1:$H$12056, 5, 0), 0)</f>
        <v>6</v>
      </c>
      <c r="R3652" s="13">
        <f>IFERROR(VLOOKUP($A3652, 'Fielding Data'!$A$1:$H$12056, 6, 0), 0)</f>
        <v>10</v>
      </c>
      <c r="S3652" s="13">
        <f>IFERROR(VLOOKUP($A3652, 'Fielding Data'!$A$1:$H$12056, 7, 0), 0)</f>
        <v>1</v>
      </c>
      <c r="T3652" s="13">
        <f>IFERROR(VLOOKUP($A3652, 'Fielding Data'!$A$1:$H$12056, 8, 0), 0)</f>
        <v>0</v>
      </c>
      <c r="U3652" s="13">
        <f>SUMIFS('Fielding Data'!E:E, 'Fielding Data'!$A:$A, $A3652)</f>
        <v>6</v>
      </c>
      <c r="V3652" s="13">
        <f>SUMIFS('Fielding Data'!F:F, 'Fielding Data'!$A:$A, $A3652)</f>
        <v>10</v>
      </c>
      <c r="W3652" s="13">
        <f>SUMIFS('Fielding Data'!G:G, 'Fielding Data'!$A:$A, $A3652)</f>
        <v>1</v>
      </c>
      <c r="X3652" s="13">
        <f>SUMIFS('Fielding Data'!H:H, 'Fielding Data'!$A:$A, $A3652)</f>
        <v>0</v>
      </c>
    </row>
    <row r="3653" spans="1:24" x14ac:dyDescent="0.3">
      <c r="A3653" s="13" t="str">
        <f t="shared" si="115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 t="shared" si="114"/>
        <v>P</v>
      </c>
      <c r="Q3653" s="13">
        <f>IFERROR(VLOOKUP($A3653, 'Fielding Data'!$A$1:$H$12056, 5, 0), 0)</f>
        <v>0</v>
      </c>
      <c r="R3653" s="13">
        <f>IFERROR(VLOOKUP($A3653, 'Fielding Data'!$A$1:$H$12056, 6, 0), 0)</f>
        <v>0</v>
      </c>
      <c r="S3653" s="13">
        <f>IFERROR(VLOOKUP($A3653, 'Fielding Data'!$A$1:$H$12056, 7, 0), 0)</f>
        <v>0</v>
      </c>
      <c r="T3653" s="13">
        <f>IFERROR(VLOOKUP($A3653, 'Fielding Data'!$A$1:$H$12056, 8, 0), 0)</f>
        <v>0</v>
      </c>
      <c r="U3653" s="13">
        <f>SUMIFS('Fielding Data'!E:E, 'Fielding Data'!$A:$A, $A3653)</f>
        <v>0</v>
      </c>
      <c r="V3653" s="13">
        <f>SUMIFS('Fielding Data'!F:F, 'Fielding Data'!$A:$A, $A3653)</f>
        <v>0</v>
      </c>
      <c r="W3653" s="13">
        <f>SUMIFS('Fielding Data'!G:G, 'Fielding Data'!$A:$A, $A3653)</f>
        <v>0</v>
      </c>
      <c r="X3653" s="13">
        <f>SUMIFS('Fielding Data'!H:H, 'Fielding Data'!$A:$A, $A3653)</f>
        <v>0</v>
      </c>
    </row>
    <row r="3654" spans="1:24" x14ac:dyDescent="0.3">
      <c r="A3654" s="13" t="str">
        <f t="shared" si="115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 t="shared" si="114"/>
        <v>CF</v>
      </c>
      <c r="Q3654" s="13">
        <f>IFERROR(VLOOKUP($A3654, 'Fielding Data'!$A$1:$H$12056, 5, 0), 0)</f>
        <v>0</v>
      </c>
      <c r="R3654" s="13">
        <f>IFERROR(VLOOKUP($A3654, 'Fielding Data'!$A$1:$H$12056, 6, 0), 0)</f>
        <v>0</v>
      </c>
      <c r="S3654" s="13">
        <f>IFERROR(VLOOKUP($A3654, 'Fielding Data'!$A$1:$H$12056, 7, 0), 0)</f>
        <v>0</v>
      </c>
      <c r="T3654" s="13">
        <f>IFERROR(VLOOKUP($A3654, 'Fielding Data'!$A$1:$H$12056, 8, 0), 0)</f>
        <v>0</v>
      </c>
      <c r="U3654" s="13">
        <f>SUMIFS('Fielding Data'!E:E, 'Fielding Data'!$A:$A, $A3654)</f>
        <v>7</v>
      </c>
      <c r="V3654" s="13">
        <f>SUMIFS('Fielding Data'!F:F, 'Fielding Data'!$A:$A, $A3654)</f>
        <v>0</v>
      </c>
      <c r="W3654" s="13">
        <f>SUMIFS('Fielding Data'!G:G, 'Fielding Data'!$A:$A, $A3654)</f>
        <v>0</v>
      </c>
      <c r="X3654" s="13">
        <f>SUMIFS('Fielding Data'!H:H, 'Fielding Data'!$A:$A, $A3654)</f>
        <v>0</v>
      </c>
    </row>
    <row r="3655" spans="1:24" x14ac:dyDescent="0.3">
      <c r="A3655" s="13" t="str">
        <f t="shared" si="115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 t="shared" si="114"/>
        <v>1B</v>
      </c>
      <c r="Q3655" s="13">
        <f>IFERROR(VLOOKUP($A3655, 'Fielding Data'!$A$1:$H$12056, 5, 0), 0)</f>
        <v>56</v>
      </c>
      <c r="R3655" s="13">
        <f>IFERROR(VLOOKUP($A3655, 'Fielding Data'!$A$1:$H$12056, 6, 0), 0)</f>
        <v>0</v>
      </c>
      <c r="S3655" s="13">
        <f>IFERROR(VLOOKUP($A3655, 'Fielding Data'!$A$1:$H$12056, 7, 0), 0)</f>
        <v>0</v>
      </c>
      <c r="T3655" s="13">
        <f>IFERROR(VLOOKUP($A3655, 'Fielding Data'!$A$1:$H$12056, 8, 0), 0)</f>
        <v>4</v>
      </c>
      <c r="U3655" s="13">
        <f>SUMIFS('Fielding Data'!E:E, 'Fielding Data'!$A:$A, $A3655)</f>
        <v>56</v>
      </c>
      <c r="V3655" s="13">
        <f>SUMIFS('Fielding Data'!F:F, 'Fielding Data'!$A:$A, $A3655)</f>
        <v>0</v>
      </c>
      <c r="W3655" s="13">
        <f>SUMIFS('Fielding Data'!G:G, 'Fielding Data'!$A:$A, $A3655)</f>
        <v>0</v>
      </c>
      <c r="X3655" s="13">
        <f>SUMIFS('Fielding Data'!H:H, 'Fielding Data'!$A:$A, $A3655)</f>
        <v>4</v>
      </c>
    </row>
    <row r="3656" spans="1:24" x14ac:dyDescent="0.3">
      <c r="A3656" s="13" t="str">
        <f t="shared" si="115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 t="shared" si="114"/>
        <v>LF</v>
      </c>
      <c r="Q3656" s="13">
        <f>IFERROR(VLOOKUP($A3656, 'Fielding Data'!$A$1:$H$12056, 5, 0), 0)</f>
        <v>0</v>
      </c>
      <c r="R3656" s="13">
        <f>IFERROR(VLOOKUP($A3656, 'Fielding Data'!$A$1:$H$12056, 6, 0), 0)</f>
        <v>0</v>
      </c>
      <c r="S3656" s="13">
        <f>IFERROR(VLOOKUP($A3656, 'Fielding Data'!$A$1:$H$12056, 7, 0), 0)</f>
        <v>0</v>
      </c>
      <c r="T3656" s="13">
        <f>IFERROR(VLOOKUP($A3656, 'Fielding Data'!$A$1:$H$12056, 8, 0), 0)</f>
        <v>0</v>
      </c>
      <c r="U3656" s="13">
        <f>SUMIFS('Fielding Data'!E:E, 'Fielding Data'!$A:$A, $A3656)</f>
        <v>3</v>
      </c>
      <c r="V3656" s="13">
        <f>SUMIFS('Fielding Data'!F:F, 'Fielding Data'!$A:$A, $A3656)</f>
        <v>0</v>
      </c>
      <c r="W3656" s="13">
        <f>SUMIFS('Fielding Data'!G:G, 'Fielding Data'!$A:$A, $A3656)</f>
        <v>0</v>
      </c>
      <c r="X3656" s="13">
        <f>SUMIFS('Fielding Data'!H:H, 'Fielding Data'!$A:$A, $A3656)</f>
        <v>0</v>
      </c>
    </row>
    <row r="3657" spans="1:24" x14ac:dyDescent="0.3">
      <c r="A3657" s="13" t="str">
        <f t="shared" si="115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 t="shared" si="114"/>
        <v>P</v>
      </c>
      <c r="Q3657" s="13">
        <f>IFERROR(VLOOKUP($A3657, 'Fielding Data'!$A$1:$H$12056, 5, 0), 0)</f>
        <v>2</v>
      </c>
      <c r="R3657" s="13">
        <f>IFERROR(VLOOKUP($A3657, 'Fielding Data'!$A$1:$H$12056, 6, 0), 0)</f>
        <v>1</v>
      </c>
      <c r="S3657" s="13">
        <f>IFERROR(VLOOKUP($A3657, 'Fielding Data'!$A$1:$H$12056, 7, 0), 0)</f>
        <v>0</v>
      </c>
      <c r="T3657" s="13">
        <f>IFERROR(VLOOKUP($A3657, 'Fielding Data'!$A$1:$H$12056, 8, 0), 0)</f>
        <v>0</v>
      </c>
      <c r="U3657" s="13">
        <f>SUMIFS('Fielding Data'!E:E, 'Fielding Data'!$A:$A, $A3657)</f>
        <v>2</v>
      </c>
      <c r="V3657" s="13">
        <f>SUMIFS('Fielding Data'!F:F, 'Fielding Data'!$A:$A, $A3657)</f>
        <v>1</v>
      </c>
      <c r="W3657" s="13">
        <f>SUMIFS('Fielding Data'!G:G, 'Fielding Data'!$A:$A, $A3657)</f>
        <v>0</v>
      </c>
      <c r="X3657" s="13">
        <f>SUMIFS('Fielding Data'!H:H, 'Fielding Data'!$A:$A, $A3657)</f>
        <v>0</v>
      </c>
    </row>
    <row r="3658" spans="1:24" x14ac:dyDescent="0.3">
      <c r="A3658" s="13" t="str">
        <f t="shared" si="115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 t="shared" si="114"/>
        <v>P</v>
      </c>
      <c r="Q3658" s="13">
        <f>IFERROR(VLOOKUP($A3658, 'Fielding Data'!$A$1:$H$12056, 5, 0), 0)</f>
        <v>0</v>
      </c>
      <c r="R3658" s="13">
        <f>IFERROR(VLOOKUP($A3658, 'Fielding Data'!$A$1:$H$12056, 6, 0), 0)</f>
        <v>0</v>
      </c>
      <c r="S3658" s="13">
        <f>IFERROR(VLOOKUP($A3658, 'Fielding Data'!$A$1:$H$12056, 7, 0), 0)</f>
        <v>0</v>
      </c>
      <c r="T3658" s="13">
        <f>IFERROR(VLOOKUP($A3658, 'Fielding Data'!$A$1:$H$12056, 8, 0), 0)</f>
        <v>0</v>
      </c>
      <c r="U3658" s="13">
        <f>SUMIFS('Fielding Data'!E:E, 'Fielding Data'!$A:$A, $A3658)</f>
        <v>0</v>
      </c>
      <c r="V3658" s="13">
        <f>SUMIFS('Fielding Data'!F:F, 'Fielding Data'!$A:$A, $A3658)</f>
        <v>0</v>
      </c>
      <c r="W3658" s="13">
        <f>SUMIFS('Fielding Data'!G:G, 'Fielding Data'!$A:$A, $A3658)</f>
        <v>0</v>
      </c>
      <c r="X3658" s="13">
        <f>SUMIFS('Fielding Data'!H:H, 'Fielding Data'!$A:$A, $A3658)</f>
        <v>0</v>
      </c>
    </row>
    <row r="3659" spans="1:24" x14ac:dyDescent="0.3">
      <c r="A3659" s="13" t="str">
        <f t="shared" si="115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 t="shared" si="114"/>
        <v>P</v>
      </c>
      <c r="Q3659" s="13">
        <f>IFERROR(VLOOKUP($A3659, 'Fielding Data'!$A$1:$H$12056, 5, 0), 0)</f>
        <v>0</v>
      </c>
      <c r="R3659" s="13">
        <f>IFERROR(VLOOKUP($A3659, 'Fielding Data'!$A$1:$H$12056, 6, 0), 0)</f>
        <v>0</v>
      </c>
      <c r="S3659" s="13">
        <f>IFERROR(VLOOKUP($A3659, 'Fielding Data'!$A$1:$H$12056, 7, 0), 0)</f>
        <v>0</v>
      </c>
      <c r="T3659" s="13">
        <f>IFERROR(VLOOKUP($A3659, 'Fielding Data'!$A$1:$H$12056, 8, 0), 0)</f>
        <v>0</v>
      </c>
      <c r="U3659" s="13">
        <f>SUMIFS('Fielding Data'!E:E, 'Fielding Data'!$A:$A, $A3659)</f>
        <v>0</v>
      </c>
      <c r="V3659" s="13">
        <f>SUMIFS('Fielding Data'!F:F, 'Fielding Data'!$A:$A, $A3659)</f>
        <v>0</v>
      </c>
      <c r="W3659" s="13">
        <f>SUMIFS('Fielding Data'!G:G, 'Fielding Data'!$A:$A, $A3659)</f>
        <v>0</v>
      </c>
      <c r="X3659" s="13">
        <f>SUMIFS('Fielding Data'!H:H, 'Fielding Data'!$A:$A, $A3659)</f>
        <v>0</v>
      </c>
    </row>
    <row r="3660" spans="1:24" x14ac:dyDescent="0.3">
      <c r="A3660" s="13" t="str">
        <f t="shared" si="115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 t="shared" si="114"/>
        <v>P</v>
      </c>
      <c r="Q3660" s="13">
        <f>IFERROR(VLOOKUP($A3660, 'Fielding Data'!$A$1:$H$12056, 5, 0), 0)</f>
        <v>1</v>
      </c>
      <c r="R3660" s="13">
        <f>IFERROR(VLOOKUP($A3660, 'Fielding Data'!$A$1:$H$12056, 6, 0), 0)</f>
        <v>2</v>
      </c>
      <c r="S3660" s="13">
        <f>IFERROR(VLOOKUP($A3660, 'Fielding Data'!$A$1:$H$12056, 7, 0), 0)</f>
        <v>0</v>
      </c>
      <c r="T3660" s="13">
        <f>IFERROR(VLOOKUP($A3660, 'Fielding Data'!$A$1:$H$12056, 8, 0), 0)</f>
        <v>0</v>
      </c>
      <c r="U3660" s="13">
        <f>SUMIFS('Fielding Data'!E:E, 'Fielding Data'!$A:$A, $A3660)</f>
        <v>1</v>
      </c>
      <c r="V3660" s="13">
        <f>SUMIFS('Fielding Data'!F:F, 'Fielding Data'!$A:$A, $A3660)</f>
        <v>2</v>
      </c>
      <c r="W3660" s="13">
        <f>SUMIFS('Fielding Data'!G:G, 'Fielding Data'!$A:$A, $A3660)</f>
        <v>0</v>
      </c>
      <c r="X3660" s="13">
        <f>SUMIFS('Fielding Data'!H:H, 'Fielding Data'!$A:$A, $A3660)</f>
        <v>0</v>
      </c>
    </row>
    <row r="3661" spans="1:24" x14ac:dyDescent="0.3">
      <c r="A3661" s="13" t="str">
        <f t="shared" si="115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 t="shared" si="114"/>
        <v>SS</v>
      </c>
      <c r="Q3661" s="13">
        <f>IFERROR(VLOOKUP($A3661, 'Fielding Data'!$A$1:$H$12056, 5, 0), 0)</f>
        <v>180</v>
      </c>
      <c r="R3661" s="13">
        <f>IFERROR(VLOOKUP($A3661, 'Fielding Data'!$A$1:$H$12056, 6, 0), 0)</f>
        <v>314</v>
      </c>
      <c r="S3661" s="13">
        <f>IFERROR(VLOOKUP($A3661, 'Fielding Data'!$A$1:$H$12056, 7, 0), 0)</f>
        <v>9</v>
      </c>
      <c r="T3661" s="13">
        <f>IFERROR(VLOOKUP($A3661, 'Fielding Data'!$A$1:$H$12056, 8, 0), 0)</f>
        <v>70</v>
      </c>
      <c r="U3661" s="13">
        <f>SUMIFS('Fielding Data'!E:E, 'Fielding Data'!$A:$A, $A3661)</f>
        <v>180</v>
      </c>
      <c r="V3661" s="13">
        <f>SUMIFS('Fielding Data'!F:F, 'Fielding Data'!$A:$A, $A3661)</f>
        <v>314</v>
      </c>
      <c r="W3661" s="13">
        <f>SUMIFS('Fielding Data'!G:G, 'Fielding Data'!$A:$A, $A3661)</f>
        <v>9</v>
      </c>
      <c r="X3661" s="13">
        <f>SUMIFS('Fielding Data'!H:H, 'Fielding Data'!$A:$A, $A3661)</f>
        <v>70</v>
      </c>
    </row>
    <row r="3662" spans="1:24" x14ac:dyDescent="0.3">
      <c r="A3662" s="13" t="str">
        <f t="shared" si="115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 t="shared" si="114"/>
        <v>SS</v>
      </c>
      <c r="Q3662" s="13">
        <f>IFERROR(VLOOKUP($A3662, 'Fielding Data'!$A$1:$H$12056, 5, 0), 0)</f>
        <v>143</v>
      </c>
      <c r="R3662" s="13">
        <f>IFERROR(VLOOKUP($A3662, 'Fielding Data'!$A$1:$H$12056, 6, 0), 0)</f>
        <v>298</v>
      </c>
      <c r="S3662" s="13">
        <f>IFERROR(VLOOKUP($A3662, 'Fielding Data'!$A$1:$H$12056, 7, 0), 0)</f>
        <v>6</v>
      </c>
      <c r="T3662" s="13">
        <f>IFERROR(VLOOKUP($A3662, 'Fielding Data'!$A$1:$H$12056, 8, 0), 0)</f>
        <v>59</v>
      </c>
      <c r="U3662" s="13">
        <f>SUMIFS('Fielding Data'!E:E, 'Fielding Data'!$A:$A, $A3662)</f>
        <v>143</v>
      </c>
      <c r="V3662" s="13">
        <f>SUMIFS('Fielding Data'!F:F, 'Fielding Data'!$A:$A, $A3662)</f>
        <v>298</v>
      </c>
      <c r="W3662" s="13">
        <f>SUMIFS('Fielding Data'!G:G, 'Fielding Data'!$A:$A, $A3662)</f>
        <v>6</v>
      </c>
      <c r="X3662" s="13">
        <f>SUMIFS('Fielding Data'!H:H, 'Fielding Data'!$A:$A, $A3662)</f>
        <v>59</v>
      </c>
    </row>
    <row r="3663" spans="1:24" x14ac:dyDescent="0.3">
      <c r="A3663" s="13" t="str">
        <f t="shared" si="115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 t="shared" si="114"/>
        <v>LF</v>
      </c>
      <c r="Q3663" s="13">
        <f>IFERROR(VLOOKUP($A3663, 'Fielding Data'!$A$1:$H$12056, 5, 0), 0)</f>
        <v>0</v>
      </c>
      <c r="R3663" s="13">
        <f>IFERROR(VLOOKUP($A3663, 'Fielding Data'!$A$1:$H$12056, 6, 0), 0)</f>
        <v>0</v>
      </c>
      <c r="S3663" s="13">
        <f>IFERROR(VLOOKUP($A3663, 'Fielding Data'!$A$1:$H$12056, 7, 0), 0)</f>
        <v>0</v>
      </c>
      <c r="T3663" s="13">
        <f>IFERROR(VLOOKUP($A3663, 'Fielding Data'!$A$1:$H$12056, 8, 0), 0)</f>
        <v>0</v>
      </c>
      <c r="U3663" s="13">
        <f>SUMIFS('Fielding Data'!E:E, 'Fielding Data'!$A:$A, $A3663)</f>
        <v>126</v>
      </c>
      <c r="V3663" s="13">
        <f>SUMIFS('Fielding Data'!F:F, 'Fielding Data'!$A:$A, $A3663)</f>
        <v>3</v>
      </c>
      <c r="W3663" s="13">
        <f>SUMIFS('Fielding Data'!G:G, 'Fielding Data'!$A:$A, $A3663)</f>
        <v>1</v>
      </c>
      <c r="X3663" s="13">
        <f>SUMIFS('Fielding Data'!H:H, 'Fielding Data'!$A:$A, $A3663)</f>
        <v>0</v>
      </c>
    </row>
    <row r="3664" spans="1:24" x14ac:dyDescent="0.3">
      <c r="A3664" s="13" t="str">
        <f t="shared" si="115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 t="shared" si="114"/>
        <v>3B</v>
      </c>
      <c r="Q3664" s="13">
        <f>IFERROR(VLOOKUP($A3664, 'Fielding Data'!$A$1:$H$12056, 5, 0), 0)</f>
        <v>87</v>
      </c>
      <c r="R3664" s="13">
        <f>IFERROR(VLOOKUP($A3664, 'Fielding Data'!$A$1:$H$12056, 6, 0), 0)</f>
        <v>184</v>
      </c>
      <c r="S3664" s="13">
        <f>IFERROR(VLOOKUP($A3664, 'Fielding Data'!$A$1:$H$12056, 7, 0), 0)</f>
        <v>12</v>
      </c>
      <c r="T3664" s="13">
        <f>IFERROR(VLOOKUP($A3664, 'Fielding Data'!$A$1:$H$12056, 8, 0), 0)</f>
        <v>24</v>
      </c>
      <c r="U3664" s="13">
        <f>SUMIFS('Fielding Data'!E:E, 'Fielding Data'!$A:$A, $A3664)</f>
        <v>87</v>
      </c>
      <c r="V3664" s="13">
        <f>SUMIFS('Fielding Data'!F:F, 'Fielding Data'!$A:$A, $A3664)</f>
        <v>184</v>
      </c>
      <c r="W3664" s="13">
        <f>SUMIFS('Fielding Data'!G:G, 'Fielding Data'!$A:$A, $A3664)</f>
        <v>12</v>
      </c>
      <c r="X3664" s="13">
        <f>SUMIFS('Fielding Data'!H:H, 'Fielding Data'!$A:$A, $A3664)</f>
        <v>24</v>
      </c>
    </row>
    <row r="3665" spans="1:24" x14ac:dyDescent="0.3">
      <c r="A3665" s="13" t="str">
        <f t="shared" si="115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 t="shared" si="114"/>
        <v>P</v>
      </c>
      <c r="Q3665" s="13">
        <f>IFERROR(VLOOKUP($A3665, 'Fielding Data'!$A$1:$H$12056, 5, 0), 0)</f>
        <v>4</v>
      </c>
      <c r="R3665" s="13">
        <f>IFERROR(VLOOKUP($A3665, 'Fielding Data'!$A$1:$H$12056, 6, 0), 0)</f>
        <v>36</v>
      </c>
      <c r="S3665" s="13">
        <f>IFERROR(VLOOKUP($A3665, 'Fielding Data'!$A$1:$H$12056, 7, 0), 0)</f>
        <v>0</v>
      </c>
      <c r="T3665" s="13">
        <f>IFERROR(VLOOKUP($A3665, 'Fielding Data'!$A$1:$H$12056, 8, 0), 0)</f>
        <v>3</v>
      </c>
      <c r="U3665" s="13">
        <f>SUMIFS('Fielding Data'!E:E, 'Fielding Data'!$A:$A, $A3665)</f>
        <v>4</v>
      </c>
      <c r="V3665" s="13">
        <f>SUMIFS('Fielding Data'!F:F, 'Fielding Data'!$A:$A, $A3665)</f>
        <v>36</v>
      </c>
      <c r="W3665" s="13">
        <f>SUMIFS('Fielding Data'!G:G, 'Fielding Data'!$A:$A, $A3665)</f>
        <v>0</v>
      </c>
      <c r="X3665" s="13">
        <f>SUMIFS('Fielding Data'!H:H, 'Fielding Data'!$A:$A, $A3665)</f>
        <v>3</v>
      </c>
    </row>
    <row r="3666" spans="1:24" x14ac:dyDescent="0.3">
      <c r="A3666" s="13" t="str">
        <f t="shared" si="115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 t="shared" si="114"/>
        <v>CF</v>
      </c>
      <c r="Q3666" s="13">
        <f>IFERROR(VLOOKUP($A3666, 'Fielding Data'!$A$1:$H$12056, 5, 0), 0)</f>
        <v>0</v>
      </c>
      <c r="R3666" s="13">
        <f>IFERROR(VLOOKUP($A3666, 'Fielding Data'!$A$1:$H$12056, 6, 0), 0)</f>
        <v>0</v>
      </c>
      <c r="S3666" s="13">
        <f>IFERROR(VLOOKUP($A3666, 'Fielding Data'!$A$1:$H$12056, 7, 0), 0)</f>
        <v>0</v>
      </c>
      <c r="T3666" s="13">
        <f>IFERROR(VLOOKUP($A3666, 'Fielding Data'!$A$1:$H$12056, 8, 0), 0)</f>
        <v>0</v>
      </c>
      <c r="U3666" s="13">
        <f>SUMIFS('Fielding Data'!E:E, 'Fielding Data'!$A:$A, $A3666)</f>
        <v>296</v>
      </c>
      <c r="V3666" s="13">
        <f>SUMIFS('Fielding Data'!F:F, 'Fielding Data'!$A:$A, $A3666)</f>
        <v>7</v>
      </c>
      <c r="W3666" s="13">
        <f>SUMIFS('Fielding Data'!G:G, 'Fielding Data'!$A:$A, $A3666)</f>
        <v>3</v>
      </c>
      <c r="X3666" s="13">
        <f>SUMIFS('Fielding Data'!H:H, 'Fielding Data'!$A:$A, $A3666)</f>
        <v>0</v>
      </c>
    </row>
    <row r="3667" spans="1:24" x14ac:dyDescent="0.3">
      <c r="A3667" s="13" t="str">
        <f t="shared" si="115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 t="shared" si="114"/>
        <v>P</v>
      </c>
      <c r="Q3667" s="13">
        <f>IFERROR(VLOOKUP($A3667, 'Fielding Data'!$A$1:$H$12056, 5, 0), 0)</f>
        <v>12</v>
      </c>
      <c r="R3667" s="13">
        <f>IFERROR(VLOOKUP($A3667, 'Fielding Data'!$A$1:$H$12056, 6, 0), 0)</f>
        <v>25</v>
      </c>
      <c r="S3667" s="13">
        <f>IFERROR(VLOOKUP($A3667, 'Fielding Data'!$A$1:$H$12056, 7, 0), 0)</f>
        <v>1</v>
      </c>
      <c r="T3667" s="13">
        <f>IFERROR(VLOOKUP($A3667, 'Fielding Data'!$A$1:$H$12056, 8, 0), 0)</f>
        <v>2</v>
      </c>
      <c r="U3667" s="13">
        <f>SUMIFS('Fielding Data'!E:E, 'Fielding Data'!$A:$A, $A3667)</f>
        <v>12</v>
      </c>
      <c r="V3667" s="13">
        <f>SUMIFS('Fielding Data'!F:F, 'Fielding Data'!$A:$A, $A3667)</f>
        <v>25</v>
      </c>
      <c r="W3667" s="13">
        <f>SUMIFS('Fielding Data'!G:G, 'Fielding Data'!$A:$A, $A3667)</f>
        <v>1</v>
      </c>
      <c r="X3667" s="13">
        <f>SUMIFS('Fielding Data'!H:H, 'Fielding Data'!$A:$A, $A3667)</f>
        <v>2</v>
      </c>
    </row>
    <row r="3668" spans="1:24" x14ac:dyDescent="0.3">
      <c r="A3668" s="13" t="str">
        <f t="shared" si="115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 t="shared" si="114"/>
        <v>1B</v>
      </c>
      <c r="Q3668" s="13">
        <f>IFERROR(VLOOKUP($A3668, 'Fielding Data'!$A$1:$H$12056, 5, 0), 0)</f>
        <v>44</v>
      </c>
      <c r="R3668" s="13">
        <f>IFERROR(VLOOKUP($A3668, 'Fielding Data'!$A$1:$H$12056, 6, 0), 0)</f>
        <v>4</v>
      </c>
      <c r="S3668" s="13">
        <f>IFERROR(VLOOKUP($A3668, 'Fielding Data'!$A$1:$H$12056, 7, 0), 0)</f>
        <v>2</v>
      </c>
      <c r="T3668" s="13">
        <f>IFERROR(VLOOKUP($A3668, 'Fielding Data'!$A$1:$H$12056, 8, 0), 0)</f>
        <v>3</v>
      </c>
      <c r="U3668" s="13">
        <f>SUMIFS('Fielding Data'!E:E, 'Fielding Data'!$A:$A, $A3668)</f>
        <v>152</v>
      </c>
      <c r="V3668" s="13">
        <f>SUMIFS('Fielding Data'!F:F, 'Fielding Data'!$A:$A, $A3668)</f>
        <v>8</v>
      </c>
      <c r="W3668" s="13">
        <f>SUMIFS('Fielding Data'!G:G, 'Fielding Data'!$A:$A, $A3668)</f>
        <v>8</v>
      </c>
      <c r="X3668" s="13">
        <f>SUMIFS('Fielding Data'!H:H, 'Fielding Data'!$A:$A, $A3668)</f>
        <v>6</v>
      </c>
    </row>
    <row r="3669" spans="1:24" x14ac:dyDescent="0.3">
      <c r="A3669" s="13" t="str">
        <f t="shared" si="115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 t="shared" si="114"/>
        <v>P</v>
      </c>
      <c r="Q3669" s="13">
        <f>IFERROR(VLOOKUP($A3669, 'Fielding Data'!$A$1:$H$12056, 5, 0), 0)</f>
        <v>0</v>
      </c>
      <c r="R3669" s="13">
        <f>IFERROR(VLOOKUP($A3669, 'Fielding Data'!$A$1:$H$12056, 6, 0), 0)</f>
        <v>0</v>
      </c>
      <c r="S3669" s="13">
        <f>IFERROR(VLOOKUP($A3669, 'Fielding Data'!$A$1:$H$12056, 7, 0), 0)</f>
        <v>0</v>
      </c>
      <c r="T3669" s="13">
        <f>IFERROR(VLOOKUP($A3669, 'Fielding Data'!$A$1:$H$12056, 8, 0), 0)</f>
        <v>0</v>
      </c>
      <c r="U3669" s="13">
        <f>SUMIFS('Fielding Data'!E:E, 'Fielding Data'!$A:$A, $A3669)</f>
        <v>0</v>
      </c>
      <c r="V3669" s="13">
        <f>SUMIFS('Fielding Data'!F:F, 'Fielding Data'!$A:$A, $A3669)</f>
        <v>0</v>
      </c>
      <c r="W3669" s="13">
        <f>SUMIFS('Fielding Data'!G:G, 'Fielding Data'!$A:$A, $A3669)</f>
        <v>0</v>
      </c>
      <c r="X3669" s="13">
        <f>SUMIFS('Fielding Data'!H:H, 'Fielding Data'!$A:$A, $A3669)</f>
        <v>0</v>
      </c>
    </row>
    <row r="3670" spans="1:24" x14ac:dyDescent="0.3">
      <c r="A3670" s="13" t="str">
        <f t="shared" si="115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 t="shared" si="114"/>
        <v>CF</v>
      </c>
      <c r="Q3670" s="13">
        <f>IFERROR(VLOOKUP($A3670, 'Fielding Data'!$A$1:$H$12056, 5, 0), 0)</f>
        <v>0</v>
      </c>
      <c r="R3670" s="13">
        <f>IFERROR(VLOOKUP($A3670, 'Fielding Data'!$A$1:$H$12056, 6, 0), 0)</f>
        <v>0</v>
      </c>
      <c r="S3670" s="13">
        <f>IFERROR(VLOOKUP($A3670, 'Fielding Data'!$A$1:$H$12056, 7, 0), 0)</f>
        <v>0</v>
      </c>
      <c r="T3670" s="13">
        <f>IFERROR(VLOOKUP($A3670, 'Fielding Data'!$A$1:$H$12056, 8, 0), 0)</f>
        <v>0</v>
      </c>
      <c r="U3670" s="13">
        <f>SUMIFS('Fielding Data'!E:E, 'Fielding Data'!$A:$A, $A3670)</f>
        <v>14</v>
      </c>
      <c r="V3670" s="13">
        <f>SUMIFS('Fielding Data'!F:F, 'Fielding Data'!$A:$A, $A3670)</f>
        <v>1</v>
      </c>
      <c r="W3670" s="13">
        <f>SUMIFS('Fielding Data'!G:G, 'Fielding Data'!$A:$A, $A3670)</f>
        <v>1</v>
      </c>
      <c r="X3670" s="13">
        <f>SUMIFS('Fielding Data'!H:H, 'Fielding Data'!$A:$A, $A3670)</f>
        <v>0</v>
      </c>
    </row>
    <row r="3671" spans="1:24" x14ac:dyDescent="0.3">
      <c r="A3671" s="13" t="str">
        <f t="shared" si="115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 t="shared" si="114"/>
        <v>P</v>
      </c>
      <c r="Q3671" s="13">
        <f>IFERROR(VLOOKUP($A3671, 'Fielding Data'!$A$1:$H$12056, 5, 0), 0)</f>
        <v>4</v>
      </c>
      <c r="R3671" s="13">
        <f>IFERROR(VLOOKUP($A3671, 'Fielding Data'!$A$1:$H$12056, 6, 0), 0)</f>
        <v>3</v>
      </c>
      <c r="S3671" s="13">
        <f>IFERROR(VLOOKUP($A3671, 'Fielding Data'!$A$1:$H$12056, 7, 0), 0)</f>
        <v>2</v>
      </c>
      <c r="T3671" s="13">
        <f>IFERROR(VLOOKUP($A3671, 'Fielding Data'!$A$1:$H$12056, 8, 0), 0)</f>
        <v>0</v>
      </c>
      <c r="U3671" s="13">
        <f>SUMIFS('Fielding Data'!E:E, 'Fielding Data'!$A:$A, $A3671)</f>
        <v>4</v>
      </c>
      <c r="V3671" s="13">
        <f>SUMIFS('Fielding Data'!F:F, 'Fielding Data'!$A:$A, $A3671)</f>
        <v>3</v>
      </c>
      <c r="W3671" s="13">
        <f>SUMIFS('Fielding Data'!G:G, 'Fielding Data'!$A:$A, $A3671)</f>
        <v>2</v>
      </c>
      <c r="X3671" s="13">
        <f>SUMIFS('Fielding Data'!H:H, 'Fielding Data'!$A:$A, $A3671)</f>
        <v>0</v>
      </c>
    </row>
    <row r="3672" spans="1:24" x14ac:dyDescent="0.3">
      <c r="A3672" s="13" t="str">
        <f t="shared" si="115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 t="shared" si="114"/>
        <v>2B</v>
      </c>
      <c r="Q3672" s="13">
        <f>IFERROR(VLOOKUP($A3672, 'Fielding Data'!$A$1:$H$12056, 5, 0), 0)</f>
        <v>247</v>
      </c>
      <c r="R3672" s="13">
        <f>IFERROR(VLOOKUP($A3672, 'Fielding Data'!$A$1:$H$12056, 6, 0), 0)</f>
        <v>404</v>
      </c>
      <c r="S3672" s="13">
        <f>IFERROR(VLOOKUP($A3672, 'Fielding Data'!$A$1:$H$12056, 7, 0), 0)</f>
        <v>6</v>
      </c>
      <c r="T3672" s="13">
        <f>IFERROR(VLOOKUP($A3672, 'Fielding Data'!$A$1:$H$12056, 8, 0), 0)</f>
        <v>88</v>
      </c>
      <c r="U3672" s="13">
        <f>SUMIFS('Fielding Data'!E:E, 'Fielding Data'!$A:$A, $A3672)</f>
        <v>247</v>
      </c>
      <c r="V3672" s="13">
        <f>SUMIFS('Fielding Data'!F:F, 'Fielding Data'!$A:$A, $A3672)</f>
        <v>404</v>
      </c>
      <c r="W3672" s="13">
        <f>SUMIFS('Fielding Data'!G:G, 'Fielding Data'!$A:$A, $A3672)</f>
        <v>6</v>
      </c>
      <c r="X3672" s="13">
        <f>SUMIFS('Fielding Data'!H:H, 'Fielding Data'!$A:$A, $A3672)</f>
        <v>88</v>
      </c>
    </row>
    <row r="3673" spans="1:24" x14ac:dyDescent="0.3">
      <c r="A3673" s="13" t="str">
        <f t="shared" si="115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 t="shared" si="114"/>
        <v>P</v>
      </c>
      <c r="Q3673" s="13">
        <f>IFERROR(VLOOKUP($A3673, 'Fielding Data'!$A$1:$H$12056, 5, 0), 0)</f>
        <v>2</v>
      </c>
      <c r="R3673" s="13">
        <f>IFERROR(VLOOKUP($A3673, 'Fielding Data'!$A$1:$H$12056, 6, 0), 0)</f>
        <v>6</v>
      </c>
      <c r="S3673" s="13">
        <f>IFERROR(VLOOKUP($A3673, 'Fielding Data'!$A$1:$H$12056, 7, 0), 0)</f>
        <v>0</v>
      </c>
      <c r="T3673" s="13">
        <f>IFERROR(VLOOKUP($A3673, 'Fielding Data'!$A$1:$H$12056, 8, 0), 0)</f>
        <v>0</v>
      </c>
      <c r="U3673" s="13">
        <f>SUMIFS('Fielding Data'!E:E, 'Fielding Data'!$A:$A, $A3673)</f>
        <v>2</v>
      </c>
      <c r="V3673" s="13">
        <f>SUMIFS('Fielding Data'!F:F, 'Fielding Data'!$A:$A, $A3673)</f>
        <v>6</v>
      </c>
      <c r="W3673" s="13">
        <f>SUMIFS('Fielding Data'!G:G, 'Fielding Data'!$A:$A, $A3673)</f>
        <v>0</v>
      </c>
      <c r="X3673" s="13">
        <f>SUMIFS('Fielding Data'!H:H, 'Fielding Data'!$A:$A, $A3673)</f>
        <v>0</v>
      </c>
    </row>
    <row r="3674" spans="1:24" x14ac:dyDescent="0.3">
      <c r="A3674" s="13" t="str">
        <f t="shared" si="115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 t="shared" si="114"/>
        <v>P</v>
      </c>
      <c r="Q3674" s="13">
        <f>IFERROR(VLOOKUP($A3674, 'Fielding Data'!$A$1:$H$12056, 5, 0), 0)</f>
        <v>5</v>
      </c>
      <c r="R3674" s="13">
        <f>IFERROR(VLOOKUP($A3674, 'Fielding Data'!$A$1:$H$12056, 6, 0), 0)</f>
        <v>14</v>
      </c>
      <c r="S3674" s="13">
        <f>IFERROR(VLOOKUP($A3674, 'Fielding Data'!$A$1:$H$12056, 7, 0), 0)</f>
        <v>0</v>
      </c>
      <c r="T3674" s="13">
        <f>IFERROR(VLOOKUP($A3674, 'Fielding Data'!$A$1:$H$12056, 8, 0), 0)</f>
        <v>1</v>
      </c>
      <c r="U3674" s="13">
        <f>SUMIFS('Fielding Data'!E:E, 'Fielding Data'!$A:$A, $A3674)</f>
        <v>5</v>
      </c>
      <c r="V3674" s="13">
        <f>SUMIFS('Fielding Data'!F:F, 'Fielding Data'!$A:$A, $A3674)</f>
        <v>14</v>
      </c>
      <c r="W3674" s="13">
        <f>SUMIFS('Fielding Data'!G:G, 'Fielding Data'!$A:$A, $A3674)</f>
        <v>0</v>
      </c>
      <c r="X3674" s="13">
        <f>SUMIFS('Fielding Data'!H:H, 'Fielding Data'!$A:$A, $A3674)</f>
        <v>1</v>
      </c>
    </row>
    <row r="3675" spans="1:24" x14ac:dyDescent="0.3">
      <c r="A3675" s="13" t="str">
        <f t="shared" si="115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 t="shared" si="114"/>
        <v>P</v>
      </c>
      <c r="Q3675" s="13">
        <f>IFERROR(VLOOKUP($A3675, 'Fielding Data'!$A$1:$H$12056, 5, 0), 0)</f>
        <v>8</v>
      </c>
      <c r="R3675" s="13">
        <f>IFERROR(VLOOKUP($A3675, 'Fielding Data'!$A$1:$H$12056, 6, 0), 0)</f>
        <v>15</v>
      </c>
      <c r="S3675" s="13">
        <f>IFERROR(VLOOKUP($A3675, 'Fielding Data'!$A$1:$H$12056, 7, 0), 0)</f>
        <v>0</v>
      </c>
      <c r="T3675" s="13">
        <f>IFERROR(VLOOKUP($A3675, 'Fielding Data'!$A$1:$H$12056, 8, 0), 0)</f>
        <v>2</v>
      </c>
      <c r="U3675" s="13">
        <f>SUMIFS('Fielding Data'!E:E, 'Fielding Data'!$A:$A, $A3675)</f>
        <v>8</v>
      </c>
      <c r="V3675" s="13">
        <f>SUMIFS('Fielding Data'!F:F, 'Fielding Data'!$A:$A, $A3675)</f>
        <v>15</v>
      </c>
      <c r="W3675" s="13">
        <f>SUMIFS('Fielding Data'!G:G, 'Fielding Data'!$A:$A, $A3675)</f>
        <v>0</v>
      </c>
      <c r="X3675" s="13">
        <f>SUMIFS('Fielding Data'!H:H, 'Fielding Data'!$A:$A, $A3675)</f>
        <v>2</v>
      </c>
    </row>
    <row r="3676" spans="1:24" x14ac:dyDescent="0.3">
      <c r="A3676" s="13" t="str">
        <f t="shared" si="115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 t="shared" si="114"/>
        <v>P</v>
      </c>
      <c r="Q3676" s="13">
        <f>IFERROR(VLOOKUP($A3676, 'Fielding Data'!$A$1:$H$12056, 5, 0), 0)</f>
        <v>1</v>
      </c>
      <c r="R3676" s="13">
        <f>IFERROR(VLOOKUP($A3676, 'Fielding Data'!$A$1:$H$12056, 6, 0), 0)</f>
        <v>3</v>
      </c>
      <c r="S3676" s="13">
        <f>IFERROR(VLOOKUP($A3676, 'Fielding Data'!$A$1:$H$12056, 7, 0), 0)</f>
        <v>0</v>
      </c>
      <c r="T3676" s="13">
        <f>IFERROR(VLOOKUP($A3676, 'Fielding Data'!$A$1:$H$12056, 8, 0), 0)</f>
        <v>0</v>
      </c>
      <c r="U3676" s="13">
        <f>SUMIFS('Fielding Data'!E:E, 'Fielding Data'!$A:$A, $A3676)</f>
        <v>1</v>
      </c>
      <c r="V3676" s="13">
        <f>SUMIFS('Fielding Data'!F:F, 'Fielding Data'!$A:$A, $A3676)</f>
        <v>3</v>
      </c>
      <c r="W3676" s="13">
        <f>SUMIFS('Fielding Data'!G:G, 'Fielding Data'!$A:$A, $A3676)</f>
        <v>0</v>
      </c>
      <c r="X3676" s="13">
        <f>SUMIFS('Fielding Data'!H:H, 'Fielding Data'!$A:$A, $A3676)</f>
        <v>0</v>
      </c>
    </row>
    <row r="3677" spans="1:24" x14ac:dyDescent="0.3">
      <c r="A3677" s="13" t="str">
        <f t="shared" si="115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 t="shared" si="114"/>
        <v>P</v>
      </c>
      <c r="Q3677" s="13">
        <f>IFERROR(VLOOKUP($A3677, 'Fielding Data'!$A$1:$H$12056, 5, 0), 0)</f>
        <v>0</v>
      </c>
      <c r="R3677" s="13">
        <f>IFERROR(VLOOKUP($A3677, 'Fielding Data'!$A$1:$H$12056, 6, 0), 0)</f>
        <v>0</v>
      </c>
      <c r="S3677" s="13">
        <f>IFERROR(VLOOKUP($A3677, 'Fielding Data'!$A$1:$H$12056, 7, 0), 0)</f>
        <v>0</v>
      </c>
      <c r="T3677" s="13">
        <f>IFERROR(VLOOKUP($A3677, 'Fielding Data'!$A$1:$H$12056, 8, 0), 0)</f>
        <v>0</v>
      </c>
      <c r="U3677" s="13">
        <f>SUMIFS('Fielding Data'!E:E, 'Fielding Data'!$A:$A, $A3677)</f>
        <v>0</v>
      </c>
      <c r="V3677" s="13">
        <f>SUMIFS('Fielding Data'!F:F, 'Fielding Data'!$A:$A, $A3677)</f>
        <v>0</v>
      </c>
      <c r="W3677" s="13">
        <f>SUMIFS('Fielding Data'!G:G, 'Fielding Data'!$A:$A, $A3677)</f>
        <v>0</v>
      </c>
      <c r="X3677" s="13">
        <f>SUMIFS('Fielding Data'!H:H, 'Fielding Data'!$A:$A, $A3677)</f>
        <v>0</v>
      </c>
    </row>
    <row r="3678" spans="1:24" x14ac:dyDescent="0.3">
      <c r="A3678" s="13" t="str">
        <f t="shared" si="115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 t="shared" si="114"/>
        <v>1B</v>
      </c>
      <c r="Q3678" s="13">
        <f>IFERROR(VLOOKUP($A3678, 'Fielding Data'!$A$1:$H$12056, 5, 0), 0)</f>
        <v>10</v>
      </c>
      <c r="R3678" s="13">
        <f>IFERROR(VLOOKUP($A3678, 'Fielding Data'!$A$1:$H$12056, 6, 0), 0)</f>
        <v>0</v>
      </c>
      <c r="S3678" s="13">
        <f>IFERROR(VLOOKUP($A3678, 'Fielding Data'!$A$1:$H$12056, 7, 0), 0)</f>
        <v>0</v>
      </c>
      <c r="T3678" s="13">
        <f>IFERROR(VLOOKUP($A3678, 'Fielding Data'!$A$1:$H$12056, 8, 0), 0)</f>
        <v>0</v>
      </c>
      <c r="U3678" s="13">
        <f>SUMIFS('Fielding Data'!E:E, 'Fielding Data'!$A:$A, $A3678)</f>
        <v>233</v>
      </c>
      <c r="V3678" s="13">
        <f>SUMIFS('Fielding Data'!F:F, 'Fielding Data'!$A:$A, $A3678)</f>
        <v>429</v>
      </c>
      <c r="W3678" s="13">
        <f>SUMIFS('Fielding Data'!G:G, 'Fielding Data'!$A:$A, $A3678)</f>
        <v>12</v>
      </c>
      <c r="X3678" s="13">
        <f>SUMIFS('Fielding Data'!H:H, 'Fielding Data'!$A:$A, $A3678)</f>
        <v>106</v>
      </c>
    </row>
    <row r="3679" spans="1:24" x14ac:dyDescent="0.3">
      <c r="A3679" s="13" t="str">
        <f t="shared" si="115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 t="shared" si="114"/>
        <v>1B</v>
      </c>
      <c r="Q3679" s="13">
        <f>IFERROR(VLOOKUP($A3679, 'Fielding Data'!$A$1:$H$12056, 5, 0), 0)</f>
        <v>188</v>
      </c>
      <c r="R3679" s="13">
        <f>IFERROR(VLOOKUP($A3679, 'Fielding Data'!$A$1:$H$12056, 6, 0), 0)</f>
        <v>12</v>
      </c>
      <c r="S3679" s="13">
        <f>IFERROR(VLOOKUP($A3679, 'Fielding Data'!$A$1:$H$12056, 7, 0), 0)</f>
        <v>2</v>
      </c>
      <c r="T3679" s="13">
        <f>IFERROR(VLOOKUP($A3679, 'Fielding Data'!$A$1:$H$12056, 8, 0), 0)</f>
        <v>19</v>
      </c>
      <c r="U3679" s="13">
        <f>SUMIFS('Fielding Data'!E:E, 'Fielding Data'!$A:$A, $A3679)</f>
        <v>231</v>
      </c>
      <c r="V3679" s="13">
        <f>SUMIFS('Fielding Data'!F:F, 'Fielding Data'!$A:$A, $A3679)</f>
        <v>12</v>
      </c>
      <c r="W3679" s="13">
        <f>SUMIFS('Fielding Data'!G:G, 'Fielding Data'!$A:$A, $A3679)</f>
        <v>2</v>
      </c>
      <c r="X3679" s="13">
        <f>SUMIFS('Fielding Data'!H:H, 'Fielding Data'!$A:$A, $A3679)</f>
        <v>19</v>
      </c>
    </row>
    <row r="3680" spans="1:24" x14ac:dyDescent="0.3">
      <c r="A3680" s="13" t="str">
        <f t="shared" si="115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 t="shared" si="114"/>
        <v>P</v>
      </c>
      <c r="Q3680" s="13">
        <f>IFERROR(VLOOKUP($A3680, 'Fielding Data'!$A$1:$H$12056, 5, 0), 0)</f>
        <v>3</v>
      </c>
      <c r="R3680" s="13">
        <f>IFERROR(VLOOKUP($A3680, 'Fielding Data'!$A$1:$H$12056, 6, 0), 0)</f>
        <v>7</v>
      </c>
      <c r="S3680" s="13">
        <f>IFERROR(VLOOKUP($A3680, 'Fielding Data'!$A$1:$H$12056, 7, 0), 0)</f>
        <v>2</v>
      </c>
      <c r="T3680" s="13">
        <f>IFERROR(VLOOKUP($A3680, 'Fielding Data'!$A$1:$H$12056, 8, 0), 0)</f>
        <v>0</v>
      </c>
      <c r="U3680" s="13">
        <f>SUMIFS('Fielding Data'!E:E, 'Fielding Data'!$A:$A, $A3680)</f>
        <v>3</v>
      </c>
      <c r="V3680" s="13">
        <f>SUMIFS('Fielding Data'!F:F, 'Fielding Data'!$A:$A, $A3680)</f>
        <v>7</v>
      </c>
      <c r="W3680" s="13">
        <f>SUMIFS('Fielding Data'!G:G, 'Fielding Data'!$A:$A, $A3680)</f>
        <v>2</v>
      </c>
      <c r="X3680" s="13">
        <f>SUMIFS('Fielding Data'!H:H, 'Fielding Data'!$A:$A, $A3680)</f>
        <v>0</v>
      </c>
    </row>
    <row r="3681" spans="1:24" x14ac:dyDescent="0.3">
      <c r="A3681" s="13" t="str">
        <f t="shared" si="115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 t="shared" si="114"/>
        <v>LF</v>
      </c>
      <c r="Q3681" s="13">
        <f>IFERROR(VLOOKUP($A3681, 'Fielding Data'!$A$1:$H$12056, 5, 0), 0)</f>
        <v>0</v>
      </c>
      <c r="R3681" s="13">
        <f>IFERROR(VLOOKUP($A3681, 'Fielding Data'!$A$1:$H$12056, 6, 0), 0)</f>
        <v>0</v>
      </c>
      <c r="S3681" s="13">
        <f>IFERROR(VLOOKUP($A3681, 'Fielding Data'!$A$1:$H$12056, 7, 0), 0)</f>
        <v>0</v>
      </c>
      <c r="T3681" s="13">
        <f>IFERROR(VLOOKUP($A3681, 'Fielding Data'!$A$1:$H$12056, 8, 0), 0)</f>
        <v>0</v>
      </c>
      <c r="U3681" s="13">
        <f>SUMIFS('Fielding Data'!E:E, 'Fielding Data'!$A:$A, $A3681)</f>
        <v>10</v>
      </c>
      <c r="V3681" s="13">
        <f>SUMIFS('Fielding Data'!F:F, 'Fielding Data'!$A:$A, $A3681)</f>
        <v>0</v>
      </c>
      <c r="W3681" s="13">
        <f>SUMIFS('Fielding Data'!G:G, 'Fielding Data'!$A:$A, $A3681)</f>
        <v>0</v>
      </c>
      <c r="X3681" s="13">
        <f>SUMIFS('Fielding Data'!H:H, 'Fielding Data'!$A:$A, $A3681)</f>
        <v>0</v>
      </c>
    </row>
    <row r="3682" spans="1:24" x14ac:dyDescent="0.3">
      <c r="A3682" s="13" t="str">
        <f t="shared" si="115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 t="shared" si="114"/>
        <v>P</v>
      </c>
      <c r="Q3682" s="13">
        <f>IFERROR(VLOOKUP($A3682, 'Fielding Data'!$A$1:$H$12056, 5, 0), 0)</f>
        <v>1</v>
      </c>
      <c r="R3682" s="13">
        <f>IFERROR(VLOOKUP($A3682, 'Fielding Data'!$A$1:$H$12056, 6, 0), 0)</f>
        <v>3</v>
      </c>
      <c r="S3682" s="13">
        <f>IFERROR(VLOOKUP($A3682, 'Fielding Data'!$A$1:$H$12056, 7, 0), 0)</f>
        <v>0</v>
      </c>
      <c r="T3682" s="13">
        <f>IFERROR(VLOOKUP($A3682, 'Fielding Data'!$A$1:$H$12056, 8, 0), 0)</f>
        <v>0</v>
      </c>
      <c r="U3682" s="13">
        <f>SUMIFS('Fielding Data'!E:E, 'Fielding Data'!$A:$A, $A3682)</f>
        <v>1</v>
      </c>
      <c r="V3682" s="13">
        <f>SUMIFS('Fielding Data'!F:F, 'Fielding Data'!$A:$A, $A3682)</f>
        <v>3</v>
      </c>
      <c r="W3682" s="13">
        <f>SUMIFS('Fielding Data'!G:G, 'Fielding Data'!$A:$A, $A3682)</f>
        <v>0</v>
      </c>
      <c r="X3682" s="13">
        <f>SUMIFS('Fielding Data'!H:H, 'Fielding Data'!$A:$A, $A3682)</f>
        <v>0</v>
      </c>
    </row>
    <row r="3683" spans="1:24" x14ac:dyDescent="0.3">
      <c r="A3683" s="13" t="str">
        <f t="shared" si="115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 t="shared" si="114"/>
        <v>1B</v>
      </c>
      <c r="Q3683" s="13">
        <f>IFERROR(VLOOKUP($A3683, 'Fielding Data'!$A$1:$H$12056, 5, 0), 0)</f>
        <v>472</v>
      </c>
      <c r="R3683" s="13">
        <f>IFERROR(VLOOKUP($A3683, 'Fielding Data'!$A$1:$H$12056, 6, 0), 0)</f>
        <v>17</v>
      </c>
      <c r="S3683" s="13">
        <f>IFERROR(VLOOKUP($A3683, 'Fielding Data'!$A$1:$H$12056, 7, 0), 0)</f>
        <v>2</v>
      </c>
      <c r="T3683" s="13">
        <f>IFERROR(VLOOKUP($A3683, 'Fielding Data'!$A$1:$H$12056, 8, 0), 0)</f>
        <v>45</v>
      </c>
      <c r="U3683" s="13">
        <f>SUMIFS('Fielding Data'!E:E, 'Fielding Data'!$A:$A, $A3683)</f>
        <v>533</v>
      </c>
      <c r="V3683" s="13">
        <f>SUMIFS('Fielding Data'!F:F, 'Fielding Data'!$A:$A, $A3683)</f>
        <v>17</v>
      </c>
      <c r="W3683" s="13">
        <f>SUMIFS('Fielding Data'!G:G, 'Fielding Data'!$A:$A, $A3683)</f>
        <v>5</v>
      </c>
      <c r="X3683" s="13">
        <f>SUMIFS('Fielding Data'!H:H, 'Fielding Data'!$A:$A, $A3683)</f>
        <v>45</v>
      </c>
    </row>
    <row r="3684" spans="1:24" x14ac:dyDescent="0.3">
      <c r="A3684" s="13" t="str">
        <f t="shared" si="115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 t="shared" si="114"/>
        <v>P</v>
      </c>
      <c r="Q3684" s="13">
        <f>IFERROR(VLOOKUP($A3684, 'Fielding Data'!$A$1:$H$12056, 5, 0), 0)</f>
        <v>10</v>
      </c>
      <c r="R3684" s="13">
        <f>IFERROR(VLOOKUP($A3684, 'Fielding Data'!$A$1:$H$12056, 6, 0), 0)</f>
        <v>37</v>
      </c>
      <c r="S3684" s="13">
        <f>IFERROR(VLOOKUP($A3684, 'Fielding Data'!$A$1:$H$12056, 7, 0), 0)</f>
        <v>1</v>
      </c>
      <c r="T3684" s="13">
        <f>IFERROR(VLOOKUP($A3684, 'Fielding Data'!$A$1:$H$12056, 8, 0), 0)</f>
        <v>4</v>
      </c>
      <c r="U3684" s="13">
        <f>SUMIFS('Fielding Data'!E:E, 'Fielding Data'!$A:$A, $A3684)</f>
        <v>10</v>
      </c>
      <c r="V3684" s="13">
        <f>SUMIFS('Fielding Data'!F:F, 'Fielding Data'!$A:$A, $A3684)</f>
        <v>37</v>
      </c>
      <c r="W3684" s="13">
        <f>SUMIFS('Fielding Data'!G:G, 'Fielding Data'!$A:$A, $A3684)</f>
        <v>1</v>
      </c>
      <c r="X3684" s="13">
        <f>SUMIFS('Fielding Data'!H:H, 'Fielding Data'!$A:$A, $A3684)</f>
        <v>4</v>
      </c>
    </row>
    <row r="3685" spans="1:24" x14ac:dyDescent="0.3">
      <c r="A3685" s="13" t="str">
        <f t="shared" si="115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 t="shared" si="114"/>
        <v>2B</v>
      </c>
      <c r="Q3685" s="13">
        <f>IFERROR(VLOOKUP($A3685, 'Fielding Data'!$A$1:$H$12056, 5, 0), 0)</f>
        <v>70</v>
      </c>
      <c r="R3685" s="13">
        <f>IFERROR(VLOOKUP($A3685, 'Fielding Data'!$A$1:$H$12056, 6, 0), 0)</f>
        <v>99</v>
      </c>
      <c r="S3685" s="13">
        <f>IFERROR(VLOOKUP($A3685, 'Fielding Data'!$A$1:$H$12056, 7, 0), 0)</f>
        <v>0</v>
      </c>
      <c r="T3685" s="13">
        <f>IFERROR(VLOOKUP($A3685, 'Fielding Data'!$A$1:$H$12056, 8, 0), 0)</f>
        <v>22</v>
      </c>
      <c r="U3685" s="13">
        <f>SUMIFS('Fielding Data'!E:E, 'Fielding Data'!$A:$A, $A3685)</f>
        <v>70</v>
      </c>
      <c r="V3685" s="13">
        <f>SUMIFS('Fielding Data'!F:F, 'Fielding Data'!$A:$A, $A3685)</f>
        <v>100</v>
      </c>
      <c r="W3685" s="13">
        <f>SUMIFS('Fielding Data'!G:G, 'Fielding Data'!$A:$A, $A3685)</f>
        <v>0</v>
      </c>
      <c r="X3685" s="13">
        <f>SUMIFS('Fielding Data'!H:H, 'Fielding Data'!$A:$A, $A3685)</f>
        <v>22</v>
      </c>
    </row>
    <row r="3686" spans="1:24" x14ac:dyDescent="0.3">
      <c r="A3686" s="13" t="str">
        <f t="shared" si="115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 t="shared" si="114"/>
        <v>LF</v>
      </c>
      <c r="Q3686" s="13">
        <f>IFERROR(VLOOKUP($A3686, 'Fielding Data'!$A$1:$H$12056, 5, 0), 0)</f>
        <v>0</v>
      </c>
      <c r="R3686" s="13">
        <f>IFERROR(VLOOKUP($A3686, 'Fielding Data'!$A$1:$H$12056, 6, 0), 0)</f>
        <v>0</v>
      </c>
      <c r="S3686" s="13">
        <f>IFERROR(VLOOKUP($A3686, 'Fielding Data'!$A$1:$H$12056, 7, 0), 0)</f>
        <v>0</v>
      </c>
      <c r="T3686" s="13">
        <f>IFERROR(VLOOKUP($A3686, 'Fielding Data'!$A$1:$H$12056, 8, 0), 0)</f>
        <v>0</v>
      </c>
      <c r="U3686" s="13">
        <f>SUMIFS('Fielding Data'!E:E, 'Fielding Data'!$A:$A, $A3686)</f>
        <v>2</v>
      </c>
      <c r="V3686" s="13">
        <f>SUMIFS('Fielding Data'!F:F, 'Fielding Data'!$A:$A, $A3686)</f>
        <v>0</v>
      </c>
      <c r="W3686" s="13">
        <f>SUMIFS('Fielding Data'!G:G, 'Fielding Data'!$A:$A, $A3686)</f>
        <v>0</v>
      </c>
      <c r="X3686" s="13">
        <f>SUMIFS('Fielding Data'!H:H, 'Fielding Data'!$A:$A, $A3686)</f>
        <v>0</v>
      </c>
    </row>
    <row r="3687" spans="1:24" x14ac:dyDescent="0.3">
      <c r="A3687" s="13" t="str">
        <f t="shared" si="115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 t="shared" si="114"/>
        <v>LF</v>
      </c>
      <c r="Q3687" s="13">
        <f>IFERROR(VLOOKUP($A3687, 'Fielding Data'!$A$1:$H$12056, 5, 0), 0)</f>
        <v>0</v>
      </c>
      <c r="R3687" s="13">
        <f>IFERROR(VLOOKUP($A3687, 'Fielding Data'!$A$1:$H$12056, 6, 0), 0)</f>
        <v>0</v>
      </c>
      <c r="S3687" s="13">
        <f>IFERROR(VLOOKUP($A3687, 'Fielding Data'!$A$1:$H$12056, 7, 0), 0)</f>
        <v>0</v>
      </c>
      <c r="T3687" s="13">
        <f>IFERROR(VLOOKUP($A3687, 'Fielding Data'!$A$1:$H$12056, 8, 0), 0)</f>
        <v>0</v>
      </c>
      <c r="U3687" s="13">
        <f>SUMIFS('Fielding Data'!E:E, 'Fielding Data'!$A:$A, $A3687)</f>
        <v>5</v>
      </c>
      <c r="V3687" s="13">
        <f>SUMIFS('Fielding Data'!F:F, 'Fielding Data'!$A:$A, $A3687)</f>
        <v>0</v>
      </c>
      <c r="W3687" s="13">
        <f>SUMIFS('Fielding Data'!G:G, 'Fielding Data'!$A:$A, $A3687)</f>
        <v>0</v>
      </c>
      <c r="X3687" s="13">
        <f>SUMIFS('Fielding Data'!H:H, 'Fielding Data'!$A:$A, $A3687)</f>
        <v>0</v>
      </c>
    </row>
    <row r="3688" spans="1:24" x14ac:dyDescent="0.3">
      <c r="A3688" s="13" t="str">
        <f t="shared" si="115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 t="shared" si="114"/>
        <v>C</v>
      </c>
      <c r="Q3688" s="13">
        <f>IFERROR(VLOOKUP($A3688, 'Fielding Data'!$A$1:$H$12056, 5, 0), 0)</f>
        <v>730</v>
      </c>
      <c r="R3688" s="13">
        <f>IFERROR(VLOOKUP($A3688, 'Fielding Data'!$A$1:$H$12056, 6, 0), 0)</f>
        <v>85</v>
      </c>
      <c r="S3688" s="13">
        <f>IFERROR(VLOOKUP($A3688, 'Fielding Data'!$A$1:$H$12056, 7, 0), 0)</f>
        <v>10</v>
      </c>
      <c r="T3688" s="13">
        <f>IFERROR(VLOOKUP($A3688, 'Fielding Data'!$A$1:$H$12056, 8, 0), 0)</f>
        <v>3</v>
      </c>
      <c r="U3688" s="13">
        <f>SUMIFS('Fielding Data'!E:E, 'Fielding Data'!$A:$A, $A3688)</f>
        <v>730</v>
      </c>
      <c r="V3688" s="13">
        <f>SUMIFS('Fielding Data'!F:F, 'Fielding Data'!$A:$A, $A3688)</f>
        <v>85</v>
      </c>
      <c r="W3688" s="13">
        <f>SUMIFS('Fielding Data'!G:G, 'Fielding Data'!$A:$A, $A3688)</f>
        <v>10</v>
      </c>
      <c r="X3688" s="13">
        <f>SUMIFS('Fielding Data'!H:H, 'Fielding Data'!$A:$A, $A3688)</f>
        <v>3</v>
      </c>
    </row>
    <row r="3689" spans="1:24" x14ac:dyDescent="0.3">
      <c r="A3689" s="13" t="str">
        <f t="shared" si="115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 t="shared" si="114"/>
        <v>C</v>
      </c>
      <c r="Q3689" s="13">
        <f>IFERROR(VLOOKUP($A3689, 'Fielding Data'!$A$1:$H$12056, 5, 0), 0)</f>
        <v>630</v>
      </c>
      <c r="R3689" s="13">
        <f>IFERROR(VLOOKUP($A3689, 'Fielding Data'!$A$1:$H$12056, 6, 0), 0)</f>
        <v>44</v>
      </c>
      <c r="S3689" s="13">
        <f>IFERROR(VLOOKUP($A3689, 'Fielding Data'!$A$1:$H$12056, 7, 0), 0)</f>
        <v>5</v>
      </c>
      <c r="T3689" s="13">
        <f>IFERROR(VLOOKUP($A3689, 'Fielding Data'!$A$1:$H$12056, 8, 0), 0)</f>
        <v>6</v>
      </c>
      <c r="U3689" s="13">
        <f>SUMIFS('Fielding Data'!E:E, 'Fielding Data'!$A:$A, $A3689)</f>
        <v>630</v>
      </c>
      <c r="V3689" s="13">
        <f>SUMIFS('Fielding Data'!F:F, 'Fielding Data'!$A:$A, $A3689)</f>
        <v>44</v>
      </c>
      <c r="W3689" s="13">
        <f>SUMIFS('Fielding Data'!G:G, 'Fielding Data'!$A:$A, $A3689)</f>
        <v>5</v>
      </c>
      <c r="X3689" s="13">
        <f>SUMIFS('Fielding Data'!H:H, 'Fielding Data'!$A:$A, $A3689)</f>
        <v>6</v>
      </c>
    </row>
    <row r="3690" spans="1:24" x14ac:dyDescent="0.3">
      <c r="A3690" s="13" t="str">
        <f t="shared" si="115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 t="shared" si="114"/>
        <v>P</v>
      </c>
      <c r="Q3690" s="13">
        <f>IFERROR(VLOOKUP($A3690, 'Fielding Data'!$A$1:$H$12056, 5, 0), 0)</f>
        <v>0</v>
      </c>
      <c r="R3690" s="13">
        <f>IFERROR(VLOOKUP($A3690, 'Fielding Data'!$A$1:$H$12056, 6, 0), 0)</f>
        <v>0</v>
      </c>
      <c r="S3690" s="13">
        <f>IFERROR(VLOOKUP($A3690, 'Fielding Data'!$A$1:$H$12056, 7, 0), 0)</f>
        <v>0</v>
      </c>
      <c r="T3690" s="13">
        <f>IFERROR(VLOOKUP($A3690, 'Fielding Data'!$A$1:$H$12056, 8, 0), 0)</f>
        <v>0</v>
      </c>
      <c r="U3690" s="13">
        <f>SUMIFS('Fielding Data'!E:E, 'Fielding Data'!$A:$A, $A3690)</f>
        <v>0</v>
      </c>
      <c r="V3690" s="13">
        <f>SUMIFS('Fielding Data'!F:F, 'Fielding Data'!$A:$A, $A3690)</f>
        <v>0</v>
      </c>
      <c r="W3690" s="13">
        <f>SUMIFS('Fielding Data'!G:G, 'Fielding Data'!$A:$A, $A3690)</f>
        <v>0</v>
      </c>
      <c r="X3690" s="13">
        <f>SUMIFS('Fielding Data'!H:H, 'Fielding Data'!$A:$A, $A3690)</f>
        <v>0</v>
      </c>
    </row>
    <row r="3691" spans="1:24" x14ac:dyDescent="0.3">
      <c r="A3691" s="13" t="str">
        <f t="shared" si="115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 t="shared" si="114"/>
        <v>SS</v>
      </c>
      <c r="Q3691" s="13">
        <f>IFERROR(VLOOKUP($A3691, 'Fielding Data'!$A$1:$H$12056, 5, 0), 0)</f>
        <v>238</v>
      </c>
      <c r="R3691" s="13">
        <f>IFERROR(VLOOKUP($A3691, 'Fielding Data'!$A$1:$H$12056, 6, 0), 0)</f>
        <v>416</v>
      </c>
      <c r="S3691" s="13">
        <f>IFERROR(VLOOKUP($A3691, 'Fielding Data'!$A$1:$H$12056, 7, 0), 0)</f>
        <v>22</v>
      </c>
      <c r="T3691" s="13">
        <f>IFERROR(VLOOKUP($A3691, 'Fielding Data'!$A$1:$H$12056, 8, 0), 0)</f>
        <v>77</v>
      </c>
      <c r="U3691" s="13">
        <f>SUMIFS('Fielding Data'!E:E, 'Fielding Data'!$A:$A, $A3691)</f>
        <v>238</v>
      </c>
      <c r="V3691" s="13">
        <f>SUMIFS('Fielding Data'!F:F, 'Fielding Data'!$A:$A, $A3691)</f>
        <v>416</v>
      </c>
      <c r="W3691" s="13">
        <f>SUMIFS('Fielding Data'!G:G, 'Fielding Data'!$A:$A, $A3691)</f>
        <v>22</v>
      </c>
      <c r="X3691" s="13">
        <f>SUMIFS('Fielding Data'!H:H, 'Fielding Data'!$A:$A, $A3691)</f>
        <v>77</v>
      </c>
    </row>
    <row r="3692" spans="1:24" x14ac:dyDescent="0.3">
      <c r="A3692" s="13" t="str">
        <f t="shared" si="115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 t="shared" si="114"/>
        <v>P</v>
      </c>
      <c r="Q3692" s="13">
        <f>IFERROR(VLOOKUP($A3692, 'Fielding Data'!$A$1:$H$12056, 5, 0), 0)</f>
        <v>0</v>
      </c>
      <c r="R3692" s="13">
        <f>IFERROR(VLOOKUP($A3692, 'Fielding Data'!$A$1:$H$12056, 6, 0), 0)</f>
        <v>3</v>
      </c>
      <c r="S3692" s="13">
        <f>IFERROR(VLOOKUP($A3692, 'Fielding Data'!$A$1:$H$12056, 7, 0), 0)</f>
        <v>0</v>
      </c>
      <c r="T3692" s="13">
        <f>IFERROR(VLOOKUP($A3692, 'Fielding Data'!$A$1:$H$12056, 8, 0), 0)</f>
        <v>0</v>
      </c>
      <c r="U3692" s="13">
        <f>SUMIFS('Fielding Data'!E:E, 'Fielding Data'!$A:$A, $A3692)</f>
        <v>0</v>
      </c>
      <c r="V3692" s="13">
        <f>SUMIFS('Fielding Data'!F:F, 'Fielding Data'!$A:$A, $A3692)</f>
        <v>3</v>
      </c>
      <c r="W3692" s="13">
        <f>SUMIFS('Fielding Data'!G:G, 'Fielding Data'!$A:$A, $A3692)</f>
        <v>0</v>
      </c>
      <c r="X3692" s="13">
        <f>SUMIFS('Fielding Data'!H:H, 'Fielding Data'!$A:$A, $A3692)</f>
        <v>0</v>
      </c>
    </row>
    <row r="3693" spans="1:24" x14ac:dyDescent="0.3">
      <c r="A3693" s="13" t="str">
        <f t="shared" si="115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 t="shared" si="114"/>
        <v>C</v>
      </c>
      <c r="Q3693" s="13">
        <f>IFERROR(VLOOKUP($A3693, 'Fielding Data'!$A$1:$H$12056, 5, 0), 0)</f>
        <v>28</v>
      </c>
      <c r="R3693" s="13">
        <f>IFERROR(VLOOKUP($A3693, 'Fielding Data'!$A$1:$H$12056, 6, 0), 0)</f>
        <v>2</v>
      </c>
      <c r="S3693" s="13">
        <f>IFERROR(VLOOKUP($A3693, 'Fielding Data'!$A$1:$H$12056, 7, 0), 0)</f>
        <v>0</v>
      </c>
      <c r="T3693" s="13">
        <f>IFERROR(VLOOKUP($A3693, 'Fielding Data'!$A$1:$H$12056, 8, 0), 0)</f>
        <v>0</v>
      </c>
      <c r="U3693" s="13">
        <f>SUMIFS('Fielding Data'!E:E, 'Fielding Data'!$A:$A, $A3693)</f>
        <v>28</v>
      </c>
      <c r="V3693" s="13">
        <f>SUMIFS('Fielding Data'!F:F, 'Fielding Data'!$A:$A, $A3693)</f>
        <v>2</v>
      </c>
      <c r="W3693" s="13">
        <f>SUMIFS('Fielding Data'!G:G, 'Fielding Data'!$A:$A, $A3693)</f>
        <v>0</v>
      </c>
      <c r="X3693" s="13">
        <f>SUMIFS('Fielding Data'!H:H, 'Fielding Data'!$A:$A, $A3693)</f>
        <v>0</v>
      </c>
    </row>
    <row r="3694" spans="1:24" x14ac:dyDescent="0.3">
      <c r="A3694" s="13" t="str">
        <f t="shared" si="115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 t="shared" si="114"/>
        <v>2B</v>
      </c>
      <c r="Q3694" s="13">
        <f>IFERROR(VLOOKUP($A3694, 'Fielding Data'!$A$1:$H$12056, 5, 0), 0)</f>
        <v>0</v>
      </c>
      <c r="R3694" s="13">
        <f>IFERROR(VLOOKUP($A3694, 'Fielding Data'!$A$1:$H$12056, 6, 0), 0)</f>
        <v>0</v>
      </c>
      <c r="S3694" s="13">
        <f>IFERROR(VLOOKUP($A3694, 'Fielding Data'!$A$1:$H$12056, 7, 0), 0)</f>
        <v>0</v>
      </c>
      <c r="T3694" s="13">
        <f>IFERROR(VLOOKUP($A3694, 'Fielding Data'!$A$1:$H$12056, 8, 0), 0)</f>
        <v>0</v>
      </c>
      <c r="U3694" s="13">
        <f>SUMIFS('Fielding Data'!E:E, 'Fielding Data'!$A:$A, $A3694)</f>
        <v>121</v>
      </c>
      <c r="V3694" s="13">
        <f>SUMIFS('Fielding Data'!F:F, 'Fielding Data'!$A:$A, $A3694)</f>
        <v>6</v>
      </c>
      <c r="W3694" s="13">
        <f>SUMIFS('Fielding Data'!G:G, 'Fielding Data'!$A:$A, $A3694)</f>
        <v>4</v>
      </c>
      <c r="X3694" s="13">
        <f>SUMIFS('Fielding Data'!H:H, 'Fielding Data'!$A:$A, $A3694)</f>
        <v>1</v>
      </c>
    </row>
    <row r="3695" spans="1:24" x14ac:dyDescent="0.3">
      <c r="A3695" s="13" t="str">
        <f t="shared" si="115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 t="shared" si="114"/>
        <v>CF</v>
      </c>
      <c r="Q3695" s="13">
        <f>IFERROR(VLOOKUP($A3695, 'Fielding Data'!$A$1:$H$12056, 5, 0), 0)</f>
        <v>0</v>
      </c>
      <c r="R3695" s="13">
        <f>IFERROR(VLOOKUP($A3695, 'Fielding Data'!$A$1:$H$12056, 6, 0), 0)</f>
        <v>0</v>
      </c>
      <c r="S3695" s="13">
        <f>IFERROR(VLOOKUP($A3695, 'Fielding Data'!$A$1:$H$12056, 7, 0), 0)</f>
        <v>0</v>
      </c>
      <c r="T3695" s="13">
        <f>IFERROR(VLOOKUP($A3695, 'Fielding Data'!$A$1:$H$12056, 8, 0), 0)</f>
        <v>0</v>
      </c>
      <c r="U3695" s="13">
        <f>SUMIFS('Fielding Data'!E:E, 'Fielding Data'!$A:$A, $A3695)</f>
        <v>224</v>
      </c>
      <c r="V3695" s="13">
        <f>SUMIFS('Fielding Data'!F:F, 'Fielding Data'!$A:$A, $A3695)</f>
        <v>10</v>
      </c>
      <c r="W3695" s="13">
        <f>SUMIFS('Fielding Data'!G:G, 'Fielding Data'!$A:$A, $A3695)</f>
        <v>4</v>
      </c>
      <c r="X3695" s="13">
        <f>SUMIFS('Fielding Data'!H:H, 'Fielding Data'!$A:$A, $A3695)</f>
        <v>1</v>
      </c>
    </row>
    <row r="3696" spans="1:24" x14ac:dyDescent="0.3">
      <c r="A3696" s="13" t="str">
        <f t="shared" si="115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 t="shared" si="114"/>
        <v>P</v>
      </c>
      <c r="Q3696" s="13">
        <f>IFERROR(VLOOKUP($A3696, 'Fielding Data'!$A$1:$H$12056, 5, 0), 0)</f>
        <v>15</v>
      </c>
      <c r="R3696" s="13">
        <f>IFERROR(VLOOKUP($A3696, 'Fielding Data'!$A$1:$H$12056, 6, 0), 0)</f>
        <v>22</v>
      </c>
      <c r="S3696" s="13">
        <f>IFERROR(VLOOKUP($A3696, 'Fielding Data'!$A$1:$H$12056, 7, 0), 0)</f>
        <v>1</v>
      </c>
      <c r="T3696" s="13">
        <f>IFERROR(VLOOKUP($A3696, 'Fielding Data'!$A$1:$H$12056, 8, 0), 0)</f>
        <v>2</v>
      </c>
      <c r="U3696" s="13">
        <f>SUMIFS('Fielding Data'!E:E, 'Fielding Data'!$A:$A, $A3696)</f>
        <v>15</v>
      </c>
      <c r="V3696" s="13">
        <f>SUMIFS('Fielding Data'!F:F, 'Fielding Data'!$A:$A, $A3696)</f>
        <v>22</v>
      </c>
      <c r="W3696" s="13">
        <f>SUMIFS('Fielding Data'!G:G, 'Fielding Data'!$A:$A, $A3696)</f>
        <v>1</v>
      </c>
      <c r="X3696" s="13">
        <f>SUMIFS('Fielding Data'!H:H, 'Fielding Data'!$A:$A, $A3696)</f>
        <v>2</v>
      </c>
    </row>
    <row r="3697" spans="1:24" x14ac:dyDescent="0.3">
      <c r="A3697" s="13" t="str">
        <f t="shared" si="115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 t="shared" si="114"/>
        <v>LF</v>
      </c>
      <c r="Q3697" s="13">
        <f>IFERROR(VLOOKUP($A3697, 'Fielding Data'!$A$1:$H$12056, 5, 0), 0)</f>
        <v>0</v>
      </c>
      <c r="R3697" s="13">
        <f>IFERROR(VLOOKUP($A3697, 'Fielding Data'!$A$1:$H$12056, 6, 0), 0)</f>
        <v>0</v>
      </c>
      <c r="S3697" s="13">
        <f>IFERROR(VLOOKUP($A3697, 'Fielding Data'!$A$1:$H$12056, 7, 0), 0)</f>
        <v>0</v>
      </c>
      <c r="T3697" s="13">
        <f>IFERROR(VLOOKUP($A3697, 'Fielding Data'!$A$1:$H$12056, 8, 0), 0)</f>
        <v>0</v>
      </c>
      <c r="U3697" s="13">
        <f>SUMIFS('Fielding Data'!E:E, 'Fielding Data'!$A:$A, $A3697)</f>
        <v>7</v>
      </c>
      <c r="V3697" s="13">
        <f>SUMIFS('Fielding Data'!F:F, 'Fielding Data'!$A:$A, $A3697)</f>
        <v>0</v>
      </c>
      <c r="W3697" s="13">
        <f>SUMIFS('Fielding Data'!G:G, 'Fielding Data'!$A:$A, $A3697)</f>
        <v>1</v>
      </c>
      <c r="X3697" s="13">
        <f>SUMIFS('Fielding Data'!H:H, 'Fielding Data'!$A:$A, $A3697)</f>
        <v>0</v>
      </c>
    </row>
    <row r="3698" spans="1:24" x14ac:dyDescent="0.3">
      <c r="A3698" s="13" t="str">
        <f t="shared" si="115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 t="shared" si="114"/>
        <v>P</v>
      </c>
      <c r="Q3698" s="13">
        <f>IFERROR(VLOOKUP($A3698, 'Fielding Data'!$A$1:$H$12056, 5, 0), 0)</f>
        <v>3</v>
      </c>
      <c r="R3698" s="13">
        <f>IFERROR(VLOOKUP($A3698, 'Fielding Data'!$A$1:$H$12056, 6, 0), 0)</f>
        <v>4</v>
      </c>
      <c r="S3698" s="13">
        <f>IFERROR(VLOOKUP($A3698, 'Fielding Data'!$A$1:$H$12056, 7, 0), 0)</f>
        <v>0</v>
      </c>
      <c r="T3698" s="13">
        <f>IFERROR(VLOOKUP($A3698, 'Fielding Data'!$A$1:$H$12056, 8, 0), 0)</f>
        <v>0</v>
      </c>
      <c r="U3698" s="13">
        <f>SUMIFS('Fielding Data'!E:E, 'Fielding Data'!$A:$A, $A3698)</f>
        <v>3</v>
      </c>
      <c r="V3698" s="13">
        <f>SUMIFS('Fielding Data'!F:F, 'Fielding Data'!$A:$A, $A3698)</f>
        <v>4</v>
      </c>
      <c r="W3698" s="13">
        <f>SUMIFS('Fielding Data'!G:G, 'Fielding Data'!$A:$A, $A3698)</f>
        <v>0</v>
      </c>
      <c r="X3698" s="13">
        <f>SUMIFS('Fielding Data'!H:H, 'Fielding Data'!$A:$A, $A3698)</f>
        <v>0</v>
      </c>
    </row>
    <row r="3699" spans="1:24" x14ac:dyDescent="0.3">
      <c r="A3699" s="13" t="str">
        <f t="shared" si="115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 t="shared" si="114"/>
        <v>P</v>
      </c>
      <c r="Q3699" s="13">
        <f>IFERROR(VLOOKUP($A3699, 'Fielding Data'!$A$1:$H$12056, 5, 0), 0)</f>
        <v>1</v>
      </c>
      <c r="R3699" s="13">
        <f>IFERROR(VLOOKUP($A3699, 'Fielding Data'!$A$1:$H$12056, 6, 0), 0)</f>
        <v>3</v>
      </c>
      <c r="S3699" s="13">
        <f>IFERROR(VLOOKUP($A3699, 'Fielding Data'!$A$1:$H$12056, 7, 0), 0)</f>
        <v>1</v>
      </c>
      <c r="T3699" s="13">
        <f>IFERROR(VLOOKUP($A3699, 'Fielding Data'!$A$1:$H$12056, 8, 0), 0)</f>
        <v>0</v>
      </c>
      <c r="U3699" s="13">
        <f>SUMIFS('Fielding Data'!E:E, 'Fielding Data'!$A:$A, $A3699)</f>
        <v>1</v>
      </c>
      <c r="V3699" s="13">
        <f>SUMIFS('Fielding Data'!F:F, 'Fielding Data'!$A:$A, $A3699)</f>
        <v>3</v>
      </c>
      <c r="W3699" s="13">
        <f>SUMIFS('Fielding Data'!G:G, 'Fielding Data'!$A:$A, $A3699)</f>
        <v>1</v>
      </c>
      <c r="X3699" s="13">
        <f>SUMIFS('Fielding Data'!H:H, 'Fielding Data'!$A:$A, $A3699)</f>
        <v>0</v>
      </c>
    </row>
    <row r="3700" spans="1:24" x14ac:dyDescent="0.3">
      <c r="A3700" s="13" t="str">
        <f t="shared" si="115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 t="shared" si="114"/>
        <v>P</v>
      </c>
      <c r="Q3700" s="13">
        <f>IFERROR(VLOOKUP($A3700, 'Fielding Data'!$A$1:$H$12056, 5, 0), 0)</f>
        <v>0</v>
      </c>
      <c r="R3700" s="13">
        <f>IFERROR(VLOOKUP($A3700, 'Fielding Data'!$A$1:$H$12056, 6, 0), 0)</f>
        <v>2</v>
      </c>
      <c r="S3700" s="13">
        <f>IFERROR(VLOOKUP($A3700, 'Fielding Data'!$A$1:$H$12056, 7, 0), 0)</f>
        <v>0</v>
      </c>
      <c r="T3700" s="13">
        <f>IFERROR(VLOOKUP($A3700, 'Fielding Data'!$A$1:$H$12056, 8, 0), 0)</f>
        <v>0</v>
      </c>
      <c r="U3700" s="13">
        <f>SUMIFS('Fielding Data'!E:E, 'Fielding Data'!$A:$A, $A3700)</f>
        <v>0</v>
      </c>
      <c r="V3700" s="13">
        <f>SUMIFS('Fielding Data'!F:F, 'Fielding Data'!$A:$A, $A3700)</f>
        <v>2</v>
      </c>
      <c r="W3700" s="13">
        <f>SUMIFS('Fielding Data'!G:G, 'Fielding Data'!$A:$A, $A3700)</f>
        <v>0</v>
      </c>
      <c r="X3700" s="13">
        <f>SUMIFS('Fielding Data'!H:H, 'Fielding Data'!$A:$A, $A3700)</f>
        <v>0</v>
      </c>
    </row>
    <row r="3701" spans="1:24" x14ac:dyDescent="0.3">
      <c r="A3701" s="13" t="str">
        <f t="shared" si="115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 t="shared" si="114"/>
        <v>P</v>
      </c>
      <c r="Q3701" s="13">
        <f>IFERROR(VLOOKUP($A3701, 'Fielding Data'!$A$1:$H$12056, 5, 0), 0)</f>
        <v>13</v>
      </c>
      <c r="R3701" s="13">
        <f>IFERROR(VLOOKUP($A3701, 'Fielding Data'!$A$1:$H$12056, 6, 0), 0)</f>
        <v>22</v>
      </c>
      <c r="S3701" s="13">
        <f>IFERROR(VLOOKUP($A3701, 'Fielding Data'!$A$1:$H$12056, 7, 0), 0)</f>
        <v>3</v>
      </c>
      <c r="T3701" s="13">
        <f>IFERROR(VLOOKUP($A3701, 'Fielding Data'!$A$1:$H$12056, 8, 0), 0)</f>
        <v>1</v>
      </c>
      <c r="U3701" s="13">
        <f>SUMIFS('Fielding Data'!E:E, 'Fielding Data'!$A:$A, $A3701)</f>
        <v>13</v>
      </c>
      <c r="V3701" s="13">
        <f>SUMIFS('Fielding Data'!F:F, 'Fielding Data'!$A:$A, $A3701)</f>
        <v>22</v>
      </c>
      <c r="W3701" s="13">
        <f>SUMIFS('Fielding Data'!G:G, 'Fielding Data'!$A:$A, $A3701)</f>
        <v>3</v>
      </c>
      <c r="X3701" s="13">
        <f>SUMIFS('Fielding Data'!H:H, 'Fielding Data'!$A:$A, $A3701)</f>
        <v>1</v>
      </c>
    </row>
    <row r="3702" spans="1:24" x14ac:dyDescent="0.3">
      <c r="A3702" s="13" t="str">
        <f t="shared" si="115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 t="shared" si="114"/>
        <v>CF</v>
      </c>
      <c r="Q3702" s="13">
        <f>IFERROR(VLOOKUP($A3702, 'Fielding Data'!$A$1:$H$12056, 5, 0), 0)</f>
        <v>0</v>
      </c>
      <c r="R3702" s="13">
        <f>IFERROR(VLOOKUP($A3702, 'Fielding Data'!$A$1:$H$12056, 6, 0), 0)</f>
        <v>0</v>
      </c>
      <c r="S3702" s="13">
        <f>IFERROR(VLOOKUP($A3702, 'Fielding Data'!$A$1:$H$12056, 7, 0), 0)</f>
        <v>0</v>
      </c>
      <c r="T3702" s="13">
        <f>IFERROR(VLOOKUP($A3702, 'Fielding Data'!$A$1:$H$12056, 8, 0), 0)</f>
        <v>0</v>
      </c>
      <c r="U3702" s="13">
        <f>SUMIFS('Fielding Data'!E:E, 'Fielding Data'!$A:$A, $A3702)</f>
        <v>149</v>
      </c>
      <c r="V3702" s="13">
        <f>SUMIFS('Fielding Data'!F:F, 'Fielding Data'!$A:$A, $A3702)</f>
        <v>4</v>
      </c>
      <c r="W3702" s="13">
        <f>SUMIFS('Fielding Data'!G:G, 'Fielding Data'!$A:$A, $A3702)</f>
        <v>4</v>
      </c>
      <c r="X3702" s="13">
        <f>SUMIFS('Fielding Data'!H:H, 'Fielding Data'!$A:$A, $A3702)</f>
        <v>2</v>
      </c>
    </row>
    <row r="3703" spans="1:24" x14ac:dyDescent="0.3">
      <c r="A3703" s="13" t="str">
        <f t="shared" si="115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 t="shared" si="114"/>
        <v>1B</v>
      </c>
      <c r="Q3703" s="13">
        <f>IFERROR(VLOOKUP($A3703, 'Fielding Data'!$A$1:$H$12056, 5, 0), 0)</f>
        <v>20</v>
      </c>
      <c r="R3703" s="13">
        <f>IFERROR(VLOOKUP($A3703, 'Fielding Data'!$A$1:$H$12056, 6, 0), 0)</f>
        <v>2</v>
      </c>
      <c r="S3703" s="13">
        <f>IFERROR(VLOOKUP($A3703, 'Fielding Data'!$A$1:$H$12056, 7, 0), 0)</f>
        <v>0</v>
      </c>
      <c r="T3703" s="13">
        <f>IFERROR(VLOOKUP($A3703, 'Fielding Data'!$A$1:$H$12056, 8, 0), 0)</f>
        <v>3</v>
      </c>
      <c r="U3703" s="13">
        <f>SUMIFS('Fielding Data'!E:E, 'Fielding Data'!$A:$A, $A3703)</f>
        <v>50</v>
      </c>
      <c r="V3703" s="13">
        <f>SUMIFS('Fielding Data'!F:F, 'Fielding Data'!$A:$A, $A3703)</f>
        <v>106</v>
      </c>
      <c r="W3703" s="13">
        <f>SUMIFS('Fielding Data'!G:G, 'Fielding Data'!$A:$A, $A3703)</f>
        <v>1</v>
      </c>
      <c r="X3703" s="13">
        <f>SUMIFS('Fielding Data'!H:H, 'Fielding Data'!$A:$A, $A3703)</f>
        <v>9</v>
      </c>
    </row>
    <row r="3704" spans="1:24" x14ac:dyDescent="0.3">
      <c r="A3704" s="13" t="str">
        <f t="shared" si="115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 t="shared" si="114"/>
        <v>P</v>
      </c>
      <c r="Q3704" s="13">
        <f>IFERROR(VLOOKUP($A3704, 'Fielding Data'!$A$1:$H$12056, 5, 0), 0)</f>
        <v>7</v>
      </c>
      <c r="R3704" s="13">
        <f>IFERROR(VLOOKUP($A3704, 'Fielding Data'!$A$1:$H$12056, 6, 0), 0)</f>
        <v>7</v>
      </c>
      <c r="S3704" s="13">
        <f>IFERROR(VLOOKUP($A3704, 'Fielding Data'!$A$1:$H$12056, 7, 0), 0)</f>
        <v>0</v>
      </c>
      <c r="T3704" s="13">
        <f>IFERROR(VLOOKUP($A3704, 'Fielding Data'!$A$1:$H$12056, 8, 0), 0)</f>
        <v>0</v>
      </c>
      <c r="U3704" s="13">
        <f>SUMIFS('Fielding Data'!E:E, 'Fielding Data'!$A:$A, $A3704)</f>
        <v>7</v>
      </c>
      <c r="V3704" s="13">
        <f>SUMIFS('Fielding Data'!F:F, 'Fielding Data'!$A:$A, $A3704)</f>
        <v>7</v>
      </c>
      <c r="W3704" s="13">
        <f>SUMIFS('Fielding Data'!G:G, 'Fielding Data'!$A:$A, $A3704)</f>
        <v>0</v>
      </c>
      <c r="X3704" s="13">
        <f>SUMIFS('Fielding Data'!H:H, 'Fielding Data'!$A:$A, $A3704)</f>
        <v>0</v>
      </c>
    </row>
    <row r="3705" spans="1:24" x14ac:dyDescent="0.3">
      <c r="A3705" s="13" t="str">
        <f t="shared" si="115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 t="shared" si="114"/>
        <v>P</v>
      </c>
      <c r="Q3705" s="13">
        <f>IFERROR(VLOOKUP($A3705, 'Fielding Data'!$A$1:$H$12056, 5, 0), 0)</f>
        <v>5</v>
      </c>
      <c r="R3705" s="13">
        <f>IFERROR(VLOOKUP($A3705, 'Fielding Data'!$A$1:$H$12056, 6, 0), 0)</f>
        <v>15</v>
      </c>
      <c r="S3705" s="13">
        <f>IFERROR(VLOOKUP($A3705, 'Fielding Data'!$A$1:$H$12056, 7, 0), 0)</f>
        <v>0</v>
      </c>
      <c r="T3705" s="13">
        <f>IFERROR(VLOOKUP($A3705, 'Fielding Data'!$A$1:$H$12056, 8, 0), 0)</f>
        <v>0</v>
      </c>
      <c r="U3705" s="13">
        <f>SUMIFS('Fielding Data'!E:E, 'Fielding Data'!$A:$A, $A3705)</f>
        <v>5</v>
      </c>
      <c r="V3705" s="13">
        <f>SUMIFS('Fielding Data'!F:F, 'Fielding Data'!$A:$A, $A3705)</f>
        <v>15</v>
      </c>
      <c r="W3705" s="13">
        <f>SUMIFS('Fielding Data'!G:G, 'Fielding Data'!$A:$A, $A3705)</f>
        <v>0</v>
      </c>
      <c r="X3705" s="13">
        <f>SUMIFS('Fielding Data'!H:H, 'Fielding Data'!$A:$A, $A3705)</f>
        <v>0</v>
      </c>
    </row>
    <row r="3706" spans="1:24" x14ac:dyDescent="0.3">
      <c r="A3706" s="13" t="str">
        <f t="shared" si="115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 t="shared" si="114"/>
        <v>P</v>
      </c>
      <c r="Q3706" s="13">
        <f>IFERROR(VLOOKUP($A3706, 'Fielding Data'!$A$1:$H$12056, 5, 0), 0)</f>
        <v>4</v>
      </c>
      <c r="R3706" s="13">
        <f>IFERROR(VLOOKUP($A3706, 'Fielding Data'!$A$1:$H$12056, 6, 0), 0)</f>
        <v>16</v>
      </c>
      <c r="S3706" s="13">
        <f>IFERROR(VLOOKUP($A3706, 'Fielding Data'!$A$1:$H$12056, 7, 0), 0)</f>
        <v>0</v>
      </c>
      <c r="T3706" s="13">
        <f>IFERROR(VLOOKUP($A3706, 'Fielding Data'!$A$1:$H$12056, 8, 0), 0)</f>
        <v>3</v>
      </c>
      <c r="U3706" s="13">
        <f>SUMIFS('Fielding Data'!E:E, 'Fielding Data'!$A:$A, $A3706)</f>
        <v>4</v>
      </c>
      <c r="V3706" s="13">
        <f>SUMIFS('Fielding Data'!F:F, 'Fielding Data'!$A:$A, $A3706)</f>
        <v>16</v>
      </c>
      <c r="W3706" s="13">
        <f>SUMIFS('Fielding Data'!G:G, 'Fielding Data'!$A:$A, $A3706)</f>
        <v>0</v>
      </c>
      <c r="X3706" s="13">
        <f>SUMIFS('Fielding Data'!H:H, 'Fielding Data'!$A:$A, $A3706)</f>
        <v>3</v>
      </c>
    </row>
    <row r="3707" spans="1:24" x14ac:dyDescent="0.3">
      <c r="A3707" s="13" t="str">
        <f t="shared" si="115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 t="shared" si="114"/>
        <v>1B</v>
      </c>
      <c r="Q3707" s="13">
        <f>IFERROR(VLOOKUP($A3707, 'Fielding Data'!$A$1:$H$12056, 5, 0), 0)</f>
        <v>23</v>
      </c>
      <c r="R3707" s="13">
        <f>IFERROR(VLOOKUP($A3707, 'Fielding Data'!$A$1:$H$12056, 6, 0), 0)</f>
        <v>4</v>
      </c>
      <c r="S3707" s="13">
        <f>IFERROR(VLOOKUP($A3707, 'Fielding Data'!$A$1:$H$12056, 7, 0), 0)</f>
        <v>1</v>
      </c>
      <c r="T3707" s="13">
        <f>IFERROR(VLOOKUP($A3707, 'Fielding Data'!$A$1:$H$12056, 8, 0), 0)</f>
        <v>2</v>
      </c>
      <c r="U3707" s="13">
        <f>SUMIFS('Fielding Data'!E:E, 'Fielding Data'!$A:$A, $A3707)</f>
        <v>45</v>
      </c>
      <c r="V3707" s="13">
        <f>SUMIFS('Fielding Data'!F:F, 'Fielding Data'!$A:$A, $A3707)</f>
        <v>5</v>
      </c>
      <c r="W3707" s="13">
        <f>SUMIFS('Fielding Data'!G:G, 'Fielding Data'!$A:$A, $A3707)</f>
        <v>1</v>
      </c>
      <c r="X3707" s="13">
        <f>SUMIFS('Fielding Data'!H:H, 'Fielding Data'!$A:$A, $A3707)</f>
        <v>2</v>
      </c>
    </row>
    <row r="3708" spans="1:24" x14ac:dyDescent="0.3">
      <c r="A3708" s="13" t="str">
        <f t="shared" si="115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 t="shared" si="114"/>
        <v>3B</v>
      </c>
      <c r="Q3708" s="13">
        <f>IFERROR(VLOOKUP($A3708, 'Fielding Data'!$A$1:$H$12056, 5, 0), 0)</f>
        <v>55</v>
      </c>
      <c r="R3708" s="13">
        <f>IFERROR(VLOOKUP($A3708, 'Fielding Data'!$A$1:$H$12056, 6, 0), 0)</f>
        <v>134</v>
      </c>
      <c r="S3708" s="13">
        <f>IFERROR(VLOOKUP($A3708, 'Fielding Data'!$A$1:$H$12056, 7, 0), 0)</f>
        <v>9</v>
      </c>
      <c r="T3708" s="13">
        <f>IFERROR(VLOOKUP($A3708, 'Fielding Data'!$A$1:$H$12056, 8, 0), 0)</f>
        <v>18</v>
      </c>
      <c r="U3708" s="13">
        <f>SUMIFS('Fielding Data'!E:E, 'Fielding Data'!$A:$A, $A3708)</f>
        <v>55</v>
      </c>
      <c r="V3708" s="13">
        <f>SUMIFS('Fielding Data'!F:F, 'Fielding Data'!$A:$A, $A3708)</f>
        <v>134</v>
      </c>
      <c r="W3708" s="13">
        <f>SUMIFS('Fielding Data'!G:G, 'Fielding Data'!$A:$A, $A3708)</f>
        <v>9</v>
      </c>
      <c r="X3708" s="13">
        <f>SUMIFS('Fielding Data'!H:H, 'Fielding Data'!$A:$A, $A3708)</f>
        <v>18</v>
      </c>
    </row>
    <row r="3709" spans="1:24" x14ac:dyDescent="0.3">
      <c r="A3709" s="13" t="str">
        <f t="shared" si="115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 t="shared" si="114"/>
        <v>P</v>
      </c>
      <c r="Q3709" s="13">
        <f>IFERROR(VLOOKUP($A3709, 'Fielding Data'!$A$1:$H$12056, 5, 0), 0)</f>
        <v>4</v>
      </c>
      <c r="R3709" s="13">
        <f>IFERROR(VLOOKUP($A3709, 'Fielding Data'!$A$1:$H$12056, 6, 0), 0)</f>
        <v>5</v>
      </c>
      <c r="S3709" s="13">
        <f>IFERROR(VLOOKUP($A3709, 'Fielding Data'!$A$1:$H$12056, 7, 0), 0)</f>
        <v>0</v>
      </c>
      <c r="T3709" s="13">
        <f>IFERROR(VLOOKUP($A3709, 'Fielding Data'!$A$1:$H$12056, 8, 0), 0)</f>
        <v>0</v>
      </c>
      <c r="U3709" s="13">
        <f>SUMIFS('Fielding Data'!E:E, 'Fielding Data'!$A:$A, $A3709)</f>
        <v>4</v>
      </c>
      <c r="V3709" s="13">
        <f>SUMIFS('Fielding Data'!F:F, 'Fielding Data'!$A:$A, $A3709)</f>
        <v>5</v>
      </c>
      <c r="W3709" s="13">
        <f>SUMIFS('Fielding Data'!G:G, 'Fielding Data'!$A:$A, $A3709)</f>
        <v>0</v>
      </c>
      <c r="X3709" s="13">
        <f>SUMIFS('Fielding Data'!H:H, 'Fielding Data'!$A:$A, $A3709)</f>
        <v>0</v>
      </c>
    </row>
    <row r="3710" spans="1:24" x14ac:dyDescent="0.3">
      <c r="A3710" s="13" t="str">
        <f t="shared" si="115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 t="shared" si="114"/>
        <v>CF</v>
      </c>
      <c r="Q3710" s="13">
        <f>IFERROR(VLOOKUP($A3710, 'Fielding Data'!$A$1:$H$12056, 5, 0), 0)</f>
        <v>0</v>
      </c>
      <c r="R3710" s="13">
        <f>IFERROR(VLOOKUP($A3710, 'Fielding Data'!$A$1:$H$12056, 6, 0), 0)</f>
        <v>0</v>
      </c>
      <c r="S3710" s="13">
        <f>IFERROR(VLOOKUP($A3710, 'Fielding Data'!$A$1:$H$12056, 7, 0), 0)</f>
        <v>0</v>
      </c>
      <c r="T3710" s="13">
        <f>IFERROR(VLOOKUP($A3710, 'Fielding Data'!$A$1:$H$12056, 8, 0), 0)</f>
        <v>0</v>
      </c>
      <c r="U3710" s="13">
        <f>SUMIFS('Fielding Data'!E:E, 'Fielding Data'!$A:$A, $A3710)</f>
        <v>10</v>
      </c>
      <c r="V3710" s="13">
        <f>SUMIFS('Fielding Data'!F:F, 'Fielding Data'!$A:$A, $A3710)</f>
        <v>0</v>
      </c>
      <c r="W3710" s="13">
        <f>SUMIFS('Fielding Data'!G:G, 'Fielding Data'!$A:$A, $A3710)</f>
        <v>0</v>
      </c>
      <c r="X3710" s="13">
        <f>SUMIFS('Fielding Data'!H:H, 'Fielding Data'!$A:$A, $A3710)</f>
        <v>0</v>
      </c>
    </row>
    <row r="3711" spans="1:24" x14ac:dyDescent="0.3">
      <c r="A3711" s="13" t="str">
        <f t="shared" si="115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 t="shared" si="114"/>
        <v>CF</v>
      </c>
      <c r="Q3711" s="13">
        <f>IFERROR(VLOOKUP($A3711, 'Fielding Data'!$A$1:$H$12056, 5, 0), 0)</f>
        <v>0</v>
      </c>
      <c r="R3711" s="13">
        <f>IFERROR(VLOOKUP($A3711, 'Fielding Data'!$A$1:$H$12056, 6, 0), 0)</f>
        <v>0</v>
      </c>
      <c r="S3711" s="13">
        <f>IFERROR(VLOOKUP($A3711, 'Fielding Data'!$A$1:$H$12056, 7, 0), 0)</f>
        <v>0</v>
      </c>
      <c r="T3711" s="13">
        <f>IFERROR(VLOOKUP($A3711, 'Fielding Data'!$A$1:$H$12056, 8, 0), 0)</f>
        <v>0</v>
      </c>
      <c r="U3711" s="13">
        <f>SUMIFS('Fielding Data'!E:E, 'Fielding Data'!$A:$A, $A3711)</f>
        <v>353</v>
      </c>
      <c r="V3711" s="13">
        <f>SUMIFS('Fielding Data'!F:F, 'Fielding Data'!$A:$A, $A3711)</f>
        <v>9</v>
      </c>
      <c r="W3711" s="13">
        <f>SUMIFS('Fielding Data'!G:G, 'Fielding Data'!$A:$A, $A3711)</f>
        <v>4</v>
      </c>
      <c r="X3711" s="13">
        <f>SUMIFS('Fielding Data'!H:H, 'Fielding Data'!$A:$A, $A3711)</f>
        <v>0</v>
      </c>
    </row>
    <row r="3712" spans="1:24" x14ac:dyDescent="0.3">
      <c r="A3712" s="13" t="str">
        <f t="shared" si="115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 t="shared" si="114"/>
        <v>P</v>
      </c>
      <c r="Q3712" s="13">
        <f>IFERROR(VLOOKUP($A3712, 'Fielding Data'!$A$1:$H$12056, 5, 0), 0)</f>
        <v>0</v>
      </c>
      <c r="R3712" s="13">
        <f>IFERROR(VLOOKUP($A3712, 'Fielding Data'!$A$1:$H$12056, 6, 0), 0)</f>
        <v>0</v>
      </c>
      <c r="S3712" s="13">
        <f>IFERROR(VLOOKUP($A3712, 'Fielding Data'!$A$1:$H$12056, 7, 0), 0)</f>
        <v>0</v>
      </c>
      <c r="T3712" s="13">
        <f>IFERROR(VLOOKUP($A3712, 'Fielding Data'!$A$1:$H$12056, 8, 0), 0)</f>
        <v>0</v>
      </c>
      <c r="U3712" s="13">
        <f>SUMIFS('Fielding Data'!E:E, 'Fielding Data'!$A:$A, $A3712)</f>
        <v>0</v>
      </c>
      <c r="V3712" s="13">
        <f>SUMIFS('Fielding Data'!F:F, 'Fielding Data'!$A:$A, $A3712)</f>
        <v>0</v>
      </c>
      <c r="W3712" s="13">
        <f>SUMIFS('Fielding Data'!G:G, 'Fielding Data'!$A:$A, $A3712)</f>
        <v>0</v>
      </c>
      <c r="X3712" s="13">
        <f>SUMIFS('Fielding Data'!H:H, 'Fielding Data'!$A:$A, $A3712)</f>
        <v>0</v>
      </c>
    </row>
    <row r="3713" spans="1:24" x14ac:dyDescent="0.3">
      <c r="A3713" s="13" t="str">
        <f t="shared" si="115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 t="shared" si="114"/>
        <v>P</v>
      </c>
      <c r="Q3713" s="13">
        <f>IFERROR(VLOOKUP($A3713, 'Fielding Data'!$A$1:$H$12056, 5, 0), 0)</f>
        <v>9</v>
      </c>
      <c r="R3713" s="13">
        <f>IFERROR(VLOOKUP($A3713, 'Fielding Data'!$A$1:$H$12056, 6, 0), 0)</f>
        <v>13</v>
      </c>
      <c r="S3713" s="13">
        <f>IFERROR(VLOOKUP($A3713, 'Fielding Data'!$A$1:$H$12056, 7, 0), 0)</f>
        <v>0</v>
      </c>
      <c r="T3713" s="13">
        <f>IFERROR(VLOOKUP($A3713, 'Fielding Data'!$A$1:$H$12056, 8, 0), 0)</f>
        <v>1</v>
      </c>
      <c r="U3713" s="13">
        <f>SUMIFS('Fielding Data'!E:E, 'Fielding Data'!$A:$A, $A3713)</f>
        <v>9</v>
      </c>
      <c r="V3713" s="13">
        <f>SUMIFS('Fielding Data'!F:F, 'Fielding Data'!$A:$A, $A3713)</f>
        <v>13</v>
      </c>
      <c r="W3713" s="13">
        <f>SUMIFS('Fielding Data'!G:G, 'Fielding Data'!$A:$A, $A3713)</f>
        <v>0</v>
      </c>
      <c r="X3713" s="13">
        <f>SUMIFS('Fielding Data'!H:H, 'Fielding Data'!$A:$A, $A3713)</f>
        <v>1</v>
      </c>
    </row>
    <row r="3714" spans="1:24" x14ac:dyDescent="0.3">
      <c r="A3714" s="13" t="str">
        <f t="shared" si="115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 t="shared" ref="P3714:P3777" si="116">IFERROR(VLOOKUP($A3714, Fielding, 4, 0), "Other")</f>
        <v>P</v>
      </c>
      <c r="Q3714" s="13">
        <f>IFERROR(VLOOKUP($A3714, 'Fielding Data'!$A$1:$H$12056, 5, 0), 0)</f>
        <v>9</v>
      </c>
      <c r="R3714" s="13">
        <f>IFERROR(VLOOKUP($A3714, 'Fielding Data'!$A$1:$H$12056, 6, 0), 0)</f>
        <v>6</v>
      </c>
      <c r="S3714" s="13">
        <f>IFERROR(VLOOKUP($A3714, 'Fielding Data'!$A$1:$H$12056, 7, 0), 0)</f>
        <v>1</v>
      </c>
      <c r="T3714" s="13">
        <f>IFERROR(VLOOKUP($A3714, 'Fielding Data'!$A$1:$H$12056, 8, 0), 0)</f>
        <v>0</v>
      </c>
      <c r="U3714" s="13">
        <f>SUMIFS('Fielding Data'!E:E, 'Fielding Data'!$A:$A, $A3714)</f>
        <v>9</v>
      </c>
      <c r="V3714" s="13">
        <f>SUMIFS('Fielding Data'!F:F, 'Fielding Data'!$A:$A, $A3714)</f>
        <v>6</v>
      </c>
      <c r="W3714" s="13">
        <f>SUMIFS('Fielding Data'!G:G, 'Fielding Data'!$A:$A, $A3714)</f>
        <v>1</v>
      </c>
      <c r="X3714" s="13">
        <f>SUMIFS('Fielding Data'!H:H, 'Fielding Data'!$A:$A, $A3714)</f>
        <v>0</v>
      </c>
    </row>
    <row r="3715" spans="1:24" x14ac:dyDescent="0.3">
      <c r="A3715" s="13" t="str">
        <f t="shared" ref="A3715:A3778" si="117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 t="shared" si="116"/>
        <v>P</v>
      </c>
      <c r="Q3715" s="13">
        <f>IFERROR(VLOOKUP($A3715, 'Fielding Data'!$A$1:$H$12056, 5, 0), 0)</f>
        <v>4</v>
      </c>
      <c r="R3715" s="13">
        <f>IFERROR(VLOOKUP($A3715, 'Fielding Data'!$A$1:$H$12056, 6, 0), 0)</f>
        <v>3</v>
      </c>
      <c r="S3715" s="13">
        <f>IFERROR(VLOOKUP($A3715, 'Fielding Data'!$A$1:$H$12056, 7, 0), 0)</f>
        <v>0</v>
      </c>
      <c r="T3715" s="13">
        <f>IFERROR(VLOOKUP($A3715, 'Fielding Data'!$A$1:$H$12056, 8, 0), 0)</f>
        <v>0</v>
      </c>
      <c r="U3715" s="13">
        <f>SUMIFS('Fielding Data'!E:E, 'Fielding Data'!$A:$A, $A3715)</f>
        <v>4</v>
      </c>
      <c r="V3715" s="13">
        <f>SUMIFS('Fielding Data'!F:F, 'Fielding Data'!$A:$A, $A3715)</f>
        <v>3</v>
      </c>
      <c r="W3715" s="13">
        <f>SUMIFS('Fielding Data'!G:G, 'Fielding Data'!$A:$A, $A3715)</f>
        <v>0</v>
      </c>
      <c r="X3715" s="13">
        <f>SUMIFS('Fielding Data'!H:H, 'Fielding Data'!$A:$A, $A3715)</f>
        <v>0</v>
      </c>
    </row>
    <row r="3716" spans="1:24" x14ac:dyDescent="0.3">
      <c r="A3716" s="13" t="str">
        <f t="shared" si="117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 t="shared" si="116"/>
        <v>P</v>
      </c>
      <c r="Q3716" s="13">
        <f>IFERROR(VLOOKUP($A3716, 'Fielding Data'!$A$1:$H$12056, 5, 0), 0)</f>
        <v>6</v>
      </c>
      <c r="R3716" s="13">
        <f>IFERROR(VLOOKUP($A3716, 'Fielding Data'!$A$1:$H$12056, 6, 0), 0)</f>
        <v>7</v>
      </c>
      <c r="S3716" s="13">
        <f>IFERROR(VLOOKUP($A3716, 'Fielding Data'!$A$1:$H$12056, 7, 0), 0)</f>
        <v>0</v>
      </c>
      <c r="T3716" s="13">
        <f>IFERROR(VLOOKUP($A3716, 'Fielding Data'!$A$1:$H$12056, 8, 0), 0)</f>
        <v>2</v>
      </c>
      <c r="U3716" s="13">
        <f>SUMIFS('Fielding Data'!E:E, 'Fielding Data'!$A:$A, $A3716)</f>
        <v>6</v>
      </c>
      <c r="V3716" s="13">
        <f>SUMIFS('Fielding Data'!F:F, 'Fielding Data'!$A:$A, $A3716)</f>
        <v>7</v>
      </c>
      <c r="W3716" s="13">
        <f>SUMIFS('Fielding Data'!G:G, 'Fielding Data'!$A:$A, $A3716)</f>
        <v>0</v>
      </c>
      <c r="X3716" s="13">
        <f>SUMIFS('Fielding Data'!H:H, 'Fielding Data'!$A:$A, $A3716)</f>
        <v>2</v>
      </c>
    </row>
    <row r="3717" spans="1:24" x14ac:dyDescent="0.3">
      <c r="A3717" s="13" t="str">
        <f t="shared" si="117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 t="shared" si="116"/>
        <v>C</v>
      </c>
      <c r="Q3717" s="13">
        <f>IFERROR(VLOOKUP($A3717, 'Fielding Data'!$A$1:$H$12056, 5, 0), 0)</f>
        <v>87</v>
      </c>
      <c r="R3717" s="13">
        <f>IFERROR(VLOOKUP($A3717, 'Fielding Data'!$A$1:$H$12056, 6, 0), 0)</f>
        <v>11</v>
      </c>
      <c r="S3717" s="13">
        <f>IFERROR(VLOOKUP($A3717, 'Fielding Data'!$A$1:$H$12056, 7, 0), 0)</f>
        <v>1</v>
      </c>
      <c r="T3717" s="13">
        <f>IFERROR(VLOOKUP($A3717, 'Fielding Data'!$A$1:$H$12056, 8, 0), 0)</f>
        <v>2</v>
      </c>
      <c r="U3717" s="13">
        <f>SUMIFS('Fielding Data'!E:E, 'Fielding Data'!$A:$A, $A3717)</f>
        <v>87</v>
      </c>
      <c r="V3717" s="13">
        <f>SUMIFS('Fielding Data'!F:F, 'Fielding Data'!$A:$A, $A3717)</f>
        <v>11</v>
      </c>
      <c r="W3717" s="13">
        <f>SUMIFS('Fielding Data'!G:G, 'Fielding Data'!$A:$A, $A3717)</f>
        <v>1</v>
      </c>
      <c r="X3717" s="13">
        <f>SUMIFS('Fielding Data'!H:H, 'Fielding Data'!$A:$A, $A3717)</f>
        <v>2</v>
      </c>
    </row>
    <row r="3718" spans="1:24" x14ac:dyDescent="0.3">
      <c r="A3718" s="13" t="str">
        <f t="shared" si="117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 t="shared" si="116"/>
        <v>P</v>
      </c>
      <c r="Q3718" s="13">
        <f>IFERROR(VLOOKUP($A3718, 'Fielding Data'!$A$1:$H$12056, 5, 0), 0)</f>
        <v>0</v>
      </c>
      <c r="R3718" s="13">
        <f>IFERROR(VLOOKUP($A3718, 'Fielding Data'!$A$1:$H$12056, 6, 0), 0)</f>
        <v>0</v>
      </c>
      <c r="S3718" s="13">
        <f>IFERROR(VLOOKUP($A3718, 'Fielding Data'!$A$1:$H$12056, 7, 0), 0)</f>
        <v>0</v>
      </c>
      <c r="T3718" s="13">
        <f>IFERROR(VLOOKUP($A3718, 'Fielding Data'!$A$1:$H$12056, 8, 0), 0)</f>
        <v>0</v>
      </c>
      <c r="U3718" s="13">
        <f>SUMIFS('Fielding Data'!E:E, 'Fielding Data'!$A:$A, $A3718)</f>
        <v>0</v>
      </c>
      <c r="V3718" s="13">
        <f>SUMIFS('Fielding Data'!F:F, 'Fielding Data'!$A:$A, $A3718)</f>
        <v>0</v>
      </c>
      <c r="W3718" s="13">
        <f>SUMIFS('Fielding Data'!G:G, 'Fielding Data'!$A:$A, $A3718)</f>
        <v>0</v>
      </c>
      <c r="X3718" s="13">
        <f>SUMIFS('Fielding Data'!H:H, 'Fielding Data'!$A:$A, $A3718)</f>
        <v>0</v>
      </c>
    </row>
    <row r="3719" spans="1:24" x14ac:dyDescent="0.3">
      <c r="A3719" s="13" t="str">
        <f t="shared" si="117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 t="shared" si="116"/>
        <v>P</v>
      </c>
      <c r="Q3719" s="13">
        <f>IFERROR(VLOOKUP($A3719, 'Fielding Data'!$A$1:$H$12056, 5, 0), 0)</f>
        <v>1</v>
      </c>
      <c r="R3719" s="13">
        <f>IFERROR(VLOOKUP($A3719, 'Fielding Data'!$A$1:$H$12056, 6, 0), 0)</f>
        <v>4</v>
      </c>
      <c r="S3719" s="13">
        <f>IFERROR(VLOOKUP($A3719, 'Fielding Data'!$A$1:$H$12056, 7, 0), 0)</f>
        <v>1</v>
      </c>
      <c r="T3719" s="13">
        <f>IFERROR(VLOOKUP($A3719, 'Fielding Data'!$A$1:$H$12056, 8, 0), 0)</f>
        <v>0</v>
      </c>
      <c r="U3719" s="13">
        <f>SUMIFS('Fielding Data'!E:E, 'Fielding Data'!$A:$A, $A3719)</f>
        <v>1</v>
      </c>
      <c r="V3719" s="13">
        <f>SUMIFS('Fielding Data'!F:F, 'Fielding Data'!$A:$A, $A3719)</f>
        <v>4</v>
      </c>
      <c r="W3719" s="13">
        <f>SUMIFS('Fielding Data'!G:G, 'Fielding Data'!$A:$A, $A3719)</f>
        <v>1</v>
      </c>
      <c r="X3719" s="13">
        <f>SUMIFS('Fielding Data'!H:H, 'Fielding Data'!$A:$A, $A3719)</f>
        <v>0</v>
      </c>
    </row>
    <row r="3720" spans="1:24" x14ac:dyDescent="0.3">
      <c r="A3720" s="13" t="str">
        <f t="shared" si="117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 t="shared" si="116"/>
        <v>P</v>
      </c>
      <c r="Q3720" s="13">
        <f>IFERROR(VLOOKUP($A3720, 'Fielding Data'!$A$1:$H$12056, 5, 0), 0)</f>
        <v>0</v>
      </c>
      <c r="R3720" s="13">
        <f>IFERROR(VLOOKUP($A3720, 'Fielding Data'!$A$1:$H$12056, 6, 0), 0)</f>
        <v>0</v>
      </c>
      <c r="S3720" s="13">
        <f>IFERROR(VLOOKUP($A3720, 'Fielding Data'!$A$1:$H$12056, 7, 0), 0)</f>
        <v>0</v>
      </c>
      <c r="T3720" s="13">
        <f>IFERROR(VLOOKUP($A3720, 'Fielding Data'!$A$1:$H$12056, 8, 0), 0)</f>
        <v>0</v>
      </c>
      <c r="U3720" s="13">
        <f>SUMIFS('Fielding Data'!E:E, 'Fielding Data'!$A:$A, $A3720)</f>
        <v>0</v>
      </c>
      <c r="V3720" s="13">
        <f>SUMIFS('Fielding Data'!F:F, 'Fielding Data'!$A:$A, $A3720)</f>
        <v>0</v>
      </c>
      <c r="W3720" s="13">
        <f>SUMIFS('Fielding Data'!G:G, 'Fielding Data'!$A:$A, $A3720)</f>
        <v>0</v>
      </c>
      <c r="X3720" s="13">
        <f>SUMIFS('Fielding Data'!H:H, 'Fielding Data'!$A:$A, $A3720)</f>
        <v>0</v>
      </c>
    </row>
    <row r="3721" spans="1:24" x14ac:dyDescent="0.3">
      <c r="A3721" s="13" t="str">
        <f t="shared" si="117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 t="shared" si="116"/>
        <v>P</v>
      </c>
      <c r="Q3721" s="13">
        <f>IFERROR(VLOOKUP($A3721, 'Fielding Data'!$A$1:$H$12056, 5, 0), 0)</f>
        <v>3</v>
      </c>
      <c r="R3721" s="13">
        <f>IFERROR(VLOOKUP($A3721, 'Fielding Data'!$A$1:$H$12056, 6, 0), 0)</f>
        <v>5</v>
      </c>
      <c r="S3721" s="13">
        <f>IFERROR(VLOOKUP($A3721, 'Fielding Data'!$A$1:$H$12056, 7, 0), 0)</f>
        <v>0</v>
      </c>
      <c r="T3721" s="13">
        <f>IFERROR(VLOOKUP($A3721, 'Fielding Data'!$A$1:$H$12056, 8, 0), 0)</f>
        <v>2</v>
      </c>
      <c r="U3721" s="13">
        <f>SUMIFS('Fielding Data'!E:E, 'Fielding Data'!$A:$A, $A3721)</f>
        <v>3</v>
      </c>
      <c r="V3721" s="13">
        <f>SUMIFS('Fielding Data'!F:F, 'Fielding Data'!$A:$A, $A3721)</f>
        <v>5</v>
      </c>
      <c r="W3721" s="13">
        <f>SUMIFS('Fielding Data'!G:G, 'Fielding Data'!$A:$A, $A3721)</f>
        <v>0</v>
      </c>
      <c r="X3721" s="13">
        <f>SUMIFS('Fielding Data'!H:H, 'Fielding Data'!$A:$A, $A3721)</f>
        <v>2</v>
      </c>
    </row>
    <row r="3722" spans="1:24" x14ac:dyDescent="0.3">
      <c r="A3722" s="13" t="str">
        <f t="shared" si="117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 t="shared" si="116"/>
        <v>P</v>
      </c>
      <c r="Q3722" s="13">
        <f>IFERROR(VLOOKUP($A3722, 'Fielding Data'!$A$1:$H$12056, 5, 0), 0)</f>
        <v>5</v>
      </c>
      <c r="R3722" s="13">
        <f>IFERROR(VLOOKUP($A3722, 'Fielding Data'!$A$1:$H$12056, 6, 0), 0)</f>
        <v>10</v>
      </c>
      <c r="S3722" s="13">
        <f>IFERROR(VLOOKUP($A3722, 'Fielding Data'!$A$1:$H$12056, 7, 0), 0)</f>
        <v>0</v>
      </c>
      <c r="T3722" s="13">
        <f>IFERROR(VLOOKUP($A3722, 'Fielding Data'!$A$1:$H$12056, 8, 0), 0)</f>
        <v>0</v>
      </c>
      <c r="U3722" s="13">
        <f>SUMIFS('Fielding Data'!E:E, 'Fielding Data'!$A:$A, $A3722)</f>
        <v>5</v>
      </c>
      <c r="V3722" s="13">
        <f>SUMIFS('Fielding Data'!F:F, 'Fielding Data'!$A:$A, $A3722)</f>
        <v>10</v>
      </c>
      <c r="W3722" s="13">
        <f>SUMIFS('Fielding Data'!G:G, 'Fielding Data'!$A:$A, $A3722)</f>
        <v>0</v>
      </c>
      <c r="X3722" s="13">
        <f>SUMIFS('Fielding Data'!H:H, 'Fielding Data'!$A:$A, $A3722)</f>
        <v>0</v>
      </c>
    </row>
    <row r="3723" spans="1:24" x14ac:dyDescent="0.3">
      <c r="A3723" s="13" t="str">
        <f t="shared" si="117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 t="shared" si="116"/>
        <v>P</v>
      </c>
      <c r="Q3723" s="13">
        <f>IFERROR(VLOOKUP($A3723, 'Fielding Data'!$A$1:$H$12056, 5, 0), 0)</f>
        <v>7</v>
      </c>
      <c r="R3723" s="13">
        <f>IFERROR(VLOOKUP($A3723, 'Fielding Data'!$A$1:$H$12056, 6, 0), 0)</f>
        <v>20</v>
      </c>
      <c r="S3723" s="13">
        <f>IFERROR(VLOOKUP($A3723, 'Fielding Data'!$A$1:$H$12056, 7, 0), 0)</f>
        <v>1</v>
      </c>
      <c r="T3723" s="13">
        <f>IFERROR(VLOOKUP($A3723, 'Fielding Data'!$A$1:$H$12056, 8, 0), 0)</f>
        <v>1</v>
      </c>
      <c r="U3723" s="13">
        <f>SUMIFS('Fielding Data'!E:E, 'Fielding Data'!$A:$A, $A3723)</f>
        <v>7</v>
      </c>
      <c r="V3723" s="13">
        <f>SUMIFS('Fielding Data'!F:F, 'Fielding Data'!$A:$A, $A3723)</f>
        <v>20</v>
      </c>
      <c r="W3723" s="13">
        <f>SUMIFS('Fielding Data'!G:G, 'Fielding Data'!$A:$A, $A3723)</f>
        <v>1</v>
      </c>
      <c r="X3723" s="13">
        <f>SUMIFS('Fielding Data'!H:H, 'Fielding Data'!$A:$A, $A3723)</f>
        <v>1</v>
      </c>
    </row>
    <row r="3724" spans="1:24" x14ac:dyDescent="0.3">
      <c r="A3724" s="13" t="str">
        <f t="shared" si="117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 t="shared" si="116"/>
        <v>P</v>
      </c>
      <c r="Q3724" s="13">
        <f>IFERROR(VLOOKUP($A3724, 'Fielding Data'!$A$1:$H$12056, 5, 0), 0)</f>
        <v>1</v>
      </c>
      <c r="R3724" s="13">
        <f>IFERROR(VLOOKUP($A3724, 'Fielding Data'!$A$1:$H$12056, 6, 0), 0)</f>
        <v>0</v>
      </c>
      <c r="S3724" s="13">
        <f>IFERROR(VLOOKUP($A3724, 'Fielding Data'!$A$1:$H$12056, 7, 0), 0)</f>
        <v>0</v>
      </c>
      <c r="T3724" s="13">
        <f>IFERROR(VLOOKUP($A3724, 'Fielding Data'!$A$1:$H$12056, 8, 0), 0)</f>
        <v>0</v>
      </c>
      <c r="U3724" s="13">
        <f>SUMIFS('Fielding Data'!E:E, 'Fielding Data'!$A:$A, $A3724)</f>
        <v>1</v>
      </c>
      <c r="V3724" s="13">
        <f>SUMIFS('Fielding Data'!F:F, 'Fielding Data'!$A:$A, $A3724)</f>
        <v>0</v>
      </c>
      <c r="W3724" s="13">
        <f>SUMIFS('Fielding Data'!G:G, 'Fielding Data'!$A:$A, $A3724)</f>
        <v>0</v>
      </c>
      <c r="X3724" s="13">
        <f>SUMIFS('Fielding Data'!H:H, 'Fielding Data'!$A:$A, $A3724)</f>
        <v>0</v>
      </c>
    </row>
    <row r="3725" spans="1:24" x14ac:dyDescent="0.3">
      <c r="A3725" s="13" t="str">
        <f t="shared" si="117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 t="shared" si="116"/>
        <v>2B</v>
      </c>
      <c r="Q3725" s="13">
        <f>IFERROR(VLOOKUP($A3725, 'Fielding Data'!$A$1:$H$12056, 5, 0), 0)</f>
        <v>0</v>
      </c>
      <c r="R3725" s="13">
        <f>IFERROR(VLOOKUP($A3725, 'Fielding Data'!$A$1:$H$12056, 6, 0), 0)</f>
        <v>1</v>
      </c>
      <c r="S3725" s="13">
        <f>IFERROR(VLOOKUP($A3725, 'Fielding Data'!$A$1:$H$12056, 7, 0), 0)</f>
        <v>0</v>
      </c>
      <c r="T3725" s="13">
        <f>IFERROR(VLOOKUP($A3725, 'Fielding Data'!$A$1:$H$12056, 8, 0), 0)</f>
        <v>0</v>
      </c>
      <c r="U3725" s="13">
        <f>SUMIFS('Fielding Data'!E:E, 'Fielding Data'!$A:$A, $A3725)</f>
        <v>103</v>
      </c>
      <c r="V3725" s="13">
        <f>SUMIFS('Fielding Data'!F:F, 'Fielding Data'!$A:$A, $A3725)</f>
        <v>21</v>
      </c>
      <c r="W3725" s="13">
        <f>SUMIFS('Fielding Data'!G:G, 'Fielding Data'!$A:$A, $A3725)</f>
        <v>3</v>
      </c>
      <c r="X3725" s="13">
        <f>SUMIFS('Fielding Data'!H:H, 'Fielding Data'!$A:$A, $A3725)</f>
        <v>3</v>
      </c>
    </row>
    <row r="3726" spans="1:24" x14ac:dyDescent="0.3">
      <c r="A3726" s="13" t="str">
        <f t="shared" si="117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 t="shared" si="116"/>
        <v>P</v>
      </c>
      <c r="Q3726" s="13">
        <f>IFERROR(VLOOKUP($A3726, 'Fielding Data'!$A$1:$H$12056, 5, 0), 0)</f>
        <v>0</v>
      </c>
      <c r="R3726" s="13">
        <f>IFERROR(VLOOKUP($A3726, 'Fielding Data'!$A$1:$H$12056, 6, 0), 0)</f>
        <v>6</v>
      </c>
      <c r="S3726" s="13">
        <f>IFERROR(VLOOKUP($A3726, 'Fielding Data'!$A$1:$H$12056, 7, 0), 0)</f>
        <v>1</v>
      </c>
      <c r="T3726" s="13">
        <f>IFERROR(VLOOKUP($A3726, 'Fielding Data'!$A$1:$H$12056, 8, 0), 0)</f>
        <v>0</v>
      </c>
      <c r="U3726" s="13">
        <f>SUMIFS('Fielding Data'!E:E, 'Fielding Data'!$A:$A, $A3726)</f>
        <v>0</v>
      </c>
      <c r="V3726" s="13">
        <f>SUMIFS('Fielding Data'!F:F, 'Fielding Data'!$A:$A, $A3726)</f>
        <v>6</v>
      </c>
      <c r="W3726" s="13">
        <f>SUMIFS('Fielding Data'!G:G, 'Fielding Data'!$A:$A, $A3726)</f>
        <v>1</v>
      </c>
      <c r="X3726" s="13">
        <f>SUMIFS('Fielding Data'!H:H, 'Fielding Data'!$A:$A, $A3726)</f>
        <v>0</v>
      </c>
    </row>
    <row r="3727" spans="1:24" x14ac:dyDescent="0.3">
      <c r="A3727" s="13" t="str">
        <f t="shared" si="117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 t="shared" si="116"/>
        <v>1B</v>
      </c>
      <c r="Q3727" s="13">
        <f>IFERROR(VLOOKUP($A3727, 'Fielding Data'!$A$1:$H$12056, 5, 0), 0)</f>
        <v>206</v>
      </c>
      <c r="R3727" s="13">
        <f>IFERROR(VLOOKUP($A3727, 'Fielding Data'!$A$1:$H$12056, 6, 0), 0)</f>
        <v>16</v>
      </c>
      <c r="S3727" s="13">
        <f>IFERROR(VLOOKUP($A3727, 'Fielding Data'!$A$1:$H$12056, 7, 0), 0)</f>
        <v>2</v>
      </c>
      <c r="T3727" s="13">
        <f>IFERROR(VLOOKUP($A3727, 'Fielding Data'!$A$1:$H$12056, 8, 0), 0)</f>
        <v>19</v>
      </c>
      <c r="U3727" s="13">
        <f>SUMIFS('Fielding Data'!E:E, 'Fielding Data'!$A:$A, $A3727)</f>
        <v>220</v>
      </c>
      <c r="V3727" s="13">
        <f>SUMIFS('Fielding Data'!F:F, 'Fielding Data'!$A:$A, $A3727)</f>
        <v>17</v>
      </c>
      <c r="W3727" s="13">
        <f>SUMIFS('Fielding Data'!G:G, 'Fielding Data'!$A:$A, $A3727)</f>
        <v>3</v>
      </c>
      <c r="X3727" s="13">
        <f>SUMIFS('Fielding Data'!H:H, 'Fielding Data'!$A:$A, $A3727)</f>
        <v>19</v>
      </c>
    </row>
    <row r="3728" spans="1:24" x14ac:dyDescent="0.3">
      <c r="A3728" s="13" t="str">
        <f t="shared" si="117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 t="shared" si="116"/>
        <v>P</v>
      </c>
      <c r="Q3728" s="13">
        <f>IFERROR(VLOOKUP($A3728, 'Fielding Data'!$A$1:$H$12056, 5, 0), 0)</f>
        <v>7</v>
      </c>
      <c r="R3728" s="13">
        <f>IFERROR(VLOOKUP($A3728, 'Fielding Data'!$A$1:$H$12056, 6, 0), 0)</f>
        <v>13</v>
      </c>
      <c r="S3728" s="13">
        <f>IFERROR(VLOOKUP($A3728, 'Fielding Data'!$A$1:$H$12056, 7, 0), 0)</f>
        <v>1</v>
      </c>
      <c r="T3728" s="13">
        <f>IFERROR(VLOOKUP($A3728, 'Fielding Data'!$A$1:$H$12056, 8, 0), 0)</f>
        <v>2</v>
      </c>
      <c r="U3728" s="13">
        <f>SUMIFS('Fielding Data'!E:E, 'Fielding Data'!$A:$A, $A3728)</f>
        <v>7</v>
      </c>
      <c r="V3728" s="13">
        <f>SUMIFS('Fielding Data'!F:F, 'Fielding Data'!$A:$A, $A3728)</f>
        <v>13</v>
      </c>
      <c r="W3728" s="13">
        <f>SUMIFS('Fielding Data'!G:G, 'Fielding Data'!$A:$A, $A3728)</f>
        <v>1</v>
      </c>
      <c r="X3728" s="13">
        <f>SUMIFS('Fielding Data'!H:H, 'Fielding Data'!$A:$A, $A3728)</f>
        <v>2</v>
      </c>
    </row>
    <row r="3729" spans="1:24" x14ac:dyDescent="0.3">
      <c r="A3729" s="13" t="str">
        <f t="shared" si="117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 t="shared" si="116"/>
        <v>P</v>
      </c>
      <c r="Q3729" s="13">
        <f>IFERROR(VLOOKUP($A3729, 'Fielding Data'!$A$1:$H$12056, 5, 0), 0)</f>
        <v>1</v>
      </c>
      <c r="R3729" s="13">
        <f>IFERROR(VLOOKUP($A3729, 'Fielding Data'!$A$1:$H$12056, 6, 0), 0)</f>
        <v>2</v>
      </c>
      <c r="S3729" s="13">
        <f>IFERROR(VLOOKUP($A3729, 'Fielding Data'!$A$1:$H$12056, 7, 0), 0)</f>
        <v>0</v>
      </c>
      <c r="T3729" s="13">
        <f>IFERROR(VLOOKUP($A3729, 'Fielding Data'!$A$1:$H$12056, 8, 0), 0)</f>
        <v>2</v>
      </c>
      <c r="U3729" s="13">
        <f>SUMIFS('Fielding Data'!E:E, 'Fielding Data'!$A:$A, $A3729)</f>
        <v>1</v>
      </c>
      <c r="V3729" s="13">
        <f>SUMIFS('Fielding Data'!F:F, 'Fielding Data'!$A:$A, $A3729)</f>
        <v>2</v>
      </c>
      <c r="W3729" s="13">
        <f>SUMIFS('Fielding Data'!G:G, 'Fielding Data'!$A:$A, $A3729)</f>
        <v>0</v>
      </c>
      <c r="X3729" s="13">
        <f>SUMIFS('Fielding Data'!H:H, 'Fielding Data'!$A:$A, $A3729)</f>
        <v>2</v>
      </c>
    </row>
    <row r="3730" spans="1:24" x14ac:dyDescent="0.3">
      <c r="A3730" s="13" t="str">
        <f t="shared" si="117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 t="shared" si="116"/>
        <v>P</v>
      </c>
      <c r="Q3730" s="13">
        <f>IFERROR(VLOOKUP($A3730, 'Fielding Data'!$A$1:$H$12056, 5, 0), 0)</f>
        <v>2</v>
      </c>
      <c r="R3730" s="13">
        <f>IFERROR(VLOOKUP($A3730, 'Fielding Data'!$A$1:$H$12056, 6, 0), 0)</f>
        <v>5</v>
      </c>
      <c r="S3730" s="13">
        <f>IFERROR(VLOOKUP($A3730, 'Fielding Data'!$A$1:$H$12056, 7, 0), 0)</f>
        <v>0</v>
      </c>
      <c r="T3730" s="13">
        <f>IFERROR(VLOOKUP($A3730, 'Fielding Data'!$A$1:$H$12056, 8, 0), 0)</f>
        <v>0</v>
      </c>
      <c r="U3730" s="13">
        <f>SUMIFS('Fielding Data'!E:E, 'Fielding Data'!$A:$A, $A3730)</f>
        <v>2</v>
      </c>
      <c r="V3730" s="13">
        <f>SUMIFS('Fielding Data'!F:F, 'Fielding Data'!$A:$A, $A3730)</f>
        <v>5</v>
      </c>
      <c r="W3730" s="13">
        <f>SUMIFS('Fielding Data'!G:G, 'Fielding Data'!$A:$A, $A3730)</f>
        <v>0</v>
      </c>
      <c r="X3730" s="13">
        <f>SUMIFS('Fielding Data'!H:H, 'Fielding Data'!$A:$A, $A3730)</f>
        <v>0</v>
      </c>
    </row>
    <row r="3731" spans="1:24" x14ac:dyDescent="0.3">
      <c r="A3731" s="13" t="str">
        <f t="shared" si="117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 t="shared" si="116"/>
        <v>P</v>
      </c>
      <c r="Q3731" s="13">
        <f>IFERROR(VLOOKUP($A3731, 'Fielding Data'!$A$1:$H$12056, 5, 0), 0)</f>
        <v>4</v>
      </c>
      <c r="R3731" s="13">
        <f>IFERROR(VLOOKUP($A3731, 'Fielding Data'!$A$1:$H$12056, 6, 0), 0)</f>
        <v>11</v>
      </c>
      <c r="S3731" s="13">
        <f>IFERROR(VLOOKUP($A3731, 'Fielding Data'!$A$1:$H$12056, 7, 0), 0)</f>
        <v>0</v>
      </c>
      <c r="T3731" s="13">
        <f>IFERROR(VLOOKUP($A3731, 'Fielding Data'!$A$1:$H$12056, 8, 0), 0)</f>
        <v>0</v>
      </c>
      <c r="U3731" s="13">
        <f>SUMIFS('Fielding Data'!E:E, 'Fielding Data'!$A:$A, $A3731)</f>
        <v>4</v>
      </c>
      <c r="V3731" s="13">
        <f>SUMIFS('Fielding Data'!F:F, 'Fielding Data'!$A:$A, $A3731)</f>
        <v>11</v>
      </c>
      <c r="W3731" s="13">
        <f>SUMIFS('Fielding Data'!G:G, 'Fielding Data'!$A:$A, $A3731)</f>
        <v>0</v>
      </c>
      <c r="X3731" s="13">
        <f>SUMIFS('Fielding Data'!H:H, 'Fielding Data'!$A:$A, $A3731)</f>
        <v>0</v>
      </c>
    </row>
    <row r="3732" spans="1:24" x14ac:dyDescent="0.3">
      <c r="A3732" s="13" t="str">
        <f t="shared" si="117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 t="shared" si="116"/>
        <v>P</v>
      </c>
      <c r="Q3732" s="13">
        <f>IFERROR(VLOOKUP($A3732, 'Fielding Data'!$A$1:$H$12056, 5, 0), 0)</f>
        <v>1</v>
      </c>
      <c r="R3732" s="13">
        <f>IFERROR(VLOOKUP($A3732, 'Fielding Data'!$A$1:$H$12056, 6, 0), 0)</f>
        <v>0</v>
      </c>
      <c r="S3732" s="13">
        <f>IFERROR(VLOOKUP($A3732, 'Fielding Data'!$A$1:$H$12056, 7, 0), 0)</f>
        <v>1</v>
      </c>
      <c r="T3732" s="13">
        <f>IFERROR(VLOOKUP($A3732, 'Fielding Data'!$A$1:$H$12056, 8, 0), 0)</f>
        <v>0</v>
      </c>
      <c r="U3732" s="13">
        <f>SUMIFS('Fielding Data'!E:E, 'Fielding Data'!$A:$A, $A3732)</f>
        <v>1</v>
      </c>
      <c r="V3732" s="13">
        <f>SUMIFS('Fielding Data'!F:F, 'Fielding Data'!$A:$A, $A3732)</f>
        <v>0</v>
      </c>
      <c r="W3732" s="13">
        <f>SUMIFS('Fielding Data'!G:G, 'Fielding Data'!$A:$A, $A3732)</f>
        <v>1</v>
      </c>
      <c r="X3732" s="13">
        <f>SUMIFS('Fielding Data'!H:H, 'Fielding Data'!$A:$A, $A3732)</f>
        <v>0</v>
      </c>
    </row>
    <row r="3733" spans="1:24" x14ac:dyDescent="0.3">
      <c r="A3733" s="13" t="str">
        <f t="shared" si="117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 t="shared" si="116"/>
        <v>P</v>
      </c>
      <c r="Q3733" s="13">
        <f>IFERROR(VLOOKUP($A3733, 'Fielding Data'!$A$1:$H$12056, 5, 0), 0)</f>
        <v>6</v>
      </c>
      <c r="R3733" s="13">
        <f>IFERROR(VLOOKUP($A3733, 'Fielding Data'!$A$1:$H$12056, 6, 0), 0)</f>
        <v>22</v>
      </c>
      <c r="S3733" s="13">
        <f>IFERROR(VLOOKUP($A3733, 'Fielding Data'!$A$1:$H$12056, 7, 0), 0)</f>
        <v>1</v>
      </c>
      <c r="T3733" s="13">
        <f>IFERROR(VLOOKUP($A3733, 'Fielding Data'!$A$1:$H$12056, 8, 0), 0)</f>
        <v>1</v>
      </c>
      <c r="U3733" s="13">
        <f>SUMIFS('Fielding Data'!E:E, 'Fielding Data'!$A:$A, $A3733)</f>
        <v>6</v>
      </c>
      <c r="V3733" s="13">
        <f>SUMIFS('Fielding Data'!F:F, 'Fielding Data'!$A:$A, $A3733)</f>
        <v>22</v>
      </c>
      <c r="W3733" s="13">
        <f>SUMIFS('Fielding Data'!G:G, 'Fielding Data'!$A:$A, $A3733)</f>
        <v>1</v>
      </c>
      <c r="X3733" s="13">
        <f>SUMIFS('Fielding Data'!H:H, 'Fielding Data'!$A:$A, $A3733)</f>
        <v>1</v>
      </c>
    </row>
    <row r="3734" spans="1:24" x14ac:dyDescent="0.3">
      <c r="A3734" s="13" t="str">
        <f t="shared" si="117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 t="shared" si="116"/>
        <v>1B</v>
      </c>
      <c r="Q3734" s="13">
        <f>IFERROR(VLOOKUP($A3734, 'Fielding Data'!$A$1:$H$12056, 5, 0), 0)</f>
        <v>4</v>
      </c>
      <c r="R3734" s="13">
        <f>IFERROR(VLOOKUP($A3734, 'Fielding Data'!$A$1:$H$12056, 6, 0), 0)</f>
        <v>0</v>
      </c>
      <c r="S3734" s="13">
        <f>IFERROR(VLOOKUP($A3734, 'Fielding Data'!$A$1:$H$12056, 7, 0), 0)</f>
        <v>0</v>
      </c>
      <c r="T3734" s="13">
        <f>IFERROR(VLOOKUP($A3734, 'Fielding Data'!$A$1:$H$12056, 8, 0), 0)</f>
        <v>0</v>
      </c>
      <c r="U3734" s="13">
        <f>SUMIFS('Fielding Data'!E:E, 'Fielding Data'!$A:$A, $A3734)</f>
        <v>47</v>
      </c>
      <c r="V3734" s="13">
        <f>SUMIFS('Fielding Data'!F:F, 'Fielding Data'!$A:$A, $A3734)</f>
        <v>0</v>
      </c>
      <c r="W3734" s="13">
        <f>SUMIFS('Fielding Data'!G:G, 'Fielding Data'!$A:$A, $A3734)</f>
        <v>0</v>
      </c>
      <c r="X3734" s="13">
        <f>SUMIFS('Fielding Data'!H:H, 'Fielding Data'!$A:$A, $A3734)</f>
        <v>0</v>
      </c>
    </row>
    <row r="3735" spans="1:24" x14ac:dyDescent="0.3">
      <c r="A3735" s="13" t="str">
        <f t="shared" si="117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 t="shared" si="116"/>
        <v>C</v>
      </c>
      <c r="Q3735" s="13">
        <f>IFERROR(VLOOKUP($A3735, 'Fielding Data'!$A$1:$H$12056, 5, 0), 0)</f>
        <v>480</v>
      </c>
      <c r="R3735" s="13">
        <f>IFERROR(VLOOKUP($A3735, 'Fielding Data'!$A$1:$H$12056, 6, 0), 0)</f>
        <v>30</v>
      </c>
      <c r="S3735" s="13">
        <f>IFERROR(VLOOKUP($A3735, 'Fielding Data'!$A$1:$H$12056, 7, 0), 0)</f>
        <v>7</v>
      </c>
      <c r="T3735" s="13">
        <f>IFERROR(VLOOKUP($A3735, 'Fielding Data'!$A$1:$H$12056, 8, 0), 0)</f>
        <v>5</v>
      </c>
      <c r="U3735" s="13">
        <f>SUMIFS('Fielding Data'!E:E, 'Fielding Data'!$A:$A, $A3735)</f>
        <v>480</v>
      </c>
      <c r="V3735" s="13">
        <f>SUMIFS('Fielding Data'!F:F, 'Fielding Data'!$A:$A, $A3735)</f>
        <v>30</v>
      </c>
      <c r="W3735" s="13">
        <f>SUMIFS('Fielding Data'!G:G, 'Fielding Data'!$A:$A, $A3735)</f>
        <v>7</v>
      </c>
      <c r="X3735" s="13">
        <f>SUMIFS('Fielding Data'!H:H, 'Fielding Data'!$A:$A, $A3735)</f>
        <v>5</v>
      </c>
    </row>
    <row r="3736" spans="1:24" x14ac:dyDescent="0.3">
      <c r="A3736" s="13" t="str">
        <f t="shared" si="117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 t="shared" si="116"/>
        <v>CF</v>
      </c>
      <c r="Q3736" s="13">
        <f>IFERROR(VLOOKUP($A3736, 'Fielding Data'!$A$1:$H$12056, 5, 0), 0)</f>
        <v>0</v>
      </c>
      <c r="R3736" s="13">
        <f>IFERROR(VLOOKUP($A3736, 'Fielding Data'!$A$1:$H$12056, 6, 0), 0)</f>
        <v>0</v>
      </c>
      <c r="S3736" s="13">
        <f>IFERROR(VLOOKUP($A3736, 'Fielding Data'!$A$1:$H$12056, 7, 0), 0)</f>
        <v>0</v>
      </c>
      <c r="T3736" s="13">
        <f>IFERROR(VLOOKUP($A3736, 'Fielding Data'!$A$1:$H$12056, 8, 0), 0)</f>
        <v>0</v>
      </c>
      <c r="U3736" s="13">
        <f>SUMIFS('Fielding Data'!E:E, 'Fielding Data'!$A:$A, $A3736)</f>
        <v>11</v>
      </c>
      <c r="V3736" s="13">
        <f>SUMIFS('Fielding Data'!F:F, 'Fielding Data'!$A:$A, $A3736)</f>
        <v>0</v>
      </c>
      <c r="W3736" s="13">
        <f>SUMIFS('Fielding Data'!G:G, 'Fielding Data'!$A:$A, $A3736)</f>
        <v>0</v>
      </c>
      <c r="X3736" s="13">
        <f>SUMIFS('Fielding Data'!H:H, 'Fielding Data'!$A:$A, $A3736)</f>
        <v>0</v>
      </c>
    </row>
    <row r="3737" spans="1:24" x14ac:dyDescent="0.3">
      <c r="A3737" s="13" t="str">
        <f t="shared" si="117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 t="shared" si="116"/>
        <v>P</v>
      </c>
      <c r="Q3737" s="13">
        <f>IFERROR(VLOOKUP($A3737, 'Fielding Data'!$A$1:$H$12056, 5, 0), 0)</f>
        <v>1</v>
      </c>
      <c r="R3737" s="13">
        <f>IFERROR(VLOOKUP($A3737, 'Fielding Data'!$A$1:$H$12056, 6, 0), 0)</f>
        <v>2</v>
      </c>
      <c r="S3737" s="13">
        <f>IFERROR(VLOOKUP($A3737, 'Fielding Data'!$A$1:$H$12056, 7, 0), 0)</f>
        <v>0</v>
      </c>
      <c r="T3737" s="13">
        <f>IFERROR(VLOOKUP($A3737, 'Fielding Data'!$A$1:$H$12056, 8, 0), 0)</f>
        <v>0</v>
      </c>
      <c r="U3737" s="13">
        <f>SUMIFS('Fielding Data'!E:E, 'Fielding Data'!$A:$A, $A3737)</f>
        <v>1</v>
      </c>
      <c r="V3737" s="13">
        <f>SUMIFS('Fielding Data'!F:F, 'Fielding Data'!$A:$A, $A3737)</f>
        <v>2</v>
      </c>
      <c r="W3737" s="13">
        <f>SUMIFS('Fielding Data'!G:G, 'Fielding Data'!$A:$A, $A3737)</f>
        <v>0</v>
      </c>
      <c r="X3737" s="13">
        <f>SUMIFS('Fielding Data'!H:H, 'Fielding Data'!$A:$A, $A3737)</f>
        <v>0</v>
      </c>
    </row>
    <row r="3738" spans="1:24" x14ac:dyDescent="0.3">
      <c r="A3738" s="13" t="str">
        <f t="shared" si="117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 t="shared" si="116"/>
        <v>P</v>
      </c>
      <c r="Q3738" s="13">
        <f>IFERROR(VLOOKUP($A3738, 'Fielding Data'!$A$1:$H$12056, 5, 0), 0)</f>
        <v>4</v>
      </c>
      <c r="R3738" s="13">
        <f>IFERROR(VLOOKUP($A3738, 'Fielding Data'!$A$1:$H$12056, 6, 0), 0)</f>
        <v>8</v>
      </c>
      <c r="S3738" s="13">
        <f>IFERROR(VLOOKUP($A3738, 'Fielding Data'!$A$1:$H$12056, 7, 0), 0)</f>
        <v>0</v>
      </c>
      <c r="T3738" s="13">
        <f>IFERROR(VLOOKUP($A3738, 'Fielding Data'!$A$1:$H$12056, 8, 0), 0)</f>
        <v>1</v>
      </c>
      <c r="U3738" s="13">
        <f>SUMIFS('Fielding Data'!E:E, 'Fielding Data'!$A:$A, $A3738)</f>
        <v>4</v>
      </c>
      <c r="V3738" s="13">
        <f>SUMIFS('Fielding Data'!F:F, 'Fielding Data'!$A:$A, $A3738)</f>
        <v>8</v>
      </c>
      <c r="W3738" s="13">
        <f>SUMIFS('Fielding Data'!G:G, 'Fielding Data'!$A:$A, $A3738)</f>
        <v>0</v>
      </c>
      <c r="X3738" s="13">
        <f>SUMIFS('Fielding Data'!H:H, 'Fielding Data'!$A:$A, $A3738)</f>
        <v>1</v>
      </c>
    </row>
    <row r="3739" spans="1:24" x14ac:dyDescent="0.3">
      <c r="A3739" s="13" t="str">
        <f t="shared" si="117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 t="shared" si="116"/>
        <v>P</v>
      </c>
      <c r="Q3739" s="13">
        <f>IFERROR(VLOOKUP($A3739, 'Fielding Data'!$A$1:$H$12056, 5, 0), 0)</f>
        <v>10</v>
      </c>
      <c r="R3739" s="13">
        <f>IFERROR(VLOOKUP($A3739, 'Fielding Data'!$A$1:$H$12056, 6, 0), 0)</f>
        <v>40</v>
      </c>
      <c r="S3739" s="13">
        <f>IFERROR(VLOOKUP($A3739, 'Fielding Data'!$A$1:$H$12056, 7, 0), 0)</f>
        <v>2</v>
      </c>
      <c r="T3739" s="13">
        <f>IFERROR(VLOOKUP($A3739, 'Fielding Data'!$A$1:$H$12056, 8, 0), 0)</f>
        <v>2</v>
      </c>
      <c r="U3739" s="13">
        <f>SUMIFS('Fielding Data'!E:E, 'Fielding Data'!$A:$A, $A3739)</f>
        <v>10</v>
      </c>
      <c r="V3739" s="13">
        <f>SUMIFS('Fielding Data'!F:F, 'Fielding Data'!$A:$A, $A3739)</f>
        <v>40</v>
      </c>
      <c r="W3739" s="13">
        <f>SUMIFS('Fielding Data'!G:G, 'Fielding Data'!$A:$A, $A3739)</f>
        <v>2</v>
      </c>
      <c r="X3739" s="13">
        <f>SUMIFS('Fielding Data'!H:H, 'Fielding Data'!$A:$A, $A3739)</f>
        <v>2</v>
      </c>
    </row>
    <row r="3740" spans="1:24" x14ac:dyDescent="0.3">
      <c r="A3740" s="13" t="str">
        <f t="shared" si="117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 t="shared" si="116"/>
        <v>P</v>
      </c>
      <c r="Q3740" s="13">
        <f>IFERROR(VLOOKUP($A3740, 'Fielding Data'!$A$1:$H$12056, 5, 0), 0)</f>
        <v>4</v>
      </c>
      <c r="R3740" s="13">
        <f>IFERROR(VLOOKUP($A3740, 'Fielding Data'!$A$1:$H$12056, 6, 0), 0)</f>
        <v>7</v>
      </c>
      <c r="S3740" s="13">
        <f>IFERROR(VLOOKUP($A3740, 'Fielding Data'!$A$1:$H$12056, 7, 0), 0)</f>
        <v>1</v>
      </c>
      <c r="T3740" s="13">
        <f>IFERROR(VLOOKUP($A3740, 'Fielding Data'!$A$1:$H$12056, 8, 0), 0)</f>
        <v>1</v>
      </c>
      <c r="U3740" s="13">
        <f>SUMIFS('Fielding Data'!E:E, 'Fielding Data'!$A:$A, $A3740)</f>
        <v>4</v>
      </c>
      <c r="V3740" s="13">
        <f>SUMIFS('Fielding Data'!F:F, 'Fielding Data'!$A:$A, $A3740)</f>
        <v>7</v>
      </c>
      <c r="W3740" s="13">
        <f>SUMIFS('Fielding Data'!G:G, 'Fielding Data'!$A:$A, $A3740)</f>
        <v>1</v>
      </c>
      <c r="X3740" s="13">
        <f>SUMIFS('Fielding Data'!H:H, 'Fielding Data'!$A:$A, $A3740)</f>
        <v>1</v>
      </c>
    </row>
    <row r="3741" spans="1:24" x14ac:dyDescent="0.3">
      <c r="A3741" s="13" t="str">
        <f t="shared" si="117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 t="shared" si="116"/>
        <v>1B</v>
      </c>
      <c r="Q3741" s="13">
        <f>IFERROR(VLOOKUP($A3741, 'Fielding Data'!$A$1:$H$12056, 5, 0), 0)</f>
        <v>0</v>
      </c>
      <c r="R3741" s="13">
        <f>IFERROR(VLOOKUP($A3741, 'Fielding Data'!$A$1:$H$12056, 6, 0), 0)</f>
        <v>0</v>
      </c>
      <c r="S3741" s="13">
        <f>IFERROR(VLOOKUP($A3741, 'Fielding Data'!$A$1:$H$12056, 7, 0), 0)</f>
        <v>0</v>
      </c>
      <c r="T3741" s="13">
        <f>IFERROR(VLOOKUP($A3741, 'Fielding Data'!$A$1:$H$12056, 8, 0), 0)</f>
        <v>0</v>
      </c>
      <c r="U3741" s="13">
        <f>SUMIFS('Fielding Data'!E:E, 'Fielding Data'!$A:$A, $A3741)</f>
        <v>356</v>
      </c>
      <c r="V3741" s="13">
        <f>SUMIFS('Fielding Data'!F:F, 'Fielding Data'!$A:$A, $A3741)</f>
        <v>17</v>
      </c>
      <c r="W3741" s="13">
        <f>SUMIFS('Fielding Data'!G:G, 'Fielding Data'!$A:$A, $A3741)</f>
        <v>6</v>
      </c>
      <c r="X3741" s="13">
        <f>SUMIFS('Fielding Data'!H:H, 'Fielding Data'!$A:$A, $A3741)</f>
        <v>3</v>
      </c>
    </row>
    <row r="3742" spans="1:24" x14ac:dyDescent="0.3">
      <c r="A3742" s="13" t="str">
        <f t="shared" si="117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 t="shared" si="116"/>
        <v>P</v>
      </c>
      <c r="Q3742" s="13">
        <f>IFERROR(VLOOKUP($A3742, 'Fielding Data'!$A$1:$H$12056, 5, 0), 0)</f>
        <v>18</v>
      </c>
      <c r="R3742" s="13">
        <f>IFERROR(VLOOKUP($A3742, 'Fielding Data'!$A$1:$H$12056, 6, 0), 0)</f>
        <v>16</v>
      </c>
      <c r="S3742" s="13">
        <f>IFERROR(VLOOKUP($A3742, 'Fielding Data'!$A$1:$H$12056, 7, 0), 0)</f>
        <v>2</v>
      </c>
      <c r="T3742" s="13">
        <f>IFERROR(VLOOKUP($A3742, 'Fielding Data'!$A$1:$H$12056, 8, 0), 0)</f>
        <v>1</v>
      </c>
      <c r="U3742" s="13">
        <f>SUMIFS('Fielding Data'!E:E, 'Fielding Data'!$A:$A, $A3742)</f>
        <v>18</v>
      </c>
      <c r="V3742" s="13">
        <f>SUMIFS('Fielding Data'!F:F, 'Fielding Data'!$A:$A, $A3742)</f>
        <v>16</v>
      </c>
      <c r="W3742" s="13">
        <f>SUMIFS('Fielding Data'!G:G, 'Fielding Data'!$A:$A, $A3742)</f>
        <v>2</v>
      </c>
      <c r="X3742" s="13">
        <f>SUMIFS('Fielding Data'!H:H, 'Fielding Data'!$A:$A, $A3742)</f>
        <v>1</v>
      </c>
    </row>
    <row r="3743" spans="1:24" x14ac:dyDescent="0.3">
      <c r="A3743" s="13" t="str">
        <f t="shared" si="117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 t="shared" si="116"/>
        <v>P</v>
      </c>
      <c r="Q3743" s="13">
        <f>IFERROR(VLOOKUP($A3743, 'Fielding Data'!$A$1:$H$12056, 5, 0), 0)</f>
        <v>6</v>
      </c>
      <c r="R3743" s="13">
        <f>IFERROR(VLOOKUP($A3743, 'Fielding Data'!$A$1:$H$12056, 6, 0), 0)</f>
        <v>8</v>
      </c>
      <c r="S3743" s="13">
        <f>IFERROR(VLOOKUP($A3743, 'Fielding Data'!$A$1:$H$12056, 7, 0), 0)</f>
        <v>0</v>
      </c>
      <c r="T3743" s="13">
        <f>IFERROR(VLOOKUP($A3743, 'Fielding Data'!$A$1:$H$12056, 8, 0), 0)</f>
        <v>1</v>
      </c>
      <c r="U3743" s="13">
        <f>SUMIFS('Fielding Data'!E:E, 'Fielding Data'!$A:$A, $A3743)</f>
        <v>6</v>
      </c>
      <c r="V3743" s="13">
        <f>SUMIFS('Fielding Data'!F:F, 'Fielding Data'!$A:$A, $A3743)</f>
        <v>8</v>
      </c>
      <c r="W3743" s="13">
        <f>SUMIFS('Fielding Data'!G:G, 'Fielding Data'!$A:$A, $A3743)</f>
        <v>0</v>
      </c>
      <c r="X3743" s="13">
        <f>SUMIFS('Fielding Data'!H:H, 'Fielding Data'!$A:$A, $A3743)</f>
        <v>1</v>
      </c>
    </row>
    <row r="3744" spans="1:24" x14ac:dyDescent="0.3">
      <c r="A3744" s="13" t="str">
        <f t="shared" si="117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 t="shared" si="116"/>
        <v>P</v>
      </c>
      <c r="Q3744" s="13">
        <f>IFERROR(VLOOKUP($A3744, 'Fielding Data'!$A$1:$H$12056, 5, 0), 0)</f>
        <v>5</v>
      </c>
      <c r="R3744" s="13">
        <f>IFERROR(VLOOKUP($A3744, 'Fielding Data'!$A$1:$H$12056, 6, 0), 0)</f>
        <v>5</v>
      </c>
      <c r="S3744" s="13">
        <f>IFERROR(VLOOKUP($A3744, 'Fielding Data'!$A$1:$H$12056, 7, 0), 0)</f>
        <v>0</v>
      </c>
      <c r="T3744" s="13">
        <f>IFERROR(VLOOKUP($A3744, 'Fielding Data'!$A$1:$H$12056, 8, 0), 0)</f>
        <v>0</v>
      </c>
      <c r="U3744" s="13">
        <f>SUMIFS('Fielding Data'!E:E, 'Fielding Data'!$A:$A, $A3744)</f>
        <v>5</v>
      </c>
      <c r="V3744" s="13">
        <f>SUMIFS('Fielding Data'!F:F, 'Fielding Data'!$A:$A, $A3744)</f>
        <v>5</v>
      </c>
      <c r="W3744" s="13">
        <f>SUMIFS('Fielding Data'!G:G, 'Fielding Data'!$A:$A, $A3744)</f>
        <v>0</v>
      </c>
      <c r="X3744" s="13">
        <f>SUMIFS('Fielding Data'!H:H, 'Fielding Data'!$A:$A, $A3744)</f>
        <v>0</v>
      </c>
    </row>
    <row r="3745" spans="1:24" x14ac:dyDescent="0.3">
      <c r="A3745" s="13" t="str">
        <f t="shared" si="117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 t="shared" si="116"/>
        <v>LF</v>
      </c>
      <c r="Q3745" s="13">
        <f>IFERROR(VLOOKUP($A3745, 'Fielding Data'!$A$1:$H$12056, 5, 0), 0)</f>
        <v>0</v>
      </c>
      <c r="R3745" s="13">
        <f>IFERROR(VLOOKUP($A3745, 'Fielding Data'!$A$1:$H$12056, 6, 0), 0)</f>
        <v>0</v>
      </c>
      <c r="S3745" s="13">
        <f>IFERROR(VLOOKUP($A3745, 'Fielding Data'!$A$1:$H$12056, 7, 0), 0)</f>
        <v>0</v>
      </c>
      <c r="T3745" s="13">
        <f>IFERROR(VLOOKUP($A3745, 'Fielding Data'!$A$1:$H$12056, 8, 0), 0)</f>
        <v>0</v>
      </c>
      <c r="U3745" s="13">
        <f>SUMIFS('Fielding Data'!E:E, 'Fielding Data'!$A:$A, $A3745)</f>
        <v>0</v>
      </c>
      <c r="V3745" s="13">
        <f>SUMIFS('Fielding Data'!F:F, 'Fielding Data'!$A:$A, $A3745)</f>
        <v>0</v>
      </c>
      <c r="W3745" s="13">
        <f>SUMIFS('Fielding Data'!G:G, 'Fielding Data'!$A:$A, $A3745)</f>
        <v>0</v>
      </c>
      <c r="X3745" s="13">
        <f>SUMIFS('Fielding Data'!H:H, 'Fielding Data'!$A:$A, $A3745)</f>
        <v>0</v>
      </c>
    </row>
    <row r="3746" spans="1:24" x14ac:dyDescent="0.3">
      <c r="A3746" s="13" t="str">
        <f t="shared" si="117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 t="shared" si="116"/>
        <v>SS</v>
      </c>
      <c r="Q3746" s="13">
        <f>IFERROR(VLOOKUP($A3746, 'Fielding Data'!$A$1:$H$12056, 5, 0), 0)</f>
        <v>222</v>
      </c>
      <c r="R3746" s="13">
        <f>IFERROR(VLOOKUP($A3746, 'Fielding Data'!$A$1:$H$12056, 6, 0), 0)</f>
        <v>386</v>
      </c>
      <c r="S3746" s="13">
        <f>IFERROR(VLOOKUP($A3746, 'Fielding Data'!$A$1:$H$12056, 7, 0), 0)</f>
        <v>14</v>
      </c>
      <c r="T3746" s="13">
        <f>IFERROR(VLOOKUP($A3746, 'Fielding Data'!$A$1:$H$12056, 8, 0), 0)</f>
        <v>83</v>
      </c>
      <c r="U3746" s="13">
        <f>SUMIFS('Fielding Data'!E:E, 'Fielding Data'!$A:$A, $A3746)</f>
        <v>222</v>
      </c>
      <c r="V3746" s="13">
        <f>SUMIFS('Fielding Data'!F:F, 'Fielding Data'!$A:$A, $A3746)</f>
        <v>386</v>
      </c>
      <c r="W3746" s="13">
        <f>SUMIFS('Fielding Data'!G:G, 'Fielding Data'!$A:$A, $A3746)</f>
        <v>14</v>
      </c>
      <c r="X3746" s="13">
        <f>SUMIFS('Fielding Data'!H:H, 'Fielding Data'!$A:$A, $A3746)</f>
        <v>83</v>
      </c>
    </row>
    <row r="3747" spans="1:24" x14ac:dyDescent="0.3">
      <c r="A3747" s="13" t="str">
        <f t="shared" si="117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 t="shared" si="116"/>
        <v>1B</v>
      </c>
      <c r="Q3747" s="13">
        <f>IFERROR(VLOOKUP($A3747, 'Fielding Data'!$A$1:$H$12056, 5, 0), 0)</f>
        <v>780</v>
      </c>
      <c r="R3747" s="13">
        <f>IFERROR(VLOOKUP($A3747, 'Fielding Data'!$A$1:$H$12056, 6, 0), 0)</f>
        <v>57</v>
      </c>
      <c r="S3747" s="13">
        <f>IFERROR(VLOOKUP($A3747, 'Fielding Data'!$A$1:$H$12056, 7, 0), 0)</f>
        <v>1</v>
      </c>
      <c r="T3747" s="13">
        <f>IFERROR(VLOOKUP($A3747, 'Fielding Data'!$A$1:$H$12056, 8, 0), 0)</f>
        <v>85</v>
      </c>
      <c r="U3747" s="13">
        <f>SUMIFS('Fielding Data'!E:E, 'Fielding Data'!$A:$A, $A3747)</f>
        <v>847</v>
      </c>
      <c r="V3747" s="13">
        <f>SUMIFS('Fielding Data'!F:F, 'Fielding Data'!$A:$A, $A3747)</f>
        <v>58</v>
      </c>
      <c r="W3747" s="13">
        <f>SUMIFS('Fielding Data'!G:G, 'Fielding Data'!$A:$A, $A3747)</f>
        <v>1</v>
      </c>
      <c r="X3747" s="13">
        <f>SUMIFS('Fielding Data'!H:H, 'Fielding Data'!$A:$A, $A3747)</f>
        <v>86</v>
      </c>
    </row>
    <row r="3748" spans="1:24" x14ac:dyDescent="0.3">
      <c r="A3748" s="13" t="str">
        <f t="shared" si="117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 t="shared" si="116"/>
        <v>P</v>
      </c>
      <c r="Q3748" s="13">
        <f>IFERROR(VLOOKUP($A3748, 'Fielding Data'!$A$1:$H$12056, 5, 0), 0)</f>
        <v>1</v>
      </c>
      <c r="R3748" s="13">
        <f>IFERROR(VLOOKUP($A3748, 'Fielding Data'!$A$1:$H$12056, 6, 0), 0)</f>
        <v>2</v>
      </c>
      <c r="S3748" s="13">
        <f>IFERROR(VLOOKUP($A3748, 'Fielding Data'!$A$1:$H$12056, 7, 0), 0)</f>
        <v>1</v>
      </c>
      <c r="T3748" s="13">
        <f>IFERROR(VLOOKUP($A3748, 'Fielding Data'!$A$1:$H$12056, 8, 0), 0)</f>
        <v>0</v>
      </c>
      <c r="U3748" s="13">
        <f>SUMIFS('Fielding Data'!E:E, 'Fielding Data'!$A:$A, $A3748)</f>
        <v>1</v>
      </c>
      <c r="V3748" s="13">
        <f>SUMIFS('Fielding Data'!F:F, 'Fielding Data'!$A:$A, $A3748)</f>
        <v>2</v>
      </c>
      <c r="W3748" s="13">
        <f>SUMIFS('Fielding Data'!G:G, 'Fielding Data'!$A:$A, $A3748)</f>
        <v>1</v>
      </c>
      <c r="X3748" s="13">
        <f>SUMIFS('Fielding Data'!H:H, 'Fielding Data'!$A:$A, $A3748)</f>
        <v>0</v>
      </c>
    </row>
    <row r="3749" spans="1:24" x14ac:dyDescent="0.3">
      <c r="A3749" s="13" t="str">
        <f t="shared" si="117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 t="shared" si="116"/>
        <v>SS</v>
      </c>
      <c r="Q3749" s="13">
        <f>IFERROR(VLOOKUP($A3749, 'Fielding Data'!$A$1:$H$12056, 5, 0), 0)</f>
        <v>185</v>
      </c>
      <c r="R3749" s="13">
        <f>IFERROR(VLOOKUP($A3749, 'Fielding Data'!$A$1:$H$12056, 6, 0), 0)</f>
        <v>388</v>
      </c>
      <c r="S3749" s="13">
        <f>IFERROR(VLOOKUP($A3749, 'Fielding Data'!$A$1:$H$12056, 7, 0), 0)</f>
        <v>15</v>
      </c>
      <c r="T3749" s="13">
        <f>IFERROR(VLOOKUP($A3749, 'Fielding Data'!$A$1:$H$12056, 8, 0), 0)</f>
        <v>75</v>
      </c>
      <c r="U3749" s="13">
        <f>SUMIFS('Fielding Data'!E:E, 'Fielding Data'!$A:$A, $A3749)</f>
        <v>185</v>
      </c>
      <c r="V3749" s="13">
        <f>SUMIFS('Fielding Data'!F:F, 'Fielding Data'!$A:$A, $A3749)</f>
        <v>388</v>
      </c>
      <c r="W3749" s="13">
        <f>SUMIFS('Fielding Data'!G:G, 'Fielding Data'!$A:$A, $A3749)</f>
        <v>15</v>
      </c>
      <c r="X3749" s="13">
        <f>SUMIFS('Fielding Data'!H:H, 'Fielding Data'!$A:$A, $A3749)</f>
        <v>75</v>
      </c>
    </row>
    <row r="3750" spans="1:24" x14ac:dyDescent="0.3">
      <c r="A3750" s="13" t="str">
        <f t="shared" si="117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 t="shared" si="116"/>
        <v>LF</v>
      </c>
      <c r="Q3750" s="13">
        <f>IFERROR(VLOOKUP($A3750, 'Fielding Data'!$A$1:$H$12056, 5, 0), 0)</f>
        <v>0</v>
      </c>
      <c r="R3750" s="13">
        <f>IFERROR(VLOOKUP($A3750, 'Fielding Data'!$A$1:$H$12056, 6, 0), 0)</f>
        <v>0</v>
      </c>
      <c r="S3750" s="13">
        <f>IFERROR(VLOOKUP($A3750, 'Fielding Data'!$A$1:$H$12056, 7, 0), 0)</f>
        <v>0</v>
      </c>
      <c r="T3750" s="13">
        <f>IFERROR(VLOOKUP($A3750, 'Fielding Data'!$A$1:$H$12056, 8, 0), 0)</f>
        <v>0</v>
      </c>
      <c r="U3750" s="13">
        <f>SUMIFS('Fielding Data'!E:E, 'Fielding Data'!$A:$A, $A3750)</f>
        <v>165</v>
      </c>
      <c r="V3750" s="13">
        <f>SUMIFS('Fielding Data'!F:F, 'Fielding Data'!$A:$A, $A3750)</f>
        <v>3</v>
      </c>
      <c r="W3750" s="13">
        <f>SUMIFS('Fielding Data'!G:G, 'Fielding Data'!$A:$A, $A3750)</f>
        <v>4</v>
      </c>
      <c r="X3750" s="13">
        <f>SUMIFS('Fielding Data'!H:H, 'Fielding Data'!$A:$A, $A3750)</f>
        <v>0</v>
      </c>
    </row>
    <row r="3751" spans="1:24" x14ac:dyDescent="0.3">
      <c r="A3751" s="13" t="str">
        <f t="shared" si="117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 t="shared" si="116"/>
        <v>CF</v>
      </c>
      <c r="Q3751" s="13">
        <f>IFERROR(VLOOKUP($A3751, 'Fielding Data'!$A$1:$H$12056, 5, 0), 0)</f>
        <v>0</v>
      </c>
      <c r="R3751" s="13">
        <f>IFERROR(VLOOKUP($A3751, 'Fielding Data'!$A$1:$H$12056, 6, 0), 0)</f>
        <v>0</v>
      </c>
      <c r="S3751" s="13">
        <f>IFERROR(VLOOKUP($A3751, 'Fielding Data'!$A$1:$H$12056, 7, 0), 0)</f>
        <v>0</v>
      </c>
      <c r="T3751" s="13">
        <f>IFERROR(VLOOKUP($A3751, 'Fielding Data'!$A$1:$H$12056, 8, 0), 0)</f>
        <v>0</v>
      </c>
      <c r="U3751" s="13">
        <f>SUMIFS('Fielding Data'!E:E, 'Fielding Data'!$A:$A, $A3751)</f>
        <v>307</v>
      </c>
      <c r="V3751" s="13">
        <f>SUMIFS('Fielding Data'!F:F, 'Fielding Data'!$A:$A, $A3751)</f>
        <v>2</v>
      </c>
      <c r="W3751" s="13">
        <f>SUMIFS('Fielding Data'!G:G, 'Fielding Data'!$A:$A, $A3751)</f>
        <v>0</v>
      </c>
      <c r="X3751" s="13">
        <f>SUMIFS('Fielding Data'!H:H, 'Fielding Data'!$A:$A, $A3751)</f>
        <v>1</v>
      </c>
    </row>
    <row r="3752" spans="1:24" x14ac:dyDescent="0.3">
      <c r="A3752" s="13" t="str">
        <f t="shared" si="117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 t="shared" si="116"/>
        <v>P</v>
      </c>
      <c r="Q3752" s="13">
        <f>IFERROR(VLOOKUP($A3752, 'Fielding Data'!$A$1:$H$12056, 5, 0), 0)</f>
        <v>3</v>
      </c>
      <c r="R3752" s="13">
        <f>IFERROR(VLOOKUP($A3752, 'Fielding Data'!$A$1:$H$12056, 6, 0), 0)</f>
        <v>4</v>
      </c>
      <c r="S3752" s="13">
        <f>IFERROR(VLOOKUP($A3752, 'Fielding Data'!$A$1:$H$12056, 7, 0), 0)</f>
        <v>0</v>
      </c>
      <c r="T3752" s="13">
        <f>IFERROR(VLOOKUP($A3752, 'Fielding Data'!$A$1:$H$12056, 8, 0), 0)</f>
        <v>1</v>
      </c>
      <c r="U3752" s="13">
        <f>SUMIFS('Fielding Data'!E:E, 'Fielding Data'!$A:$A, $A3752)</f>
        <v>3</v>
      </c>
      <c r="V3752" s="13">
        <f>SUMIFS('Fielding Data'!F:F, 'Fielding Data'!$A:$A, $A3752)</f>
        <v>4</v>
      </c>
      <c r="W3752" s="13">
        <f>SUMIFS('Fielding Data'!G:G, 'Fielding Data'!$A:$A, $A3752)</f>
        <v>0</v>
      </c>
      <c r="X3752" s="13">
        <f>SUMIFS('Fielding Data'!H:H, 'Fielding Data'!$A:$A, $A3752)</f>
        <v>1</v>
      </c>
    </row>
    <row r="3753" spans="1:24" x14ac:dyDescent="0.3">
      <c r="A3753" s="13" t="str">
        <f t="shared" si="117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 t="shared" si="116"/>
        <v>CF</v>
      </c>
      <c r="Q3753" s="13">
        <f>IFERROR(VLOOKUP($A3753, 'Fielding Data'!$A$1:$H$12056, 5, 0), 0)</f>
        <v>0</v>
      </c>
      <c r="R3753" s="13">
        <f>IFERROR(VLOOKUP($A3753, 'Fielding Data'!$A$1:$H$12056, 6, 0), 0)</f>
        <v>0</v>
      </c>
      <c r="S3753" s="13">
        <f>IFERROR(VLOOKUP($A3753, 'Fielding Data'!$A$1:$H$12056, 7, 0), 0)</f>
        <v>0</v>
      </c>
      <c r="T3753" s="13">
        <f>IFERROR(VLOOKUP($A3753, 'Fielding Data'!$A$1:$H$12056, 8, 0), 0)</f>
        <v>0</v>
      </c>
      <c r="U3753" s="13">
        <f>SUMIFS('Fielding Data'!E:E, 'Fielding Data'!$A:$A, $A3753)</f>
        <v>103</v>
      </c>
      <c r="V3753" s="13">
        <f>SUMIFS('Fielding Data'!F:F, 'Fielding Data'!$A:$A, $A3753)</f>
        <v>3</v>
      </c>
      <c r="W3753" s="13">
        <f>SUMIFS('Fielding Data'!G:G, 'Fielding Data'!$A:$A, $A3753)</f>
        <v>3</v>
      </c>
      <c r="X3753" s="13">
        <f>SUMIFS('Fielding Data'!H:H, 'Fielding Data'!$A:$A, $A3753)</f>
        <v>1</v>
      </c>
    </row>
    <row r="3754" spans="1:24" x14ac:dyDescent="0.3">
      <c r="A3754" s="13" t="str">
        <f t="shared" si="117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 t="shared" si="116"/>
        <v>OF</v>
      </c>
      <c r="Q3754" s="13">
        <f>IFERROR(VLOOKUP($A3754, 'Fielding Data'!$A$1:$H$12056, 5, 0), 0)</f>
        <v>195</v>
      </c>
      <c r="R3754" s="13">
        <f>IFERROR(VLOOKUP($A3754, 'Fielding Data'!$A$1:$H$12056, 6, 0), 0)</f>
        <v>1</v>
      </c>
      <c r="S3754" s="13">
        <f>IFERROR(VLOOKUP($A3754, 'Fielding Data'!$A$1:$H$12056, 7, 0), 0)</f>
        <v>3</v>
      </c>
      <c r="T3754" s="13">
        <f>IFERROR(VLOOKUP($A3754, 'Fielding Data'!$A$1:$H$12056, 8, 0), 0)</f>
        <v>0</v>
      </c>
      <c r="U3754" s="13">
        <f>SUMIFS('Fielding Data'!E:E, 'Fielding Data'!$A:$A, $A3754)</f>
        <v>195</v>
      </c>
      <c r="V3754" s="13">
        <f>SUMIFS('Fielding Data'!F:F, 'Fielding Data'!$A:$A, $A3754)</f>
        <v>1</v>
      </c>
      <c r="W3754" s="13">
        <f>SUMIFS('Fielding Data'!G:G, 'Fielding Data'!$A:$A, $A3754)</f>
        <v>3</v>
      </c>
      <c r="X3754" s="13">
        <f>SUMIFS('Fielding Data'!H:H, 'Fielding Data'!$A:$A, $A3754)</f>
        <v>0</v>
      </c>
    </row>
    <row r="3755" spans="1:24" x14ac:dyDescent="0.3">
      <c r="A3755" s="13" t="str">
        <f t="shared" si="117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 t="shared" si="116"/>
        <v>P</v>
      </c>
      <c r="Q3755" s="13">
        <f>IFERROR(VLOOKUP($A3755, 'Fielding Data'!$A$1:$H$12056, 5, 0), 0)</f>
        <v>0</v>
      </c>
      <c r="R3755" s="13">
        <f>IFERROR(VLOOKUP($A3755, 'Fielding Data'!$A$1:$H$12056, 6, 0), 0)</f>
        <v>1</v>
      </c>
      <c r="S3755" s="13">
        <f>IFERROR(VLOOKUP($A3755, 'Fielding Data'!$A$1:$H$12056, 7, 0), 0)</f>
        <v>0</v>
      </c>
      <c r="T3755" s="13">
        <f>IFERROR(VLOOKUP($A3755, 'Fielding Data'!$A$1:$H$12056, 8, 0), 0)</f>
        <v>0</v>
      </c>
      <c r="U3755" s="13">
        <f>SUMIFS('Fielding Data'!E:E, 'Fielding Data'!$A:$A, $A3755)</f>
        <v>0</v>
      </c>
      <c r="V3755" s="13">
        <f>SUMIFS('Fielding Data'!F:F, 'Fielding Data'!$A:$A, $A3755)</f>
        <v>1</v>
      </c>
      <c r="W3755" s="13">
        <f>SUMIFS('Fielding Data'!G:G, 'Fielding Data'!$A:$A, $A3755)</f>
        <v>0</v>
      </c>
      <c r="X3755" s="13">
        <f>SUMIFS('Fielding Data'!H:H, 'Fielding Data'!$A:$A, $A3755)</f>
        <v>0</v>
      </c>
    </row>
    <row r="3756" spans="1:24" x14ac:dyDescent="0.3">
      <c r="A3756" s="13" t="str">
        <f t="shared" si="117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 t="shared" si="116"/>
        <v>3B</v>
      </c>
      <c r="Q3756" s="13">
        <f>IFERROR(VLOOKUP($A3756, 'Fielding Data'!$A$1:$H$12056, 5, 0), 0)</f>
        <v>0</v>
      </c>
      <c r="R3756" s="13">
        <f>IFERROR(VLOOKUP($A3756, 'Fielding Data'!$A$1:$H$12056, 6, 0), 0)</f>
        <v>1</v>
      </c>
      <c r="S3756" s="13">
        <f>IFERROR(VLOOKUP($A3756, 'Fielding Data'!$A$1:$H$12056, 7, 0), 0)</f>
        <v>0</v>
      </c>
      <c r="T3756" s="13">
        <f>IFERROR(VLOOKUP($A3756, 'Fielding Data'!$A$1:$H$12056, 8, 0), 0)</f>
        <v>0</v>
      </c>
      <c r="U3756" s="13">
        <f>SUMIFS('Fielding Data'!E:E, 'Fielding Data'!$A:$A, $A3756)</f>
        <v>234</v>
      </c>
      <c r="V3756" s="13">
        <f>SUMIFS('Fielding Data'!F:F, 'Fielding Data'!$A:$A, $A3756)</f>
        <v>15</v>
      </c>
      <c r="W3756" s="13">
        <f>SUMIFS('Fielding Data'!G:G, 'Fielding Data'!$A:$A, $A3756)</f>
        <v>1</v>
      </c>
      <c r="X3756" s="13">
        <f>SUMIFS('Fielding Data'!H:H, 'Fielding Data'!$A:$A, $A3756)</f>
        <v>1</v>
      </c>
    </row>
    <row r="3757" spans="1:24" x14ac:dyDescent="0.3">
      <c r="A3757" s="13" t="str">
        <f t="shared" si="117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 t="shared" si="116"/>
        <v>1B</v>
      </c>
      <c r="Q3757" s="13">
        <f>IFERROR(VLOOKUP($A3757, 'Fielding Data'!$A$1:$H$12056, 5, 0), 0)</f>
        <v>112</v>
      </c>
      <c r="R3757" s="13">
        <f>IFERROR(VLOOKUP($A3757, 'Fielding Data'!$A$1:$H$12056, 6, 0), 0)</f>
        <v>6</v>
      </c>
      <c r="S3757" s="13">
        <f>IFERROR(VLOOKUP($A3757, 'Fielding Data'!$A$1:$H$12056, 7, 0), 0)</f>
        <v>0</v>
      </c>
      <c r="T3757" s="13">
        <f>IFERROR(VLOOKUP($A3757, 'Fielding Data'!$A$1:$H$12056, 8, 0), 0)</f>
        <v>15</v>
      </c>
      <c r="U3757" s="13">
        <f>SUMIFS('Fielding Data'!E:E, 'Fielding Data'!$A:$A, $A3757)</f>
        <v>303</v>
      </c>
      <c r="V3757" s="13">
        <f>SUMIFS('Fielding Data'!F:F, 'Fielding Data'!$A:$A, $A3757)</f>
        <v>12</v>
      </c>
      <c r="W3757" s="13">
        <f>SUMIFS('Fielding Data'!G:G, 'Fielding Data'!$A:$A, $A3757)</f>
        <v>2</v>
      </c>
      <c r="X3757" s="13">
        <f>SUMIFS('Fielding Data'!H:H, 'Fielding Data'!$A:$A, $A3757)</f>
        <v>16</v>
      </c>
    </row>
    <row r="3758" spans="1:24" x14ac:dyDescent="0.3">
      <c r="A3758" s="13" t="str">
        <f t="shared" si="117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 t="shared" si="116"/>
        <v>P</v>
      </c>
      <c r="Q3758" s="13">
        <f>IFERROR(VLOOKUP($A3758, 'Fielding Data'!$A$1:$H$12056, 5, 0), 0)</f>
        <v>7</v>
      </c>
      <c r="R3758" s="13">
        <f>IFERROR(VLOOKUP($A3758, 'Fielding Data'!$A$1:$H$12056, 6, 0), 0)</f>
        <v>8</v>
      </c>
      <c r="S3758" s="13">
        <f>IFERROR(VLOOKUP($A3758, 'Fielding Data'!$A$1:$H$12056, 7, 0), 0)</f>
        <v>1</v>
      </c>
      <c r="T3758" s="13">
        <f>IFERROR(VLOOKUP($A3758, 'Fielding Data'!$A$1:$H$12056, 8, 0), 0)</f>
        <v>0</v>
      </c>
      <c r="U3758" s="13">
        <f>SUMIFS('Fielding Data'!E:E, 'Fielding Data'!$A:$A, $A3758)</f>
        <v>7</v>
      </c>
      <c r="V3758" s="13">
        <f>SUMIFS('Fielding Data'!F:F, 'Fielding Data'!$A:$A, $A3758)</f>
        <v>8</v>
      </c>
      <c r="W3758" s="13">
        <f>SUMIFS('Fielding Data'!G:G, 'Fielding Data'!$A:$A, $A3758)</f>
        <v>1</v>
      </c>
      <c r="X3758" s="13">
        <f>SUMIFS('Fielding Data'!H:H, 'Fielding Data'!$A:$A, $A3758)</f>
        <v>0</v>
      </c>
    </row>
    <row r="3759" spans="1:24" x14ac:dyDescent="0.3">
      <c r="A3759" s="13" t="str">
        <f t="shared" si="117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 t="shared" si="116"/>
        <v>2B</v>
      </c>
      <c r="Q3759" s="13">
        <f>IFERROR(VLOOKUP($A3759, 'Fielding Data'!$A$1:$H$12056, 5, 0), 0)</f>
        <v>3</v>
      </c>
      <c r="R3759" s="13">
        <f>IFERROR(VLOOKUP($A3759, 'Fielding Data'!$A$1:$H$12056, 6, 0), 0)</f>
        <v>3</v>
      </c>
      <c r="S3759" s="13">
        <f>IFERROR(VLOOKUP($A3759, 'Fielding Data'!$A$1:$H$12056, 7, 0), 0)</f>
        <v>1</v>
      </c>
      <c r="T3759" s="13">
        <f>IFERROR(VLOOKUP($A3759, 'Fielding Data'!$A$1:$H$12056, 8, 0), 0)</f>
        <v>1</v>
      </c>
      <c r="U3759" s="13">
        <f>SUMIFS('Fielding Data'!E:E, 'Fielding Data'!$A:$A, $A3759)</f>
        <v>42</v>
      </c>
      <c r="V3759" s="13">
        <f>SUMIFS('Fielding Data'!F:F, 'Fielding Data'!$A:$A, $A3759)</f>
        <v>5</v>
      </c>
      <c r="W3759" s="13">
        <f>SUMIFS('Fielding Data'!G:G, 'Fielding Data'!$A:$A, $A3759)</f>
        <v>2</v>
      </c>
      <c r="X3759" s="13">
        <f>SUMIFS('Fielding Data'!H:H, 'Fielding Data'!$A:$A, $A3759)</f>
        <v>2</v>
      </c>
    </row>
    <row r="3760" spans="1:24" x14ac:dyDescent="0.3">
      <c r="A3760" s="13" t="str">
        <f t="shared" si="117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 t="shared" si="116"/>
        <v>P</v>
      </c>
      <c r="Q3760" s="13">
        <f>IFERROR(VLOOKUP($A3760, 'Fielding Data'!$A$1:$H$12056, 5, 0), 0)</f>
        <v>2</v>
      </c>
      <c r="R3760" s="13">
        <f>IFERROR(VLOOKUP($A3760, 'Fielding Data'!$A$1:$H$12056, 6, 0), 0)</f>
        <v>1</v>
      </c>
      <c r="S3760" s="13">
        <f>IFERROR(VLOOKUP($A3760, 'Fielding Data'!$A$1:$H$12056, 7, 0), 0)</f>
        <v>0</v>
      </c>
      <c r="T3760" s="13">
        <f>IFERROR(VLOOKUP($A3760, 'Fielding Data'!$A$1:$H$12056, 8, 0), 0)</f>
        <v>0</v>
      </c>
      <c r="U3760" s="13">
        <f>SUMIFS('Fielding Data'!E:E, 'Fielding Data'!$A:$A, $A3760)</f>
        <v>2</v>
      </c>
      <c r="V3760" s="13">
        <f>SUMIFS('Fielding Data'!F:F, 'Fielding Data'!$A:$A, $A3760)</f>
        <v>1</v>
      </c>
      <c r="W3760" s="13">
        <f>SUMIFS('Fielding Data'!G:G, 'Fielding Data'!$A:$A, $A3760)</f>
        <v>0</v>
      </c>
      <c r="X3760" s="13">
        <f>SUMIFS('Fielding Data'!H:H, 'Fielding Data'!$A:$A, $A3760)</f>
        <v>0</v>
      </c>
    </row>
    <row r="3761" spans="1:24" x14ac:dyDescent="0.3">
      <c r="A3761" s="13" t="str">
        <f t="shared" si="117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 t="shared" si="116"/>
        <v>LF</v>
      </c>
      <c r="Q3761" s="13">
        <f>IFERROR(VLOOKUP($A3761, 'Fielding Data'!$A$1:$H$12056, 5, 0), 0)</f>
        <v>0</v>
      </c>
      <c r="R3761" s="13">
        <f>IFERROR(VLOOKUP($A3761, 'Fielding Data'!$A$1:$H$12056, 6, 0), 0)</f>
        <v>0</v>
      </c>
      <c r="S3761" s="13">
        <f>IFERROR(VLOOKUP($A3761, 'Fielding Data'!$A$1:$H$12056, 7, 0), 0)</f>
        <v>0</v>
      </c>
      <c r="T3761" s="13">
        <f>IFERROR(VLOOKUP($A3761, 'Fielding Data'!$A$1:$H$12056, 8, 0), 0)</f>
        <v>0</v>
      </c>
      <c r="U3761" s="13">
        <f>SUMIFS('Fielding Data'!E:E, 'Fielding Data'!$A:$A, $A3761)</f>
        <v>0</v>
      </c>
      <c r="V3761" s="13">
        <f>SUMIFS('Fielding Data'!F:F, 'Fielding Data'!$A:$A, $A3761)</f>
        <v>0</v>
      </c>
      <c r="W3761" s="13">
        <f>SUMIFS('Fielding Data'!G:G, 'Fielding Data'!$A:$A, $A3761)</f>
        <v>0</v>
      </c>
      <c r="X3761" s="13">
        <f>SUMIFS('Fielding Data'!H:H, 'Fielding Data'!$A:$A, $A3761)</f>
        <v>0</v>
      </c>
    </row>
    <row r="3762" spans="1:24" x14ac:dyDescent="0.3">
      <c r="A3762" s="13" t="str">
        <f t="shared" si="117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 t="shared" si="116"/>
        <v>LF</v>
      </c>
      <c r="Q3762" s="13">
        <f>IFERROR(VLOOKUP($A3762, 'Fielding Data'!$A$1:$H$12056, 5, 0), 0)</f>
        <v>0</v>
      </c>
      <c r="R3762" s="13">
        <f>IFERROR(VLOOKUP($A3762, 'Fielding Data'!$A$1:$H$12056, 6, 0), 0)</f>
        <v>0</v>
      </c>
      <c r="S3762" s="13">
        <f>IFERROR(VLOOKUP($A3762, 'Fielding Data'!$A$1:$H$12056, 7, 0), 0)</f>
        <v>0</v>
      </c>
      <c r="T3762" s="13">
        <f>IFERROR(VLOOKUP($A3762, 'Fielding Data'!$A$1:$H$12056, 8, 0), 0)</f>
        <v>0</v>
      </c>
      <c r="U3762" s="13">
        <f>SUMIFS('Fielding Data'!E:E, 'Fielding Data'!$A:$A, $A3762)</f>
        <v>0</v>
      </c>
      <c r="V3762" s="13">
        <f>SUMIFS('Fielding Data'!F:F, 'Fielding Data'!$A:$A, $A3762)</f>
        <v>0</v>
      </c>
      <c r="W3762" s="13">
        <f>SUMIFS('Fielding Data'!G:G, 'Fielding Data'!$A:$A, $A3762)</f>
        <v>0</v>
      </c>
      <c r="X3762" s="13">
        <f>SUMIFS('Fielding Data'!H:H, 'Fielding Data'!$A:$A, $A3762)</f>
        <v>0</v>
      </c>
    </row>
    <row r="3763" spans="1:24" x14ac:dyDescent="0.3">
      <c r="A3763" s="13" t="str">
        <f t="shared" si="117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 t="shared" si="116"/>
        <v>P</v>
      </c>
      <c r="Q3763" s="13">
        <f>IFERROR(VLOOKUP($A3763, 'Fielding Data'!$A$1:$H$12056, 5, 0), 0)</f>
        <v>0</v>
      </c>
      <c r="R3763" s="13">
        <f>IFERROR(VLOOKUP($A3763, 'Fielding Data'!$A$1:$H$12056, 6, 0), 0)</f>
        <v>1</v>
      </c>
      <c r="S3763" s="13">
        <f>IFERROR(VLOOKUP($A3763, 'Fielding Data'!$A$1:$H$12056, 7, 0), 0)</f>
        <v>0</v>
      </c>
      <c r="T3763" s="13">
        <f>IFERROR(VLOOKUP($A3763, 'Fielding Data'!$A$1:$H$12056, 8, 0), 0)</f>
        <v>0</v>
      </c>
      <c r="U3763" s="13">
        <f>SUMIFS('Fielding Data'!E:E, 'Fielding Data'!$A:$A, $A3763)</f>
        <v>0</v>
      </c>
      <c r="V3763" s="13">
        <f>SUMIFS('Fielding Data'!F:F, 'Fielding Data'!$A:$A, $A3763)</f>
        <v>1</v>
      </c>
      <c r="W3763" s="13">
        <f>SUMIFS('Fielding Data'!G:G, 'Fielding Data'!$A:$A, $A3763)</f>
        <v>0</v>
      </c>
      <c r="X3763" s="13">
        <f>SUMIFS('Fielding Data'!H:H, 'Fielding Data'!$A:$A, $A3763)</f>
        <v>0</v>
      </c>
    </row>
    <row r="3764" spans="1:24" x14ac:dyDescent="0.3">
      <c r="A3764" s="13" t="str">
        <f t="shared" si="117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 t="shared" si="116"/>
        <v>P</v>
      </c>
      <c r="Q3764" s="13">
        <f>IFERROR(VLOOKUP($A3764, 'Fielding Data'!$A$1:$H$12056, 5, 0), 0)</f>
        <v>8</v>
      </c>
      <c r="R3764" s="13">
        <f>IFERROR(VLOOKUP($A3764, 'Fielding Data'!$A$1:$H$12056, 6, 0), 0)</f>
        <v>13</v>
      </c>
      <c r="S3764" s="13">
        <f>IFERROR(VLOOKUP($A3764, 'Fielding Data'!$A$1:$H$12056, 7, 0), 0)</f>
        <v>0</v>
      </c>
      <c r="T3764" s="13">
        <f>IFERROR(VLOOKUP($A3764, 'Fielding Data'!$A$1:$H$12056, 8, 0), 0)</f>
        <v>1</v>
      </c>
      <c r="U3764" s="13">
        <f>SUMIFS('Fielding Data'!E:E, 'Fielding Data'!$A:$A, $A3764)</f>
        <v>8</v>
      </c>
      <c r="V3764" s="13">
        <f>SUMIFS('Fielding Data'!F:F, 'Fielding Data'!$A:$A, $A3764)</f>
        <v>13</v>
      </c>
      <c r="W3764" s="13">
        <f>SUMIFS('Fielding Data'!G:G, 'Fielding Data'!$A:$A, $A3764)</f>
        <v>0</v>
      </c>
      <c r="X3764" s="13">
        <f>SUMIFS('Fielding Data'!H:H, 'Fielding Data'!$A:$A, $A3764)</f>
        <v>1</v>
      </c>
    </row>
    <row r="3765" spans="1:24" x14ac:dyDescent="0.3">
      <c r="A3765" s="13" t="str">
        <f t="shared" si="117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 t="shared" si="116"/>
        <v>CF</v>
      </c>
      <c r="Q3765" s="13">
        <f>IFERROR(VLOOKUP($A3765, 'Fielding Data'!$A$1:$H$12056, 5, 0), 0)</f>
        <v>0</v>
      </c>
      <c r="R3765" s="13">
        <f>IFERROR(VLOOKUP($A3765, 'Fielding Data'!$A$1:$H$12056, 6, 0), 0)</f>
        <v>0</v>
      </c>
      <c r="S3765" s="13">
        <f>IFERROR(VLOOKUP($A3765, 'Fielding Data'!$A$1:$H$12056, 7, 0), 0)</f>
        <v>0</v>
      </c>
      <c r="T3765" s="13">
        <f>IFERROR(VLOOKUP($A3765, 'Fielding Data'!$A$1:$H$12056, 8, 0), 0)</f>
        <v>0</v>
      </c>
      <c r="U3765" s="13">
        <f>SUMIFS('Fielding Data'!E:E, 'Fielding Data'!$A:$A, $A3765)</f>
        <v>100</v>
      </c>
      <c r="V3765" s="13">
        <f>SUMIFS('Fielding Data'!F:F, 'Fielding Data'!$A:$A, $A3765)</f>
        <v>1</v>
      </c>
      <c r="W3765" s="13">
        <f>SUMIFS('Fielding Data'!G:G, 'Fielding Data'!$A:$A, $A3765)</f>
        <v>1</v>
      </c>
      <c r="X3765" s="13">
        <f>SUMIFS('Fielding Data'!H:H, 'Fielding Data'!$A:$A, $A3765)</f>
        <v>1</v>
      </c>
    </row>
    <row r="3766" spans="1:24" x14ac:dyDescent="0.3">
      <c r="A3766" s="13" t="str">
        <f t="shared" si="117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 t="shared" si="116"/>
        <v>C</v>
      </c>
      <c r="Q3766" s="13">
        <f>IFERROR(VLOOKUP($A3766, 'Fielding Data'!$A$1:$H$12056, 5, 0), 0)</f>
        <v>214</v>
      </c>
      <c r="R3766" s="13">
        <f>IFERROR(VLOOKUP($A3766, 'Fielding Data'!$A$1:$H$12056, 6, 0), 0)</f>
        <v>10</v>
      </c>
      <c r="S3766" s="13">
        <f>IFERROR(VLOOKUP($A3766, 'Fielding Data'!$A$1:$H$12056, 7, 0), 0)</f>
        <v>0</v>
      </c>
      <c r="T3766" s="13">
        <f>IFERROR(VLOOKUP($A3766, 'Fielding Data'!$A$1:$H$12056, 8, 0), 0)</f>
        <v>0</v>
      </c>
      <c r="U3766" s="13">
        <f>SUMIFS('Fielding Data'!E:E, 'Fielding Data'!$A:$A, $A3766)</f>
        <v>214</v>
      </c>
      <c r="V3766" s="13">
        <f>SUMIFS('Fielding Data'!F:F, 'Fielding Data'!$A:$A, $A3766)</f>
        <v>10</v>
      </c>
      <c r="W3766" s="13">
        <f>SUMIFS('Fielding Data'!G:G, 'Fielding Data'!$A:$A, $A3766)</f>
        <v>0</v>
      </c>
      <c r="X3766" s="13">
        <f>SUMIFS('Fielding Data'!H:H, 'Fielding Data'!$A:$A, $A3766)</f>
        <v>0</v>
      </c>
    </row>
    <row r="3767" spans="1:24" x14ac:dyDescent="0.3">
      <c r="A3767" s="13" t="str">
        <f t="shared" si="117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 t="shared" si="116"/>
        <v>P</v>
      </c>
      <c r="Q3767" s="13">
        <f>IFERROR(VLOOKUP($A3767, 'Fielding Data'!$A$1:$H$12056, 5, 0), 0)</f>
        <v>9</v>
      </c>
      <c r="R3767" s="13">
        <f>IFERROR(VLOOKUP($A3767, 'Fielding Data'!$A$1:$H$12056, 6, 0), 0)</f>
        <v>14</v>
      </c>
      <c r="S3767" s="13">
        <f>IFERROR(VLOOKUP($A3767, 'Fielding Data'!$A$1:$H$12056, 7, 0), 0)</f>
        <v>0</v>
      </c>
      <c r="T3767" s="13">
        <f>IFERROR(VLOOKUP($A3767, 'Fielding Data'!$A$1:$H$12056, 8, 0), 0)</f>
        <v>1</v>
      </c>
      <c r="U3767" s="13">
        <f>SUMIFS('Fielding Data'!E:E, 'Fielding Data'!$A:$A, $A3767)</f>
        <v>9</v>
      </c>
      <c r="V3767" s="13">
        <f>SUMIFS('Fielding Data'!F:F, 'Fielding Data'!$A:$A, $A3767)</f>
        <v>14</v>
      </c>
      <c r="W3767" s="13">
        <f>SUMIFS('Fielding Data'!G:G, 'Fielding Data'!$A:$A, $A3767)</f>
        <v>0</v>
      </c>
      <c r="X3767" s="13">
        <f>SUMIFS('Fielding Data'!H:H, 'Fielding Data'!$A:$A, $A3767)</f>
        <v>1</v>
      </c>
    </row>
    <row r="3768" spans="1:24" x14ac:dyDescent="0.3">
      <c r="A3768" s="13" t="str">
        <f t="shared" si="117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 t="shared" si="116"/>
        <v>3B</v>
      </c>
      <c r="Q3768" s="13">
        <f>IFERROR(VLOOKUP($A3768, 'Fielding Data'!$A$1:$H$12056, 5, 0), 0)</f>
        <v>10</v>
      </c>
      <c r="R3768" s="13">
        <f>IFERROR(VLOOKUP($A3768, 'Fielding Data'!$A$1:$H$12056, 6, 0), 0)</f>
        <v>28</v>
      </c>
      <c r="S3768" s="13">
        <f>IFERROR(VLOOKUP($A3768, 'Fielding Data'!$A$1:$H$12056, 7, 0), 0)</f>
        <v>1</v>
      </c>
      <c r="T3768" s="13">
        <f>IFERROR(VLOOKUP($A3768, 'Fielding Data'!$A$1:$H$12056, 8, 0), 0)</f>
        <v>3</v>
      </c>
      <c r="U3768" s="13">
        <f>SUMIFS('Fielding Data'!E:E, 'Fielding Data'!$A:$A, $A3768)</f>
        <v>10</v>
      </c>
      <c r="V3768" s="13">
        <f>SUMIFS('Fielding Data'!F:F, 'Fielding Data'!$A:$A, $A3768)</f>
        <v>28</v>
      </c>
      <c r="W3768" s="13">
        <f>SUMIFS('Fielding Data'!G:G, 'Fielding Data'!$A:$A, $A3768)</f>
        <v>1</v>
      </c>
      <c r="X3768" s="13">
        <f>SUMIFS('Fielding Data'!H:H, 'Fielding Data'!$A:$A, $A3768)</f>
        <v>3</v>
      </c>
    </row>
    <row r="3769" spans="1:24" x14ac:dyDescent="0.3">
      <c r="A3769" s="13" t="str">
        <f t="shared" si="117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 t="shared" si="116"/>
        <v>1B</v>
      </c>
      <c r="Q3769" s="13">
        <f>IFERROR(VLOOKUP($A3769, 'Fielding Data'!$A$1:$H$12056, 5, 0), 0)</f>
        <v>1339</v>
      </c>
      <c r="R3769" s="13">
        <f>IFERROR(VLOOKUP($A3769, 'Fielding Data'!$A$1:$H$12056, 6, 0), 0)</f>
        <v>75</v>
      </c>
      <c r="S3769" s="13">
        <f>IFERROR(VLOOKUP($A3769, 'Fielding Data'!$A$1:$H$12056, 7, 0), 0)</f>
        <v>6</v>
      </c>
      <c r="T3769" s="13">
        <f>IFERROR(VLOOKUP($A3769, 'Fielding Data'!$A$1:$H$12056, 8, 0), 0)</f>
        <v>153</v>
      </c>
      <c r="U3769" s="13">
        <f>SUMIFS('Fielding Data'!E:E, 'Fielding Data'!$A:$A, $A3769)</f>
        <v>1339</v>
      </c>
      <c r="V3769" s="13">
        <f>SUMIFS('Fielding Data'!F:F, 'Fielding Data'!$A:$A, $A3769)</f>
        <v>75</v>
      </c>
      <c r="W3769" s="13">
        <f>SUMIFS('Fielding Data'!G:G, 'Fielding Data'!$A:$A, $A3769)</f>
        <v>6</v>
      </c>
      <c r="X3769" s="13">
        <f>SUMIFS('Fielding Data'!H:H, 'Fielding Data'!$A:$A, $A3769)</f>
        <v>153</v>
      </c>
    </row>
    <row r="3770" spans="1:24" x14ac:dyDescent="0.3">
      <c r="A3770" s="13" t="str">
        <f t="shared" si="117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 t="shared" si="116"/>
        <v>P</v>
      </c>
      <c r="Q3770" s="13">
        <f>IFERROR(VLOOKUP($A3770, 'Fielding Data'!$A$1:$H$12056, 5, 0), 0)</f>
        <v>0</v>
      </c>
      <c r="R3770" s="13">
        <f>IFERROR(VLOOKUP($A3770, 'Fielding Data'!$A$1:$H$12056, 6, 0), 0)</f>
        <v>3</v>
      </c>
      <c r="S3770" s="13">
        <f>IFERROR(VLOOKUP($A3770, 'Fielding Data'!$A$1:$H$12056, 7, 0), 0)</f>
        <v>0</v>
      </c>
      <c r="T3770" s="13">
        <f>IFERROR(VLOOKUP($A3770, 'Fielding Data'!$A$1:$H$12056, 8, 0), 0)</f>
        <v>0</v>
      </c>
      <c r="U3770" s="13">
        <f>SUMIFS('Fielding Data'!E:E, 'Fielding Data'!$A:$A, $A3770)</f>
        <v>0</v>
      </c>
      <c r="V3770" s="13">
        <f>SUMIFS('Fielding Data'!F:F, 'Fielding Data'!$A:$A, $A3770)</f>
        <v>3</v>
      </c>
      <c r="W3770" s="13">
        <f>SUMIFS('Fielding Data'!G:G, 'Fielding Data'!$A:$A, $A3770)</f>
        <v>0</v>
      </c>
      <c r="X3770" s="13">
        <f>SUMIFS('Fielding Data'!H:H, 'Fielding Data'!$A:$A, $A3770)</f>
        <v>0</v>
      </c>
    </row>
    <row r="3771" spans="1:24" x14ac:dyDescent="0.3">
      <c r="A3771" s="13" t="str">
        <f t="shared" si="117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 t="shared" si="116"/>
        <v>1B</v>
      </c>
      <c r="Q3771" s="13">
        <f>IFERROR(VLOOKUP($A3771, 'Fielding Data'!$A$1:$H$12056, 5, 0), 0)</f>
        <v>805</v>
      </c>
      <c r="R3771" s="13">
        <f>IFERROR(VLOOKUP($A3771, 'Fielding Data'!$A$1:$H$12056, 6, 0), 0)</f>
        <v>38</v>
      </c>
      <c r="S3771" s="13">
        <f>IFERROR(VLOOKUP($A3771, 'Fielding Data'!$A$1:$H$12056, 7, 0), 0)</f>
        <v>9</v>
      </c>
      <c r="T3771" s="13">
        <f>IFERROR(VLOOKUP($A3771, 'Fielding Data'!$A$1:$H$12056, 8, 0), 0)</f>
        <v>62</v>
      </c>
      <c r="U3771" s="13">
        <f>SUMIFS('Fielding Data'!E:E, 'Fielding Data'!$A:$A, $A3771)</f>
        <v>805</v>
      </c>
      <c r="V3771" s="13">
        <f>SUMIFS('Fielding Data'!F:F, 'Fielding Data'!$A:$A, $A3771)</f>
        <v>38</v>
      </c>
      <c r="W3771" s="13">
        <f>SUMIFS('Fielding Data'!G:G, 'Fielding Data'!$A:$A, $A3771)</f>
        <v>9</v>
      </c>
      <c r="X3771" s="13">
        <f>SUMIFS('Fielding Data'!H:H, 'Fielding Data'!$A:$A, $A3771)</f>
        <v>62</v>
      </c>
    </row>
    <row r="3772" spans="1:24" x14ac:dyDescent="0.3">
      <c r="A3772" s="13" t="str">
        <f t="shared" si="117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 t="shared" si="116"/>
        <v>LF</v>
      </c>
      <c r="Q3772" s="13">
        <f>IFERROR(VLOOKUP($A3772, 'Fielding Data'!$A$1:$H$12056, 5, 0), 0)</f>
        <v>0</v>
      </c>
      <c r="R3772" s="13">
        <f>IFERROR(VLOOKUP($A3772, 'Fielding Data'!$A$1:$H$12056, 6, 0), 0)</f>
        <v>0</v>
      </c>
      <c r="S3772" s="13">
        <f>IFERROR(VLOOKUP($A3772, 'Fielding Data'!$A$1:$H$12056, 7, 0), 0)</f>
        <v>0</v>
      </c>
      <c r="T3772" s="13">
        <f>IFERROR(VLOOKUP($A3772, 'Fielding Data'!$A$1:$H$12056, 8, 0), 0)</f>
        <v>0</v>
      </c>
      <c r="U3772" s="13">
        <f>SUMIFS('Fielding Data'!E:E, 'Fielding Data'!$A:$A, $A3772)</f>
        <v>47</v>
      </c>
      <c r="V3772" s="13">
        <f>SUMIFS('Fielding Data'!F:F, 'Fielding Data'!$A:$A, $A3772)</f>
        <v>1</v>
      </c>
      <c r="W3772" s="13">
        <f>SUMIFS('Fielding Data'!G:G, 'Fielding Data'!$A:$A, $A3772)</f>
        <v>1</v>
      </c>
      <c r="X3772" s="13">
        <f>SUMIFS('Fielding Data'!H:H, 'Fielding Data'!$A:$A, $A3772)</f>
        <v>0</v>
      </c>
    </row>
    <row r="3773" spans="1:24" x14ac:dyDescent="0.3">
      <c r="A3773" s="13" t="str">
        <f t="shared" si="117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 t="shared" si="116"/>
        <v>CF</v>
      </c>
      <c r="Q3773" s="13">
        <f>IFERROR(VLOOKUP($A3773, 'Fielding Data'!$A$1:$H$12056, 5, 0), 0)</f>
        <v>0</v>
      </c>
      <c r="R3773" s="13">
        <f>IFERROR(VLOOKUP($A3773, 'Fielding Data'!$A$1:$H$12056, 6, 0), 0)</f>
        <v>0</v>
      </c>
      <c r="S3773" s="13">
        <f>IFERROR(VLOOKUP($A3773, 'Fielding Data'!$A$1:$H$12056, 7, 0), 0)</f>
        <v>0</v>
      </c>
      <c r="T3773" s="13">
        <f>IFERROR(VLOOKUP($A3773, 'Fielding Data'!$A$1:$H$12056, 8, 0), 0)</f>
        <v>0</v>
      </c>
      <c r="U3773" s="13">
        <f>SUMIFS('Fielding Data'!E:E, 'Fielding Data'!$A:$A, $A3773)</f>
        <v>173</v>
      </c>
      <c r="V3773" s="13">
        <f>SUMIFS('Fielding Data'!F:F, 'Fielding Data'!$A:$A, $A3773)</f>
        <v>4</v>
      </c>
      <c r="W3773" s="13">
        <f>SUMIFS('Fielding Data'!G:G, 'Fielding Data'!$A:$A, $A3773)</f>
        <v>2</v>
      </c>
      <c r="X3773" s="13">
        <f>SUMIFS('Fielding Data'!H:H, 'Fielding Data'!$A:$A, $A3773)</f>
        <v>1</v>
      </c>
    </row>
    <row r="3774" spans="1:24" x14ac:dyDescent="0.3">
      <c r="A3774" s="13" t="str">
        <f t="shared" si="117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 t="shared" si="116"/>
        <v>P</v>
      </c>
      <c r="Q3774" s="13">
        <f>IFERROR(VLOOKUP($A3774, 'Fielding Data'!$A$1:$H$12056, 5, 0), 0)</f>
        <v>12</v>
      </c>
      <c r="R3774" s="13">
        <f>IFERROR(VLOOKUP($A3774, 'Fielding Data'!$A$1:$H$12056, 6, 0), 0)</f>
        <v>13</v>
      </c>
      <c r="S3774" s="13">
        <f>IFERROR(VLOOKUP($A3774, 'Fielding Data'!$A$1:$H$12056, 7, 0), 0)</f>
        <v>1</v>
      </c>
      <c r="T3774" s="13">
        <f>IFERROR(VLOOKUP($A3774, 'Fielding Data'!$A$1:$H$12056, 8, 0), 0)</f>
        <v>2</v>
      </c>
      <c r="U3774" s="13">
        <f>SUMIFS('Fielding Data'!E:E, 'Fielding Data'!$A:$A, $A3774)</f>
        <v>12</v>
      </c>
      <c r="V3774" s="13">
        <f>SUMIFS('Fielding Data'!F:F, 'Fielding Data'!$A:$A, $A3774)</f>
        <v>13</v>
      </c>
      <c r="W3774" s="13">
        <f>SUMIFS('Fielding Data'!G:G, 'Fielding Data'!$A:$A, $A3774)</f>
        <v>1</v>
      </c>
      <c r="X3774" s="13">
        <f>SUMIFS('Fielding Data'!H:H, 'Fielding Data'!$A:$A, $A3774)</f>
        <v>2</v>
      </c>
    </row>
    <row r="3775" spans="1:24" x14ac:dyDescent="0.3">
      <c r="A3775" s="13" t="str">
        <f t="shared" si="117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 t="shared" si="116"/>
        <v>CF</v>
      </c>
      <c r="Q3775" s="13">
        <f>IFERROR(VLOOKUP($A3775, 'Fielding Data'!$A$1:$H$12056, 5, 0), 0)</f>
        <v>0</v>
      </c>
      <c r="R3775" s="13">
        <f>IFERROR(VLOOKUP($A3775, 'Fielding Data'!$A$1:$H$12056, 6, 0), 0)</f>
        <v>0</v>
      </c>
      <c r="S3775" s="13">
        <f>IFERROR(VLOOKUP($A3775, 'Fielding Data'!$A$1:$H$12056, 7, 0), 0)</f>
        <v>0</v>
      </c>
      <c r="T3775" s="13">
        <f>IFERROR(VLOOKUP($A3775, 'Fielding Data'!$A$1:$H$12056, 8, 0), 0)</f>
        <v>0</v>
      </c>
      <c r="U3775" s="13">
        <f>SUMIFS('Fielding Data'!E:E, 'Fielding Data'!$A:$A, $A3775)</f>
        <v>368</v>
      </c>
      <c r="V3775" s="13">
        <f>SUMIFS('Fielding Data'!F:F, 'Fielding Data'!$A:$A, $A3775)</f>
        <v>5</v>
      </c>
      <c r="W3775" s="13">
        <f>SUMIFS('Fielding Data'!G:G, 'Fielding Data'!$A:$A, $A3775)</f>
        <v>8</v>
      </c>
      <c r="X3775" s="13">
        <f>SUMIFS('Fielding Data'!H:H, 'Fielding Data'!$A:$A, $A3775)</f>
        <v>2</v>
      </c>
    </row>
    <row r="3776" spans="1:24" x14ac:dyDescent="0.3">
      <c r="A3776" s="13" t="str">
        <f t="shared" si="117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 t="shared" si="116"/>
        <v>LF</v>
      </c>
      <c r="Q3776" s="13">
        <f>IFERROR(VLOOKUP($A3776, 'Fielding Data'!$A$1:$H$12056, 5, 0), 0)</f>
        <v>0</v>
      </c>
      <c r="R3776" s="13">
        <f>IFERROR(VLOOKUP($A3776, 'Fielding Data'!$A$1:$H$12056, 6, 0), 0)</f>
        <v>0</v>
      </c>
      <c r="S3776" s="13">
        <f>IFERROR(VLOOKUP($A3776, 'Fielding Data'!$A$1:$H$12056, 7, 0), 0)</f>
        <v>0</v>
      </c>
      <c r="T3776" s="13">
        <f>IFERROR(VLOOKUP($A3776, 'Fielding Data'!$A$1:$H$12056, 8, 0), 0)</f>
        <v>0</v>
      </c>
      <c r="U3776" s="13">
        <f>SUMIFS('Fielding Data'!E:E, 'Fielding Data'!$A:$A, $A3776)</f>
        <v>15</v>
      </c>
      <c r="V3776" s="13">
        <f>SUMIFS('Fielding Data'!F:F, 'Fielding Data'!$A:$A, $A3776)</f>
        <v>2</v>
      </c>
      <c r="W3776" s="13">
        <f>SUMIFS('Fielding Data'!G:G, 'Fielding Data'!$A:$A, $A3776)</f>
        <v>0</v>
      </c>
      <c r="X3776" s="13">
        <f>SUMIFS('Fielding Data'!H:H, 'Fielding Data'!$A:$A, $A3776)</f>
        <v>0</v>
      </c>
    </row>
    <row r="3777" spans="1:24" x14ac:dyDescent="0.3">
      <c r="A3777" s="13" t="str">
        <f t="shared" si="117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 t="shared" si="116"/>
        <v>P</v>
      </c>
      <c r="Q3777" s="13">
        <f>IFERROR(VLOOKUP($A3777, 'Fielding Data'!$A$1:$H$12056, 5, 0), 0)</f>
        <v>13</v>
      </c>
      <c r="R3777" s="13">
        <f>IFERROR(VLOOKUP($A3777, 'Fielding Data'!$A$1:$H$12056, 6, 0), 0)</f>
        <v>21</v>
      </c>
      <c r="S3777" s="13">
        <f>IFERROR(VLOOKUP($A3777, 'Fielding Data'!$A$1:$H$12056, 7, 0), 0)</f>
        <v>1</v>
      </c>
      <c r="T3777" s="13">
        <f>IFERROR(VLOOKUP($A3777, 'Fielding Data'!$A$1:$H$12056, 8, 0), 0)</f>
        <v>1</v>
      </c>
      <c r="U3777" s="13">
        <f>SUMIFS('Fielding Data'!E:E, 'Fielding Data'!$A:$A, $A3777)</f>
        <v>13</v>
      </c>
      <c r="V3777" s="13">
        <f>SUMIFS('Fielding Data'!F:F, 'Fielding Data'!$A:$A, $A3777)</f>
        <v>21</v>
      </c>
      <c r="W3777" s="13">
        <f>SUMIFS('Fielding Data'!G:G, 'Fielding Data'!$A:$A, $A3777)</f>
        <v>1</v>
      </c>
      <c r="X3777" s="13">
        <f>SUMIFS('Fielding Data'!H:H, 'Fielding Data'!$A:$A, $A3777)</f>
        <v>1</v>
      </c>
    </row>
    <row r="3778" spans="1:24" x14ac:dyDescent="0.3">
      <c r="A3778" s="13" t="str">
        <f t="shared" si="117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 t="shared" ref="P3778:P3841" si="118">IFERROR(VLOOKUP($A3778, Fielding, 4, 0), "Other")</f>
        <v>P</v>
      </c>
      <c r="Q3778" s="13">
        <f>IFERROR(VLOOKUP($A3778, 'Fielding Data'!$A$1:$H$12056, 5, 0), 0)</f>
        <v>1</v>
      </c>
      <c r="R3778" s="13">
        <f>IFERROR(VLOOKUP($A3778, 'Fielding Data'!$A$1:$H$12056, 6, 0), 0)</f>
        <v>6</v>
      </c>
      <c r="S3778" s="13">
        <f>IFERROR(VLOOKUP($A3778, 'Fielding Data'!$A$1:$H$12056, 7, 0), 0)</f>
        <v>1</v>
      </c>
      <c r="T3778" s="13">
        <f>IFERROR(VLOOKUP($A3778, 'Fielding Data'!$A$1:$H$12056, 8, 0), 0)</f>
        <v>1</v>
      </c>
      <c r="U3778" s="13">
        <f>SUMIFS('Fielding Data'!E:E, 'Fielding Data'!$A:$A, $A3778)</f>
        <v>1</v>
      </c>
      <c r="V3778" s="13">
        <f>SUMIFS('Fielding Data'!F:F, 'Fielding Data'!$A:$A, $A3778)</f>
        <v>6</v>
      </c>
      <c r="W3778" s="13">
        <f>SUMIFS('Fielding Data'!G:G, 'Fielding Data'!$A:$A, $A3778)</f>
        <v>1</v>
      </c>
      <c r="X3778" s="13">
        <f>SUMIFS('Fielding Data'!H:H, 'Fielding Data'!$A:$A, $A3778)</f>
        <v>1</v>
      </c>
    </row>
    <row r="3779" spans="1:24" x14ac:dyDescent="0.3">
      <c r="A3779" s="13" t="str">
        <f t="shared" ref="A3779:A3842" si="11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 t="shared" si="118"/>
        <v>P</v>
      </c>
      <c r="Q3779" s="13">
        <f>IFERROR(VLOOKUP($A3779, 'Fielding Data'!$A$1:$H$12056, 5, 0), 0)</f>
        <v>1</v>
      </c>
      <c r="R3779" s="13">
        <f>IFERROR(VLOOKUP($A3779, 'Fielding Data'!$A$1:$H$12056, 6, 0), 0)</f>
        <v>6</v>
      </c>
      <c r="S3779" s="13">
        <f>IFERROR(VLOOKUP($A3779, 'Fielding Data'!$A$1:$H$12056, 7, 0), 0)</f>
        <v>0</v>
      </c>
      <c r="T3779" s="13">
        <f>IFERROR(VLOOKUP($A3779, 'Fielding Data'!$A$1:$H$12056, 8, 0), 0)</f>
        <v>0</v>
      </c>
      <c r="U3779" s="13">
        <f>SUMIFS('Fielding Data'!E:E, 'Fielding Data'!$A:$A, $A3779)</f>
        <v>1</v>
      </c>
      <c r="V3779" s="13">
        <f>SUMIFS('Fielding Data'!F:F, 'Fielding Data'!$A:$A, $A3779)</f>
        <v>6</v>
      </c>
      <c r="W3779" s="13">
        <f>SUMIFS('Fielding Data'!G:G, 'Fielding Data'!$A:$A, $A3779)</f>
        <v>0</v>
      </c>
      <c r="X3779" s="13">
        <f>SUMIFS('Fielding Data'!H:H, 'Fielding Data'!$A:$A, $A3779)</f>
        <v>0</v>
      </c>
    </row>
    <row r="3780" spans="1:24" x14ac:dyDescent="0.3">
      <c r="A3780" s="13" t="str">
        <f t="shared" si="11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 t="shared" si="118"/>
        <v>P</v>
      </c>
      <c r="Q3780" s="13">
        <f>IFERROR(VLOOKUP($A3780, 'Fielding Data'!$A$1:$H$12056, 5, 0), 0)</f>
        <v>6</v>
      </c>
      <c r="R3780" s="13">
        <f>IFERROR(VLOOKUP($A3780, 'Fielding Data'!$A$1:$H$12056, 6, 0), 0)</f>
        <v>12</v>
      </c>
      <c r="S3780" s="13">
        <f>IFERROR(VLOOKUP($A3780, 'Fielding Data'!$A$1:$H$12056, 7, 0), 0)</f>
        <v>1</v>
      </c>
      <c r="T3780" s="13">
        <f>IFERROR(VLOOKUP($A3780, 'Fielding Data'!$A$1:$H$12056, 8, 0), 0)</f>
        <v>2</v>
      </c>
      <c r="U3780" s="13">
        <f>SUMIFS('Fielding Data'!E:E, 'Fielding Data'!$A:$A, $A3780)</f>
        <v>6</v>
      </c>
      <c r="V3780" s="13">
        <f>SUMIFS('Fielding Data'!F:F, 'Fielding Data'!$A:$A, $A3780)</f>
        <v>12</v>
      </c>
      <c r="W3780" s="13">
        <f>SUMIFS('Fielding Data'!G:G, 'Fielding Data'!$A:$A, $A3780)</f>
        <v>1</v>
      </c>
      <c r="X3780" s="13">
        <f>SUMIFS('Fielding Data'!H:H, 'Fielding Data'!$A:$A, $A3780)</f>
        <v>2</v>
      </c>
    </row>
    <row r="3781" spans="1:24" x14ac:dyDescent="0.3">
      <c r="A3781" s="13" t="str">
        <f t="shared" si="11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 t="shared" si="118"/>
        <v>P</v>
      </c>
      <c r="Q3781" s="13">
        <f>IFERROR(VLOOKUP($A3781, 'Fielding Data'!$A$1:$H$12056, 5, 0), 0)</f>
        <v>0</v>
      </c>
      <c r="R3781" s="13">
        <f>IFERROR(VLOOKUP($A3781, 'Fielding Data'!$A$1:$H$12056, 6, 0), 0)</f>
        <v>2</v>
      </c>
      <c r="S3781" s="13">
        <f>IFERROR(VLOOKUP($A3781, 'Fielding Data'!$A$1:$H$12056, 7, 0), 0)</f>
        <v>1</v>
      </c>
      <c r="T3781" s="13">
        <f>IFERROR(VLOOKUP($A3781, 'Fielding Data'!$A$1:$H$12056, 8, 0), 0)</f>
        <v>0</v>
      </c>
      <c r="U3781" s="13">
        <f>SUMIFS('Fielding Data'!E:E, 'Fielding Data'!$A:$A, $A3781)</f>
        <v>0</v>
      </c>
      <c r="V3781" s="13">
        <f>SUMIFS('Fielding Data'!F:F, 'Fielding Data'!$A:$A, $A3781)</f>
        <v>2</v>
      </c>
      <c r="W3781" s="13">
        <f>SUMIFS('Fielding Data'!G:G, 'Fielding Data'!$A:$A, $A3781)</f>
        <v>1</v>
      </c>
      <c r="X3781" s="13">
        <f>SUMIFS('Fielding Data'!H:H, 'Fielding Data'!$A:$A, $A3781)</f>
        <v>0</v>
      </c>
    </row>
    <row r="3782" spans="1:24" x14ac:dyDescent="0.3">
      <c r="A3782" s="13" t="str">
        <f t="shared" si="11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 t="shared" si="118"/>
        <v>P</v>
      </c>
      <c r="Q3782" s="13">
        <f>IFERROR(VLOOKUP($A3782, 'Fielding Data'!$A$1:$H$12056, 5, 0), 0)</f>
        <v>7</v>
      </c>
      <c r="R3782" s="13">
        <f>IFERROR(VLOOKUP($A3782, 'Fielding Data'!$A$1:$H$12056, 6, 0), 0)</f>
        <v>30</v>
      </c>
      <c r="S3782" s="13">
        <f>IFERROR(VLOOKUP($A3782, 'Fielding Data'!$A$1:$H$12056, 7, 0), 0)</f>
        <v>1</v>
      </c>
      <c r="T3782" s="13">
        <f>IFERROR(VLOOKUP($A3782, 'Fielding Data'!$A$1:$H$12056, 8, 0), 0)</f>
        <v>2</v>
      </c>
      <c r="U3782" s="13">
        <f>SUMIFS('Fielding Data'!E:E, 'Fielding Data'!$A:$A, $A3782)</f>
        <v>7</v>
      </c>
      <c r="V3782" s="13">
        <f>SUMIFS('Fielding Data'!F:F, 'Fielding Data'!$A:$A, $A3782)</f>
        <v>30</v>
      </c>
      <c r="W3782" s="13">
        <f>SUMIFS('Fielding Data'!G:G, 'Fielding Data'!$A:$A, $A3782)</f>
        <v>1</v>
      </c>
      <c r="X3782" s="13">
        <f>SUMIFS('Fielding Data'!H:H, 'Fielding Data'!$A:$A, $A3782)</f>
        <v>2</v>
      </c>
    </row>
    <row r="3783" spans="1:24" x14ac:dyDescent="0.3">
      <c r="A3783" s="13" t="str">
        <f t="shared" si="11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 t="shared" si="118"/>
        <v>P</v>
      </c>
      <c r="Q3783" s="13">
        <f>IFERROR(VLOOKUP($A3783, 'Fielding Data'!$A$1:$H$12056, 5, 0), 0)</f>
        <v>1</v>
      </c>
      <c r="R3783" s="13">
        <f>IFERROR(VLOOKUP($A3783, 'Fielding Data'!$A$1:$H$12056, 6, 0), 0)</f>
        <v>1</v>
      </c>
      <c r="S3783" s="13">
        <f>IFERROR(VLOOKUP($A3783, 'Fielding Data'!$A$1:$H$12056, 7, 0), 0)</f>
        <v>1</v>
      </c>
      <c r="T3783" s="13">
        <f>IFERROR(VLOOKUP($A3783, 'Fielding Data'!$A$1:$H$12056, 8, 0), 0)</f>
        <v>0</v>
      </c>
      <c r="U3783" s="13">
        <f>SUMIFS('Fielding Data'!E:E, 'Fielding Data'!$A:$A, $A3783)</f>
        <v>1</v>
      </c>
      <c r="V3783" s="13">
        <f>SUMIFS('Fielding Data'!F:F, 'Fielding Data'!$A:$A, $A3783)</f>
        <v>1</v>
      </c>
      <c r="W3783" s="13">
        <f>SUMIFS('Fielding Data'!G:G, 'Fielding Data'!$A:$A, $A3783)</f>
        <v>1</v>
      </c>
      <c r="X3783" s="13">
        <f>SUMIFS('Fielding Data'!H:H, 'Fielding Data'!$A:$A, $A3783)</f>
        <v>0</v>
      </c>
    </row>
    <row r="3784" spans="1:24" x14ac:dyDescent="0.3">
      <c r="A3784" s="13" t="str">
        <f t="shared" si="11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 t="shared" si="118"/>
        <v>P</v>
      </c>
      <c r="Q3784" s="13">
        <f>IFERROR(VLOOKUP($A3784, 'Fielding Data'!$A$1:$H$12056, 5, 0), 0)</f>
        <v>1</v>
      </c>
      <c r="R3784" s="13">
        <f>IFERROR(VLOOKUP($A3784, 'Fielding Data'!$A$1:$H$12056, 6, 0), 0)</f>
        <v>0</v>
      </c>
      <c r="S3784" s="13">
        <f>IFERROR(VLOOKUP($A3784, 'Fielding Data'!$A$1:$H$12056, 7, 0), 0)</f>
        <v>0</v>
      </c>
      <c r="T3784" s="13">
        <f>IFERROR(VLOOKUP($A3784, 'Fielding Data'!$A$1:$H$12056, 8, 0), 0)</f>
        <v>0</v>
      </c>
      <c r="U3784" s="13">
        <f>SUMIFS('Fielding Data'!E:E, 'Fielding Data'!$A:$A, $A3784)</f>
        <v>1</v>
      </c>
      <c r="V3784" s="13">
        <f>SUMIFS('Fielding Data'!F:F, 'Fielding Data'!$A:$A, $A3784)</f>
        <v>0</v>
      </c>
      <c r="W3784" s="13">
        <f>SUMIFS('Fielding Data'!G:G, 'Fielding Data'!$A:$A, $A3784)</f>
        <v>0</v>
      </c>
      <c r="X3784" s="13">
        <f>SUMIFS('Fielding Data'!H:H, 'Fielding Data'!$A:$A, $A3784)</f>
        <v>0</v>
      </c>
    </row>
    <row r="3785" spans="1:24" x14ac:dyDescent="0.3">
      <c r="A3785" s="13" t="str">
        <f t="shared" si="11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 t="shared" si="118"/>
        <v>P</v>
      </c>
      <c r="Q3785" s="13">
        <f>IFERROR(VLOOKUP($A3785, 'Fielding Data'!$A$1:$H$12056, 5, 0), 0)</f>
        <v>1</v>
      </c>
      <c r="R3785" s="13">
        <f>IFERROR(VLOOKUP($A3785, 'Fielding Data'!$A$1:$H$12056, 6, 0), 0)</f>
        <v>1</v>
      </c>
      <c r="S3785" s="13">
        <f>IFERROR(VLOOKUP($A3785, 'Fielding Data'!$A$1:$H$12056, 7, 0), 0)</f>
        <v>0</v>
      </c>
      <c r="T3785" s="13">
        <f>IFERROR(VLOOKUP($A3785, 'Fielding Data'!$A$1:$H$12056, 8, 0), 0)</f>
        <v>0</v>
      </c>
      <c r="U3785" s="13">
        <f>SUMIFS('Fielding Data'!E:E, 'Fielding Data'!$A:$A, $A3785)</f>
        <v>1</v>
      </c>
      <c r="V3785" s="13">
        <f>SUMIFS('Fielding Data'!F:F, 'Fielding Data'!$A:$A, $A3785)</f>
        <v>1</v>
      </c>
      <c r="W3785" s="13">
        <f>SUMIFS('Fielding Data'!G:G, 'Fielding Data'!$A:$A, $A3785)</f>
        <v>0</v>
      </c>
      <c r="X3785" s="13">
        <f>SUMIFS('Fielding Data'!H:H, 'Fielding Data'!$A:$A, $A3785)</f>
        <v>0</v>
      </c>
    </row>
    <row r="3786" spans="1:24" x14ac:dyDescent="0.3">
      <c r="A3786" s="13" t="str">
        <f t="shared" si="11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 t="shared" si="118"/>
        <v>P</v>
      </c>
      <c r="Q3786" s="13">
        <f>IFERROR(VLOOKUP($A3786, 'Fielding Data'!$A$1:$H$12056, 5, 0), 0)</f>
        <v>6</v>
      </c>
      <c r="R3786" s="13">
        <f>IFERROR(VLOOKUP($A3786, 'Fielding Data'!$A$1:$H$12056, 6, 0), 0)</f>
        <v>10</v>
      </c>
      <c r="S3786" s="13">
        <f>IFERROR(VLOOKUP($A3786, 'Fielding Data'!$A$1:$H$12056, 7, 0), 0)</f>
        <v>1</v>
      </c>
      <c r="T3786" s="13">
        <f>IFERROR(VLOOKUP($A3786, 'Fielding Data'!$A$1:$H$12056, 8, 0), 0)</f>
        <v>1</v>
      </c>
      <c r="U3786" s="13">
        <f>SUMIFS('Fielding Data'!E:E, 'Fielding Data'!$A:$A, $A3786)</f>
        <v>6</v>
      </c>
      <c r="V3786" s="13">
        <f>SUMIFS('Fielding Data'!F:F, 'Fielding Data'!$A:$A, $A3786)</f>
        <v>10</v>
      </c>
      <c r="W3786" s="13">
        <f>SUMIFS('Fielding Data'!G:G, 'Fielding Data'!$A:$A, $A3786)</f>
        <v>1</v>
      </c>
      <c r="X3786" s="13">
        <f>SUMIFS('Fielding Data'!H:H, 'Fielding Data'!$A:$A, $A3786)</f>
        <v>1</v>
      </c>
    </row>
    <row r="3787" spans="1:24" x14ac:dyDescent="0.3">
      <c r="A3787" s="13" t="str">
        <f t="shared" si="11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 t="shared" si="118"/>
        <v>P</v>
      </c>
      <c r="Q3787" s="13">
        <f>IFERROR(VLOOKUP($A3787, 'Fielding Data'!$A$1:$H$12056, 5, 0), 0)</f>
        <v>12</v>
      </c>
      <c r="R3787" s="13">
        <f>IFERROR(VLOOKUP($A3787, 'Fielding Data'!$A$1:$H$12056, 6, 0), 0)</f>
        <v>19</v>
      </c>
      <c r="S3787" s="13">
        <f>IFERROR(VLOOKUP($A3787, 'Fielding Data'!$A$1:$H$12056, 7, 0), 0)</f>
        <v>3</v>
      </c>
      <c r="T3787" s="13">
        <f>IFERROR(VLOOKUP($A3787, 'Fielding Data'!$A$1:$H$12056, 8, 0), 0)</f>
        <v>2</v>
      </c>
      <c r="U3787" s="13">
        <f>SUMIFS('Fielding Data'!E:E, 'Fielding Data'!$A:$A, $A3787)</f>
        <v>12</v>
      </c>
      <c r="V3787" s="13">
        <f>SUMIFS('Fielding Data'!F:F, 'Fielding Data'!$A:$A, $A3787)</f>
        <v>19</v>
      </c>
      <c r="W3787" s="13">
        <f>SUMIFS('Fielding Data'!G:G, 'Fielding Data'!$A:$A, $A3787)</f>
        <v>3</v>
      </c>
      <c r="X3787" s="13">
        <f>SUMIFS('Fielding Data'!H:H, 'Fielding Data'!$A:$A, $A3787)</f>
        <v>2</v>
      </c>
    </row>
    <row r="3788" spans="1:24" x14ac:dyDescent="0.3">
      <c r="A3788" s="13" t="str">
        <f t="shared" si="11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 t="shared" si="118"/>
        <v>CF</v>
      </c>
      <c r="Q3788" s="13">
        <f>IFERROR(VLOOKUP($A3788, 'Fielding Data'!$A$1:$H$12056, 5, 0), 0)</f>
        <v>0</v>
      </c>
      <c r="R3788" s="13">
        <f>IFERROR(VLOOKUP($A3788, 'Fielding Data'!$A$1:$H$12056, 6, 0), 0)</f>
        <v>0</v>
      </c>
      <c r="S3788" s="13">
        <f>IFERROR(VLOOKUP($A3788, 'Fielding Data'!$A$1:$H$12056, 7, 0), 0)</f>
        <v>0</v>
      </c>
      <c r="T3788" s="13">
        <f>IFERROR(VLOOKUP($A3788, 'Fielding Data'!$A$1:$H$12056, 8, 0), 0)</f>
        <v>0</v>
      </c>
      <c r="U3788" s="13">
        <f>SUMIFS('Fielding Data'!E:E, 'Fielding Data'!$A:$A, $A3788)</f>
        <v>34</v>
      </c>
      <c r="V3788" s="13">
        <f>SUMIFS('Fielding Data'!F:F, 'Fielding Data'!$A:$A, $A3788)</f>
        <v>0</v>
      </c>
      <c r="W3788" s="13">
        <f>SUMIFS('Fielding Data'!G:G, 'Fielding Data'!$A:$A, $A3788)</f>
        <v>0</v>
      </c>
      <c r="X3788" s="13">
        <f>SUMIFS('Fielding Data'!H:H, 'Fielding Data'!$A:$A, $A3788)</f>
        <v>0</v>
      </c>
    </row>
    <row r="3789" spans="1:24" x14ac:dyDescent="0.3">
      <c r="A3789" s="13" t="str">
        <f t="shared" si="11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 t="shared" si="118"/>
        <v>CF</v>
      </c>
      <c r="Q3789" s="13">
        <f>IFERROR(VLOOKUP($A3789, 'Fielding Data'!$A$1:$H$12056, 5, 0), 0)</f>
        <v>0</v>
      </c>
      <c r="R3789" s="13">
        <f>IFERROR(VLOOKUP($A3789, 'Fielding Data'!$A$1:$H$12056, 6, 0), 0)</f>
        <v>0</v>
      </c>
      <c r="S3789" s="13">
        <f>IFERROR(VLOOKUP($A3789, 'Fielding Data'!$A$1:$H$12056, 7, 0), 0)</f>
        <v>0</v>
      </c>
      <c r="T3789" s="13">
        <f>IFERROR(VLOOKUP($A3789, 'Fielding Data'!$A$1:$H$12056, 8, 0), 0)</f>
        <v>0</v>
      </c>
      <c r="U3789" s="13">
        <f>SUMIFS('Fielding Data'!E:E, 'Fielding Data'!$A:$A, $A3789)</f>
        <v>247</v>
      </c>
      <c r="V3789" s="13">
        <f>SUMIFS('Fielding Data'!F:F, 'Fielding Data'!$A:$A, $A3789)</f>
        <v>13</v>
      </c>
      <c r="W3789" s="13">
        <f>SUMIFS('Fielding Data'!G:G, 'Fielding Data'!$A:$A, $A3789)</f>
        <v>5</v>
      </c>
      <c r="X3789" s="13">
        <f>SUMIFS('Fielding Data'!H:H, 'Fielding Data'!$A:$A, $A3789)</f>
        <v>3</v>
      </c>
    </row>
    <row r="3790" spans="1:24" x14ac:dyDescent="0.3">
      <c r="A3790" s="13" t="str">
        <f t="shared" si="11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 t="shared" si="118"/>
        <v>1B</v>
      </c>
      <c r="Q3790" s="13">
        <f>IFERROR(VLOOKUP($A3790, 'Fielding Data'!$A$1:$H$12056, 5, 0), 0)</f>
        <v>82</v>
      </c>
      <c r="R3790" s="13">
        <f>IFERROR(VLOOKUP($A3790, 'Fielding Data'!$A$1:$H$12056, 6, 0), 0)</f>
        <v>9</v>
      </c>
      <c r="S3790" s="13">
        <f>IFERROR(VLOOKUP($A3790, 'Fielding Data'!$A$1:$H$12056, 7, 0), 0)</f>
        <v>0</v>
      </c>
      <c r="T3790" s="13">
        <f>IFERROR(VLOOKUP($A3790, 'Fielding Data'!$A$1:$H$12056, 8, 0), 0)</f>
        <v>7</v>
      </c>
      <c r="U3790" s="13">
        <f>SUMIFS('Fielding Data'!E:E, 'Fielding Data'!$A:$A, $A3790)</f>
        <v>123</v>
      </c>
      <c r="V3790" s="13">
        <f>SUMIFS('Fielding Data'!F:F, 'Fielding Data'!$A:$A, $A3790)</f>
        <v>86</v>
      </c>
      <c r="W3790" s="13">
        <f>SUMIFS('Fielding Data'!G:G, 'Fielding Data'!$A:$A, $A3790)</f>
        <v>4</v>
      </c>
      <c r="X3790" s="13">
        <f>SUMIFS('Fielding Data'!H:H, 'Fielding Data'!$A:$A, $A3790)</f>
        <v>17</v>
      </c>
    </row>
    <row r="3791" spans="1:24" x14ac:dyDescent="0.3">
      <c r="A3791" s="13" t="str">
        <f t="shared" si="11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 t="shared" si="118"/>
        <v>2B</v>
      </c>
      <c r="Q3791" s="13">
        <f>IFERROR(VLOOKUP($A3791, 'Fielding Data'!$A$1:$H$12056, 5, 0), 0)</f>
        <v>55</v>
      </c>
      <c r="R3791" s="13">
        <f>IFERROR(VLOOKUP($A3791, 'Fielding Data'!$A$1:$H$12056, 6, 0), 0)</f>
        <v>92</v>
      </c>
      <c r="S3791" s="13">
        <f>IFERROR(VLOOKUP($A3791, 'Fielding Data'!$A$1:$H$12056, 7, 0), 0)</f>
        <v>4</v>
      </c>
      <c r="T3791" s="13">
        <f>IFERROR(VLOOKUP($A3791, 'Fielding Data'!$A$1:$H$12056, 8, 0), 0)</f>
        <v>22</v>
      </c>
      <c r="U3791" s="13">
        <f>SUMIFS('Fielding Data'!E:E, 'Fielding Data'!$A:$A, $A3791)</f>
        <v>112</v>
      </c>
      <c r="V3791" s="13">
        <f>SUMIFS('Fielding Data'!F:F, 'Fielding Data'!$A:$A, $A3791)</f>
        <v>256</v>
      </c>
      <c r="W3791" s="13">
        <f>SUMIFS('Fielding Data'!G:G, 'Fielding Data'!$A:$A, $A3791)</f>
        <v>14</v>
      </c>
      <c r="X3791" s="13">
        <f>SUMIFS('Fielding Data'!H:H, 'Fielding Data'!$A:$A, $A3791)</f>
        <v>54</v>
      </c>
    </row>
    <row r="3792" spans="1:24" x14ac:dyDescent="0.3">
      <c r="A3792" s="13" t="str">
        <f t="shared" si="11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 t="shared" si="118"/>
        <v>SS</v>
      </c>
      <c r="Q3792" s="13">
        <f>IFERROR(VLOOKUP($A3792, 'Fielding Data'!$A$1:$H$12056, 5, 0), 0)</f>
        <v>234</v>
      </c>
      <c r="R3792" s="13">
        <f>IFERROR(VLOOKUP($A3792, 'Fielding Data'!$A$1:$H$12056, 6, 0), 0)</f>
        <v>446</v>
      </c>
      <c r="S3792" s="13">
        <f>IFERROR(VLOOKUP($A3792, 'Fielding Data'!$A$1:$H$12056, 7, 0), 0)</f>
        <v>20</v>
      </c>
      <c r="T3792" s="13">
        <f>IFERROR(VLOOKUP($A3792, 'Fielding Data'!$A$1:$H$12056, 8, 0), 0)</f>
        <v>96</v>
      </c>
      <c r="U3792" s="13">
        <f>SUMIFS('Fielding Data'!E:E, 'Fielding Data'!$A:$A, $A3792)</f>
        <v>234</v>
      </c>
      <c r="V3792" s="13">
        <f>SUMIFS('Fielding Data'!F:F, 'Fielding Data'!$A:$A, $A3792)</f>
        <v>446</v>
      </c>
      <c r="W3792" s="13">
        <f>SUMIFS('Fielding Data'!G:G, 'Fielding Data'!$A:$A, $A3792)</f>
        <v>20</v>
      </c>
      <c r="X3792" s="13">
        <f>SUMIFS('Fielding Data'!H:H, 'Fielding Data'!$A:$A, $A3792)</f>
        <v>96</v>
      </c>
    </row>
    <row r="3793" spans="1:24" x14ac:dyDescent="0.3">
      <c r="A3793" s="13" t="str">
        <f t="shared" si="11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 t="shared" si="118"/>
        <v>P</v>
      </c>
      <c r="Q3793" s="13">
        <f>IFERROR(VLOOKUP($A3793, 'Fielding Data'!$A$1:$H$12056, 5, 0), 0)</f>
        <v>4</v>
      </c>
      <c r="R3793" s="13">
        <f>IFERROR(VLOOKUP($A3793, 'Fielding Data'!$A$1:$H$12056, 6, 0), 0)</f>
        <v>7</v>
      </c>
      <c r="S3793" s="13">
        <f>IFERROR(VLOOKUP($A3793, 'Fielding Data'!$A$1:$H$12056, 7, 0), 0)</f>
        <v>0</v>
      </c>
      <c r="T3793" s="13">
        <f>IFERROR(VLOOKUP($A3793, 'Fielding Data'!$A$1:$H$12056, 8, 0), 0)</f>
        <v>1</v>
      </c>
      <c r="U3793" s="13">
        <f>SUMIFS('Fielding Data'!E:E, 'Fielding Data'!$A:$A, $A3793)</f>
        <v>4</v>
      </c>
      <c r="V3793" s="13">
        <f>SUMIFS('Fielding Data'!F:F, 'Fielding Data'!$A:$A, $A3793)</f>
        <v>7</v>
      </c>
      <c r="W3793" s="13">
        <f>SUMIFS('Fielding Data'!G:G, 'Fielding Data'!$A:$A, $A3793)</f>
        <v>0</v>
      </c>
      <c r="X3793" s="13">
        <f>SUMIFS('Fielding Data'!H:H, 'Fielding Data'!$A:$A, $A3793)</f>
        <v>1</v>
      </c>
    </row>
    <row r="3794" spans="1:24" x14ac:dyDescent="0.3">
      <c r="A3794" s="13" t="str">
        <f t="shared" si="11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 t="shared" si="118"/>
        <v>P</v>
      </c>
      <c r="Q3794" s="13">
        <f>IFERROR(VLOOKUP($A3794, 'Fielding Data'!$A$1:$H$12056, 5, 0), 0)</f>
        <v>1</v>
      </c>
      <c r="R3794" s="13">
        <f>IFERROR(VLOOKUP($A3794, 'Fielding Data'!$A$1:$H$12056, 6, 0), 0)</f>
        <v>2</v>
      </c>
      <c r="S3794" s="13">
        <f>IFERROR(VLOOKUP($A3794, 'Fielding Data'!$A$1:$H$12056, 7, 0), 0)</f>
        <v>0</v>
      </c>
      <c r="T3794" s="13">
        <f>IFERROR(VLOOKUP($A3794, 'Fielding Data'!$A$1:$H$12056, 8, 0), 0)</f>
        <v>0</v>
      </c>
      <c r="U3794" s="13">
        <f>SUMIFS('Fielding Data'!E:E, 'Fielding Data'!$A:$A, $A3794)</f>
        <v>1</v>
      </c>
      <c r="V3794" s="13">
        <f>SUMIFS('Fielding Data'!F:F, 'Fielding Data'!$A:$A, $A3794)</f>
        <v>2</v>
      </c>
      <c r="W3794" s="13">
        <f>SUMIFS('Fielding Data'!G:G, 'Fielding Data'!$A:$A, $A3794)</f>
        <v>0</v>
      </c>
      <c r="X3794" s="13">
        <f>SUMIFS('Fielding Data'!H:H, 'Fielding Data'!$A:$A, $A3794)</f>
        <v>0</v>
      </c>
    </row>
    <row r="3795" spans="1:24" x14ac:dyDescent="0.3">
      <c r="A3795" s="13" t="str">
        <f t="shared" si="11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 t="shared" si="118"/>
        <v>3B</v>
      </c>
      <c r="Q3795" s="13">
        <f>IFERROR(VLOOKUP($A3795, 'Fielding Data'!$A$1:$H$12056, 5, 0), 0)</f>
        <v>0</v>
      </c>
      <c r="R3795" s="13">
        <f>IFERROR(VLOOKUP($A3795, 'Fielding Data'!$A$1:$H$12056, 6, 0), 0)</f>
        <v>0</v>
      </c>
      <c r="S3795" s="13">
        <f>IFERROR(VLOOKUP($A3795, 'Fielding Data'!$A$1:$H$12056, 7, 0), 0)</f>
        <v>0</v>
      </c>
      <c r="T3795" s="13">
        <f>IFERROR(VLOOKUP($A3795, 'Fielding Data'!$A$1:$H$12056, 8, 0), 0)</f>
        <v>0</v>
      </c>
      <c r="U3795" s="13">
        <f>SUMIFS('Fielding Data'!E:E, 'Fielding Data'!$A:$A, $A3795)</f>
        <v>0</v>
      </c>
      <c r="V3795" s="13">
        <f>SUMIFS('Fielding Data'!F:F, 'Fielding Data'!$A:$A, $A3795)</f>
        <v>0</v>
      </c>
      <c r="W3795" s="13">
        <f>SUMIFS('Fielding Data'!G:G, 'Fielding Data'!$A:$A, $A3795)</f>
        <v>0</v>
      </c>
      <c r="X3795" s="13">
        <f>SUMIFS('Fielding Data'!H:H, 'Fielding Data'!$A:$A, $A3795)</f>
        <v>0</v>
      </c>
    </row>
    <row r="3796" spans="1:24" x14ac:dyDescent="0.3">
      <c r="A3796" s="13" t="str">
        <f t="shared" si="11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 t="shared" si="118"/>
        <v>P</v>
      </c>
      <c r="Q3796" s="13">
        <f>IFERROR(VLOOKUP($A3796, 'Fielding Data'!$A$1:$H$12056, 5, 0), 0)</f>
        <v>7</v>
      </c>
      <c r="R3796" s="13">
        <f>IFERROR(VLOOKUP($A3796, 'Fielding Data'!$A$1:$H$12056, 6, 0), 0)</f>
        <v>16</v>
      </c>
      <c r="S3796" s="13">
        <f>IFERROR(VLOOKUP($A3796, 'Fielding Data'!$A$1:$H$12056, 7, 0), 0)</f>
        <v>2</v>
      </c>
      <c r="T3796" s="13">
        <f>IFERROR(VLOOKUP($A3796, 'Fielding Data'!$A$1:$H$12056, 8, 0), 0)</f>
        <v>0</v>
      </c>
      <c r="U3796" s="13">
        <f>SUMIFS('Fielding Data'!E:E, 'Fielding Data'!$A:$A, $A3796)</f>
        <v>7</v>
      </c>
      <c r="V3796" s="13">
        <f>SUMIFS('Fielding Data'!F:F, 'Fielding Data'!$A:$A, $A3796)</f>
        <v>16</v>
      </c>
      <c r="W3796" s="13">
        <f>SUMIFS('Fielding Data'!G:G, 'Fielding Data'!$A:$A, $A3796)</f>
        <v>2</v>
      </c>
      <c r="X3796" s="13">
        <f>SUMIFS('Fielding Data'!H:H, 'Fielding Data'!$A:$A, $A3796)</f>
        <v>0</v>
      </c>
    </row>
    <row r="3797" spans="1:24" x14ac:dyDescent="0.3">
      <c r="A3797" s="13" t="str">
        <f t="shared" si="11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 t="shared" si="118"/>
        <v>2B</v>
      </c>
      <c r="Q3797" s="13">
        <f>IFERROR(VLOOKUP($A3797, 'Fielding Data'!$A$1:$H$12056, 5, 0), 0)</f>
        <v>0</v>
      </c>
      <c r="R3797" s="13">
        <f>IFERROR(VLOOKUP($A3797, 'Fielding Data'!$A$1:$H$12056, 6, 0), 0)</f>
        <v>0</v>
      </c>
      <c r="S3797" s="13">
        <f>IFERROR(VLOOKUP($A3797, 'Fielding Data'!$A$1:$H$12056, 7, 0), 0)</f>
        <v>0</v>
      </c>
      <c r="T3797" s="13">
        <f>IFERROR(VLOOKUP($A3797, 'Fielding Data'!$A$1:$H$12056, 8, 0), 0)</f>
        <v>0</v>
      </c>
      <c r="U3797" s="13">
        <f>SUMIFS('Fielding Data'!E:E, 'Fielding Data'!$A:$A, $A3797)</f>
        <v>2</v>
      </c>
      <c r="V3797" s="13">
        <f>SUMIFS('Fielding Data'!F:F, 'Fielding Data'!$A:$A, $A3797)</f>
        <v>3</v>
      </c>
      <c r="W3797" s="13">
        <f>SUMIFS('Fielding Data'!G:G, 'Fielding Data'!$A:$A, $A3797)</f>
        <v>0</v>
      </c>
      <c r="X3797" s="13">
        <f>SUMIFS('Fielding Data'!H:H, 'Fielding Data'!$A:$A, $A3797)</f>
        <v>0</v>
      </c>
    </row>
    <row r="3798" spans="1:24" x14ac:dyDescent="0.3">
      <c r="A3798" s="13" t="str">
        <f t="shared" si="11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 t="shared" si="118"/>
        <v>LF</v>
      </c>
      <c r="Q3798" s="13">
        <f>IFERROR(VLOOKUP($A3798, 'Fielding Data'!$A$1:$H$12056, 5, 0), 0)</f>
        <v>0</v>
      </c>
      <c r="R3798" s="13">
        <f>IFERROR(VLOOKUP($A3798, 'Fielding Data'!$A$1:$H$12056, 6, 0), 0)</f>
        <v>0</v>
      </c>
      <c r="S3798" s="13">
        <f>IFERROR(VLOOKUP($A3798, 'Fielding Data'!$A$1:$H$12056, 7, 0), 0)</f>
        <v>0</v>
      </c>
      <c r="T3798" s="13">
        <f>IFERROR(VLOOKUP($A3798, 'Fielding Data'!$A$1:$H$12056, 8, 0), 0)</f>
        <v>0</v>
      </c>
      <c r="U3798" s="13">
        <f>SUMIFS('Fielding Data'!E:E, 'Fielding Data'!$A:$A, $A3798)</f>
        <v>4</v>
      </c>
      <c r="V3798" s="13">
        <f>SUMIFS('Fielding Data'!F:F, 'Fielding Data'!$A:$A, $A3798)</f>
        <v>2</v>
      </c>
      <c r="W3798" s="13">
        <f>SUMIFS('Fielding Data'!G:G, 'Fielding Data'!$A:$A, $A3798)</f>
        <v>0</v>
      </c>
      <c r="X3798" s="13">
        <f>SUMIFS('Fielding Data'!H:H, 'Fielding Data'!$A:$A, $A3798)</f>
        <v>1</v>
      </c>
    </row>
    <row r="3799" spans="1:24" x14ac:dyDescent="0.3">
      <c r="A3799" s="13" t="str">
        <f t="shared" si="11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 t="shared" si="118"/>
        <v>CF</v>
      </c>
      <c r="Q3799" s="13">
        <f>IFERROR(VLOOKUP($A3799, 'Fielding Data'!$A$1:$H$12056, 5, 0), 0)</f>
        <v>0</v>
      </c>
      <c r="R3799" s="13">
        <f>IFERROR(VLOOKUP($A3799, 'Fielding Data'!$A$1:$H$12056, 6, 0), 0)</f>
        <v>0</v>
      </c>
      <c r="S3799" s="13">
        <f>IFERROR(VLOOKUP($A3799, 'Fielding Data'!$A$1:$H$12056, 7, 0), 0)</f>
        <v>0</v>
      </c>
      <c r="T3799" s="13">
        <f>IFERROR(VLOOKUP($A3799, 'Fielding Data'!$A$1:$H$12056, 8, 0), 0)</f>
        <v>0</v>
      </c>
      <c r="U3799" s="13">
        <f>SUMIFS('Fielding Data'!E:E, 'Fielding Data'!$A:$A, $A3799)</f>
        <v>41</v>
      </c>
      <c r="V3799" s="13">
        <f>SUMIFS('Fielding Data'!F:F, 'Fielding Data'!$A:$A, $A3799)</f>
        <v>1</v>
      </c>
      <c r="W3799" s="13">
        <f>SUMIFS('Fielding Data'!G:G, 'Fielding Data'!$A:$A, $A3799)</f>
        <v>0</v>
      </c>
      <c r="X3799" s="13">
        <f>SUMIFS('Fielding Data'!H:H, 'Fielding Data'!$A:$A, $A3799)</f>
        <v>0</v>
      </c>
    </row>
    <row r="3800" spans="1:24" x14ac:dyDescent="0.3">
      <c r="A3800" s="13" t="str">
        <f t="shared" si="11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 t="shared" si="118"/>
        <v>CF</v>
      </c>
      <c r="Q3800" s="13">
        <f>IFERROR(VLOOKUP($A3800, 'Fielding Data'!$A$1:$H$12056, 5, 0), 0)</f>
        <v>0</v>
      </c>
      <c r="R3800" s="13">
        <f>IFERROR(VLOOKUP($A3800, 'Fielding Data'!$A$1:$H$12056, 6, 0), 0)</f>
        <v>0</v>
      </c>
      <c r="S3800" s="13">
        <f>IFERROR(VLOOKUP($A3800, 'Fielding Data'!$A$1:$H$12056, 7, 0), 0)</f>
        <v>0</v>
      </c>
      <c r="T3800" s="13">
        <f>IFERROR(VLOOKUP($A3800, 'Fielding Data'!$A$1:$H$12056, 8, 0), 0)</f>
        <v>0</v>
      </c>
      <c r="U3800" s="13">
        <f>SUMIFS('Fielding Data'!E:E, 'Fielding Data'!$A:$A, $A3800)</f>
        <v>94</v>
      </c>
      <c r="V3800" s="13">
        <f>SUMIFS('Fielding Data'!F:F, 'Fielding Data'!$A:$A, $A3800)</f>
        <v>0</v>
      </c>
      <c r="W3800" s="13">
        <f>SUMIFS('Fielding Data'!G:G, 'Fielding Data'!$A:$A, $A3800)</f>
        <v>0</v>
      </c>
      <c r="X3800" s="13">
        <f>SUMIFS('Fielding Data'!H:H, 'Fielding Data'!$A:$A, $A3800)</f>
        <v>0</v>
      </c>
    </row>
    <row r="3801" spans="1:24" x14ac:dyDescent="0.3">
      <c r="A3801" s="13" t="str">
        <f t="shared" si="11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 t="shared" si="118"/>
        <v>P</v>
      </c>
      <c r="Q3801" s="13">
        <f>IFERROR(VLOOKUP($A3801, 'Fielding Data'!$A$1:$H$12056, 5, 0), 0)</f>
        <v>11</v>
      </c>
      <c r="R3801" s="13">
        <f>IFERROR(VLOOKUP($A3801, 'Fielding Data'!$A$1:$H$12056, 6, 0), 0)</f>
        <v>40</v>
      </c>
      <c r="S3801" s="13">
        <f>IFERROR(VLOOKUP($A3801, 'Fielding Data'!$A$1:$H$12056, 7, 0), 0)</f>
        <v>2</v>
      </c>
      <c r="T3801" s="13">
        <f>IFERROR(VLOOKUP($A3801, 'Fielding Data'!$A$1:$H$12056, 8, 0), 0)</f>
        <v>1</v>
      </c>
      <c r="U3801" s="13">
        <f>SUMIFS('Fielding Data'!E:E, 'Fielding Data'!$A:$A, $A3801)</f>
        <v>11</v>
      </c>
      <c r="V3801" s="13">
        <f>SUMIFS('Fielding Data'!F:F, 'Fielding Data'!$A:$A, $A3801)</f>
        <v>40</v>
      </c>
      <c r="W3801" s="13">
        <f>SUMIFS('Fielding Data'!G:G, 'Fielding Data'!$A:$A, $A3801)</f>
        <v>2</v>
      </c>
      <c r="X3801" s="13">
        <f>SUMIFS('Fielding Data'!H:H, 'Fielding Data'!$A:$A, $A3801)</f>
        <v>1</v>
      </c>
    </row>
    <row r="3802" spans="1:24" x14ac:dyDescent="0.3">
      <c r="A3802" s="13" t="str">
        <f t="shared" si="11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 t="shared" si="118"/>
        <v>P</v>
      </c>
      <c r="Q3802" s="13">
        <f>IFERROR(VLOOKUP($A3802, 'Fielding Data'!$A$1:$H$12056, 5, 0), 0)</f>
        <v>0</v>
      </c>
      <c r="R3802" s="13">
        <f>IFERROR(VLOOKUP($A3802, 'Fielding Data'!$A$1:$H$12056, 6, 0), 0)</f>
        <v>5</v>
      </c>
      <c r="S3802" s="13">
        <f>IFERROR(VLOOKUP($A3802, 'Fielding Data'!$A$1:$H$12056, 7, 0), 0)</f>
        <v>2</v>
      </c>
      <c r="T3802" s="13">
        <f>IFERROR(VLOOKUP($A3802, 'Fielding Data'!$A$1:$H$12056, 8, 0), 0)</f>
        <v>0</v>
      </c>
      <c r="U3802" s="13">
        <f>SUMIFS('Fielding Data'!E:E, 'Fielding Data'!$A:$A, $A3802)</f>
        <v>0</v>
      </c>
      <c r="V3802" s="13">
        <f>SUMIFS('Fielding Data'!F:F, 'Fielding Data'!$A:$A, $A3802)</f>
        <v>5</v>
      </c>
      <c r="W3802" s="13">
        <f>SUMIFS('Fielding Data'!G:G, 'Fielding Data'!$A:$A, $A3802)</f>
        <v>2</v>
      </c>
      <c r="X3802" s="13">
        <f>SUMIFS('Fielding Data'!H:H, 'Fielding Data'!$A:$A, $A3802)</f>
        <v>0</v>
      </c>
    </row>
    <row r="3803" spans="1:24" x14ac:dyDescent="0.3">
      <c r="A3803" s="13" t="str">
        <f t="shared" si="11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 t="shared" si="118"/>
        <v>2B</v>
      </c>
      <c r="Q3803" s="13">
        <f>IFERROR(VLOOKUP($A3803, 'Fielding Data'!$A$1:$H$12056, 5, 0), 0)</f>
        <v>98</v>
      </c>
      <c r="R3803" s="13">
        <f>IFERROR(VLOOKUP($A3803, 'Fielding Data'!$A$1:$H$12056, 6, 0), 0)</f>
        <v>158</v>
      </c>
      <c r="S3803" s="13">
        <f>IFERROR(VLOOKUP($A3803, 'Fielding Data'!$A$1:$H$12056, 7, 0), 0)</f>
        <v>2</v>
      </c>
      <c r="T3803" s="13">
        <f>IFERROR(VLOOKUP($A3803, 'Fielding Data'!$A$1:$H$12056, 8, 0), 0)</f>
        <v>31</v>
      </c>
      <c r="U3803" s="13">
        <f>SUMIFS('Fielding Data'!E:E, 'Fielding Data'!$A:$A, $A3803)</f>
        <v>98</v>
      </c>
      <c r="V3803" s="13">
        <f>SUMIFS('Fielding Data'!F:F, 'Fielding Data'!$A:$A, $A3803)</f>
        <v>158</v>
      </c>
      <c r="W3803" s="13">
        <f>SUMIFS('Fielding Data'!G:G, 'Fielding Data'!$A:$A, $A3803)</f>
        <v>2</v>
      </c>
      <c r="X3803" s="13">
        <f>SUMIFS('Fielding Data'!H:H, 'Fielding Data'!$A:$A, $A3803)</f>
        <v>31</v>
      </c>
    </row>
    <row r="3804" spans="1:24" x14ac:dyDescent="0.3">
      <c r="A3804" s="13" t="str">
        <f t="shared" si="11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 t="shared" si="118"/>
        <v>CF</v>
      </c>
      <c r="Q3804" s="13">
        <f>IFERROR(VLOOKUP($A3804, 'Fielding Data'!$A$1:$H$12056, 5, 0), 0)</f>
        <v>0</v>
      </c>
      <c r="R3804" s="13">
        <f>IFERROR(VLOOKUP($A3804, 'Fielding Data'!$A$1:$H$12056, 6, 0), 0)</f>
        <v>0</v>
      </c>
      <c r="S3804" s="13">
        <f>IFERROR(VLOOKUP($A3804, 'Fielding Data'!$A$1:$H$12056, 7, 0), 0)</f>
        <v>0</v>
      </c>
      <c r="T3804" s="13">
        <f>IFERROR(VLOOKUP($A3804, 'Fielding Data'!$A$1:$H$12056, 8, 0), 0)</f>
        <v>0</v>
      </c>
      <c r="U3804" s="13">
        <f>SUMIFS('Fielding Data'!E:E, 'Fielding Data'!$A:$A, $A3804)</f>
        <v>232</v>
      </c>
      <c r="V3804" s="13">
        <f>SUMIFS('Fielding Data'!F:F, 'Fielding Data'!$A:$A, $A3804)</f>
        <v>7</v>
      </c>
      <c r="W3804" s="13">
        <f>SUMIFS('Fielding Data'!G:G, 'Fielding Data'!$A:$A, $A3804)</f>
        <v>2</v>
      </c>
      <c r="X3804" s="13">
        <f>SUMIFS('Fielding Data'!H:H, 'Fielding Data'!$A:$A, $A3804)</f>
        <v>0</v>
      </c>
    </row>
    <row r="3805" spans="1:24" x14ac:dyDescent="0.3">
      <c r="A3805" s="13" t="str">
        <f t="shared" si="11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 t="shared" si="118"/>
        <v>1B</v>
      </c>
      <c r="Q3805" s="13">
        <f>IFERROR(VLOOKUP($A3805, 'Fielding Data'!$A$1:$H$12056, 5, 0), 0)</f>
        <v>363</v>
      </c>
      <c r="R3805" s="13">
        <f>IFERROR(VLOOKUP($A3805, 'Fielding Data'!$A$1:$H$12056, 6, 0), 0)</f>
        <v>50</v>
      </c>
      <c r="S3805" s="13">
        <f>IFERROR(VLOOKUP($A3805, 'Fielding Data'!$A$1:$H$12056, 7, 0), 0)</f>
        <v>1</v>
      </c>
      <c r="T3805" s="13">
        <f>IFERROR(VLOOKUP($A3805, 'Fielding Data'!$A$1:$H$12056, 8, 0), 0)</f>
        <v>33</v>
      </c>
      <c r="U3805" s="13">
        <f>SUMIFS('Fielding Data'!E:E, 'Fielding Data'!$A:$A, $A3805)</f>
        <v>364</v>
      </c>
      <c r="V3805" s="13">
        <f>SUMIFS('Fielding Data'!F:F, 'Fielding Data'!$A:$A, $A3805)</f>
        <v>50</v>
      </c>
      <c r="W3805" s="13">
        <f>SUMIFS('Fielding Data'!G:G, 'Fielding Data'!$A:$A, $A3805)</f>
        <v>1</v>
      </c>
      <c r="X3805" s="13">
        <f>SUMIFS('Fielding Data'!H:H, 'Fielding Data'!$A:$A, $A3805)</f>
        <v>33</v>
      </c>
    </row>
    <row r="3806" spans="1:24" x14ac:dyDescent="0.3">
      <c r="A3806" s="13" t="str">
        <f t="shared" si="11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 t="shared" si="118"/>
        <v>P</v>
      </c>
      <c r="Q3806" s="13">
        <f>IFERROR(VLOOKUP($A3806, 'Fielding Data'!$A$1:$H$12056, 5, 0), 0)</f>
        <v>0</v>
      </c>
      <c r="R3806" s="13">
        <f>IFERROR(VLOOKUP($A3806, 'Fielding Data'!$A$1:$H$12056, 6, 0), 0)</f>
        <v>0</v>
      </c>
      <c r="S3806" s="13">
        <f>IFERROR(VLOOKUP($A3806, 'Fielding Data'!$A$1:$H$12056, 7, 0), 0)</f>
        <v>0</v>
      </c>
      <c r="T3806" s="13">
        <f>IFERROR(VLOOKUP($A3806, 'Fielding Data'!$A$1:$H$12056, 8, 0), 0)</f>
        <v>0</v>
      </c>
      <c r="U3806" s="13">
        <f>SUMIFS('Fielding Data'!E:E, 'Fielding Data'!$A:$A, $A3806)</f>
        <v>0</v>
      </c>
      <c r="V3806" s="13">
        <f>SUMIFS('Fielding Data'!F:F, 'Fielding Data'!$A:$A, $A3806)</f>
        <v>0</v>
      </c>
      <c r="W3806" s="13">
        <f>SUMIFS('Fielding Data'!G:G, 'Fielding Data'!$A:$A, $A3806)</f>
        <v>0</v>
      </c>
      <c r="X3806" s="13">
        <f>SUMIFS('Fielding Data'!H:H, 'Fielding Data'!$A:$A, $A3806)</f>
        <v>0</v>
      </c>
    </row>
    <row r="3807" spans="1:24" x14ac:dyDescent="0.3">
      <c r="A3807" s="13" t="str">
        <f t="shared" si="11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 t="shared" si="118"/>
        <v>P</v>
      </c>
      <c r="Q3807" s="13">
        <f>IFERROR(VLOOKUP($A3807, 'Fielding Data'!$A$1:$H$12056, 5, 0), 0)</f>
        <v>0</v>
      </c>
      <c r="R3807" s="13">
        <f>IFERROR(VLOOKUP($A3807, 'Fielding Data'!$A$1:$H$12056, 6, 0), 0)</f>
        <v>2</v>
      </c>
      <c r="S3807" s="13">
        <f>IFERROR(VLOOKUP($A3807, 'Fielding Data'!$A$1:$H$12056, 7, 0), 0)</f>
        <v>0</v>
      </c>
      <c r="T3807" s="13">
        <f>IFERROR(VLOOKUP($A3807, 'Fielding Data'!$A$1:$H$12056, 8, 0), 0)</f>
        <v>0</v>
      </c>
      <c r="U3807" s="13">
        <f>SUMIFS('Fielding Data'!E:E, 'Fielding Data'!$A:$A, $A3807)</f>
        <v>0</v>
      </c>
      <c r="V3807" s="13">
        <f>SUMIFS('Fielding Data'!F:F, 'Fielding Data'!$A:$A, $A3807)</f>
        <v>2</v>
      </c>
      <c r="W3807" s="13">
        <f>SUMIFS('Fielding Data'!G:G, 'Fielding Data'!$A:$A, $A3807)</f>
        <v>0</v>
      </c>
      <c r="X3807" s="13">
        <f>SUMIFS('Fielding Data'!H:H, 'Fielding Data'!$A:$A, $A3807)</f>
        <v>0</v>
      </c>
    </row>
    <row r="3808" spans="1:24" x14ac:dyDescent="0.3">
      <c r="A3808" s="13" t="str">
        <f t="shared" si="11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 t="shared" si="118"/>
        <v>3B</v>
      </c>
      <c r="Q3808" s="13">
        <f>IFERROR(VLOOKUP($A3808, 'Fielding Data'!$A$1:$H$12056, 5, 0), 0)</f>
        <v>92</v>
      </c>
      <c r="R3808" s="13">
        <f>IFERROR(VLOOKUP($A3808, 'Fielding Data'!$A$1:$H$12056, 6, 0), 0)</f>
        <v>323</v>
      </c>
      <c r="S3808" s="13">
        <f>IFERROR(VLOOKUP($A3808, 'Fielding Data'!$A$1:$H$12056, 7, 0), 0)</f>
        <v>16</v>
      </c>
      <c r="T3808" s="13">
        <f>IFERROR(VLOOKUP($A3808, 'Fielding Data'!$A$1:$H$12056, 8, 0), 0)</f>
        <v>28</v>
      </c>
      <c r="U3808" s="13">
        <f>SUMIFS('Fielding Data'!E:E, 'Fielding Data'!$A:$A, $A3808)</f>
        <v>92</v>
      </c>
      <c r="V3808" s="13">
        <f>SUMIFS('Fielding Data'!F:F, 'Fielding Data'!$A:$A, $A3808)</f>
        <v>323</v>
      </c>
      <c r="W3808" s="13">
        <f>SUMIFS('Fielding Data'!G:G, 'Fielding Data'!$A:$A, $A3808)</f>
        <v>16</v>
      </c>
      <c r="X3808" s="13">
        <f>SUMIFS('Fielding Data'!H:H, 'Fielding Data'!$A:$A, $A3808)</f>
        <v>28</v>
      </c>
    </row>
    <row r="3809" spans="1:24" x14ac:dyDescent="0.3">
      <c r="A3809" s="13" t="str">
        <f t="shared" si="11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 t="shared" si="118"/>
        <v>1B</v>
      </c>
      <c r="Q3809" s="13">
        <f>IFERROR(VLOOKUP($A3809, 'Fielding Data'!$A$1:$H$12056, 5, 0), 0)</f>
        <v>0</v>
      </c>
      <c r="R3809" s="13">
        <f>IFERROR(VLOOKUP($A3809, 'Fielding Data'!$A$1:$H$12056, 6, 0), 0)</f>
        <v>0</v>
      </c>
      <c r="S3809" s="13">
        <f>IFERROR(VLOOKUP($A3809, 'Fielding Data'!$A$1:$H$12056, 7, 0), 0)</f>
        <v>0</v>
      </c>
      <c r="T3809" s="13">
        <f>IFERROR(VLOOKUP($A3809, 'Fielding Data'!$A$1:$H$12056, 8, 0), 0)</f>
        <v>0</v>
      </c>
      <c r="U3809" s="13">
        <f>SUMIFS('Fielding Data'!E:E, 'Fielding Data'!$A:$A, $A3809)</f>
        <v>143</v>
      </c>
      <c r="V3809" s="13">
        <f>SUMIFS('Fielding Data'!F:F, 'Fielding Data'!$A:$A, $A3809)</f>
        <v>256</v>
      </c>
      <c r="W3809" s="13">
        <f>SUMIFS('Fielding Data'!G:G, 'Fielding Data'!$A:$A, $A3809)</f>
        <v>16</v>
      </c>
      <c r="X3809" s="13">
        <f>SUMIFS('Fielding Data'!H:H, 'Fielding Data'!$A:$A, $A3809)</f>
        <v>22</v>
      </c>
    </row>
    <row r="3810" spans="1:24" x14ac:dyDescent="0.3">
      <c r="A3810" s="13" t="str">
        <f t="shared" si="11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 t="shared" si="118"/>
        <v>P</v>
      </c>
      <c r="Q3810" s="13">
        <f>IFERROR(VLOOKUP($A3810, 'Fielding Data'!$A$1:$H$12056, 5, 0), 0)</f>
        <v>1</v>
      </c>
      <c r="R3810" s="13">
        <f>IFERROR(VLOOKUP($A3810, 'Fielding Data'!$A$1:$H$12056, 6, 0), 0)</f>
        <v>6</v>
      </c>
      <c r="S3810" s="13">
        <f>IFERROR(VLOOKUP($A3810, 'Fielding Data'!$A$1:$H$12056, 7, 0), 0)</f>
        <v>0</v>
      </c>
      <c r="T3810" s="13">
        <f>IFERROR(VLOOKUP($A3810, 'Fielding Data'!$A$1:$H$12056, 8, 0), 0)</f>
        <v>0</v>
      </c>
      <c r="U3810" s="13">
        <f>SUMIFS('Fielding Data'!E:E, 'Fielding Data'!$A:$A, $A3810)</f>
        <v>1</v>
      </c>
      <c r="V3810" s="13">
        <f>SUMIFS('Fielding Data'!F:F, 'Fielding Data'!$A:$A, $A3810)</f>
        <v>6</v>
      </c>
      <c r="W3810" s="13">
        <f>SUMIFS('Fielding Data'!G:G, 'Fielding Data'!$A:$A, $A3810)</f>
        <v>0</v>
      </c>
      <c r="X3810" s="13">
        <f>SUMIFS('Fielding Data'!H:H, 'Fielding Data'!$A:$A, $A3810)</f>
        <v>0</v>
      </c>
    </row>
    <row r="3811" spans="1:24" x14ac:dyDescent="0.3">
      <c r="A3811" s="13" t="str">
        <f t="shared" si="11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 t="shared" si="118"/>
        <v>P</v>
      </c>
      <c r="Q3811" s="13">
        <f>IFERROR(VLOOKUP($A3811, 'Fielding Data'!$A$1:$H$12056, 5, 0), 0)</f>
        <v>0</v>
      </c>
      <c r="R3811" s="13">
        <f>IFERROR(VLOOKUP($A3811, 'Fielding Data'!$A$1:$H$12056, 6, 0), 0)</f>
        <v>1</v>
      </c>
      <c r="S3811" s="13">
        <f>IFERROR(VLOOKUP($A3811, 'Fielding Data'!$A$1:$H$12056, 7, 0), 0)</f>
        <v>0</v>
      </c>
      <c r="T3811" s="13">
        <f>IFERROR(VLOOKUP($A3811, 'Fielding Data'!$A$1:$H$12056, 8, 0), 0)</f>
        <v>0</v>
      </c>
      <c r="U3811" s="13">
        <f>SUMIFS('Fielding Data'!E:E, 'Fielding Data'!$A:$A, $A3811)</f>
        <v>0</v>
      </c>
      <c r="V3811" s="13">
        <f>SUMIFS('Fielding Data'!F:F, 'Fielding Data'!$A:$A, $A3811)</f>
        <v>1</v>
      </c>
      <c r="W3811" s="13">
        <f>SUMIFS('Fielding Data'!G:G, 'Fielding Data'!$A:$A, $A3811)</f>
        <v>0</v>
      </c>
      <c r="X3811" s="13">
        <f>SUMIFS('Fielding Data'!H:H, 'Fielding Data'!$A:$A, $A3811)</f>
        <v>0</v>
      </c>
    </row>
    <row r="3812" spans="1:24" x14ac:dyDescent="0.3">
      <c r="A3812" s="13" t="str">
        <f t="shared" si="11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 t="shared" si="118"/>
        <v>P</v>
      </c>
      <c r="Q3812" s="13">
        <f>IFERROR(VLOOKUP($A3812, 'Fielding Data'!$A$1:$H$12056, 5, 0), 0)</f>
        <v>5</v>
      </c>
      <c r="R3812" s="13">
        <f>IFERROR(VLOOKUP($A3812, 'Fielding Data'!$A$1:$H$12056, 6, 0), 0)</f>
        <v>18</v>
      </c>
      <c r="S3812" s="13">
        <f>IFERROR(VLOOKUP($A3812, 'Fielding Data'!$A$1:$H$12056, 7, 0), 0)</f>
        <v>1</v>
      </c>
      <c r="T3812" s="13">
        <f>IFERROR(VLOOKUP($A3812, 'Fielding Data'!$A$1:$H$12056, 8, 0), 0)</f>
        <v>1</v>
      </c>
      <c r="U3812" s="13">
        <f>SUMIFS('Fielding Data'!E:E, 'Fielding Data'!$A:$A, $A3812)</f>
        <v>5</v>
      </c>
      <c r="V3812" s="13">
        <f>SUMIFS('Fielding Data'!F:F, 'Fielding Data'!$A:$A, $A3812)</f>
        <v>18</v>
      </c>
      <c r="W3812" s="13">
        <f>SUMIFS('Fielding Data'!G:G, 'Fielding Data'!$A:$A, $A3812)</f>
        <v>1</v>
      </c>
      <c r="X3812" s="13">
        <f>SUMIFS('Fielding Data'!H:H, 'Fielding Data'!$A:$A, $A3812)</f>
        <v>1</v>
      </c>
    </row>
    <row r="3813" spans="1:24" x14ac:dyDescent="0.3">
      <c r="A3813" s="13" t="str">
        <f t="shared" si="11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 t="shared" si="118"/>
        <v>C</v>
      </c>
      <c r="Q3813" s="13">
        <f>IFERROR(VLOOKUP($A3813, 'Fielding Data'!$A$1:$H$12056, 5, 0), 0)</f>
        <v>229</v>
      </c>
      <c r="R3813" s="13">
        <f>IFERROR(VLOOKUP($A3813, 'Fielding Data'!$A$1:$H$12056, 6, 0), 0)</f>
        <v>20</v>
      </c>
      <c r="S3813" s="13">
        <f>IFERROR(VLOOKUP($A3813, 'Fielding Data'!$A$1:$H$12056, 7, 0), 0)</f>
        <v>2</v>
      </c>
      <c r="T3813" s="13">
        <f>IFERROR(VLOOKUP($A3813, 'Fielding Data'!$A$1:$H$12056, 8, 0), 0)</f>
        <v>2</v>
      </c>
      <c r="U3813" s="13">
        <f>SUMIFS('Fielding Data'!E:E, 'Fielding Data'!$A:$A, $A3813)</f>
        <v>284</v>
      </c>
      <c r="V3813" s="13">
        <f>SUMIFS('Fielding Data'!F:F, 'Fielding Data'!$A:$A, $A3813)</f>
        <v>25</v>
      </c>
      <c r="W3813" s="13">
        <f>SUMIFS('Fielding Data'!G:G, 'Fielding Data'!$A:$A, $A3813)</f>
        <v>3</v>
      </c>
      <c r="X3813" s="13">
        <f>SUMIFS('Fielding Data'!H:H, 'Fielding Data'!$A:$A, $A3813)</f>
        <v>4</v>
      </c>
    </row>
    <row r="3814" spans="1:24" x14ac:dyDescent="0.3">
      <c r="A3814" s="13" t="str">
        <f t="shared" si="11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 t="shared" si="118"/>
        <v>P</v>
      </c>
      <c r="Q3814" s="13">
        <f>IFERROR(VLOOKUP($A3814, 'Fielding Data'!$A$1:$H$12056, 5, 0), 0)</f>
        <v>1</v>
      </c>
      <c r="R3814" s="13">
        <f>IFERROR(VLOOKUP($A3814, 'Fielding Data'!$A$1:$H$12056, 6, 0), 0)</f>
        <v>2</v>
      </c>
      <c r="S3814" s="13">
        <f>IFERROR(VLOOKUP($A3814, 'Fielding Data'!$A$1:$H$12056, 7, 0), 0)</f>
        <v>0</v>
      </c>
      <c r="T3814" s="13">
        <f>IFERROR(VLOOKUP($A3814, 'Fielding Data'!$A$1:$H$12056, 8, 0), 0)</f>
        <v>0</v>
      </c>
      <c r="U3814" s="13">
        <f>SUMIFS('Fielding Data'!E:E, 'Fielding Data'!$A:$A, $A3814)</f>
        <v>1</v>
      </c>
      <c r="V3814" s="13">
        <f>SUMIFS('Fielding Data'!F:F, 'Fielding Data'!$A:$A, $A3814)</f>
        <v>2</v>
      </c>
      <c r="W3814" s="13">
        <f>SUMIFS('Fielding Data'!G:G, 'Fielding Data'!$A:$A, $A3814)</f>
        <v>0</v>
      </c>
      <c r="X3814" s="13">
        <f>SUMIFS('Fielding Data'!H:H, 'Fielding Data'!$A:$A, $A3814)</f>
        <v>0</v>
      </c>
    </row>
    <row r="3815" spans="1:24" x14ac:dyDescent="0.3">
      <c r="A3815" s="13" t="str">
        <f t="shared" si="11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 t="shared" si="118"/>
        <v>2B</v>
      </c>
      <c r="Q3815" s="13">
        <f>IFERROR(VLOOKUP($A3815, 'Fielding Data'!$A$1:$H$12056, 5, 0), 0)</f>
        <v>267</v>
      </c>
      <c r="R3815" s="13">
        <f>IFERROR(VLOOKUP($A3815, 'Fielding Data'!$A$1:$H$12056, 6, 0), 0)</f>
        <v>461</v>
      </c>
      <c r="S3815" s="13">
        <f>IFERROR(VLOOKUP($A3815, 'Fielding Data'!$A$1:$H$12056, 7, 0), 0)</f>
        <v>6</v>
      </c>
      <c r="T3815" s="13">
        <f>IFERROR(VLOOKUP($A3815, 'Fielding Data'!$A$1:$H$12056, 8, 0), 0)</f>
        <v>110</v>
      </c>
      <c r="U3815" s="13">
        <f>SUMIFS('Fielding Data'!E:E, 'Fielding Data'!$A:$A, $A3815)</f>
        <v>267</v>
      </c>
      <c r="V3815" s="13">
        <f>SUMIFS('Fielding Data'!F:F, 'Fielding Data'!$A:$A, $A3815)</f>
        <v>461</v>
      </c>
      <c r="W3815" s="13">
        <f>SUMIFS('Fielding Data'!G:G, 'Fielding Data'!$A:$A, $A3815)</f>
        <v>6</v>
      </c>
      <c r="X3815" s="13">
        <f>SUMIFS('Fielding Data'!H:H, 'Fielding Data'!$A:$A, $A3815)</f>
        <v>110</v>
      </c>
    </row>
    <row r="3816" spans="1:24" x14ac:dyDescent="0.3">
      <c r="A3816" s="13" t="str">
        <f t="shared" si="11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 t="shared" si="118"/>
        <v>P</v>
      </c>
      <c r="Q3816" s="13">
        <f>IFERROR(VLOOKUP($A3816, 'Fielding Data'!$A$1:$H$12056, 5, 0), 0)</f>
        <v>0</v>
      </c>
      <c r="R3816" s="13">
        <f>IFERROR(VLOOKUP($A3816, 'Fielding Data'!$A$1:$H$12056, 6, 0), 0)</f>
        <v>1</v>
      </c>
      <c r="S3816" s="13">
        <f>IFERROR(VLOOKUP($A3816, 'Fielding Data'!$A$1:$H$12056, 7, 0), 0)</f>
        <v>0</v>
      </c>
      <c r="T3816" s="13">
        <f>IFERROR(VLOOKUP($A3816, 'Fielding Data'!$A$1:$H$12056, 8, 0), 0)</f>
        <v>0</v>
      </c>
      <c r="U3816" s="13">
        <f>SUMIFS('Fielding Data'!E:E, 'Fielding Data'!$A:$A, $A3816)</f>
        <v>0</v>
      </c>
      <c r="V3816" s="13">
        <f>SUMIFS('Fielding Data'!F:F, 'Fielding Data'!$A:$A, $A3816)</f>
        <v>1</v>
      </c>
      <c r="W3816" s="13">
        <f>SUMIFS('Fielding Data'!G:G, 'Fielding Data'!$A:$A, $A3816)</f>
        <v>0</v>
      </c>
      <c r="X3816" s="13">
        <f>SUMIFS('Fielding Data'!H:H, 'Fielding Data'!$A:$A, $A3816)</f>
        <v>0</v>
      </c>
    </row>
    <row r="3817" spans="1:24" x14ac:dyDescent="0.3">
      <c r="A3817" s="13" t="str">
        <f t="shared" si="11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 t="shared" si="118"/>
        <v>SS</v>
      </c>
      <c r="Q3817" s="13">
        <f>IFERROR(VLOOKUP($A3817, 'Fielding Data'!$A$1:$H$12056, 5, 0), 0)</f>
        <v>176</v>
      </c>
      <c r="R3817" s="13">
        <f>IFERROR(VLOOKUP($A3817, 'Fielding Data'!$A$1:$H$12056, 6, 0), 0)</f>
        <v>332</v>
      </c>
      <c r="S3817" s="13">
        <f>IFERROR(VLOOKUP($A3817, 'Fielding Data'!$A$1:$H$12056, 7, 0), 0)</f>
        <v>8</v>
      </c>
      <c r="T3817" s="13">
        <f>IFERROR(VLOOKUP($A3817, 'Fielding Data'!$A$1:$H$12056, 8, 0), 0)</f>
        <v>82</v>
      </c>
      <c r="U3817" s="13">
        <f>SUMIFS('Fielding Data'!E:E, 'Fielding Data'!$A:$A, $A3817)</f>
        <v>176</v>
      </c>
      <c r="V3817" s="13">
        <f>SUMIFS('Fielding Data'!F:F, 'Fielding Data'!$A:$A, $A3817)</f>
        <v>332</v>
      </c>
      <c r="W3817" s="13">
        <f>SUMIFS('Fielding Data'!G:G, 'Fielding Data'!$A:$A, $A3817)</f>
        <v>8</v>
      </c>
      <c r="X3817" s="13">
        <f>SUMIFS('Fielding Data'!H:H, 'Fielding Data'!$A:$A, $A3817)</f>
        <v>82</v>
      </c>
    </row>
    <row r="3818" spans="1:24" x14ac:dyDescent="0.3">
      <c r="A3818" s="13" t="str">
        <f t="shared" si="11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 t="shared" si="118"/>
        <v>1B</v>
      </c>
      <c r="Q3818" s="13">
        <f>IFERROR(VLOOKUP($A3818, 'Fielding Data'!$A$1:$H$12056, 5, 0), 0)</f>
        <v>237</v>
      </c>
      <c r="R3818" s="13">
        <f>IFERROR(VLOOKUP($A3818, 'Fielding Data'!$A$1:$H$12056, 6, 0), 0)</f>
        <v>18</v>
      </c>
      <c r="S3818" s="13">
        <f>IFERROR(VLOOKUP($A3818, 'Fielding Data'!$A$1:$H$12056, 7, 0), 0)</f>
        <v>0</v>
      </c>
      <c r="T3818" s="13">
        <f>IFERROR(VLOOKUP($A3818, 'Fielding Data'!$A$1:$H$12056, 8, 0), 0)</f>
        <v>19</v>
      </c>
      <c r="U3818" s="13">
        <f>SUMIFS('Fielding Data'!E:E, 'Fielding Data'!$A:$A, $A3818)</f>
        <v>327</v>
      </c>
      <c r="V3818" s="13">
        <f>SUMIFS('Fielding Data'!F:F, 'Fielding Data'!$A:$A, $A3818)</f>
        <v>19</v>
      </c>
      <c r="W3818" s="13">
        <f>SUMIFS('Fielding Data'!G:G, 'Fielding Data'!$A:$A, $A3818)</f>
        <v>2</v>
      </c>
      <c r="X3818" s="13">
        <f>SUMIFS('Fielding Data'!H:H, 'Fielding Data'!$A:$A, $A3818)</f>
        <v>20</v>
      </c>
    </row>
    <row r="3819" spans="1:24" x14ac:dyDescent="0.3">
      <c r="A3819" s="13" t="str">
        <f t="shared" si="11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 t="shared" si="118"/>
        <v>P</v>
      </c>
      <c r="Q3819" s="13">
        <f>IFERROR(VLOOKUP($A3819, 'Fielding Data'!$A$1:$H$12056, 5, 0), 0)</f>
        <v>7</v>
      </c>
      <c r="R3819" s="13">
        <f>IFERROR(VLOOKUP($A3819, 'Fielding Data'!$A$1:$H$12056, 6, 0), 0)</f>
        <v>12</v>
      </c>
      <c r="S3819" s="13">
        <f>IFERROR(VLOOKUP($A3819, 'Fielding Data'!$A$1:$H$12056, 7, 0), 0)</f>
        <v>0</v>
      </c>
      <c r="T3819" s="13">
        <f>IFERROR(VLOOKUP($A3819, 'Fielding Data'!$A$1:$H$12056, 8, 0), 0)</f>
        <v>1</v>
      </c>
      <c r="U3819" s="13">
        <f>SUMIFS('Fielding Data'!E:E, 'Fielding Data'!$A:$A, $A3819)</f>
        <v>7</v>
      </c>
      <c r="V3819" s="13">
        <f>SUMIFS('Fielding Data'!F:F, 'Fielding Data'!$A:$A, $A3819)</f>
        <v>12</v>
      </c>
      <c r="W3819" s="13">
        <f>SUMIFS('Fielding Data'!G:G, 'Fielding Data'!$A:$A, $A3819)</f>
        <v>0</v>
      </c>
      <c r="X3819" s="13">
        <f>SUMIFS('Fielding Data'!H:H, 'Fielding Data'!$A:$A, $A3819)</f>
        <v>1</v>
      </c>
    </row>
    <row r="3820" spans="1:24" x14ac:dyDescent="0.3">
      <c r="A3820" s="13" t="str">
        <f t="shared" si="11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 t="shared" si="118"/>
        <v>P</v>
      </c>
      <c r="Q3820" s="13">
        <f>IFERROR(VLOOKUP($A3820, 'Fielding Data'!$A$1:$H$12056, 5, 0), 0)</f>
        <v>1</v>
      </c>
      <c r="R3820" s="13">
        <f>IFERROR(VLOOKUP($A3820, 'Fielding Data'!$A$1:$H$12056, 6, 0), 0)</f>
        <v>2</v>
      </c>
      <c r="S3820" s="13">
        <f>IFERROR(VLOOKUP($A3820, 'Fielding Data'!$A$1:$H$12056, 7, 0), 0)</f>
        <v>0</v>
      </c>
      <c r="T3820" s="13">
        <f>IFERROR(VLOOKUP($A3820, 'Fielding Data'!$A$1:$H$12056, 8, 0), 0)</f>
        <v>1</v>
      </c>
      <c r="U3820" s="13">
        <f>SUMIFS('Fielding Data'!E:E, 'Fielding Data'!$A:$A, $A3820)</f>
        <v>1</v>
      </c>
      <c r="V3820" s="13">
        <f>SUMIFS('Fielding Data'!F:F, 'Fielding Data'!$A:$A, $A3820)</f>
        <v>2</v>
      </c>
      <c r="W3820" s="13">
        <f>SUMIFS('Fielding Data'!G:G, 'Fielding Data'!$A:$A, $A3820)</f>
        <v>0</v>
      </c>
      <c r="X3820" s="13">
        <f>SUMIFS('Fielding Data'!H:H, 'Fielding Data'!$A:$A, $A3820)</f>
        <v>1</v>
      </c>
    </row>
    <row r="3821" spans="1:24" x14ac:dyDescent="0.3">
      <c r="A3821" s="13" t="str">
        <f t="shared" si="11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 t="shared" si="118"/>
        <v>1B</v>
      </c>
      <c r="Q3821" s="13">
        <f>IFERROR(VLOOKUP($A3821, 'Fielding Data'!$A$1:$H$12056, 5, 0), 0)</f>
        <v>14</v>
      </c>
      <c r="R3821" s="13">
        <f>IFERROR(VLOOKUP($A3821, 'Fielding Data'!$A$1:$H$12056, 6, 0), 0)</f>
        <v>1</v>
      </c>
      <c r="S3821" s="13">
        <f>IFERROR(VLOOKUP($A3821, 'Fielding Data'!$A$1:$H$12056, 7, 0), 0)</f>
        <v>0</v>
      </c>
      <c r="T3821" s="13">
        <f>IFERROR(VLOOKUP($A3821, 'Fielding Data'!$A$1:$H$12056, 8, 0), 0)</f>
        <v>2</v>
      </c>
      <c r="U3821" s="13">
        <f>SUMIFS('Fielding Data'!E:E, 'Fielding Data'!$A:$A, $A3821)</f>
        <v>14</v>
      </c>
      <c r="V3821" s="13">
        <f>SUMIFS('Fielding Data'!F:F, 'Fielding Data'!$A:$A, $A3821)</f>
        <v>1</v>
      </c>
      <c r="W3821" s="13">
        <f>SUMIFS('Fielding Data'!G:G, 'Fielding Data'!$A:$A, $A3821)</f>
        <v>0</v>
      </c>
      <c r="X3821" s="13">
        <f>SUMIFS('Fielding Data'!H:H, 'Fielding Data'!$A:$A, $A3821)</f>
        <v>2</v>
      </c>
    </row>
    <row r="3822" spans="1:24" x14ac:dyDescent="0.3">
      <c r="A3822" s="13" t="str">
        <f t="shared" si="11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 t="shared" si="118"/>
        <v>1B</v>
      </c>
      <c r="Q3822" s="13">
        <f>IFERROR(VLOOKUP($A3822, 'Fielding Data'!$A$1:$H$12056, 5, 0), 0)</f>
        <v>548</v>
      </c>
      <c r="R3822" s="13">
        <f>IFERROR(VLOOKUP($A3822, 'Fielding Data'!$A$1:$H$12056, 6, 0), 0)</f>
        <v>31</v>
      </c>
      <c r="S3822" s="13">
        <f>IFERROR(VLOOKUP($A3822, 'Fielding Data'!$A$1:$H$12056, 7, 0), 0)</f>
        <v>8</v>
      </c>
      <c r="T3822" s="13">
        <f>IFERROR(VLOOKUP($A3822, 'Fielding Data'!$A$1:$H$12056, 8, 0), 0)</f>
        <v>54</v>
      </c>
      <c r="U3822" s="13">
        <f>SUMIFS('Fielding Data'!E:E, 'Fielding Data'!$A:$A, $A3822)</f>
        <v>550</v>
      </c>
      <c r="V3822" s="13">
        <f>SUMIFS('Fielding Data'!F:F, 'Fielding Data'!$A:$A, $A3822)</f>
        <v>31</v>
      </c>
      <c r="W3822" s="13">
        <f>SUMIFS('Fielding Data'!G:G, 'Fielding Data'!$A:$A, $A3822)</f>
        <v>8</v>
      </c>
      <c r="X3822" s="13">
        <f>SUMIFS('Fielding Data'!H:H, 'Fielding Data'!$A:$A, $A3822)</f>
        <v>54</v>
      </c>
    </row>
    <row r="3823" spans="1:24" x14ac:dyDescent="0.3">
      <c r="A3823" s="13" t="str">
        <f t="shared" si="11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 t="shared" si="118"/>
        <v>P</v>
      </c>
      <c r="Q3823" s="13">
        <f>IFERROR(VLOOKUP($A3823, 'Fielding Data'!$A$1:$H$12056, 5, 0), 0)</f>
        <v>1</v>
      </c>
      <c r="R3823" s="13">
        <f>IFERROR(VLOOKUP($A3823, 'Fielding Data'!$A$1:$H$12056, 6, 0), 0)</f>
        <v>5</v>
      </c>
      <c r="S3823" s="13">
        <f>IFERROR(VLOOKUP($A3823, 'Fielding Data'!$A$1:$H$12056, 7, 0), 0)</f>
        <v>1</v>
      </c>
      <c r="T3823" s="13">
        <f>IFERROR(VLOOKUP($A3823, 'Fielding Data'!$A$1:$H$12056, 8, 0), 0)</f>
        <v>0</v>
      </c>
      <c r="U3823" s="13">
        <f>SUMIFS('Fielding Data'!E:E, 'Fielding Data'!$A:$A, $A3823)</f>
        <v>1</v>
      </c>
      <c r="V3823" s="13">
        <f>SUMIFS('Fielding Data'!F:F, 'Fielding Data'!$A:$A, $A3823)</f>
        <v>5</v>
      </c>
      <c r="W3823" s="13">
        <f>SUMIFS('Fielding Data'!G:G, 'Fielding Data'!$A:$A, $A3823)</f>
        <v>1</v>
      </c>
      <c r="X3823" s="13">
        <f>SUMIFS('Fielding Data'!H:H, 'Fielding Data'!$A:$A, $A3823)</f>
        <v>0</v>
      </c>
    </row>
    <row r="3824" spans="1:24" x14ac:dyDescent="0.3">
      <c r="A3824" s="13" t="str">
        <f t="shared" si="11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 t="shared" si="118"/>
        <v>P</v>
      </c>
      <c r="Q3824" s="13">
        <f>IFERROR(VLOOKUP($A3824, 'Fielding Data'!$A$1:$H$12056, 5, 0), 0)</f>
        <v>2</v>
      </c>
      <c r="R3824" s="13">
        <f>IFERROR(VLOOKUP($A3824, 'Fielding Data'!$A$1:$H$12056, 6, 0), 0)</f>
        <v>4</v>
      </c>
      <c r="S3824" s="13">
        <f>IFERROR(VLOOKUP($A3824, 'Fielding Data'!$A$1:$H$12056, 7, 0), 0)</f>
        <v>2</v>
      </c>
      <c r="T3824" s="13">
        <f>IFERROR(VLOOKUP($A3824, 'Fielding Data'!$A$1:$H$12056, 8, 0), 0)</f>
        <v>0</v>
      </c>
      <c r="U3824" s="13">
        <f>SUMIFS('Fielding Data'!E:E, 'Fielding Data'!$A:$A, $A3824)</f>
        <v>2</v>
      </c>
      <c r="V3824" s="13">
        <f>SUMIFS('Fielding Data'!F:F, 'Fielding Data'!$A:$A, $A3824)</f>
        <v>4</v>
      </c>
      <c r="W3824" s="13">
        <f>SUMIFS('Fielding Data'!G:G, 'Fielding Data'!$A:$A, $A3824)</f>
        <v>2</v>
      </c>
      <c r="X3824" s="13">
        <f>SUMIFS('Fielding Data'!H:H, 'Fielding Data'!$A:$A, $A3824)</f>
        <v>0</v>
      </c>
    </row>
    <row r="3825" spans="1:24" x14ac:dyDescent="0.3">
      <c r="A3825" s="13" t="str">
        <f t="shared" si="11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 t="shared" si="118"/>
        <v>P</v>
      </c>
      <c r="Q3825" s="13">
        <f>IFERROR(VLOOKUP($A3825, 'Fielding Data'!$A$1:$H$12056, 5, 0), 0)</f>
        <v>0</v>
      </c>
      <c r="R3825" s="13">
        <f>IFERROR(VLOOKUP($A3825, 'Fielding Data'!$A$1:$H$12056, 6, 0), 0)</f>
        <v>1</v>
      </c>
      <c r="S3825" s="13">
        <f>IFERROR(VLOOKUP($A3825, 'Fielding Data'!$A$1:$H$12056, 7, 0), 0)</f>
        <v>0</v>
      </c>
      <c r="T3825" s="13">
        <f>IFERROR(VLOOKUP($A3825, 'Fielding Data'!$A$1:$H$12056, 8, 0), 0)</f>
        <v>0</v>
      </c>
      <c r="U3825" s="13">
        <f>SUMIFS('Fielding Data'!E:E, 'Fielding Data'!$A:$A, $A3825)</f>
        <v>0</v>
      </c>
      <c r="V3825" s="13">
        <f>SUMIFS('Fielding Data'!F:F, 'Fielding Data'!$A:$A, $A3825)</f>
        <v>1</v>
      </c>
      <c r="W3825" s="13">
        <f>SUMIFS('Fielding Data'!G:G, 'Fielding Data'!$A:$A, $A3825)</f>
        <v>0</v>
      </c>
      <c r="X3825" s="13">
        <f>SUMIFS('Fielding Data'!H:H, 'Fielding Data'!$A:$A, $A3825)</f>
        <v>0</v>
      </c>
    </row>
    <row r="3826" spans="1:24" x14ac:dyDescent="0.3">
      <c r="A3826" s="13" t="str">
        <f t="shared" si="11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 t="shared" si="118"/>
        <v>P</v>
      </c>
      <c r="Q3826" s="13">
        <f>IFERROR(VLOOKUP($A3826, 'Fielding Data'!$A$1:$H$12056, 5, 0), 0)</f>
        <v>0</v>
      </c>
      <c r="R3826" s="13">
        <f>IFERROR(VLOOKUP($A3826, 'Fielding Data'!$A$1:$H$12056, 6, 0), 0)</f>
        <v>3</v>
      </c>
      <c r="S3826" s="13">
        <f>IFERROR(VLOOKUP($A3826, 'Fielding Data'!$A$1:$H$12056, 7, 0), 0)</f>
        <v>0</v>
      </c>
      <c r="T3826" s="13">
        <f>IFERROR(VLOOKUP($A3826, 'Fielding Data'!$A$1:$H$12056, 8, 0), 0)</f>
        <v>1</v>
      </c>
      <c r="U3826" s="13">
        <f>SUMIFS('Fielding Data'!E:E, 'Fielding Data'!$A:$A, $A3826)</f>
        <v>0</v>
      </c>
      <c r="V3826" s="13">
        <f>SUMIFS('Fielding Data'!F:F, 'Fielding Data'!$A:$A, $A3826)</f>
        <v>3</v>
      </c>
      <c r="W3826" s="13">
        <f>SUMIFS('Fielding Data'!G:G, 'Fielding Data'!$A:$A, $A3826)</f>
        <v>0</v>
      </c>
      <c r="X3826" s="13">
        <f>SUMIFS('Fielding Data'!H:H, 'Fielding Data'!$A:$A, $A3826)</f>
        <v>1</v>
      </c>
    </row>
    <row r="3827" spans="1:24" x14ac:dyDescent="0.3">
      <c r="A3827" s="13" t="str">
        <f t="shared" si="11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 t="shared" si="118"/>
        <v>CF</v>
      </c>
      <c r="Q3827" s="13">
        <f>IFERROR(VLOOKUP($A3827, 'Fielding Data'!$A$1:$H$12056, 5, 0), 0)</f>
        <v>0</v>
      </c>
      <c r="R3827" s="13">
        <f>IFERROR(VLOOKUP($A3827, 'Fielding Data'!$A$1:$H$12056, 6, 0), 0)</f>
        <v>0</v>
      </c>
      <c r="S3827" s="13">
        <f>IFERROR(VLOOKUP($A3827, 'Fielding Data'!$A$1:$H$12056, 7, 0), 0)</f>
        <v>0</v>
      </c>
      <c r="T3827" s="13">
        <f>IFERROR(VLOOKUP($A3827, 'Fielding Data'!$A$1:$H$12056, 8, 0), 0)</f>
        <v>0</v>
      </c>
      <c r="U3827" s="13">
        <f>SUMIFS('Fielding Data'!E:E, 'Fielding Data'!$A:$A, $A3827)</f>
        <v>176</v>
      </c>
      <c r="V3827" s="13">
        <f>SUMIFS('Fielding Data'!F:F, 'Fielding Data'!$A:$A, $A3827)</f>
        <v>3</v>
      </c>
      <c r="W3827" s="13">
        <f>SUMIFS('Fielding Data'!G:G, 'Fielding Data'!$A:$A, $A3827)</f>
        <v>5</v>
      </c>
      <c r="X3827" s="13">
        <f>SUMIFS('Fielding Data'!H:H, 'Fielding Data'!$A:$A, $A3827)</f>
        <v>2</v>
      </c>
    </row>
    <row r="3828" spans="1:24" x14ac:dyDescent="0.3">
      <c r="A3828" s="13" t="str">
        <f t="shared" si="11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 t="shared" si="118"/>
        <v>P</v>
      </c>
      <c r="Q3828" s="13">
        <f>IFERROR(VLOOKUP($A3828, 'Fielding Data'!$A$1:$H$12056, 5, 0), 0)</f>
        <v>1</v>
      </c>
      <c r="R3828" s="13">
        <f>IFERROR(VLOOKUP($A3828, 'Fielding Data'!$A$1:$H$12056, 6, 0), 0)</f>
        <v>0</v>
      </c>
      <c r="S3828" s="13">
        <f>IFERROR(VLOOKUP($A3828, 'Fielding Data'!$A$1:$H$12056, 7, 0), 0)</f>
        <v>0</v>
      </c>
      <c r="T3828" s="13">
        <f>IFERROR(VLOOKUP($A3828, 'Fielding Data'!$A$1:$H$12056, 8, 0), 0)</f>
        <v>0</v>
      </c>
      <c r="U3828" s="13">
        <f>SUMIFS('Fielding Data'!E:E, 'Fielding Data'!$A:$A, $A3828)</f>
        <v>1</v>
      </c>
      <c r="V3828" s="13">
        <f>SUMIFS('Fielding Data'!F:F, 'Fielding Data'!$A:$A, $A3828)</f>
        <v>0</v>
      </c>
      <c r="W3828" s="13">
        <f>SUMIFS('Fielding Data'!G:G, 'Fielding Data'!$A:$A, $A3828)</f>
        <v>0</v>
      </c>
      <c r="X3828" s="13">
        <f>SUMIFS('Fielding Data'!H:H, 'Fielding Data'!$A:$A, $A3828)</f>
        <v>0</v>
      </c>
    </row>
    <row r="3829" spans="1:24" x14ac:dyDescent="0.3">
      <c r="A3829" s="13" t="str">
        <f t="shared" si="11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 t="shared" si="118"/>
        <v>CF</v>
      </c>
      <c r="Q3829" s="13">
        <f>IFERROR(VLOOKUP($A3829, 'Fielding Data'!$A$1:$H$12056, 5, 0), 0)</f>
        <v>0</v>
      </c>
      <c r="R3829" s="13">
        <f>IFERROR(VLOOKUP($A3829, 'Fielding Data'!$A$1:$H$12056, 6, 0), 0)</f>
        <v>0</v>
      </c>
      <c r="S3829" s="13">
        <f>IFERROR(VLOOKUP($A3829, 'Fielding Data'!$A$1:$H$12056, 7, 0), 0)</f>
        <v>0</v>
      </c>
      <c r="T3829" s="13">
        <f>IFERROR(VLOOKUP($A3829, 'Fielding Data'!$A$1:$H$12056, 8, 0), 0)</f>
        <v>0</v>
      </c>
      <c r="U3829" s="13">
        <f>SUMIFS('Fielding Data'!E:E, 'Fielding Data'!$A:$A, $A3829)</f>
        <v>103</v>
      </c>
      <c r="V3829" s="13">
        <f>SUMIFS('Fielding Data'!F:F, 'Fielding Data'!$A:$A, $A3829)</f>
        <v>6</v>
      </c>
      <c r="W3829" s="13">
        <f>SUMIFS('Fielding Data'!G:G, 'Fielding Data'!$A:$A, $A3829)</f>
        <v>4</v>
      </c>
      <c r="X3829" s="13">
        <f>SUMIFS('Fielding Data'!H:H, 'Fielding Data'!$A:$A, $A3829)</f>
        <v>1</v>
      </c>
    </row>
    <row r="3830" spans="1:24" x14ac:dyDescent="0.3">
      <c r="A3830" s="13" t="str">
        <f t="shared" si="11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 t="shared" si="118"/>
        <v>P</v>
      </c>
      <c r="Q3830" s="13">
        <f>IFERROR(VLOOKUP($A3830, 'Fielding Data'!$A$1:$H$12056, 5, 0), 0)</f>
        <v>0</v>
      </c>
      <c r="R3830" s="13">
        <f>IFERROR(VLOOKUP($A3830, 'Fielding Data'!$A$1:$H$12056, 6, 0), 0)</f>
        <v>0</v>
      </c>
      <c r="S3830" s="13">
        <f>IFERROR(VLOOKUP($A3830, 'Fielding Data'!$A$1:$H$12056, 7, 0), 0)</f>
        <v>0</v>
      </c>
      <c r="T3830" s="13">
        <f>IFERROR(VLOOKUP($A3830, 'Fielding Data'!$A$1:$H$12056, 8, 0), 0)</f>
        <v>0</v>
      </c>
      <c r="U3830" s="13">
        <f>SUMIFS('Fielding Data'!E:E, 'Fielding Data'!$A:$A, $A3830)</f>
        <v>0</v>
      </c>
      <c r="V3830" s="13">
        <f>SUMIFS('Fielding Data'!F:F, 'Fielding Data'!$A:$A, $A3830)</f>
        <v>0</v>
      </c>
      <c r="W3830" s="13">
        <f>SUMIFS('Fielding Data'!G:G, 'Fielding Data'!$A:$A, $A3830)</f>
        <v>0</v>
      </c>
      <c r="X3830" s="13">
        <f>SUMIFS('Fielding Data'!H:H, 'Fielding Data'!$A:$A, $A3830)</f>
        <v>0</v>
      </c>
    </row>
    <row r="3831" spans="1:24" x14ac:dyDescent="0.3">
      <c r="A3831" s="13" t="str">
        <f t="shared" si="11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 t="shared" si="118"/>
        <v>C</v>
      </c>
      <c r="Q3831" s="13">
        <f>IFERROR(VLOOKUP($A3831, 'Fielding Data'!$A$1:$H$12056, 5, 0), 0)</f>
        <v>855</v>
      </c>
      <c r="R3831" s="13">
        <f>IFERROR(VLOOKUP($A3831, 'Fielding Data'!$A$1:$H$12056, 6, 0), 0)</f>
        <v>73</v>
      </c>
      <c r="S3831" s="13">
        <f>IFERROR(VLOOKUP($A3831, 'Fielding Data'!$A$1:$H$12056, 7, 0), 0)</f>
        <v>3</v>
      </c>
      <c r="T3831" s="13">
        <f>IFERROR(VLOOKUP($A3831, 'Fielding Data'!$A$1:$H$12056, 8, 0), 0)</f>
        <v>8</v>
      </c>
      <c r="U3831" s="13">
        <f>SUMIFS('Fielding Data'!E:E, 'Fielding Data'!$A:$A, $A3831)</f>
        <v>855</v>
      </c>
      <c r="V3831" s="13">
        <f>SUMIFS('Fielding Data'!F:F, 'Fielding Data'!$A:$A, $A3831)</f>
        <v>73</v>
      </c>
      <c r="W3831" s="13">
        <f>SUMIFS('Fielding Data'!G:G, 'Fielding Data'!$A:$A, $A3831)</f>
        <v>3</v>
      </c>
      <c r="X3831" s="13">
        <f>SUMIFS('Fielding Data'!H:H, 'Fielding Data'!$A:$A, $A3831)</f>
        <v>8</v>
      </c>
    </row>
    <row r="3832" spans="1:24" x14ac:dyDescent="0.3">
      <c r="A3832" s="13" t="str">
        <f t="shared" si="11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 t="shared" si="118"/>
        <v>2B</v>
      </c>
      <c r="Q3832" s="13">
        <f>IFERROR(VLOOKUP($A3832, 'Fielding Data'!$A$1:$H$12056, 5, 0), 0)</f>
        <v>225</v>
      </c>
      <c r="R3832" s="13">
        <f>IFERROR(VLOOKUP($A3832, 'Fielding Data'!$A$1:$H$12056, 6, 0), 0)</f>
        <v>302</v>
      </c>
      <c r="S3832" s="13">
        <f>IFERROR(VLOOKUP($A3832, 'Fielding Data'!$A$1:$H$12056, 7, 0), 0)</f>
        <v>6</v>
      </c>
      <c r="T3832" s="13">
        <f>IFERROR(VLOOKUP($A3832, 'Fielding Data'!$A$1:$H$12056, 8, 0), 0)</f>
        <v>78</v>
      </c>
      <c r="U3832" s="13">
        <f>SUMIFS('Fielding Data'!E:E, 'Fielding Data'!$A:$A, $A3832)</f>
        <v>225</v>
      </c>
      <c r="V3832" s="13">
        <f>SUMIFS('Fielding Data'!F:F, 'Fielding Data'!$A:$A, $A3832)</f>
        <v>302</v>
      </c>
      <c r="W3832" s="13">
        <f>SUMIFS('Fielding Data'!G:G, 'Fielding Data'!$A:$A, $A3832)</f>
        <v>6</v>
      </c>
      <c r="X3832" s="13">
        <f>SUMIFS('Fielding Data'!H:H, 'Fielding Data'!$A:$A, $A3832)</f>
        <v>78</v>
      </c>
    </row>
    <row r="3833" spans="1:24" x14ac:dyDescent="0.3">
      <c r="A3833" s="13" t="str">
        <f t="shared" si="11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 t="shared" si="118"/>
        <v>CF</v>
      </c>
      <c r="Q3833" s="13">
        <f>IFERROR(VLOOKUP($A3833, 'Fielding Data'!$A$1:$H$12056, 5, 0), 0)</f>
        <v>0</v>
      </c>
      <c r="R3833" s="13">
        <f>IFERROR(VLOOKUP($A3833, 'Fielding Data'!$A$1:$H$12056, 6, 0), 0)</f>
        <v>0</v>
      </c>
      <c r="S3833" s="13">
        <f>IFERROR(VLOOKUP($A3833, 'Fielding Data'!$A$1:$H$12056, 7, 0), 0)</f>
        <v>0</v>
      </c>
      <c r="T3833" s="13">
        <f>IFERROR(VLOOKUP($A3833, 'Fielding Data'!$A$1:$H$12056, 8, 0), 0)</f>
        <v>0</v>
      </c>
      <c r="U3833" s="13">
        <f>SUMIFS('Fielding Data'!E:E, 'Fielding Data'!$A:$A, $A3833)</f>
        <v>347</v>
      </c>
      <c r="V3833" s="13">
        <f>SUMIFS('Fielding Data'!F:F, 'Fielding Data'!$A:$A, $A3833)</f>
        <v>3</v>
      </c>
      <c r="W3833" s="13">
        <f>SUMIFS('Fielding Data'!G:G, 'Fielding Data'!$A:$A, $A3833)</f>
        <v>3</v>
      </c>
      <c r="X3833" s="13">
        <f>SUMIFS('Fielding Data'!H:H, 'Fielding Data'!$A:$A, $A3833)</f>
        <v>2</v>
      </c>
    </row>
    <row r="3834" spans="1:24" x14ac:dyDescent="0.3">
      <c r="A3834" s="13" t="str">
        <f t="shared" si="11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 t="shared" si="118"/>
        <v>1B</v>
      </c>
      <c r="Q3834" s="13">
        <f>IFERROR(VLOOKUP($A3834, 'Fielding Data'!$A$1:$H$12056, 5, 0), 0)</f>
        <v>0</v>
      </c>
      <c r="R3834" s="13">
        <f>IFERROR(VLOOKUP($A3834, 'Fielding Data'!$A$1:$H$12056, 6, 0), 0)</f>
        <v>0</v>
      </c>
      <c r="S3834" s="13">
        <f>IFERROR(VLOOKUP($A3834, 'Fielding Data'!$A$1:$H$12056, 7, 0), 0)</f>
        <v>0</v>
      </c>
      <c r="T3834" s="13">
        <f>IFERROR(VLOOKUP($A3834, 'Fielding Data'!$A$1:$H$12056, 8, 0), 0)</f>
        <v>0</v>
      </c>
      <c r="U3834" s="13">
        <f>SUMIFS('Fielding Data'!E:E, 'Fielding Data'!$A:$A, $A3834)</f>
        <v>60</v>
      </c>
      <c r="V3834" s="13">
        <f>SUMIFS('Fielding Data'!F:F, 'Fielding Data'!$A:$A, $A3834)</f>
        <v>91</v>
      </c>
      <c r="W3834" s="13">
        <f>SUMIFS('Fielding Data'!G:G, 'Fielding Data'!$A:$A, $A3834)</f>
        <v>8</v>
      </c>
      <c r="X3834" s="13">
        <f>SUMIFS('Fielding Data'!H:H, 'Fielding Data'!$A:$A, $A3834)</f>
        <v>17</v>
      </c>
    </row>
    <row r="3835" spans="1:24" x14ac:dyDescent="0.3">
      <c r="A3835" s="13" t="str">
        <f t="shared" si="11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 t="shared" si="118"/>
        <v>1B</v>
      </c>
      <c r="Q3835" s="13">
        <f>IFERROR(VLOOKUP($A3835, 'Fielding Data'!$A$1:$H$12056, 5, 0), 0)</f>
        <v>689</v>
      </c>
      <c r="R3835" s="13">
        <f>IFERROR(VLOOKUP($A3835, 'Fielding Data'!$A$1:$H$12056, 6, 0), 0)</f>
        <v>44</v>
      </c>
      <c r="S3835" s="13">
        <f>IFERROR(VLOOKUP($A3835, 'Fielding Data'!$A$1:$H$12056, 7, 0), 0)</f>
        <v>6</v>
      </c>
      <c r="T3835" s="13">
        <f>IFERROR(VLOOKUP($A3835, 'Fielding Data'!$A$1:$H$12056, 8, 0), 0)</f>
        <v>66</v>
      </c>
      <c r="U3835" s="13">
        <f>SUMIFS('Fielding Data'!E:E, 'Fielding Data'!$A:$A, $A3835)</f>
        <v>701</v>
      </c>
      <c r="V3835" s="13">
        <f>SUMIFS('Fielding Data'!F:F, 'Fielding Data'!$A:$A, $A3835)</f>
        <v>70</v>
      </c>
      <c r="W3835" s="13">
        <f>SUMIFS('Fielding Data'!G:G, 'Fielding Data'!$A:$A, $A3835)</f>
        <v>8</v>
      </c>
      <c r="X3835" s="13">
        <f>SUMIFS('Fielding Data'!H:H, 'Fielding Data'!$A:$A, $A3835)</f>
        <v>68</v>
      </c>
    </row>
    <row r="3836" spans="1:24" x14ac:dyDescent="0.3">
      <c r="A3836" s="13" t="str">
        <f t="shared" si="11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 t="shared" si="118"/>
        <v>P</v>
      </c>
      <c r="Q3836" s="13">
        <f>IFERROR(VLOOKUP($A3836, 'Fielding Data'!$A$1:$H$12056, 5, 0), 0)</f>
        <v>1</v>
      </c>
      <c r="R3836" s="13">
        <f>IFERROR(VLOOKUP($A3836, 'Fielding Data'!$A$1:$H$12056, 6, 0), 0)</f>
        <v>1</v>
      </c>
      <c r="S3836" s="13">
        <f>IFERROR(VLOOKUP($A3836, 'Fielding Data'!$A$1:$H$12056, 7, 0), 0)</f>
        <v>0</v>
      </c>
      <c r="T3836" s="13">
        <f>IFERROR(VLOOKUP($A3836, 'Fielding Data'!$A$1:$H$12056, 8, 0), 0)</f>
        <v>0</v>
      </c>
      <c r="U3836" s="13">
        <f>SUMIFS('Fielding Data'!E:E, 'Fielding Data'!$A:$A, $A3836)</f>
        <v>1</v>
      </c>
      <c r="V3836" s="13">
        <f>SUMIFS('Fielding Data'!F:F, 'Fielding Data'!$A:$A, $A3836)</f>
        <v>1</v>
      </c>
      <c r="W3836" s="13">
        <f>SUMIFS('Fielding Data'!G:G, 'Fielding Data'!$A:$A, $A3836)</f>
        <v>0</v>
      </c>
      <c r="X3836" s="13">
        <f>SUMIFS('Fielding Data'!H:H, 'Fielding Data'!$A:$A, $A3836)</f>
        <v>0</v>
      </c>
    </row>
    <row r="3837" spans="1:24" x14ac:dyDescent="0.3">
      <c r="A3837" s="13" t="str">
        <f t="shared" si="11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 t="shared" si="118"/>
        <v>P</v>
      </c>
      <c r="Q3837" s="13">
        <f>IFERROR(VLOOKUP($A3837, 'Fielding Data'!$A$1:$H$12056, 5, 0), 0)</f>
        <v>8</v>
      </c>
      <c r="R3837" s="13">
        <f>IFERROR(VLOOKUP($A3837, 'Fielding Data'!$A$1:$H$12056, 6, 0), 0)</f>
        <v>20</v>
      </c>
      <c r="S3837" s="13">
        <f>IFERROR(VLOOKUP($A3837, 'Fielding Data'!$A$1:$H$12056, 7, 0), 0)</f>
        <v>2</v>
      </c>
      <c r="T3837" s="13">
        <f>IFERROR(VLOOKUP($A3837, 'Fielding Data'!$A$1:$H$12056, 8, 0), 0)</f>
        <v>1</v>
      </c>
      <c r="U3837" s="13">
        <f>SUMIFS('Fielding Data'!E:E, 'Fielding Data'!$A:$A, $A3837)</f>
        <v>8</v>
      </c>
      <c r="V3837" s="13">
        <f>SUMIFS('Fielding Data'!F:F, 'Fielding Data'!$A:$A, $A3837)</f>
        <v>20</v>
      </c>
      <c r="W3837" s="13">
        <f>SUMIFS('Fielding Data'!G:G, 'Fielding Data'!$A:$A, $A3837)</f>
        <v>2</v>
      </c>
      <c r="X3837" s="13">
        <f>SUMIFS('Fielding Data'!H:H, 'Fielding Data'!$A:$A, $A3837)</f>
        <v>1</v>
      </c>
    </row>
    <row r="3838" spans="1:24" x14ac:dyDescent="0.3">
      <c r="A3838" s="13" t="str">
        <f t="shared" si="11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 t="shared" si="118"/>
        <v>P</v>
      </c>
      <c r="Q3838" s="13">
        <f>IFERROR(VLOOKUP($A3838, 'Fielding Data'!$A$1:$H$12056, 5, 0), 0)</f>
        <v>0</v>
      </c>
      <c r="R3838" s="13">
        <f>IFERROR(VLOOKUP($A3838, 'Fielding Data'!$A$1:$H$12056, 6, 0), 0)</f>
        <v>0</v>
      </c>
      <c r="S3838" s="13">
        <f>IFERROR(VLOOKUP($A3838, 'Fielding Data'!$A$1:$H$12056, 7, 0), 0)</f>
        <v>0</v>
      </c>
      <c r="T3838" s="13">
        <f>IFERROR(VLOOKUP($A3838, 'Fielding Data'!$A$1:$H$12056, 8, 0), 0)</f>
        <v>0</v>
      </c>
      <c r="U3838" s="13">
        <f>SUMIFS('Fielding Data'!E:E, 'Fielding Data'!$A:$A, $A3838)</f>
        <v>0</v>
      </c>
      <c r="V3838" s="13">
        <f>SUMIFS('Fielding Data'!F:F, 'Fielding Data'!$A:$A, $A3838)</f>
        <v>0</v>
      </c>
      <c r="W3838" s="13">
        <f>SUMIFS('Fielding Data'!G:G, 'Fielding Data'!$A:$A, $A3838)</f>
        <v>0</v>
      </c>
      <c r="X3838" s="13">
        <f>SUMIFS('Fielding Data'!H:H, 'Fielding Data'!$A:$A, $A3838)</f>
        <v>0</v>
      </c>
    </row>
    <row r="3839" spans="1:24" x14ac:dyDescent="0.3">
      <c r="A3839" s="13" t="str">
        <f t="shared" si="11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 t="shared" si="118"/>
        <v>P</v>
      </c>
      <c r="Q3839" s="13">
        <f>IFERROR(VLOOKUP($A3839, 'Fielding Data'!$A$1:$H$12056, 5, 0), 0)</f>
        <v>1</v>
      </c>
      <c r="R3839" s="13">
        <f>IFERROR(VLOOKUP($A3839, 'Fielding Data'!$A$1:$H$12056, 6, 0), 0)</f>
        <v>5</v>
      </c>
      <c r="S3839" s="13">
        <f>IFERROR(VLOOKUP($A3839, 'Fielding Data'!$A$1:$H$12056, 7, 0), 0)</f>
        <v>0</v>
      </c>
      <c r="T3839" s="13">
        <f>IFERROR(VLOOKUP($A3839, 'Fielding Data'!$A$1:$H$12056, 8, 0), 0)</f>
        <v>0</v>
      </c>
      <c r="U3839" s="13">
        <f>SUMIFS('Fielding Data'!E:E, 'Fielding Data'!$A:$A, $A3839)</f>
        <v>1</v>
      </c>
      <c r="V3839" s="13">
        <f>SUMIFS('Fielding Data'!F:F, 'Fielding Data'!$A:$A, $A3839)</f>
        <v>5</v>
      </c>
      <c r="W3839" s="13">
        <f>SUMIFS('Fielding Data'!G:G, 'Fielding Data'!$A:$A, $A3839)</f>
        <v>0</v>
      </c>
      <c r="X3839" s="13">
        <f>SUMIFS('Fielding Data'!H:H, 'Fielding Data'!$A:$A, $A3839)</f>
        <v>0</v>
      </c>
    </row>
    <row r="3840" spans="1:24" x14ac:dyDescent="0.3">
      <c r="A3840" s="13" t="str">
        <f t="shared" si="11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 t="shared" si="118"/>
        <v>P</v>
      </c>
      <c r="Q3840" s="13">
        <f>IFERROR(VLOOKUP($A3840, 'Fielding Data'!$A$1:$H$12056, 5, 0), 0)</f>
        <v>2</v>
      </c>
      <c r="R3840" s="13">
        <f>IFERROR(VLOOKUP($A3840, 'Fielding Data'!$A$1:$H$12056, 6, 0), 0)</f>
        <v>5</v>
      </c>
      <c r="S3840" s="13">
        <f>IFERROR(VLOOKUP($A3840, 'Fielding Data'!$A$1:$H$12056, 7, 0), 0)</f>
        <v>1</v>
      </c>
      <c r="T3840" s="13">
        <f>IFERROR(VLOOKUP($A3840, 'Fielding Data'!$A$1:$H$12056, 8, 0), 0)</f>
        <v>0</v>
      </c>
      <c r="U3840" s="13">
        <f>SUMIFS('Fielding Data'!E:E, 'Fielding Data'!$A:$A, $A3840)</f>
        <v>2</v>
      </c>
      <c r="V3840" s="13">
        <f>SUMIFS('Fielding Data'!F:F, 'Fielding Data'!$A:$A, $A3840)</f>
        <v>5</v>
      </c>
      <c r="W3840" s="13">
        <f>SUMIFS('Fielding Data'!G:G, 'Fielding Data'!$A:$A, $A3840)</f>
        <v>1</v>
      </c>
      <c r="X3840" s="13">
        <f>SUMIFS('Fielding Data'!H:H, 'Fielding Data'!$A:$A, $A3840)</f>
        <v>0</v>
      </c>
    </row>
    <row r="3841" spans="1:24" x14ac:dyDescent="0.3">
      <c r="A3841" s="13" t="str">
        <f t="shared" si="11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 t="shared" si="118"/>
        <v>SS</v>
      </c>
      <c r="Q3841" s="13">
        <f>IFERROR(VLOOKUP($A3841, 'Fielding Data'!$A$1:$H$12056, 5, 0), 0)</f>
        <v>222</v>
      </c>
      <c r="R3841" s="13">
        <f>IFERROR(VLOOKUP($A3841, 'Fielding Data'!$A$1:$H$12056, 6, 0), 0)</f>
        <v>395</v>
      </c>
      <c r="S3841" s="13">
        <f>IFERROR(VLOOKUP($A3841, 'Fielding Data'!$A$1:$H$12056, 7, 0), 0)</f>
        <v>13</v>
      </c>
      <c r="T3841" s="13">
        <f>IFERROR(VLOOKUP($A3841, 'Fielding Data'!$A$1:$H$12056, 8, 0), 0)</f>
        <v>89</v>
      </c>
      <c r="U3841" s="13">
        <f>SUMIFS('Fielding Data'!E:E, 'Fielding Data'!$A:$A, $A3841)</f>
        <v>222</v>
      </c>
      <c r="V3841" s="13">
        <f>SUMIFS('Fielding Data'!F:F, 'Fielding Data'!$A:$A, $A3841)</f>
        <v>395</v>
      </c>
      <c r="W3841" s="13">
        <f>SUMIFS('Fielding Data'!G:G, 'Fielding Data'!$A:$A, $A3841)</f>
        <v>13</v>
      </c>
      <c r="X3841" s="13">
        <f>SUMIFS('Fielding Data'!H:H, 'Fielding Data'!$A:$A, $A3841)</f>
        <v>89</v>
      </c>
    </row>
    <row r="3842" spans="1:24" x14ac:dyDescent="0.3">
      <c r="A3842" s="13" t="str">
        <f t="shared" si="11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 t="shared" ref="P3842:P3905" si="120">IFERROR(VLOOKUP($A3842, Fielding, 4, 0), "Other")</f>
        <v>2B</v>
      </c>
      <c r="Q3842" s="13">
        <f>IFERROR(VLOOKUP($A3842, 'Fielding Data'!$A$1:$H$12056, 5, 0), 0)</f>
        <v>8</v>
      </c>
      <c r="R3842" s="13">
        <f>IFERROR(VLOOKUP($A3842, 'Fielding Data'!$A$1:$H$12056, 6, 0), 0)</f>
        <v>17</v>
      </c>
      <c r="S3842" s="13">
        <f>IFERROR(VLOOKUP($A3842, 'Fielding Data'!$A$1:$H$12056, 7, 0), 0)</f>
        <v>0</v>
      </c>
      <c r="T3842" s="13">
        <f>IFERROR(VLOOKUP($A3842, 'Fielding Data'!$A$1:$H$12056, 8, 0), 0)</f>
        <v>4</v>
      </c>
      <c r="U3842" s="13">
        <f>SUMIFS('Fielding Data'!E:E, 'Fielding Data'!$A:$A, $A3842)</f>
        <v>43</v>
      </c>
      <c r="V3842" s="13">
        <f>SUMIFS('Fielding Data'!F:F, 'Fielding Data'!$A:$A, $A3842)</f>
        <v>104</v>
      </c>
      <c r="W3842" s="13">
        <f>SUMIFS('Fielding Data'!G:G, 'Fielding Data'!$A:$A, $A3842)</f>
        <v>7</v>
      </c>
      <c r="X3842" s="13">
        <f>SUMIFS('Fielding Data'!H:H, 'Fielding Data'!$A:$A, $A3842)</f>
        <v>16</v>
      </c>
    </row>
    <row r="3843" spans="1:24" x14ac:dyDescent="0.3">
      <c r="A3843" s="13" t="str">
        <f t="shared" ref="A3843:A3906" si="121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 t="shared" si="120"/>
        <v>SS</v>
      </c>
      <c r="Q3843" s="13">
        <f>IFERROR(VLOOKUP($A3843, 'Fielding Data'!$A$1:$H$12056, 5, 0), 0)</f>
        <v>208</v>
      </c>
      <c r="R3843" s="13">
        <f>IFERROR(VLOOKUP($A3843, 'Fielding Data'!$A$1:$H$12056, 6, 0), 0)</f>
        <v>395</v>
      </c>
      <c r="S3843" s="13">
        <f>IFERROR(VLOOKUP($A3843, 'Fielding Data'!$A$1:$H$12056, 7, 0), 0)</f>
        <v>7</v>
      </c>
      <c r="T3843" s="13">
        <f>IFERROR(VLOOKUP($A3843, 'Fielding Data'!$A$1:$H$12056, 8, 0), 0)</f>
        <v>88</v>
      </c>
      <c r="U3843" s="13">
        <f>SUMIFS('Fielding Data'!E:E, 'Fielding Data'!$A:$A, $A3843)</f>
        <v>208</v>
      </c>
      <c r="V3843" s="13">
        <f>SUMIFS('Fielding Data'!F:F, 'Fielding Data'!$A:$A, $A3843)</f>
        <v>395</v>
      </c>
      <c r="W3843" s="13">
        <f>SUMIFS('Fielding Data'!G:G, 'Fielding Data'!$A:$A, $A3843)</f>
        <v>7</v>
      </c>
      <c r="X3843" s="13">
        <f>SUMIFS('Fielding Data'!H:H, 'Fielding Data'!$A:$A, $A3843)</f>
        <v>88</v>
      </c>
    </row>
    <row r="3844" spans="1:24" x14ac:dyDescent="0.3">
      <c r="A3844" s="13" t="str">
        <f t="shared" si="121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 t="shared" si="120"/>
        <v>2B</v>
      </c>
      <c r="Q3844" s="13">
        <f>IFERROR(VLOOKUP($A3844, 'Fielding Data'!$A$1:$H$12056, 5, 0), 0)</f>
        <v>96</v>
      </c>
      <c r="R3844" s="13">
        <f>IFERROR(VLOOKUP($A3844, 'Fielding Data'!$A$1:$H$12056, 6, 0), 0)</f>
        <v>119</v>
      </c>
      <c r="S3844" s="13">
        <f>IFERROR(VLOOKUP($A3844, 'Fielding Data'!$A$1:$H$12056, 7, 0), 0)</f>
        <v>2</v>
      </c>
      <c r="T3844" s="13">
        <f>IFERROR(VLOOKUP($A3844, 'Fielding Data'!$A$1:$H$12056, 8, 0), 0)</f>
        <v>32</v>
      </c>
      <c r="U3844" s="13">
        <f>SUMIFS('Fielding Data'!E:E, 'Fielding Data'!$A:$A, $A3844)</f>
        <v>97</v>
      </c>
      <c r="V3844" s="13">
        <f>SUMIFS('Fielding Data'!F:F, 'Fielding Data'!$A:$A, $A3844)</f>
        <v>119</v>
      </c>
      <c r="W3844" s="13">
        <f>SUMIFS('Fielding Data'!G:G, 'Fielding Data'!$A:$A, $A3844)</f>
        <v>2</v>
      </c>
      <c r="X3844" s="13">
        <f>SUMIFS('Fielding Data'!H:H, 'Fielding Data'!$A:$A, $A3844)</f>
        <v>32</v>
      </c>
    </row>
    <row r="3845" spans="1:24" x14ac:dyDescent="0.3">
      <c r="A3845" s="13" t="str">
        <f t="shared" si="121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 t="shared" si="120"/>
        <v>P</v>
      </c>
      <c r="Q3845" s="13">
        <f>IFERROR(VLOOKUP($A3845, 'Fielding Data'!$A$1:$H$12056, 5, 0), 0)</f>
        <v>5</v>
      </c>
      <c r="R3845" s="13">
        <f>IFERROR(VLOOKUP($A3845, 'Fielding Data'!$A$1:$H$12056, 6, 0), 0)</f>
        <v>9</v>
      </c>
      <c r="S3845" s="13">
        <f>IFERROR(VLOOKUP($A3845, 'Fielding Data'!$A$1:$H$12056, 7, 0), 0)</f>
        <v>1</v>
      </c>
      <c r="T3845" s="13">
        <f>IFERROR(VLOOKUP($A3845, 'Fielding Data'!$A$1:$H$12056, 8, 0), 0)</f>
        <v>1</v>
      </c>
      <c r="U3845" s="13">
        <f>SUMIFS('Fielding Data'!E:E, 'Fielding Data'!$A:$A, $A3845)</f>
        <v>5</v>
      </c>
      <c r="V3845" s="13">
        <f>SUMIFS('Fielding Data'!F:F, 'Fielding Data'!$A:$A, $A3845)</f>
        <v>9</v>
      </c>
      <c r="W3845" s="13">
        <f>SUMIFS('Fielding Data'!G:G, 'Fielding Data'!$A:$A, $A3845)</f>
        <v>1</v>
      </c>
      <c r="X3845" s="13">
        <f>SUMIFS('Fielding Data'!H:H, 'Fielding Data'!$A:$A, $A3845)</f>
        <v>1</v>
      </c>
    </row>
    <row r="3846" spans="1:24" x14ac:dyDescent="0.3">
      <c r="A3846" s="13" t="str">
        <f t="shared" si="121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 t="shared" si="120"/>
        <v>CF</v>
      </c>
      <c r="Q3846" s="13">
        <f>IFERROR(VLOOKUP($A3846, 'Fielding Data'!$A$1:$H$12056, 5, 0), 0)</f>
        <v>0</v>
      </c>
      <c r="R3846" s="13">
        <f>IFERROR(VLOOKUP($A3846, 'Fielding Data'!$A$1:$H$12056, 6, 0), 0)</f>
        <v>0</v>
      </c>
      <c r="S3846" s="13">
        <f>IFERROR(VLOOKUP($A3846, 'Fielding Data'!$A$1:$H$12056, 7, 0), 0)</f>
        <v>0</v>
      </c>
      <c r="T3846" s="13">
        <f>IFERROR(VLOOKUP($A3846, 'Fielding Data'!$A$1:$H$12056, 8, 0), 0)</f>
        <v>0</v>
      </c>
      <c r="U3846" s="13">
        <f>SUMIFS('Fielding Data'!E:E, 'Fielding Data'!$A:$A, $A3846)</f>
        <v>247</v>
      </c>
      <c r="V3846" s="13">
        <f>SUMIFS('Fielding Data'!F:F, 'Fielding Data'!$A:$A, $A3846)</f>
        <v>8</v>
      </c>
      <c r="W3846" s="13">
        <f>SUMIFS('Fielding Data'!G:G, 'Fielding Data'!$A:$A, $A3846)</f>
        <v>2</v>
      </c>
      <c r="X3846" s="13">
        <f>SUMIFS('Fielding Data'!H:H, 'Fielding Data'!$A:$A, $A3846)</f>
        <v>4</v>
      </c>
    </row>
    <row r="3847" spans="1:24" x14ac:dyDescent="0.3">
      <c r="A3847" s="13" t="str">
        <f t="shared" si="121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 t="shared" si="120"/>
        <v>3B</v>
      </c>
      <c r="Q3847" s="13">
        <f>IFERROR(VLOOKUP($A3847, 'Fielding Data'!$A$1:$H$12056, 5, 0), 0)</f>
        <v>1</v>
      </c>
      <c r="R3847" s="13">
        <f>IFERROR(VLOOKUP($A3847, 'Fielding Data'!$A$1:$H$12056, 6, 0), 0)</f>
        <v>0</v>
      </c>
      <c r="S3847" s="13">
        <f>IFERROR(VLOOKUP($A3847, 'Fielding Data'!$A$1:$H$12056, 7, 0), 0)</f>
        <v>0</v>
      </c>
      <c r="T3847" s="13">
        <f>IFERROR(VLOOKUP($A3847, 'Fielding Data'!$A$1:$H$12056, 8, 0), 0)</f>
        <v>0</v>
      </c>
      <c r="U3847" s="13">
        <f>SUMIFS('Fielding Data'!E:E, 'Fielding Data'!$A:$A, $A3847)</f>
        <v>1</v>
      </c>
      <c r="V3847" s="13">
        <f>SUMIFS('Fielding Data'!F:F, 'Fielding Data'!$A:$A, $A3847)</f>
        <v>0</v>
      </c>
      <c r="W3847" s="13">
        <f>SUMIFS('Fielding Data'!G:G, 'Fielding Data'!$A:$A, $A3847)</f>
        <v>0</v>
      </c>
      <c r="X3847" s="13">
        <f>SUMIFS('Fielding Data'!H:H, 'Fielding Data'!$A:$A, $A3847)</f>
        <v>0</v>
      </c>
    </row>
    <row r="3848" spans="1:24" x14ac:dyDescent="0.3">
      <c r="A3848" s="13" t="str">
        <f t="shared" si="121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 t="shared" si="120"/>
        <v>P</v>
      </c>
      <c r="Q3848" s="13">
        <f>IFERROR(VLOOKUP($A3848, 'Fielding Data'!$A$1:$H$12056, 5, 0), 0)</f>
        <v>1</v>
      </c>
      <c r="R3848" s="13">
        <f>IFERROR(VLOOKUP($A3848, 'Fielding Data'!$A$1:$H$12056, 6, 0), 0)</f>
        <v>0</v>
      </c>
      <c r="S3848" s="13">
        <f>IFERROR(VLOOKUP($A3848, 'Fielding Data'!$A$1:$H$12056, 7, 0), 0)</f>
        <v>0</v>
      </c>
      <c r="T3848" s="13">
        <f>IFERROR(VLOOKUP($A3848, 'Fielding Data'!$A$1:$H$12056, 8, 0), 0)</f>
        <v>1</v>
      </c>
      <c r="U3848" s="13">
        <f>SUMIFS('Fielding Data'!E:E, 'Fielding Data'!$A:$A, $A3848)</f>
        <v>1</v>
      </c>
      <c r="V3848" s="13">
        <f>SUMIFS('Fielding Data'!F:F, 'Fielding Data'!$A:$A, $A3848)</f>
        <v>0</v>
      </c>
      <c r="W3848" s="13">
        <f>SUMIFS('Fielding Data'!G:G, 'Fielding Data'!$A:$A, $A3848)</f>
        <v>0</v>
      </c>
      <c r="X3848" s="13">
        <f>SUMIFS('Fielding Data'!H:H, 'Fielding Data'!$A:$A, $A3848)</f>
        <v>1</v>
      </c>
    </row>
    <row r="3849" spans="1:24" x14ac:dyDescent="0.3">
      <c r="A3849" s="13" t="str">
        <f t="shared" si="121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 t="shared" si="120"/>
        <v>P</v>
      </c>
      <c r="Q3849" s="13">
        <f>IFERROR(VLOOKUP($A3849, 'Fielding Data'!$A$1:$H$12056, 5, 0), 0)</f>
        <v>4</v>
      </c>
      <c r="R3849" s="13">
        <f>IFERROR(VLOOKUP($A3849, 'Fielding Data'!$A$1:$H$12056, 6, 0), 0)</f>
        <v>8</v>
      </c>
      <c r="S3849" s="13">
        <f>IFERROR(VLOOKUP($A3849, 'Fielding Data'!$A$1:$H$12056, 7, 0), 0)</f>
        <v>0</v>
      </c>
      <c r="T3849" s="13">
        <f>IFERROR(VLOOKUP($A3849, 'Fielding Data'!$A$1:$H$12056, 8, 0), 0)</f>
        <v>2</v>
      </c>
      <c r="U3849" s="13">
        <f>SUMIFS('Fielding Data'!E:E, 'Fielding Data'!$A:$A, $A3849)</f>
        <v>4</v>
      </c>
      <c r="V3849" s="13">
        <f>SUMIFS('Fielding Data'!F:F, 'Fielding Data'!$A:$A, $A3849)</f>
        <v>8</v>
      </c>
      <c r="W3849" s="13">
        <f>SUMIFS('Fielding Data'!G:G, 'Fielding Data'!$A:$A, $A3849)</f>
        <v>0</v>
      </c>
      <c r="X3849" s="13">
        <f>SUMIFS('Fielding Data'!H:H, 'Fielding Data'!$A:$A, $A3849)</f>
        <v>2</v>
      </c>
    </row>
    <row r="3850" spans="1:24" x14ac:dyDescent="0.3">
      <c r="A3850" s="13" t="str">
        <f t="shared" si="121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 t="shared" si="120"/>
        <v>1B</v>
      </c>
      <c r="Q3850" s="13">
        <f>IFERROR(VLOOKUP($A3850, 'Fielding Data'!$A$1:$H$12056, 5, 0), 0)</f>
        <v>0</v>
      </c>
      <c r="R3850" s="13">
        <f>IFERROR(VLOOKUP($A3850, 'Fielding Data'!$A$1:$H$12056, 6, 0), 0)</f>
        <v>0</v>
      </c>
      <c r="S3850" s="13">
        <f>IFERROR(VLOOKUP($A3850, 'Fielding Data'!$A$1:$H$12056, 7, 0), 0)</f>
        <v>0</v>
      </c>
      <c r="T3850" s="13">
        <f>IFERROR(VLOOKUP($A3850, 'Fielding Data'!$A$1:$H$12056, 8, 0), 0)</f>
        <v>0</v>
      </c>
      <c r="U3850" s="13">
        <f>SUMIFS('Fielding Data'!E:E, 'Fielding Data'!$A:$A, $A3850)</f>
        <v>323</v>
      </c>
      <c r="V3850" s="13">
        <f>SUMIFS('Fielding Data'!F:F, 'Fielding Data'!$A:$A, $A3850)</f>
        <v>40</v>
      </c>
      <c r="W3850" s="13">
        <f>SUMIFS('Fielding Data'!G:G, 'Fielding Data'!$A:$A, $A3850)</f>
        <v>5</v>
      </c>
      <c r="X3850" s="13">
        <f>SUMIFS('Fielding Data'!H:H, 'Fielding Data'!$A:$A, $A3850)</f>
        <v>0</v>
      </c>
    </row>
    <row r="3851" spans="1:24" x14ac:dyDescent="0.3">
      <c r="A3851" s="13" t="str">
        <f t="shared" si="121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 t="shared" si="120"/>
        <v>P</v>
      </c>
      <c r="Q3851" s="13">
        <f>IFERROR(VLOOKUP($A3851, 'Fielding Data'!$A$1:$H$12056, 5, 0), 0)</f>
        <v>1</v>
      </c>
      <c r="R3851" s="13">
        <f>IFERROR(VLOOKUP($A3851, 'Fielding Data'!$A$1:$H$12056, 6, 0), 0)</f>
        <v>3</v>
      </c>
      <c r="S3851" s="13">
        <f>IFERROR(VLOOKUP($A3851, 'Fielding Data'!$A$1:$H$12056, 7, 0), 0)</f>
        <v>0</v>
      </c>
      <c r="T3851" s="13">
        <f>IFERROR(VLOOKUP($A3851, 'Fielding Data'!$A$1:$H$12056, 8, 0), 0)</f>
        <v>0</v>
      </c>
      <c r="U3851" s="13">
        <f>SUMIFS('Fielding Data'!E:E, 'Fielding Data'!$A:$A, $A3851)</f>
        <v>1</v>
      </c>
      <c r="V3851" s="13">
        <f>SUMIFS('Fielding Data'!F:F, 'Fielding Data'!$A:$A, $A3851)</f>
        <v>3</v>
      </c>
      <c r="W3851" s="13">
        <f>SUMIFS('Fielding Data'!G:G, 'Fielding Data'!$A:$A, $A3851)</f>
        <v>0</v>
      </c>
      <c r="X3851" s="13">
        <f>SUMIFS('Fielding Data'!H:H, 'Fielding Data'!$A:$A, $A3851)</f>
        <v>0</v>
      </c>
    </row>
    <row r="3852" spans="1:24" x14ac:dyDescent="0.3">
      <c r="A3852" s="13" t="str">
        <f t="shared" si="121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 t="shared" si="120"/>
        <v>P</v>
      </c>
      <c r="Q3852" s="13">
        <f>IFERROR(VLOOKUP($A3852, 'Fielding Data'!$A$1:$H$12056, 5, 0), 0)</f>
        <v>0</v>
      </c>
      <c r="R3852" s="13">
        <f>IFERROR(VLOOKUP($A3852, 'Fielding Data'!$A$1:$H$12056, 6, 0), 0)</f>
        <v>0</v>
      </c>
      <c r="S3852" s="13">
        <f>IFERROR(VLOOKUP($A3852, 'Fielding Data'!$A$1:$H$12056, 7, 0), 0)</f>
        <v>0</v>
      </c>
      <c r="T3852" s="13">
        <f>IFERROR(VLOOKUP($A3852, 'Fielding Data'!$A$1:$H$12056, 8, 0), 0)</f>
        <v>0</v>
      </c>
      <c r="U3852" s="13">
        <f>SUMIFS('Fielding Data'!E:E, 'Fielding Data'!$A:$A, $A3852)</f>
        <v>0</v>
      </c>
      <c r="V3852" s="13">
        <f>SUMIFS('Fielding Data'!F:F, 'Fielding Data'!$A:$A, $A3852)</f>
        <v>0</v>
      </c>
      <c r="W3852" s="13">
        <f>SUMIFS('Fielding Data'!G:G, 'Fielding Data'!$A:$A, $A3852)</f>
        <v>0</v>
      </c>
      <c r="X3852" s="13">
        <f>SUMIFS('Fielding Data'!H:H, 'Fielding Data'!$A:$A, $A3852)</f>
        <v>0</v>
      </c>
    </row>
    <row r="3853" spans="1:24" x14ac:dyDescent="0.3">
      <c r="A3853" s="13" t="str">
        <f t="shared" si="121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 t="shared" si="120"/>
        <v>P</v>
      </c>
      <c r="Q3853" s="13">
        <f>IFERROR(VLOOKUP($A3853, 'Fielding Data'!$A$1:$H$12056, 5, 0), 0)</f>
        <v>22</v>
      </c>
      <c r="R3853" s="13">
        <f>IFERROR(VLOOKUP($A3853, 'Fielding Data'!$A$1:$H$12056, 6, 0), 0)</f>
        <v>15</v>
      </c>
      <c r="S3853" s="13">
        <f>IFERROR(VLOOKUP($A3853, 'Fielding Data'!$A$1:$H$12056, 7, 0), 0)</f>
        <v>1</v>
      </c>
      <c r="T3853" s="13">
        <f>IFERROR(VLOOKUP($A3853, 'Fielding Data'!$A$1:$H$12056, 8, 0), 0)</f>
        <v>0</v>
      </c>
      <c r="U3853" s="13">
        <f>SUMIFS('Fielding Data'!E:E, 'Fielding Data'!$A:$A, $A3853)</f>
        <v>22</v>
      </c>
      <c r="V3853" s="13">
        <f>SUMIFS('Fielding Data'!F:F, 'Fielding Data'!$A:$A, $A3853)</f>
        <v>15</v>
      </c>
      <c r="W3853" s="13">
        <f>SUMIFS('Fielding Data'!G:G, 'Fielding Data'!$A:$A, $A3853)</f>
        <v>1</v>
      </c>
      <c r="X3853" s="13">
        <f>SUMIFS('Fielding Data'!H:H, 'Fielding Data'!$A:$A, $A3853)</f>
        <v>0</v>
      </c>
    </row>
    <row r="3854" spans="1:24" x14ac:dyDescent="0.3">
      <c r="A3854" s="13" t="str">
        <f t="shared" si="121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 t="shared" si="120"/>
        <v>P</v>
      </c>
      <c r="Q3854" s="13">
        <f>IFERROR(VLOOKUP($A3854, 'Fielding Data'!$A$1:$H$12056, 5, 0), 0)</f>
        <v>3</v>
      </c>
      <c r="R3854" s="13">
        <f>IFERROR(VLOOKUP($A3854, 'Fielding Data'!$A$1:$H$12056, 6, 0), 0)</f>
        <v>1</v>
      </c>
      <c r="S3854" s="13">
        <f>IFERROR(VLOOKUP($A3854, 'Fielding Data'!$A$1:$H$12056, 7, 0), 0)</f>
        <v>0</v>
      </c>
      <c r="T3854" s="13">
        <f>IFERROR(VLOOKUP($A3854, 'Fielding Data'!$A$1:$H$12056, 8, 0), 0)</f>
        <v>0</v>
      </c>
      <c r="U3854" s="13">
        <f>SUMIFS('Fielding Data'!E:E, 'Fielding Data'!$A:$A, $A3854)</f>
        <v>3</v>
      </c>
      <c r="V3854" s="13">
        <f>SUMIFS('Fielding Data'!F:F, 'Fielding Data'!$A:$A, $A3854)</f>
        <v>1</v>
      </c>
      <c r="W3854" s="13">
        <f>SUMIFS('Fielding Data'!G:G, 'Fielding Data'!$A:$A, $A3854)</f>
        <v>0</v>
      </c>
      <c r="X3854" s="13">
        <f>SUMIFS('Fielding Data'!H:H, 'Fielding Data'!$A:$A, $A3854)</f>
        <v>0</v>
      </c>
    </row>
    <row r="3855" spans="1:24" x14ac:dyDescent="0.3">
      <c r="A3855" s="13" t="str">
        <f t="shared" si="121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 t="shared" si="120"/>
        <v>1B</v>
      </c>
      <c r="Q3855" s="13">
        <f>IFERROR(VLOOKUP($A3855, 'Fielding Data'!$A$1:$H$12056, 5, 0), 0)</f>
        <v>1152</v>
      </c>
      <c r="R3855" s="13">
        <f>IFERROR(VLOOKUP($A3855, 'Fielding Data'!$A$1:$H$12056, 6, 0), 0)</f>
        <v>96</v>
      </c>
      <c r="S3855" s="13">
        <f>IFERROR(VLOOKUP($A3855, 'Fielding Data'!$A$1:$H$12056, 7, 0), 0)</f>
        <v>6</v>
      </c>
      <c r="T3855" s="13">
        <f>IFERROR(VLOOKUP($A3855, 'Fielding Data'!$A$1:$H$12056, 8, 0), 0)</f>
        <v>119</v>
      </c>
      <c r="U3855" s="13">
        <f>SUMIFS('Fielding Data'!E:E, 'Fielding Data'!$A:$A, $A3855)</f>
        <v>1152</v>
      </c>
      <c r="V3855" s="13">
        <f>SUMIFS('Fielding Data'!F:F, 'Fielding Data'!$A:$A, $A3855)</f>
        <v>96</v>
      </c>
      <c r="W3855" s="13">
        <f>SUMIFS('Fielding Data'!G:G, 'Fielding Data'!$A:$A, $A3855)</f>
        <v>6</v>
      </c>
      <c r="X3855" s="13">
        <f>SUMIFS('Fielding Data'!H:H, 'Fielding Data'!$A:$A, $A3855)</f>
        <v>119</v>
      </c>
    </row>
    <row r="3856" spans="1:24" x14ac:dyDescent="0.3">
      <c r="A3856" s="13" t="str">
        <f t="shared" si="121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 t="shared" si="120"/>
        <v>2B</v>
      </c>
      <c r="Q3856" s="13">
        <f>IFERROR(VLOOKUP($A3856, 'Fielding Data'!$A$1:$H$12056, 5, 0), 0)</f>
        <v>8</v>
      </c>
      <c r="R3856" s="13">
        <f>IFERROR(VLOOKUP($A3856, 'Fielding Data'!$A$1:$H$12056, 6, 0), 0)</f>
        <v>1</v>
      </c>
      <c r="S3856" s="13">
        <f>IFERROR(VLOOKUP($A3856, 'Fielding Data'!$A$1:$H$12056, 7, 0), 0)</f>
        <v>0</v>
      </c>
      <c r="T3856" s="13">
        <f>IFERROR(VLOOKUP($A3856, 'Fielding Data'!$A$1:$H$12056, 8, 0), 0)</f>
        <v>1</v>
      </c>
      <c r="U3856" s="13">
        <f>SUMIFS('Fielding Data'!E:E, 'Fielding Data'!$A:$A, $A3856)</f>
        <v>12</v>
      </c>
      <c r="V3856" s="13">
        <f>SUMIFS('Fielding Data'!F:F, 'Fielding Data'!$A:$A, $A3856)</f>
        <v>5</v>
      </c>
      <c r="W3856" s="13">
        <f>SUMIFS('Fielding Data'!G:G, 'Fielding Data'!$A:$A, $A3856)</f>
        <v>0</v>
      </c>
      <c r="X3856" s="13">
        <f>SUMIFS('Fielding Data'!H:H, 'Fielding Data'!$A:$A, $A3856)</f>
        <v>1</v>
      </c>
    </row>
    <row r="3857" spans="1:24" x14ac:dyDescent="0.3">
      <c r="A3857" s="13" t="str">
        <f t="shared" si="121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 t="shared" si="120"/>
        <v>P</v>
      </c>
      <c r="Q3857" s="13">
        <f>IFERROR(VLOOKUP($A3857, 'Fielding Data'!$A$1:$H$12056, 5, 0), 0)</f>
        <v>3</v>
      </c>
      <c r="R3857" s="13">
        <f>IFERROR(VLOOKUP($A3857, 'Fielding Data'!$A$1:$H$12056, 6, 0), 0)</f>
        <v>7</v>
      </c>
      <c r="S3857" s="13">
        <f>IFERROR(VLOOKUP($A3857, 'Fielding Data'!$A$1:$H$12056, 7, 0), 0)</f>
        <v>0</v>
      </c>
      <c r="T3857" s="13">
        <f>IFERROR(VLOOKUP($A3857, 'Fielding Data'!$A$1:$H$12056, 8, 0), 0)</f>
        <v>0</v>
      </c>
      <c r="U3857" s="13">
        <f>SUMIFS('Fielding Data'!E:E, 'Fielding Data'!$A:$A, $A3857)</f>
        <v>3</v>
      </c>
      <c r="V3857" s="13">
        <f>SUMIFS('Fielding Data'!F:F, 'Fielding Data'!$A:$A, $A3857)</f>
        <v>7</v>
      </c>
      <c r="W3857" s="13">
        <f>SUMIFS('Fielding Data'!G:G, 'Fielding Data'!$A:$A, $A3857)</f>
        <v>0</v>
      </c>
      <c r="X3857" s="13">
        <f>SUMIFS('Fielding Data'!H:H, 'Fielding Data'!$A:$A, $A3857)</f>
        <v>0</v>
      </c>
    </row>
    <row r="3858" spans="1:24" x14ac:dyDescent="0.3">
      <c r="A3858" s="13" t="str">
        <f t="shared" si="121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 t="shared" si="120"/>
        <v>P</v>
      </c>
      <c r="Q3858" s="13">
        <f>IFERROR(VLOOKUP($A3858, 'Fielding Data'!$A$1:$H$12056, 5, 0), 0)</f>
        <v>2</v>
      </c>
      <c r="R3858" s="13">
        <f>IFERROR(VLOOKUP($A3858, 'Fielding Data'!$A$1:$H$12056, 6, 0), 0)</f>
        <v>5</v>
      </c>
      <c r="S3858" s="13">
        <f>IFERROR(VLOOKUP($A3858, 'Fielding Data'!$A$1:$H$12056, 7, 0), 0)</f>
        <v>0</v>
      </c>
      <c r="T3858" s="13">
        <f>IFERROR(VLOOKUP($A3858, 'Fielding Data'!$A$1:$H$12056, 8, 0), 0)</f>
        <v>0</v>
      </c>
      <c r="U3858" s="13">
        <f>SUMIFS('Fielding Data'!E:E, 'Fielding Data'!$A:$A, $A3858)</f>
        <v>2</v>
      </c>
      <c r="V3858" s="13">
        <f>SUMIFS('Fielding Data'!F:F, 'Fielding Data'!$A:$A, $A3858)</f>
        <v>5</v>
      </c>
      <c r="W3858" s="13">
        <f>SUMIFS('Fielding Data'!G:G, 'Fielding Data'!$A:$A, $A3858)</f>
        <v>0</v>
      </c>
      <c r="X3858" s="13">
        <f>SUMIFS('Fielding Data'!H:H, 'Fielding Data'!$A:$A, $A3858)</f>
        <v>0</v>
      </c>
    </row>
    <row r="3859" spans="1:24" x14ac:dyDescent="0.3">
      <c r="A3859" s="13" t="str">
        <f t="shared" si="121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 t="shared" si="120"/>
        <v>P</v>
      </c>
      <c r="Q3859" s="13">
        <f>IFERROR(VLOOKUP($A3859, 'Fielding Data'!$A$1:$H$12056, 5, 0), 0)</f>
        <v>1</v>
      </c>
      <c r="R3859" s="13">
        <f>IFERROR(VLOOKUP($A3859, 'Fielding Data'!$A$1:$H$12056, 6, 0), 0)</f>
        <v>4</v>
      </c>
      <c r="S3859" s="13">
        <f>IFERROR(VLOOKUP($A3859, 'Fielding Data'!$A$1:$H$12056, 7, 0), 0)</f>
        <v>0</v>
      </c>
      <c r="T3859" s="13">
        <f>IFERROR(VLOOKUP($A3859, 'Fielding Data'!$A$1:$H$12056, 8, 0), 0)</f>
        <v>0</v>
      </c>
      <c r="U3859" s="13">
        <f>SUMIFS('Fielding Data'!E:E, 'Fielding Data'!$A:$A, $A3859)</f>
        <v>1</v>
      </c>
      <c r="V3859" s="13">
        <f>SUMIFS('Fielding Data'!F:F, 'Fielding Data'!$A:$A, $A3859)</f>
        <v>4</v>
      </c>
      <c r="W3859" s="13">
        <f>SUMIFS('Fielding Data'!G:G, 'Fielding Data'!$A:$A, $A3859)</f>
        <v>0</v>
      </c>
      <c r="X3859" s="13">
        <f>SUMIFS('Fielding Data'!H:H, 'Fielding Data'!$A:$A, $A3859)</f>
        <v>0</v>
      </c>
    </row>
    <row r="3860" spans="1:24" x14ac:dyDescent="0.3">
      <c r="A3860" s="13" t="str">
        <f t="shared" si="121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 t="shared" si="120"/>
        <v>P</v>
      </c>
      <c r="Q3860" s="13">
        <f>IFERROR(VLOOKUP($A3860, 'Fielding Data'!$A$1:$H$12056, 5, 0), 0)</f>
        <v>5</v>
      </c>
      <c r="R3860" s="13">
        <f>IFERROR(VLOOKUP($A3860, 'Fielding Data'!$A$1:$H$12056, 6, 0), 0)</f>
        <v>7</v>
      </c>
      <c r="S3860" s="13">
        <f>IFERROR(VLOOKUP($A3860, 'Fielding Data'!$A$1:$H$12056, 7, 0), 0)</f>
        <v>1</v>
      </c>
      <c r="T3860" s="13">
        <f>IFERROR(VLOOKUP($A3860, 'Fielding Data'!$A$1:$H$12056, 8, 0), 0)</f>
        <v>1</v>
      </c>
      <c r="U3860" s="13">
        <f>SUMIFS('Fielding Data'!E:E, 'Fielding Data'!$A:$A, $A3860)</f>
        <v>5</v>
      </c>
      <c r="V3860" s="13">
        <f>SUMIFS('Fielding Data'!F:F, 'Fielding Data'!$A:$A, $A3860)</f>
        <v>7</v>
      </c>
      <c r="W3860" s="13">
        <f>SUMIFS('Fielding Data'!G:G, 'Fielding Data'!$A:$A, $A3860)</f>
        <v>1</v>
      </c>
      <c r="X3860" s="13">
        <f>SUMIFS('Fielding Data'!H:H, 'Fielding Data'!$A:$A, $A3860)</f>
        <v>1</v>
      </c>
    </row>
    <row r="3861" spans="1:24" x14ac:dyDescent="0.3">
      <c r="A3861" s="13" t="str">
        <f t="shared" si="121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 t="shared" si="120"/>
        <v>P</v>
      </c>
      <c r="Q3861" s="13">
        <f>IFERROR(VLOOKUP($A3861, 'Fielding Data'!$A$1:$H$12056, 5, 0), 0)</f>
        <v>0</v>
      </c>
      <c r="R3861" s="13">
        <f>IFERROR(VLOOKUP($A3861, 'Fielding Data'!$A$1:$H$12056, 6, 0), 0)</f>
        <v>0</v>
      </c>
      <c r="S3861" s="13">
        <f>IFERROR(VLOOKUP($A3861, 'Fielding Data'!$A$1:$H$12056, 7, 0), 0)</f>
        <v>0</v>
      </c>
      <c r="T3861" s="13">
        <f>IFERROR(VLOOKUP($A3861, 'Fielding Data'!$A$1:$H$12056, 8, 0), 0)</f>
        <v>0</v>
      </c>
      <c r="U3861" s="13">
        <f>SUMIFS('Fielding Data'!E:E, 'Fielding Data'!$A:$A, $A3861)</f>
        <v>0</v>
      </c>
      <c r="V3861" s="13">
        <f>SUMIFS('Fielding Data'!F:F, 'Fielding Data'!$A:$A, $A3861)</f>
        <v>0</v>
      </c>
      <c r="W3861" s="13">
        <f>SUMIFS('Fielding Data'!G:G, 'Fielding Data'!$A:$A, $A3861)</f>
        <v>0</v>
      </c>
      <c r="X3861" s="13">
        <f>SUMIFS('Fielding Data'!H:H, 'Fielding Data'!$A:$A, $A3861)</f>
        <v>0</v>
      </c>
    </row>
    <row r="3862" spans="1:24" x14ac:dyDescent="0.3">
      <c r="A3862" s="13" t="str">
        <f t="shared" si="121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 t="shared" si="120"/>
        <v>P</v>
      </c>
      <c r="Q3862" s="13">
        <f>IFERROR(VLOOKUP($A3862, 'Fielding Data'!$A$1:$H$12056, 5, 0), 0)</f>
        <v>23</v>
      </c>
      <c r="R3862" s="13">
        <f>IFERROR(VLOOKUP($A3862, 'Fielding Data'!$A$1:$H$12056, 6, 0), 0)</f>
        <v>30</v>
      </c>
      <c r="S3862" s="13">
        <f>IFERROR(VLOOKUP($A3862, 'Fielding Data'!$A$1:$H$12056, 7, 0), 0)</f>
        <v>0</v>
      </c>
      <c r="T3862" s="13">
        <f>IFERROR(VLOOKUP($A3862, 'Fielding Data'!$A$1:$H$12056, 8, 0), 0)</f>
        <v>5</v>
      </c>
      <c r="U3862" s="13">
        <f>SUMIFS('Fielding Data'!E:E, 'Fielding Data'!$A:$A, $A3862)</f>
        <v>23</v>
      </c>
      <c r="V3862" s="13">
        <f>SUMIFS('Fielding Data'!F:F, 'Fielding Data'!$A:$A, $A3862)</f>
        <v>30</v>
      </c>
      <c r="W3862" s="13">
        <f>SUMIFS('Fielding Data'!G:G, 'Fielding Data'!$A:$A, $A3862)</f>
        <v>0</v>
      </c>
      <c r="X3862" s="13">
        <f>SUMIFS('Fielding Data'!H:H, 'Fielding Data'!$A:$A, $A3862)</f>
        <v>5</v>
      </c>
    </row>
    <row r="3863" spans="1:24" x14ac:dyDescent="0.3">
      <c r="A3863" s="13" t="str">
        <f t="shared" si="121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 t="shared" si="120"/>
        <v>1B</v>
      </c>
      <c r="Q3863" s="13">
        <f>IFERROR(VLOOKUP($A3863, 'Fielding Data'!$A$1:$H$12056, 5, 0), 0)</f>
        <v>26</v>
      </c>
      <c r="R3863" s="13">
        <f>IFERROR(VLOOKUP($A3863, 'Fielding Data'!$A$1:$H$12056, 6, 0), 0)</f>
        <v>0</v>
      </c>
      <c r="S3863" s="13">
        <f>IFERROR(VLOOKUP($A3863, 'Fielding Data'!$A$1:$H$12056, 7, 0), 0)</f>
        <v>0</v>
      </c>
      <c r="T3863" s="13">
        <f>IFERROR(VLOOKUP($A3863, 'Fielding Data'!$A$1:$H$12056, 8, 0), 0)</f>
        <v>1</v>
      </c>
      <c r="U3863" s="13">
        <f>SUMIFS('Fielding Data'!E:E, 'Fielding Data'!$A:$A, $A3863)</f>
        <v>140</v>
      </c>
      <c r="V3863" s="13">
        <f>SUMIFS('Fielding Data'!F:F, 'Fielding Data'!$A:$A, $A3863)</f>
        <v>191</v>
      </c>
      <c r="W3863" s="13">
        <f>SUMIFS('Fielding Data'!G:G, 'Fielding Data'!$A:$A, $A3863)</f>
        <v>2</v>
      </c>
      <c r="X3863" s="13">
        <f>SUMIFS('Fielding Data'!H:H, 'Fielding Data'!$A:$A, $A3863)</f>
        <v>57</v>
      </c>
    </row>
    <row r="3864" spans="1:24" x14ac:dyDescent="0.3">
      <c r="A3864" s="13" t="str">
        <f t="shared" si="121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 t="shared" si="120"/>
        <v>2B</v>
      </c>
      <c r="Q3864" s="13">
        <f>IFERROR(VLOOKUP($A3864, 'Fielding Data'!$A$1:$H$12056, 5, 0), 0)</f>
        <v>3</v>
      </c>
      <c r="R3864" s="13">
        <f>IFERROR(VLOOKUP($A3864, 'Fielding Data'!$A$1:$H$12056, 6, 0), 0)</f>
        <v>2</v>
      </c>
      <c r="S3864" s="13">
        <f>IFERROR(VLOOKUP($A3864, 'Fielding Data'!$A$1:$H$12056, 7, 0), 0)</f>
        <v>0</v>
      </c>
      <c r="T3864" s="13">
        <f>IFERROR(VLOOKUP($A3864, 'Fielding Data'!$A$1:$H$12056, 8, 0), 0)</f>
        <v>1</v>
      </c>
      <c r="U3864" s="13">
        <f>SUMIFS('Fielding Data'!E:E, 'Fielding Data'!$A:$A, $A3864)</f>
        <v>16</v>
      </c>
      <c r="V3864" s="13">
        <f>SUMIFS('Fielding Data'!F:F, 'Fielding Data'!$A:$A, $A3864)</f>
        <v>57</v>
      </c>
      <c r="W3864" s="13">
        <f>SUMIFS('Fielding Data'!G:G, 'Fielding Data'!$A:$A, $A3864)</f>
        <v>2</v>
      </c>
      <c r="X3864" s="13">
        <f>SUMIFS('Fielding Data'!H:H, 'Fielding Data'!$A:$A, $A3864)</f>
        <v>5</v>
      </c>
    </row>
    <row r="3865" spans="1:24" x14ac:dyDescent="0.3">
      <c r="A3865" s="13" t="str">
        <f t="shared" si="121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 t="shared" si="120"/>
        <v>SS</v>
      </c>
      <c r="Q3865" s="13">
        <f>IFERROR(VLOOKUP($A3865, 'Fielding Data'!$A$1:$H$12056, 5, 0), 0)</f>
        <v>245</v>
      </c>
      <c r="R3865" s="13">
        <f>IFERROR(VLOOKUP($A3865, 'Fielding Data'!$A$1:$H$12056, 6, 0), 0)</f>
        <v>401</v>
      </c>
      <c r="S3865" s="13">
        <f>IFERROR(VLOOKUP($A3865, 'Fielding Data'!$A$1:$H$12056, 7, 0), 0)</f>
        <v>18</v>
      </c>
      <c r="T3865" s="13">
        <f>IFERROR(VLOOKUP($A3865, 'Fielding Data'!$A$1:$H$12056, 8, 0), 0)</f>
        <v>101</v>
      </c>
      <c r="U3865" s="13">
        <f>SUMIFS('Fielding Data'!E:E, 'Fielding Data'!$A:$A, $A3865)</f>
        <v>245</v>
      </c>
      <c r="V3865" s="13">
        <f>SUMIFS('Fielding Data'!F:F, 'Fielding Data'!$A:$A, $A3865)</f>
        <v>401</v>
      </c>
      <c r="W3865" s="13">
        <f>SUMIFS('Fielding Data'!G:G, 'Fielding Data'!$A:$A, $A3865)</f>
        <v>18</v>
      </c>
      <c r="X3865" s="13">
        <f>SUMIFS('Fielding Data'!H:H, 'Fielding Data'!$A:$A, $A3865)</f>
        <v>101</v>
      </c>
    </row>
    <row r="3866" spans="1:24" x14ac:dyDescent="0.3">
      <c r="A3866" s="13" t="str">
        <f t="shared" si="121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 t="shared" si="120"/>
        <v>C</v>
      </c>
      <c r="Q3866" s="13">
        <f>IFERROR(VLOOKUP($A3866, 'Fielding Data'!$A$1:$H$12056, 5, 0), 0)</f>
        <v>640</v>
      </c>
      <c r="R3866" s="13">
        <f>IFERROR(VLOOKUP($A3866, 'Fielding Data'!$A$1:$H$12056, 6, 0), 0)</f>
        <v>42</v>
      </c>
      <c r="S3866" s="13">
        <f>IFERROR(VLOOKUP($A3866, 'Fielding Data'!$A$1:$H$12056, 7, 0), 0)</f>
        <v>4</v>
      </c>
      <c r="T3866" s="13">
        <f>IFERROR(VLOOKUP($A3866, 'Fielding Data'!$A$1:$H$12056, 8, 0), 0)</f>
        <v>4</v>
      </c>
      <c r="U3866" s="13">
        <f>SUMIFS('Fielding Data'!E:E, 'Fielding Data'!$A:$A, $A3866)</f>
        <v>640</v>
      </c>
      <c r="V3866" s="13">
        <f>SUMIFS('Fielding Data'!F:F, 'Fielding Data'!$A:$A, $A3866)</f>
        <v>42</v>
      </c>
      <c r="W3866" s="13">
        <f>SUMIFS('Fielding Data'!G:G, 'Fielding Data'!$A:$A, $A3866)</f>
        <v>4</v>
      </c>
      <c r="X3866" s="13">
        <f>SUMIFS('Fielding Data'!H:H, 'Fielding Data'!$A:$A, $A3866)</f>
        <v>4</v>
      </c>
    </row>
    <row r="3867" spans="1:24" x14ac:dyDescent="0.3">
      <c r="A3867" s="13" t="str">
        <f t="shared" si="121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 t="shared" si="120"/>
        <v>P</v>
      </c>
      <c r="Q3867" s="13">
        <f>IFERROR(VLOOKUP($A3867, 'Fielding Data'!$A$1:$H$12056, 5, 0), 0)</f>
        <v>2</v>
      </c>
      <c r="R3867" s="13">
        <f>IFERROR(VLOOKUP($A3867, 'Fielding Data'!$A$1:$H$12056, 6, 0), 0)</f>
        <v>6</v>
      </c>
      <c r="S3867" s="13">
        <f>IFERROR(VLOOKUP($A3867, 'Fielding Data'!$A$1:$H$12056, 7, 0), 0)</f>
        <v>0</v>
      </c>
      <c r="T3867" s="13">
        <f>IFERROR(VLOOKUP($A3867, 'Fielding Data'!$A$1:$H$12056, 8, 0), 0)</f>
        <v>1</v>
      </c>
      <c r="U3867" s="13">
        <f>SUMIFS('Fielding Data'!E:E, 'Fielding Data'!$A:$A, $A3867)</f>
        <v>2</v>
      </c>
      <c r="V3867" s="13">
        <f>SUMIFS('Fielding Data'!F:F, 'Fielding Data'!$A:$A, $A3867)</f>
        <v>6</v>
      </c>
      <c r="W3867" s="13">
        <f>SUMIFS('Fielding Data'!G:G, 'Fielding Data'!$A:$A, $A3867)</f>
        <v>0</v>
      </c>
      <c r="X3867" s="13">
        <f>SUMIFS('Fielding Data'!H:H, 'Fielding Data'!$A:$A, $A3867)</f>
        <v>1</v>
      </c>
    </row>
    <row r="3868" spans="1:24" x14ac:dyDescent="0.3">
      <c r="A3868" s="13" t="str">
        <f t="shared" si="121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 t="shared" si="120"/>
        <v>P</v>
      </c>
      <c r="Q3868" s="13">
        <f>IFERROR(VLOOKUP($A3868, 'Fielding Data'!$A$1:$H$12056, 5, 0), 0)</f>
        <v>0</v>
      </c>
      <c r="R3868" s="13">
        <f>IFERROR(VLOOKUP($A3868, 'Fielding Data'!$A$1:$H$12056, 6, 0), 0)</f>
        <v>1</v>
      </c>
      <c r="S3868" s="13">
        <f>IFERROR(VLOOKUP($A3868, 'Fielding Data'!$A$1:$H$12056, 7, 0), 0)</f>
        <v>0</v>
      </c>
      <c r="T3868" s="13">
        <f>IFERROR(VLOOKUP($A3868, 'Fielding Data'!$A$1:$H$12056, 8, 0), 0)</f>
        <v>0</v>
      </c>
      <c r="U3868" s="13">
        <f>SUMIFS('Fielding Data'!E:E, 'Fielding Data'!$A:$A, $A3868)</f>
        <v>0</v>
      </c>
      <c r="V3868" s="13">
        <f>SUMIFS('Fielding Data'!F:F, 'Fielding Data'!$A:$A, $A3868)</f>
        <v>1</v>
      </c>
      <c r="W3868" s="13">
        <f>SUMIFS('Fielding Data'!G:G, 'Fielding Data'!$A:$A, $A3868)</f>
        <v>0</v>
      </c>
      <c r="X3868" s="13">
        <f>SUMIFS('Fielding Data'!H:H, 'Fielding Data'!$A:$A, $A3868)</f>
        <v>0</v>
      </c>
    </row>
    <row r="3869" spans="1:24" x14ac:dyDescent="0.3">
      <c r="A3869" s="13" t="str">
        <f t="shared" si="121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 t="shared" si="120"/>
        <v>P</v>
      </c>
      <c r="Q3869" s="13">
        <f>IFERROR(VLOOKUP($A3869, 'Fielding Data'!$A$1:$H$12056, 5, 0), 0)</f>
        <v>0</v>
      </c>
      <c r="R3869" s="13">
        <f>IFERROR(VLOOKUP($A3869, 'Fielding Data'!$A$1:$H$12056, 6, 0), 0)</f>
        <v>0</v>
      </c>
      <c r="S3869" s="13">
        <f>IFERROR(VLOOKUP($A3869, 'Fielding Data'!$A$1:$H$12056, 7, 0), 0)</f>
        <v>0</v>
      </c>
      <c r="T3869" s="13">
        <f>IFERROR(VLOOKUP($A3869, 'Fielding Data'!$A$1:$H$12056, 8, 0), 0)</f>
        <v>0</v>
      </c>
      <c r="U3869" s="13">
        <f>SUMIFS('Fielding Data'!E:E, 'Fielding Data'!$A:$A, $A3869)</f>
        <v>0</v>
      </c>
      <c r="V3869" s="13">
        <f>SUMIFS('Fielding Data'!F:F, 'Fielding Data'!$A:$A, $A3869)</f>
        <v>0</v>
      </c>
      <c r="W3869" s="13">
        <f>SUMIFS('Fielding Data'!G:G, 'Fielding Data'!$A:$A, $A3869)</f>
        <v>0</v>
      </c>
      <c r="X3869" s="13">
        <f>SUMIFS('Fielding Data'!H:H, 'Fielding Data'!$A:$A, $A3869)</f>
        <v>0</v>
      </c>
    </row>
    <row r="3870" spans="1:24" x14ac:dyDescent="0.3">
      <c r="A3870" s="13" t="str">
        <f t="shared" si="121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 t="shared" si="120"/>
        <v>2B</v>
      </c>
      <c r="Q3870" s="13">
        <f>IFERROR(VLOOKUP($A3870, 'Fielding Data'!$A$1:$H$12056, 5, 0), 0)</f>
        <v>59</v>
      </c>
      <c r="R3870" s="13">
        <f>IFERROR(VLOOKUP($A3870, 'Fielding Data'!$A$1:$H$12056, 6, 0), 0)</f>
        <v>99</v>
      </c>
      <c r="S3870" s="13">
        <f>IFERROR(VLOOKUP($A3870, 'Fielding Data'!$A$1:$H$12056, 7, 0), 0)</f>
        <v>2</v>
      </c>
      <c r="T3870" s="13">
        <f>IFERROR(VLOOKUP($A3870, 'Fielding Data'!$A$1:$H$12056, 8, 0), 0)</f>
        <v>21</v>
      </c>
      <c r="U3870" s="13">
        <f>SUMIFS('Fielding Data'!E:E, 'Fielding Data'!$A:$A, $A3870)</f>
        <v>90</v>
      </c>
      <c r="V3870" s="13">
        <f>SUMIFS('Fielding Data'!F:F, 'Fielding Data'!$A:$A, $A3870)</f>
        <v>147</v>
      </c>
      <c r="W3870" s="13">
        <f>SUMIFS('Fielding Data'!G:G, 'Fielding Data'!$A:$A, $A3870)</f>
        <v>5</v>
      </c>
      <c r="X3870" s="13">
        <f>SUMIFS('Fielding Data'!H:H, 'Fielding Data'!$A:$A, $A3870)</f>
        <v>25</v>
      </c>
    </row>
    <row r="3871" spans="1:24" x14ac:dyDescent="0.3">
      <c r="A3871" s="13" t="str">
        <f t="shared" si="121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 t="shared" si="120"/>
        <v>CF</v>
      </c>
      <c r="Q3871" s="13">
        <f>IFERROR(VLOOKUP($A3871, 'Fielding Data'!$A$1:$H$12056, 5, 0), 0)</f>
        <v>0</v>
      </c>
      <c r="R3871" s="13">
        <f>IFERROR(VLOOKUP($A3871, 'Fielding Data'!$A$1:$H$12056, 6, 0), 0)</f>
        <v>0</v>
      </c>
      <c r="S3871" s="13">
        <f>IFERROR(VLOOKUP($A3871, 'Fielding Data'!$A$1:$H$12056, 7, 0), 0)</f>
        <v>0</v>
      </c>
      <c r="T3871" s="13">
        <f>IFERROR(VLOOKUP($A3871, 'Fielding Data'!$A$1:$H$12056, 8, 0), 0)</f>
        <v>0</v>
      </c>
      <c r="U3871" s="13">
        <f>SUMIFS('Fielding Data'!E:E, 'Fielding Data'!$A:$A, $A3871)</f>
        <v>231</v>
      </c>
      <c r="V3871" s="13">
        <f>SUMIFS('Fielding Data'!F:F, 'Fielding Data'!$A:$A, $A3871)</f>
        <v>3</v>
      </c>
      <c r="W3871" s="13">
        <f>SUMIFS('Fielding Data'!G:G, 'Fielding Data'!$A:$A, $A3871)</f>
        <v>3</v>
      </c>
      <c r="X3871" s="13">
        <f>SUMIFS('Fielding Data'!H:H, 'Fielding Data'!$A:$A, $A3871)</f>
        <v>2</v>
      </c>
    </row>
    <row r="3872" spans="1:24" x14ac:dyDescent="0.3">
      <c r="A3872" s="13" t="str">
        <f t="shared" si="121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 t="shared" si="120"/>
        <v>LF</v>
      </c>
      <c r="Q3872" s="13">
        <f>IFERROR(VLOOKUP($A3872, 'Fielding Data'!$A$1:$H$12056, 5, 0), 0)</f>
        <v>0</v>
      </c>
      <c r="R3872" s="13">
        <f>IFERROR(VLOOKUP($A3872, 'Fielding Data'!$A$1:$H$12056, 6, 0), 0)</f>
        <v>0</v>
      </c>
      <c r="S3872" s="13">
        <f>IFERROR(VLOOKUP($A3872, 'Fielding Data'!$A$1:$H$12056, 7, 0), 0)</f>
        <v>0</v>
      </c>
      <c r="T3872" s="13">
        <f>IFERROR(VLOOKUP($A3872, 'Fielding Data'!$A$1:$H$12056, 8, 0), 0)</f>
        <v>0</v>
      </c>
      <c r="U3872" s="13">
        <f>SUMIFS('Fielding Data'!E:E, 'Fielding Data'!$A:$A, $A3872)</f>
        <v>8</v>
      </c>
      <c r="V3872" s="13">
        <f>SUMIFS('Fielding Data'!F:F, 'Fielding Data'!$A:$A, $A3872)</f>
        <v>0</v>
      </c>
      <c r="W3872" s="13">
        <f>SUMIFS('Fielding Data'!G:G, 'Fielding Data'!$A:$A, $A3872)</f>
        <v>0</v>
      </c>
      <c r="X3872" s="13">
        <f>SUMIFS('Fielding Data'!H:H, 'Fielding Data'!$A:$A, $A3872)</f>
        <v>0</v>
      </c>
    </row>
    <row r="3873" spans="1:24" x14ac:dyDescent="0.3">
      <c r="A3873" s="13" t="str">
        <f t="shared" si="121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 t="shared" si="120"/>
        <v>P</v>
      </c>
      <c r="Q3873" s="13">
        <f>IFERROR(VLOOKUP($A3873, 'Fielding Data'!$A$1:$H$12056, 5, 0), 0)</f>
        <v>0</v>
      </c>
      <c r="R3873" s="13">
        <f>IFERROR(VLOOKUP($A3873, 'Fielding Data'!$A$1:$H$12056, 6, 0), 0)</f>
        <v>1</v>
      </c>
      <c r="S3873" s="13">
        <f>IFERROR(VLOOKUP($A3873, 'Fielding Data'!$A$1:$H$12056, 7, 0), 0)</f>
        <v>0</v>
      </c>
      <c r="T3873" s="13">
        <f>IFERROR(VLOOKUP($A3873, 'Fielding Data'!$A$1:$H$12056, 8, 0), 0)</f>
        <v>0</v>
      </c>
      <c r="U3873" s="13">
        <f>SUMIFS('Fielding Data'!E:E, 'Fielding Data'!$A:$A, $A3873)</f>
        <v>0</v>
      </c>
      <c r="V3873" s="13">
        <f>SUMIFS('Fielding Data'!F:F, 'Fielding Data'!$A:$A, $A3873)</f>
        <v>1</v>
      </c>
      <c r="W3873" s="13">
        <f>SUMIFS('Fielding Data'!G:G, 'Fielding Data'!$A:$A, $A3873)</f>
        <v>0</v>
      </c>
      <c r="X3873" s="13">
        <f>SUMIFS('Fielding Data'!H:H, 'Fielding Data'!$A:$A, $A3873)</f>
        <v>0</v>
      </c>
    </row>
    <row r="3874" spans="1:24" x14ac:dyDescent="0.3">
      <c r="A3874" s="13" t="str">
        <f t="shared" si="121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 t="shared" si="120"/>
        <v>P</v>
      </c>
      <c r="Q3874" s="13">
        <f>IFERROR(VLOOKUP($A3874, 'Fielding Data'!$A$1:$H$12056, 5, 0), 0)</f>
        <v>6</v>
      </c>
      <c r="R3874" s="13">
        <f>IFERROR(VLOOKUP($A3874, 'Fielding Data'!$A$1:$H$12056, 6, 0), 0)</f>
        <v>12</v>
      </c>
      <c r="S3874" s="13">
        <f>IFERROR(VLOOKUP($A3874, 'Fielding Data'!$A$1:$H$12056, 7, 0), 0)</f>
        <v>0</v>
      </c>
      <c r="T3874" s="13">
        <f>IFERROR(VLOOKUP($A3874, 'Fielding Data'!$A$1:$H$12056, 8, 0), 0)</f>
        <v>1</v>
      </c>
      <c r="U3874" s="13">
        <f>SUMIFS('Fielding Data'!E:E, 'Fielding Data'!$A:$A, $A3874)</f>
        <v>6</v>
      </c>
      <c r="V3874" s="13">
        <f>SUMIFS('Fielding Data'!F:F, 'Fielding Data'!$A:$A, $A3874)</f>
        <v>12</v>
      </c>
      <c r="W3874" s="13">
        <f>SUMIFS('Fielding Data'!G:G, 'Fielding Data'!$A:$A, $A3874)</f>
        <v>0</v>
      </c>
      <c r="X3874" s="13">
        <f>SUMIFS('Fielding Data'!H:H, 'Fielding Data'!$A:$A, $A3874)</f>
        <v>1</v>
      </c>
    </row>
    <row r="3875" spans="1:24" x14ac:dyDescent="0.3">
      <c r="A3875" s="13" t="str">
        <f t="shared" si="121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 t="shared" si="120"/>
        <v>1B</v>
      </c>
      <c r="Q3875" s="13">
        <f>IFERROR(VLOOKUP($A3875, 'Fielding Data'!$A$1:$H$12056, 5, 0), 0)</f>
        <v>256</v>
      </c>
      <c r="R3875" s="13">
        <f>IFERROR(VLOOKUP($A3875, 'Fielding Data'!$A$1:$H$12056, 6, 0), 0)</f>
        <v>16</v>
      </c>
      <c r="S3875" s="13">
        <f>IFERROR(VLOOKUP($A3875, 'Fielding Data'!$A$1:$H$12056, 7, 0), 0)</f>
        <v>1</v>
      </c>
      <c r="T3875" s="13">
        <f>IFERROR(VLOOKUP($A3875, 'Fielding Data'!$A$1:$H$12056, 8, 0), 0)</f>
        <v>18</v>
      </c>
      <c r="U3875" s="13">
        <f>SUMIFS('Fielding Data'!E:E, 'Fielding Data'!$A:$A, $A3875)</f>
        <v>296</v>
      </c>
      <c r="V3875" s="13">
        <f>SUMIFS('Fielding Data'!F:F, 'Fielding Data'!$A:$A, $A3875)</f>
        <v>63</v>
      </c>
      <c r="W3875" s="13">
        <f>SUMIFS('Fielding Data'!G:G, 'Fielding Data'!$A:$A, $A3875)</f>
        <v>4</v>
      </c>
      <c r="X3875" s="13">
        <f>SUMIFS('Fielding Data'!H:H, 'Fielding Data'!$A:$A, $A3875)</f>
        <v>31</v>
      </c>
    </row>
    <row r="3876" spans="1:24" x14ac:dyDescent="0.3">
      <c r="A3876" s="13" t="str">
        <f t="shared" si="121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 t="shared" si="120"/>
        <v>2B</v>
      </c>
      <c r="Q3876" s="13">
        <f>IFERROR(VLOOKUP($A3876, 'Fielding Data'!$A$1:$H$12056, 5, 0), 0)</f>
        <v>139</v>
      </c>
      <c r="R3876" s="13">
        <f>IFERROR(VLOOKUP($A3876, 'Fielding Data'!$A$1:$H$12056, 6, 0), 0)</f>
        <v>326</v>
      </c>
      <c r="S3876" s="13">
        <f>IFERROR(VLOOKUP($A3876, 'Fielding Data'!$A$1:$H$12056, 7, 0), 0)</f>
        <v>12</v>
      </c>
      <c r="T3876" s="13">
        <f>IFERROR(VLOOKUP($A3876, 'Fielding Data'!$A$1:$H$12056, 8, 0), 0)</f>
        <v>64</v>
      </c>
      <c r="U3876" s="13">
        <f>SUMIFS('Fielding Data'!E:E, 'Fielding Data'!$A:$A, $A3876)</f>
        <v>143</v>
      </c>
      <c r="V3876" s="13">
        <f>SUMIFS('Fielding Data'!F:F, 'Fielding Data'!$A:$A, $A3876)</f>
        <v>336</v>
      </c>
      <c r="W3876" s="13">
        <f>SUMIFS('Fielding Data'!G:G, 'Fielding Data'!$A:$A, $A3876)</f>
        <v>12</v>
      </c>
      <c r="X3876" s="13">
        <f>SUMIFS('Fielding Data'!H:H, 'Fielding Data'!$A:$A, $A3876)</f>
        <v>67</v>
      </c>
    </row>
    <row r="3877" spans="1:24" x14ac:dyDescent="0.3">
      <c r="A3877" s="13" t="str">
        <f t="shared" si="121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 t="shared" si="120"/>
        <v>P</v>
      </c>
      <c r="Q3877" s="13">
        <f>IFERROR(VLOOKUP($A3877, 'Fielding Data'!$A$1:$H$12056, 5, 0), 0)</f>
        <v>3</v>
      </c>
      <c r="R3877" s="13">
        <f>IFERROR(VLOOKUP($A3877, 'Fielding Data'!$A$1:$H$12056, 6, 0), 0)</f>
        <v>5</v>
      </c>
      <c r="S3877" s="13">
        <f>IFERROR(VLOOKUP($A3877, 'Fielding Data'!$A$1:$H$12056, 7, 0), 0)</f>
        <v>1</v>
      </c>
      <c r="T3877" s="13">
        <f>IFERROR(VLOOKUP($A3877, 'Fielding Data'!$A$1:$H$12056, 8, 0), 0)</f>
        <v>0</v>
      </c>
      <c r="U3877" s="13">
        <f>SUMIFS('Fielding Data'!E:E, 'Fielding Data'!$A:$A, $A3877)</f>
        <v>3</v>
      </c>
      <c r="V3877" s="13">
        <f>SUMIFS('Fielding Data'!F:F, 'Fielding Data'!$A:$A, $A3877)</f>
        <v>5</v>
      </c>
      <c r="W3877" s="13">
        <f>SUMIFS('Fielding Data'!G:G, 'Fielding Data'!$A:$A, $A3877)</f>
        <v>1</v>
      </c>
      <c r="X3877" s="13">
        <f>SUMIFS('Fielding Data'!H:H, 'Fielding Data'!$A:$A, $A3877)</f>
        <v>0</v>
      </c>
    </row>
    <row r="3878" spans="1:24" x14ac:dyDescent="0.3">
      <c r="A3878" s="13" t="str">
        <f t="shared" si="121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 t="shared" si="120"/>
        <v>3B</v>
      </c>
      <c r="Q3878" s="13">
        <f>IFERROR(VLOOKUP($A3878, 'Fielding Data'!$A$1:$H$12056, 5, 0), 0)</f>
        <v>86</v>
      </c>
      <c r="R3878" s="13">
        <f>IFERROR(VLOOKUP($A3878, 'Fielding Data'!$A$1:$H$12056, 6, 0), 0)</f>
        <v>241</v>
      </c>
      <c r="S3878" s="13">
        <f>IFERROR(VLOOKUP($A3878, 'Fielding Data'!$A$1:$H$12056, 7, 0), 0)</f>
        <v>10</v>
      </c>
      <c r="T3878" s="13">
        <f>IFERROR(VLOOKUP($A3878, 'Fielding Data'!$A$1:$H$12056, 8, 0), 0)</f>
        <v>27</v>
      </c>
      <c r="U3878" s="13">
        <f>SUMIFS('Fielding Data'!E:E, 'Fielding Data'!$A:$A, $A3878)</f>
        <v>86</v>
      </c>
      <c r="V3878" s="13">
        <f>SUMIFS('Fielding Data'!F:F, 'Fielding Data'!$A:$A, $A3878)</f>
        <v>241</v>
      </c>
      <c r="W3878" s="13">
        <f>SUMIFS('Fielding Data'!G:G, 'Fielding Data'!$A:$A, $A3878)</f>
        <v>10</v>
      </c>
      <c r="X3878" s="13">
        <f>SUMIFS('Fielding Data'!H:H, 'Fielding Data'!$A:$A, $A3878)</f>
        <v>27</v>
      </c>
    </row>
    <row r="3879" spans="1:24" x14ac:dyDescent="0.3">
      <c r="A3879" s="13" t="str">
        <f t="shared" si="121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 t="shared" si="120"/>
        <v>1B</v>
      </c>
      <c r="Q3879" s="13">
        <f>IFERROR(VLOOKUP($A3879, 'Fielding Data'!$A$1:$H$12056, 5, 0), 0)</f>
        <v>1228</v>
      </c>
      <c r="R3879" s="13">
        <f>IFERROR(VLOOKUP($A3879, 'Fielding Data'!$A$1:$H$12056, 6, 0), 0)</f>
        <v>107</v>
      </c>
      <c r="S3879" s="13">
        <f>IFERROR(VLOOKUP($A3879, 'Fielding Data'!$A$1:$H$12056, 7, 0), 0)</f>
        <v>10</v>
      </c>
      <c r="T3879" s="13">
        <f>IFERROR(VLOOKUP($A3879, 'Fielding Data'!$A$1:$H$12056, 8, 0), 0)</f>
        <v>114</v>
      </c>
      <c r="U3879" s="13">
        <f>SUMIFS('Fielding Data'!E:E, 'Fielding Data'!$A:$A, $A3879)</f>
        <v>1228</v>
      </c>
      <c r="V3879" s="13">
        <f>SUMIFS('Fielding Data'!F:F, 'Fielding Data'!$A:$A, $A3879)</f>
        <v>107</v>
      </c>
      <c r="W3879" s="13">
        <f>SUMIFS('Fielding Data'!G:G, 'Fielding Data'!$A:$A, $A3879)</f>
        <v>10</v>
      </c>
      <c r="X3879" s="13">
        <f>SUMIFS('Fielding Data'!H:H, 'Fielding Data'!$A:$A, $A3879)</f>
        <v>114</v>
      </c>
    </row>
    <row r="3880" spans="1:24" x14ac:dyDescent="0.3">
      <c r="A3880" s="13" t="str">
        <f t="shared" si="121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 t="shared" si="120"/>
        <v>P</v>
      </c>
      <c r="Q3880" s="13">
        <f>IFERROR(VLOOKUP($A3880, 'Fielding Data'!$A$1:$H$12056, 5, 0), 0)</f>
        <v>0</v>
      </c>
      <c r="R3880" s="13">
        <f>IFERROR(VLOOKUP($A3880, 'Fielding Data'!$A$1:$H$12056, 6, 0), 0)</f>
        <v>0</v>
      </c>
      <c r="S3880" s="13">
        <f>IFERROR(VLOOKUP($A3880, 'Fielding Data'!$A$1:$H$12056, 7, 0), 0)</f>
        <v>0</v>
      </c>
      <c r="T3880" s="13">
        <f>IFERROR(VLOOKUP($A3880, 'Fielding Data'!$A$1:$H$12056, 8, 0), 0)</f>
        <v>0</v>
      </c>
      <c r="U3880" s="13">
        <f>SUMIFS('Fielding Data'!E:E, 'Fielding Data'!$A:$A, $A3880)</f>
        <v>0</v>
      </c>
      <c r="V3880" s="13">
        <f>SUMIFS('Fielding Data'!F:F, 'Fielding Data'!$A:$A, $A3880)</f>
        <v>0</v>
      </c>
      <c r="W3880" s="13">
        <f>SUMIFS('Fielding Data'!G:G, 'Fielding Data'!$A:$A, $A3880)</f>
        <v>0</v>
      </c>
      <c r="X3880" s="13">
        <f>SUMIFS('Fielding Data'!H:H, 'Fielding Data'!$A:$A, $A3880)</f>
        <v>0</v>
      </c>
    </row>
    <row r="3881" spans="1:24" x14ac:dyDescent="0.3">
      <c r="A3881" s="13" t="str">
        <f t="shared" si="121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 t="shared" si="120"/>
        <v>P</v>
      </c>
      <c r="Q3881" s="13">
        <f>IFERROR(VLOOKUP($A3881, 'Fielding Data'!$A$1:$H$12056, 5, 0), 0)</f>
        <v>0</v>
      </c>
      <c r="R3881" s="13">
        <f>IFERROR(VLOOKUP($A3881, 'Fielding Data'!$A$1:$H$12056, 6, 0), 0)</f>
        <v>3</v>
      </c>
      <c r="S3881" s="13">
        <f>IFERROR(VLOOKUP($A3881, 'Fielding Data'!$A$1:$H$12056, 7, 0), 0)</f>
        <v>1</v>
      </c>
      <c r="T3881" s="13">
        <f>IFERROR(VLOOKUP($A3881, 'Fielding Data'!$A$1:$H$12056, 8, 0), 0)</f>
        <v>0</v>
      </c>
      <c r="U3881" s="13">
        <f>SUMIFS('Fielding Data'!E:E, 'Fielding Data'!$A:$A, $A3881)</f>
        <v>0</v>
      </c>
      <c r="V3881" s="13">
        <f>SUMIFS('Fielding Data'!F:F, 'Fielding Data'!$A:$A, $A3881)</f>
        <v>3</v>
      </c>
      <c r="W3881" s="13">
        <f>SUMIFS('Fielding Data'!G:G, 'Fielding Data'!$A:$A, $A3881)</f>
        <v>1</v>
      </c>
      <c r="X3881" s="13">
        <f>SUMIFS('Fielding Data'!H:H, 'Fielding Data'!$A:$A, $A3881)</f>
        <v>0</v>
      </c>
    </row>
    <row r="3882" spans="1:24" x14ac:dyDescent="0.3">
      <c r="A3882" s="13" t="str">
        <f t="shared" si="121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 t="shared" si="120"/>
        <v>3B</v>
      </c>
      <c r="Q3882" s="13">
        <f>IFERROR(VLOOKUP($A3882, 'Fielding Data'!$A$1:$H$12056, 5, 0), 0)</f>
        <v>55</v>
      </c>
      <c r="R3882" s="13">
        <f>IFERROR(VLOOKUP($A3882, 'Fielding Data'!$A$1:$H$12056, 6, 0), 0)</f>
        <v>190</v>
      </c>
      <c r="S3882" s="13">
        <f>IFERROR(VLOOKUP($A3882, 'Fielding Data'!$A$1:$H$12056, 7, 0), 0)</f>
        <v>11</v>
      </c>
      <c r="T3882" s="13">
        <f>IFERROR(VLOOKUP($A3882, 'Fielding Data'!$A$1:$H$12056, 8, 0), 0)</f>
        <v>21</v>
      </c>
      <c r="U3882" s="13">
        <f>SUMIFS('Fielding Data'!E:E, 'Fielding Data'!$A:$A, $A3882)</f>
        <v>55</v>
      </c>
      <c r="V3882" s="13">
        <f>SUMIFS('Fielding Data'!F:F, 'Fielding Data'!$A:$A, $A3882)</f>
        <v>190</v>
      </c>
      <c r="W3882" s="13">
        <f>SUMIFS('Fielding Data'!G:G, 'Fielding Data'!$A:$A, $A3882)</f>
        <v>11</v>
      </c>
      <c r="X3882" s="13">
        <f>SUMIFS('Fielding Data'!H:H, 'Fielding Data'!$A:$A, $A3882)</f>
        <v>21</v>
      </c>
    </row>
    <row r="3883" spans="1:24" x14ac:dyDescent="0.3">
      <c r="A3883" s="13" t="str">
        <f t="shared" si="121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 t="shared" si="120"/>
        <v>1B</v>
      </c>
      <c r="Q3883" s="13">
        <f>IFERROR(VLOOKUP($A3883, 'Fielding Data'!$A$1:$H$12056, 5, 0), 0)</f>
        <v>292</v>
      </c>
      <c r="R3883" s="13">
        <f>IFERROR(VLOOKUP($A3883, 'Fielding Data'!$A$1:$H$12056, 6, 0), 0)</f>
        <v>17</v>
      </c>
      <c r="S3883" s="13">
        <f>IFERROR(VLOOKUP($A3883, 'Fielding Data'!$A$1:$H$12056, 7, 0), 0)</f>
        <v>1</v>
      </c>
      <c r="T3883" s="13">
        <f>IFERROR(VLOOKUP($A3883, 'Fielding Data'!$A$1:$H$12056, 8, 0), 0)</f>
        <v>23</v>
      </c>
      <c r="U3883" s="13">
        <f>SUMIFS('Fielding Data'!E:E, 'Fielding Data'!$A:$A, $A3883)</f>
        <v>292</v>
      </c>
      <c r="V3883" s="13">
        <f>SUMIFS('Fielding Data'!F:F, 'Fielding Data'!$A:$A, $A3883)</f>
        <v>17</v>
      </c>
      <c r="W3883" s="13">
        <f>SUMIFS('Fielding Data'!G:G, 'Fielding Data'!$A:$A, $A3883)</f>
        <v>1</v>
      </c>
      <c r="X3883" s="13">
        <f>SUMIFS('Fielding Data'!H:H, 'Fielding Data'!$A:$A, $A3883)</f>
        <v>23</v>
      </c>
    </row>
    <row r="3884" spans="1:24" x14ac:dyDescent="0.3">
      <c r="A3884" s="13" t="str">
        <f t="shared" si="121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 t="shared" si="120"/>
        <v>P</v>
      </c>
      <c r="Q3884" s="13">
        <f>IFERROR(VLOOKUP($A3884, 'Fielding Data'!$A$1:$H$12056, 5, 0), 0)</f>
        <v>2</v>
      </c>
      <c r="R3884" s="13">
        <f>IFERROR(VLOOKUP($A3884, 'Fielding Data'!$A$1:$H$12056, 6, 0), 0)</f>
        <v>6</v>
      </c>
      <c r="S3884" s="13">
        <f>IFERROR(VLOOKUP($A3884, 'Fielding Data'!$A$1:$H$12056, 7, 0), 0)</f>
        <v>0</v>
      </c>
      <c r="T3884" s="13">
        <f>IFERROR(VLOOKUP($A3884, 'Fielding Data'!$A$1:$H$12056, 8, 0), 0)</f>
        <v>1</v>
      </c>
      <c r="U3884" s="13">
        <f>SUMIFS('Fielding Data'!E:E, 'Fielding Data'!$A:$A, $A3884)</f>
        <v>2</v>
      </c>
      <c r="V3884" s="13">
        <f>SUMIFS('Fielding Data'!F:F, 'Fielding Data'!$A:$A, $A3884)</f>
        <v>6</v>
      </c>
      <c r="W3884" s="13">
        <f>SUMIFS('Fielding Data'!G:G, 'Fielding Data'!$A:$A, $A3884)</f>
        <v>0</v>
      </c>
      <c r="X3884" s="13">
        <f>SUMIFS('Fielding Data'!H:H, 'Fielding Data'!$A:$A, $A3884)</f>
        <v>1</v>
      </c>
    </row>
    <row r="3885" spans="1:24" x14ac:dyDescent="0.3">
      <c r="A3885" s="13" t="str">
        <f t="shared" si="121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 t="shared" si="120"/>
        <v>C</v>
      </c>
      <c r="Q3885" s="13">
        <f>IFERROR(VLOOKUP($A3885, 'Fielding Data'!$A$1:$H$12056, 5, 0), 0)</f>
        <v>28</v>
      </c>
      <c r="R3885" s="13">
        <f>IFERROR(VLOOKUP($A3885, 'Fielding Data'!$A$1:$H$12056, 6, 0), 0)</f>
        <v>2</v>
      </c>
      <c r="S3885" s="13">
        <f>IFERROR(VLOOKUP($A3885, 'Fielding Data'!$A$1:$H$12056, 7, 0), 0)</f>
        <v>0</v>
      </c>
      <c r="T3885" s="13">
        <f>IFERROR(VLOOKUP($A3885, 'Fielding Data'!$A$1:$H$12056, 8, 0), 0)</f>
        <v>0</v>
      </c>
      <c r="U3885" s="13">
        <f>SUMIFS('Fielding Data'!E:E, 'Fielding Data'!$A:$A, $A3885)</f>
        <v>28</v>
      </c>
      <c r="V3885" s="13">
        <f>SUMIFS('Fielding Data'!F:F, 'Fielding Data'!$A:$A, $A3885)</f>
        <v>2</v>
      </c>
      <c r="W3885" s="13">
        <f>SUMIFS('Fielding Data'!G:G, 'Fielding Data'!$A:$A, $A3885)</f>
        <v>0</v>
      </c>
      <c r="X3885" s="13">
        <f>SUMIFS('Fielding Data'!H:H, 'Fielding Data'!$A:$A, $A3885)</f>
        <v>0</v>
      </c>
    </row>
    <row r="3886" spans="1:24" x14ac:dyDescent="0.3">
      <c r="A3886" s="13" t="str">
        <f t="shared" si="121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 t="shared" si="120"/>
        <v>CF</v>
      </c>
      <c r="Q3886" s="13">
        <f>IFERROR(VLOOKUP($A3886, 'Fielding Data'!$A$1:$H$12056, 5, 0), 0)</f>
        <v>0</v>
      </c>
      <c r="R3886" s="13">
        <f>IFERROR(VLOOKUP($A3886, 'Fielding Data'!$A$1:$H$12056, 6, 0), 0)</f>
        <v>0</v>
      </c>
      <c r="S3886" s="13">
        <f>IFERROR(VLOOKUP($A3886, 'Fielding Data'!$A$1:$H$12056, 7, 0), 0)</f>
        <v>0</v>
      </c>
      <c r="T3886" s="13">
        <f>IFERROR(VLOOKUP($A3886, 'Fielding Data'!$A$1:$H$12056, 8, 0), 0)</f>
        <v>0</v>
      </c>
      <c r="U3886" s="13">
        <f>SUMIFS('Fielding Data'!E:E, 'Fielding Data'!$A:$A, $A3886)</f>
        <v>23</v>
      </c>
      <c r="V3886" s="13">
        <f>SUMIFS('Fielding Data'!F:F, 'Fielding Data'!$A:$A, $A3886)</f>
        <v>0</v>
      </c>
      <c r="W3886" s="13">
        <f>SUMIFS('Fielding Data'!G:G, 'Fielding Data'!$A:$A, $A3886)</f>
        <v>1</v>
      </c>
      <c r="X3886" s="13">
        <f>SUMIFS('Fielding Data'!H:H, 'Fielding Data'!$A:$A, $A3886)</f>
        <v>0</v>
      </c>
    </row>
    <row r="3887" spans="1:24" x14ac:dyDescent="0.3">
      <c r="A3887" s="13" t="str">
        <f t="shared" si="121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 t="shared" si="120"/>
        <v>P</v>
      </c>
      <c r="Q3887" s="13">
        <f>IFERROR(VLOOKUP($A3887, 'Fielding Data'!$A$1:$H$12056, 5, 0), 0)</f>
        <v>1</v>
      </c>
      <c r="R3887" s="13">
        <f>IFERROR(VLOOKUP($A3887, 'Fielding Data'!$A$1:$H$12056, 6, 0), 0)</f>
        <v>1</v>
      </c>
      <c r="S3887" s="13">
        <f>IFERROR(VLOOKUP($A3887, 'Fielding Data'!$A$1:$H$12056, 7, 0), 0)</f>
        <v>0</v>
      </c>
      <c r="T3887" s="13">
        <f>IFERROR(VLOOKUP($A3887, 'Fielding Data'!$A$1:$H$12056, 8, 0), 0)</f>
        <v>0</v>
      </c>
      <c r="U3887" s="13">
        <f>SUMIFS('Fielding Data'!E:E, 'Fielding Data'!$A:$A, $A3887)</f>
        <v>1</v>
      </c>
      <c r="V3887" s="13">
        <f>SUMIFS('Fielding Data'!F:F, 'Fielding Data'!$A:$A, $A3887)</f>
        <v>1</v>
      </c>
      <c r="W3887" s="13">
        <f>SUMIFS('Fielding Data'!G:G, 'Fielding Data'!$A:$A, $A3887)</f>
        <v>0</v>
      </c>
      <c r="X3887" s="13">
        <f>SUMIFS('Fielding Data'!H:H, 'Fielding Data'!$A:$A, $A3887)</f>
        <v>0</v>
      </c>
    </row>
    <row r="3888" spans="1:24" x14ac:dyDescent="0.3">
      <c r="A3888" s="13" t="str">
        <f t="shared" si="121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 t="shared" si="120"/>
        <v>CF</v>
      </c>
      <c r="Q3888" s="13">
        <f>IFERROR(VLOOKUP($A3888, 'Fielding Data'!$A$1:$H$12056, 5, 0), 0)</f>
        <v>0</v>
      </c>
      <c r="R3888" s="13">
        <f>IFERROR(VLOOKUP($A3888, 'Fielding Data'!$A$1:$H$12056, 6, 0), 0)</f>
        <v>0</v>
      </c>
      <c r="S3888" s="13">
        <f>IFERROR(VLOOKUP($A3888, 'Fielding Data'!$A$1:$H$12056, 7, 0), 0)</f>
        <v>0</v>
      </c>
      <c r="T3888" s="13">
        <f>IFERROR(VLOOKUP($A3888, 'Fielding Data'!$A$1:$H$12056, 8, 0), 0)</f>
        <v>0</v>
      </c>
      <c r="U3888" s="13">
        <f>SUMIFS('Fielding Data'!E:E, 'Fielding Data'!$A:$A, $A3888)</f>
        <v>126</v>
      </c>
      <c r="V3888" s="13">
        <f>SUMIFS('Fielding Data'!F:F, 'Fielding Data'!$A:$A, $A3888)</f>
        <v>2</v>
      </c>
      <c r="W3888" s="13">
        <f>SUMIFS('Fielding Data'!G:G, 'Fielding Data'!$A:$A, $A3888)</f>
        <v>1</v>
      </c>
      <c r="X3888" s="13">
        <f>SUMIFS('Fielding Data'!H:H, 'Fielding Data'!$A:$A, $A3888)</f>
        <v>1</v>
      </c>
    </row>
    <row r="3889" spans="1:24" x14ac:dyDescent="0.3">
      <c r="A3889" s="13" t="str">
        <f t="shared" si="121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 t="shared" si="120"/>
        <v>P</v>
      </c>
      <c r="Q3889" s="13">
        <f>IFERROR(VLOOKUP($A3889, 'Fielding Data'!$A$1:$H$12056, 5, 0), 0)</f>
        <v>2</v>
      </c>
      <c r="R3889" s="13">
        <f>IFERROR(VLOOKUP($A3889, 'Fielding Data'!$A$1:$H$12056, 6, 0), 0)</f>
        <v>9</v>
      </c>
      <c r="S3889" s="13">
        <f>IFERROR(VLOOKUP($A3889, 'Fielding Data'!$A$1:$H$12056, 7, 0), 0)</f>
        <v>0</v>
      </c>
      <c r="T3889" s="13">
        <f>IFERROR(VLOOKUP($A3889, 'Fielding Data'!$A$1:$H$12056, 8, 0), 0)</f>
        <v>1</v>
      </c>
      <c r="U3889" s="13">
        <f>SUMIFS('Fielding Data'!E:E, 'Fielding Data'!$A:$A, $A3889)</f>
        <v>2</v>
      </c>
      <c r="V3889" s="13">
        <f>SUMIFS('Fielding Data'!F:F, 'Fielding Data'!$A:$A, $A3889)</f>
        <v>9</v>
      </c>
      <c r="W3889" s="13">
        <f>SUMIFS('Fielding Data'!G:G, 'Fielding Data'!$A:$A, $A3889)</f>
        <v>0</v>
      </c>
      <c r="X3889" s="13">
        <f>SUMIFS('Fielding Data'!H:H, 'Fielding Data'!$A:$A, $A3889)</f>
        <v>1</v>
      </c>
    </row>
    <row r="3890" spans="1:24" x14ac:dyDescent="0.3">
      <c r="A3890" s="13" t="str">
        <f t="shared" si="121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 t="shared" si="120"/>
        <v>P</v>
      </c>
      <c r="Q3890" s="13">
        <f>IFERROR(VLOOKUP($A3890, 'Fielding Data'!$A$1:$H$12056, 5, 0), 0)</f>
        <v>14</v>
      </c>
      <c r="R3890" s="13">
        <f>IFERROR(VLOOKUP($A3890, 'Fielding Data'!$A$1:$H$12056, 6, 0), 0)</f>
        <v>22</v>
      </c>
      <c r="S3890" s="13">
        <f>IFERROR(VLOOKUP($A3890, 'Fielding Data'!$A$1:$H$12056, 7, 0), 0)</f>
        <v>1</v>
      </c>
      <c r="T3890" s="13">
        <f>IFERROR(VLOOKUP($A3890, 'Fielding Data'!$A$1:$H$12056, 8, 0), 0)</f>
        <v>1</v>
      </c>
      <c r="U3890" s="13">
        <f>SUMIFS('Fielding Data'!E:E, 'Fielding Data'!$A:$A, $A3890)</f>
        <v>14</v>
      </c>
      <c r="V3890" s="13">
        <f>SUMIFS('Fielding Data'!F:F, 'Fielding Data'!$A:$A, $A3890)</f>
        <v>22</v>
      </c>
      <c r="W3890" s="13">
        <f>SUMIFS('Fielding Data'!G:G, 'Fielding Data'!$A:$A, $A3890)</f>
        <v>1</v>
      </c>
      <c r="X3890" s="13">
        <f>SUMIFS('Fielding Data'!H:H, 'Fielding Data'!$A:$A, $A3890)</f>
        <v>1</v>
      </c>
    </row>
    <row r="3891" spans="1:24" x14ac:dyDescent="0.3">
      <c r="A3891" s="13" t="str">
        <f t="shared" si="121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 t="shared" si="120"/>
        <v>2B</v>
      </c>
      <c r="Q3891" s="13">
        <f>IFERROR(VLOOKUP($A3891, 'Fielding Data'!$A$1:$H$12056, 5, 0), 0)</f>
        <v>40</v>
      </c>
      <c r="R3891" s="13">
        <f>IFERROR(VLOOKUP($A3891, 'Fielding Data'!$A$1:$H$12056, 6, 0), 0)</f>
        <v>56</v>
      </c>
      <c r="S3891" s="13">
        <f>IFERROR(VLOOKUP($A3891, 'Fielding Data'!$A$1:$H$12056, 7, 0), 0)</f>
        <v>2</v>
      </c>
      <c r="T3891" s="13">
        <f>IFERROR(VLOOKUP($A3891, 'Fielding Data'!$A$1:$H$12056, 8, 0), 0)</f>
        <v>13</v>
      </c>
      <c r="U3891" s="13">
        <f>SUMIFS('Fielding Data'!E:E, 'Fielding Data'!$A:$A, $A3891)</f>
        <v>78</v>
      </c>
      <c r="V3891" s="13">
        <f>SUMIFS('Fielding Data'!F:F, 'Fielding Data'!$A:$A, $A3891)</f>
        <v>115</v>
      </c>
      <c r="W3891" s="13">
        <f>SUMIFS('Fielding Data'!G:G, 'Fielding Data'!$A:$A, $A3891)</f>
        <v>3</v>
      </c>
      <c r="X3891" s="13">
        <f>SUMIFS('Fielding Data'!H:H, 'Fielding Data'!$A:$A, $A3891)</f>
        <v>22</v>
      </c>
    </row>
    <row r="3892" spans="1:24" x14ac:dyDescent="0.3">
      <c r="A3892" s="13" t="str">
        <f t="shared" si="121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 t="shared" si="120"/>
        <v>P</v>
      </c>
      <c r="Q3892" s="13">
        <f>IFERROR(VLOOKUP($A3892, 'Fielding Data'!$A$1:$H$12056, 5, 0), 0)</f>
        <v>1</v>
      </c>
      <c r="R3892" s="13">
        <f>IFERROR(VLOOKUP($A3892, 'Fielding Data'!$A$1:$H$12056, 6, 0), 0)</f>
        <v>8</v>
      </c>
      <c r="S3892" s="13">
        <f>IFERROR(VLOOKUP($A3892, 'Fielding Data'!$A$1:$H$12056, 7, 0), 0)</f>
        <v>0</v>
      </c>
      <c r="T3892" s="13">
        <f>IFERROR(VLOOKUP($A3892, 'Fielding Data'!$A$1:$H$12056, 8, 0), 0)</f>
        <v>2</v>
      </c>
      <c r="U3892" s="13">
        <f>SUMIFS('Fielding Data'!E:E, 'Fielding Data'!$A:$A, $A3892)</f>
        <v>1</v>
      </c>
      <c r="V3892" s="13">
        <f>SUMIFS('Fielding Data'!F:F, 'Fielding Data'!$A:$A, $A3892)</f>
        <v>8</v>
      </c>
      <c r="W3892" s="13">
        <f>SUMIFS('Fielding Data'!G:G, 'Fielding Data'!$A:$A, $A3892)</f>
        <v>0</v>
      </c>
      <c r="X3892" s="13">
        <f>SUMIFS('Fielding Data'!H:H, 'Fielding Data'!$A:$A, $A3892)</f>
        <v>2</v>
      </c>
    </row>
    <row r="3893" spans="1:24" x14ac:dyDescent="0.3">
      <c r="A3893" s="13" t="str">
        <f t="shared" si="121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 t="shared" si="120"/>
        <v>P</v>
      </c>
      <c r="Q3893" s="13">
        <f>IFERROR(VLOOKUP($A3893, 'Fielding Data'!$A$1:$H$12056, 5, 0), 0)</f>
        <v>0</v>
      </c>
      <c r="R3893" s="13">
        <f>IFERROR(VLOOKUP($A3893, 'Fielding Data'!$A$1:$H$12056, 6, 0), 0)</f>
        <v>11</v>
      </c>
      <c r="S3893" s="13">
        <f>IFERROR(VLOOKUP($A3893, 'Fielding Data'!$A$1:$H$12056, 7, 0), 0)</f>
        <v>0</v>
      </c>
      <c r="T3893" s="13">
        <f>IFERROR(VLOOKUP($A3893, 'Fielding Data'!$A$1:$H$12056, 8, 0), 0)</f>
        <v>0</v>
      </c>
      <c r="U3893" s="13">
        <f>SUMIFS('Fielding Data'!E:E, 'Fielding Data'!$A:$A, $A3893)</f>
        <v>0</v>
      </c>
      <c r="V3893" s="13">
        <f>SUMIFS('Fielding Data'!F:F, 'Fielding Data'!$A:$A, $A3893)</f>
        <v>11</v>
      </c>
      <c r="W3893" s="13">
        <f>SUMIFS('Fielding Data'!G:G, 'Fielding Data'!$A:$A, $A3893)</f>
        <v>0</v>
      </c>
      <c r="X3893" s="13">
        <f>SUMIFS('Fielding Data'!H:H, 'Fielding Data'!$A:$A, $A3893)</f>
        <v>0</v>
      </c>
    </row>
    <row r="3894" spans="1:24" x14ac:dyDescent="0.3">
      <c r="A3894" s="13" t="str">
        <f t="shared" si="121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 t="shared" si="120"/>
        <v>P</v>
      </c>
      <c r="Q3894" s="13">
        <f>IFERROR(VLOOKUP($A3894, 'Fielding Data'!$A$1:$H$12056, 5, 0), 0)</f>
        <v>0</v>
      </c>
      <c r="R3894" s="13">
        <f>IFERROR(VLOOKUP($A3894, 'Fielding Data'!$A$1:$H$12056, 6, 0), 0)</f>
        <v>10</v>
      </c>
      <c r="S3894" s="13">
        <f>IFERROR(VLOOKUP($A3894, 'Fielding Data'!$A$1:$H$12056, 7, 0), 0)</f>
        <v>0</v>
      </c>
      <c r="T3894" s="13">
        <f>IFERROR(VLOOKUP($A3894, 'Fielding Data'!$A$1:$H$12056, 8, 0), 0)</f>
        <v>0</v>
      </c>
      <c r="U3894" s="13">
        <f>SUMIFS('Fielding Data'!E:E, 'Fielding Data'!$A:$A, $A3894)</f>
        <v>0</v>
      </c>
      <c r="V3894" s="13">
        <f>SUMIFS('Fielding Data'!F:F, 'Fielding Data'!$A:$A, $A3894)</f>
        <v>10</v>
      </c>
      <c r="W3894" s="13">
        <f>SUMIFS('Fielding Data'!G:G, 'Fielding Data'!$A:$A, $A3894)</f>
        <v>0</v>
      </c>
      <c r="X3894" s="13">
        <f>SUMIFS('Fielding Data'!H:H, 'Fielding Data'!$A:$A, $A3894)</f>
        <v>0</v>
      </c>
    </row>
    <row r="3895" spans="1:24" x14ac:dyDescent="0.3">
      <c r="A3895" s="13" t="str">
        <f t="shared" si="121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 t="shared" si="120"/>
        <v>P</v>
      </c>
      <c r="Q3895" s="13">
        <f>IFERROR(VLOOKUP($A3895, 'Fielding Data'!$A$1:$H$12056, 5, 0), 0)</f>
        <v>0</v>
      </c>
      <c r="R3895" s="13">
        <f>IFERROR(VLOOKUP($A3895, 'Fielding Data'!$A$1:$H$12056, 6, 0), 0)</f>
        <v>1</v>
      </c>
      <c r="S3895" s="13">
        <f>IFERROR(VLOOKUP($A3895, 'Fielding Data'!$A$1:$H$12056, 7, 0), 0)</f>
        <v>0</v>
      </c>
      <c r="T3895" s="13">
        <f>IFERROR(VLOOKUP($A3895, 'Fielding Data'!$A$1:$H$12056, 8, 0), 0)</f>
        <v>0</v>
      </c>
      <c r="U3895" s="13">
        <f>SUMIFS('Fielding Data'!E:E, 'Fielding Data'!$A:$A, $A3895)</f>
        <v>0</v>
      </c>
      <c r="V3895" s="13">
        <f>SUMIFS('Fielding Data'!F:F, 'Fielding Data'!$A:$A, $A3895)</f>
        <v>1</v>
      </c>
      <c r="W3895" s="13">
        <f>SUMIFS('Fielding Data'!G:G, 'Fielding Data'!$A:$A, $A3895)</f>
        <v>0</v>
      </c>
      <c r="X3895" s="13">
        <f>SUMIFS('Fielding Data'!H:H, 'Fielding Data'!$A:$A, $A3895)</f>
        <v>0</v>
      </c>
    </row>
    <row r="3896" spans="1:24" x14ac:dyDescent="0.3">
      <c r="A3896" s="13" t="str">
        <f t="shared" si="121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 t="shared" si="120"/>
        <v>CF</v>
      </c>
      <c r="Q3896" s="13">
        <f>IFERROR(VLOOKUP($A3896, 'Fielding Data'!$A$1:$H$12056, 5, 0), 0)</f>
        <v>0</v>
      </c>
      <c r="R3896" s="13">
        <f>IFERROR(VLOOKUP($A3896, 'Fielding Data'!$A$1:$H$12056, 6, 0), 0)</f>
        <v>0</v>
      </c>
      <c r="S3896" s="13">
        <f>IFERROR(VLOOKUP($A3896, 'Fielding Data'!$A$1:$H$12056, 7, 0), 0)</f>
        <v>0</v>
      </c>
      <c r="T3896" s="13">
        <f>IFERROR(VLOOKUP($A3896, 'Fielding Data'!$A$1:$H$12056, 8, 0), 0)</f>
        <v>0</v>
      </c>
      <c r="U3896" s="13">
        <f>SUMIFS('Fielding Data'!E:E, 'Fielding Data'!$A:$A, $A3896)</f>
        <v>327</v>
      </c>
      <c r="V3896" s="13">
        <f>SUMIFS('Fielding Data'!F:F, 'Fielding Data'!$A:$A, $A3896)</f>
        <v>5</v>
      </c>
      <c r="W3896" s="13">
        <f>SUMIFS('Fielding Data'!G:G, 'Fielding Data'!$A:$A, $A3896)</f>
        <v>3</v>
      </c>
      <c r="X3896" s="13">
        <f>SUMIFS('Fielding Data'!H:H, 'Fielding Data'!$A:$A, $A3896)</f>
        <v>1</v>
      </c>
    </row>
    <row r="3897" spans="1:24" x14ac:dyDescent="0.3">
      <c r="A3897" s="13" t="str">
        <f t="shared" si="121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 t="shared" si="120"/>
        <v>P</v>
      </c>
      <c r="Q3897" s="13">
        <f>IFERROR(VLOOKUP($A3897, 'Fielding Data'!$A$1:$H$12056, 5, 0), 0)</f>
        <v>6</v>
      </c>
      <c r="R3897" s="13">
        <f>IFERROR(VLOOKUP($A3897, 'Fielding Data'!$A$1:$H$12056, 6, 0), 0)</f>
        <v>21</v>
      </c>
      <c r="S3897" s="13">
        <f>IFERROR(VLOOKUP($A3897, 'Fielding Data'!$A$1:$H$12056, 7, 0), 0)</f>
        <v>0</v>
      </c>
      <c r="T3897" s="13">
        <f>IFERROR(VLOOKUP($A3897, 'Fielding Data'!$A$1:$H$12056, 8, 0), 0)</f>
        <v>0</v>
      </c>
      <c r="U3897" s="13">
        <f>SUMIFS('Fielding Data'!E:E, 'Fielding Data'!$A:$A, $A3897)</f>
        <v>6</v>
      </c>
      <c r="V3897" s="13">
        <f>SUMIFS('Fielding Data'!F:F, 'Fielding Data'!$A:$A, $A3897)</f>
        <v>21</v>
      </c>
      <c r="W3897" s="13">
        <f>SUMIFS('Fielding Data'!G:G, 'Fielding Data'!$A:$A, $A3897)</f>
        <v>0</v>
      </c>
      <c r="X3897" s="13">
        <f>SUMIFS('Fielding Data'!H:H, 'Fielding Data'!$A:$A, $A3897)</f>
        <v>0</v>
      </c>
    </row>
    <row r="3898" spans="1:24" x14ac:dyDescent="0.3">
      <c r="A3898" s="13" t="str">
        <f t="shared" si="121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 t="shared" si="120"/>
        <v>P</v>
      </c>
      <c r="Q3898" s="13">
        <f>IFERROR(VLOOKUP($A3898, 'Fielding Data'!$A$1:$H$12056, 5, 0), 0)</f>
        <v>1</v>
      </c>
      <c r="R3898" s="13">
        <f>IFERROR(VLOOKUP($A3898, 'Fielding Data'!$A$1:$H$12056, 6, 0), 0)</f>
        <v>0</v>
      </c>
      <c r="S3898" s="13">
        <f>IFERROR(VLOOKUP($A3898, 'Fielding Data'!$A$1:$H$12056, 7, 0), 0)</f>
        <v>0</v>
      </c>
      <c r="T3898" s="13">
        <f>IFERROR(VLOOKUP($A3898, 'Fielding Data'!$A$1:$H$12056, 8, 0), 0)</f>
        <v>0</v>
      </c>
      <c r="U3898" s="13">
        <f>SUMIFS('Fielding Data'!E:E, 'Fielding Data'!$A:$A, $A3898)</f>
        <v>1</v>
      </c>
      <c r="V3898" s="13">
        <f>SUMIFS('Fielding Data'!F:F, 'Fielding Data'!$A:$A, $A3898)</f>
        <v>0</v>
      </c>
      <c r="W3898" s="13">
        <f>SUMIFS('Fielding Data'!G:G, 'Fielding Data'!$A:$A, $A3898)</f>
        <v>0</v>
      </c>
      <c r="X3898" s="13">
        <f>SUMIFS('Fielding Data'!H:H, 'Fielding Data'!$A:$A, $A3898)</f>
        <v>0</v>
      </c>
    </row>
    <row r="3899" spans="1:24" x14ac:dyDescent="0.3">
      <c r="A3899" s="13" t="str">
        <f t="shared" si="121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 t="shared" si="120"/>
        <v>1B</v>
      </c>
      <c r="Q3899" s="13">
        <f>IFERROR(VLOOKUP($A3899, 'Fielding Data'!$A$1:$H$12056, 5, 0), 0)</f>
        <v>34</v>
      </c>
      <c r="R3899" s="13">
        <f>IFERROR(VLOOKUP($A3899, 'Fielding Data'!$A$1:$H$12056, 6, 0), 0)</f>
        <v>0</v>
      </c>
      <c r="S3899" s="13">
        <f>IFERROR(VLOOKUP($A3899, 'Fielding Data'!$A$1:$H$12056, 7, 0), 0)</f>
        <v>1</v>
      </c>
      <c r="T3899" s="13">
        <f>IFERROR(VLOOKUP($A3899, 'Fielding Data'!$A$1:$H$12056, 8, 0), 0)</f>
        <v>2</v>
      </c>
      <c r="U3899" s="13">
        <f>SUMIFS('Fielding Data'!E:E, 'Fielding Data'!$A:$A, $A3899)</f>
        <v>376</v>
      </c>
      <c r="V3899" s="13">
        <f>SUMIFS('Fielding Data'!F:F, 'Fielding Data'!$A:$A, $A3899)</f>
        <v>29</v>
      </c>
      <c r="W3899" s="13">
        <f>SUMIFS('Fielding Data'!G:G, 'Fielding Data'!$A:$A, $A3899)</f>
        <v>7</v>
      </c>
      <c r="X3899" s="13">
        <f>SUMIFS('Fielding Data'!H:H, 'Fielding Data'!$A:$A, $A3899)</f>
        <v>3</v>
      </c>
    </row>
    <row r="3900" spans="1:24" x14ac:dyDescent="0.3">
      <c r="A3900" s="13" t="str">
        <f t="shared" si="121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 t="shared" si="120"/>
        <v>P</v>
      </c>
      <c r="Q3900" s="13">
        <f>IFERROR(VLOOKUP($A3900, 'Fielding Data'!$A$1:$H$12056, 5, 0), 0)</f>
        <v>3</v>
      </c>
      <c r="R3900" s="13">
        <f>IFERROR(VLOOKUP($A3900, 'Fielding Data'!$A$1:$H$12056, 6, 0), 0)</f>
        <v>7</v>
      </c>
      <c r="S3900" s="13">
        <f>IFERROR(VLOOKUP($A3900, 'Fielding Data'!$A$1:$H$12056, 7, 0), 0)</f>
        <v>1</v>
      </c>
      <c r="T3900" s="13">
        <f>IFERROR(VLOOKUP($A3900, 'Fielding Data'!$A$1:$H$12056, 8, 0), 0)</f>
        <v>1</v>
      </c>
      <c r="U3900" s="13">
        <f>SUMIFS('Fielding Data'!E:E, 'Fielding Data'!$A:$A, $A3900)</f>
        <v>3</v>
      </c>
      <c r="V3900" s="13">
        <f>SUMIFS('Fielding Data'!F:F, 'Fielding Data'!$A:$A, $A3900)</f>
        <v>7</v>
      </c>
      <c r="W3900" s="13">
        <f>SUMIFS('Fielding Data'!G:G, 'Fielding Data'!$A:$A, $A3900)</f>
        <v>1</v>
      </c>
      <c r="X3900" s="13">
        <f>SUMIFS('Fielding Data'!H:H, 'Fielding Data'!$A:$A, $A3900)</f>
        <v>1</v>
      </c>
    </row>
    <row r="3901" spans="1:24" x14ac:dyDescent="0.3">
      <c r="A3901" s="13" t="str">
        <f t="shared" si="121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 t="shared" si="120"/>
        <v>P</v>
      </c>
      <c r="Q3901" s="13">
        <f>IFERROR(VLOOKUP($A3901, 'Fielding Data'!$A$1:$H$12056, 5, 0), 0)</f>
        <v>4</v>
      </c>
      <c r="R3901" s="13">
        <f>IFERROR(VLOOKUP($A3901, 'Fielding Data'!$A$1:$H$12056, 6, 0), 0)</f>
        <v>8</v>
      </c>
      <c r="S3901" s="13">
        <f>IFERROR(VLOOKUP($A3901, 'Fielding Data'!$A$1:$H$12056, 7, 0), 0)</f>
        <v>0</v>
      </c>
      <c r="T3901" s="13">
        <f>IFERROR(VLOOKUP($A3901, 'Fielding Data'!$A$1:$H$12056, 8, 0), 0)</f>
        <v>1</v>
      </c>
      <c r="U3901" s="13">
        <f>SUMIFS('Fielding Data'!E:E, 'Fielding Data'!$A:$A, $A3901)</f>
        <v>4</v>
      </c>
      <c r="V3901" s="13">
        <f>SUMIFS('Fielding Data'!F:F, 'Fielding Data'!$A:$A, $A3901)</f>
        <v>8</v>
      </c>
      <c r="W3901" s="13">
        <f>SUMIFS('Fielding Data'!G:G, 'Fielding Data'!$A:$A, $A3901)</f>
        <v>0</v>
      </c>
      <c r="X3901" s="13">
        <f>SUMIFS('Fielding Data'!H:H, 'Fielding Data'!$A:$A, $A3901)</f>
        <v>1</v>
      </c>
    </row>
    <row r="3902" spans="1:24" x14ac:dyDescent="0.3">
      <c r="A3902" s="13" t="str">
        <f t="shared" si="121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 t="shared" si="120"/>
        <v>P</v>
      </c>
      <c r="Q3902" s="13">
        <f>IFERROR(VLOOKUP($A3902, 'Fielding Data'!$A$1:$H$12056, 5, 0), 0)</f>
        <v>0</v>
      </c>
      <c r="R3902" s="13">
        <f>IFERROR(VLOOKUP($A3902, 'Fielding Data'!$A$1:$H$12056, 6, 0), 0)</f>
        <v>5</v>
      </c>
      <c r="S3902" s="13">
        <f>IFERROR(VLOOKUP($A3902, 'Fielding Data'!$A$1:$H$12056, 7, 0), 0)</f>
        <v>0</v>
      </c>
      <c r="T3902" s="13">
        <f>IFERROR(VLOOKUP($A3902, 'Fielding Data'!$A$1:$H$12056, 8, 0), 0)</f>
        <v>1</v>
      </c>
      <c r="U3902" s="13">
        <f>SUMIFS('Fielding Data'!E:E, 'Fielding Data'!$A:$A, $A3902)</f>
        <v>0</v>
      </c>
      <c r="V3902" s="13">
        <f>SUMIFS('Fielding Data'!F:F, 'Fielding Data'!$A:$A, $A3902)</f>
        <v>5</v>
      </c>
      <c r="W3902" s="13">
        <f>SUMIFS('Fielding Data'!G:G, 'Fielding Data'!$A:$A, $A3902)</f>
        <v>0</v>
      </c>
      <c r="X3902" s="13">
        <f>SUMIFS('Fielding Data'!H:H, 'Fielding Data'!$A:$A, $A3902)</f>
        <v>1</v>
      </c>
    </row>
    <row r="3903" spans="1:24" x14ac:dyDescent="0.3">
      <c r="A3903" s="13" t="str">
        <f t="shared" si="121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 t="shared" si="120"/>
        <v>P</v>
      </c>
      <c r="Q3903" s="13">
        <f>IFERROR(VLOOKUP($A3903, 'Fielding Data'!$A$1:$H$12056, 5, 0), 0)</f>
        <v>12</v>
      </c>
      <c r="R3903" s="13">
        <f>IFERROR(VLOOKUP($A3903, 'Fielding Data'!$A$1:$H$12056, 6, 0), 0)</f>
        <v>37</v>
      </c>
      <c r="S3903" s="13">
        <f>IFERROR(VLOOKUP($A3903, 'Fielding Data'!$A$1:$H$12056, 7, 0), 0)</f>
        <v>1</v>
      </c>
      <c r="T3903" s="13">
        <f>IFERROR(VLOOKUP($A3903, 'Fielding Data'!$A$1:$H$12056, 8, 0), 0)</f>
        <v>1</v>
      </c>
      <c r="U3903" s="13">
        <f>SUMIFS('Fielding Data'!E:E, 'Fielding Data'!$A:$A, $A3903)</f>
        <v>12</v>
      </c>
      <c r="V3903" s="13">
        <f>SUMIFS('Fielding Data'!F:F, 'Fielding Data'!$A:$A, $A3903)</f>
        <v>37</v>
      </c>
      <c r="W3903" s="13">
        <f>SUMIFS('Fielding Data'!G:G, 'Fielding Data'!$A:$A, $A3903)</f>
        <v>1</v>
      </c>
      <c r="X3903" s="13">
        <f>SUMIFS('Fielding Data'!H:H, 'Fielding Data'!$A:$A, $A3903)</f>
        <v>1</v>
      </c>
    </row>
    <row r="3904" spans="1:24" x14ac:dyDescent="0.3">
      <c r="A3904" s="13" t="str">
        <f t="shared" si="121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 t="shared" si="120"/>
        <v>2B</v>
      </c>
      <c r="Q3904" s="13">
        <f>IFERROR(VLOOKUP($A3904, 'Fielding Data'!$A$1:$H$12056, 5, 0), 0)</f>
        <v>113</v>
      </c>
      <c r="R3904" s="13">
        <f>IFERROR(VLOOKUP($A3904, 'Fielding Data'!$A$1:$H$12056, 6, 0), 0)</f>
        <v>146</v>
      </c>
      <c r="S3904" s="13">
        <f>IFERROR(VLOOKUP($A3904, 'Fielding Data'!$A$1:$H$12056, 7, 0), 0)</f>
        <v>5</v>
      </c>
      <c r="T3904" s="13">
        <f>IFERROR(VLOOKUP($A3904, 'Fielding Data'!$A$1:$H$12056, 8, 0), 0)</f>
        <v>39</v>
      </c>
      <c r="U3904" s="13">
        <f>SUMIFS('Fielding Data'!E:E, 'Fielding Data'!$A:$A, $A3904)</f>
        <v>113</v>
      </c>
      <c r="V3904" s="13">
        <f>SUMIFS('Fielding Data'!F:F, 'Fielding Data'!$A:$A, $A3904)</f>
        <v>146</v>
      </c>
      <c r="W3904" s="13">
        <f>SUMIFS('Fielding Data'!G:G, 'Fielding Data'!$A:$A, $A3904)</f>
        <v>5</v>
      </c>
      <c r="X3904" s="13">
        <f>SUMIFS('Fielding Data'!H:H, 'Fielding Data'!$A:$A, $A3904)</f>
        <v>39</v>
      </c>
    </row>
    <row r="3905" spans="1:24" x14ac:dyDescent="0.3">
      <c r="A3905" s="13" t="str">
        <f t="shared" si="121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 t="shared" si="120"/>
        <v>CF</v>
      </c>
      <c r="Q3905" s="13">
        <f>IFERROR(VLOOKUP($A3905, 'Fielding Data'!$A$1:$H$12056, 5, 0), 0)</f>
        <v>0</v>
      </c>
      <c r="R3905" s="13">
        <f>IFERROR(VLOOKUP($A3905, 'Fielding Data'!$A$1:$H$12056, 6, 0), 0)</f>
        <v>0</v>
      </c>
      <c r="S3905" s="13">
        <f>IFERROR(VLOOKUP($A3905, 'Fielding Data'!$A$1:$H$12056, 7, 0), 0)</f>
        <v>0</v>
      </c>
      <c r="T3905" s="13">
        <f>IFERROR(VLOOKUP($A3905, 'Fielding Data'!$A$1:$H$12056, 8, 0), 0)</f>
        <v>0</v>
      </c>
      <c r="U3905" s="13">
        <f>SUMIFS('Fielding Data'!E:E, 'Fielding Data'!$A:$A, $A3905)</f>
        <v>183</v>
      </c>
      <c r="V3905" s="13">
        <f>SUMIFS('Fielding Data'!F:F, 'Fielding Data'!$A:$A, $A3905)</f>
        <v>7</v>
      </c>
      <c r="W3905" s="13">
        <f>SUMIFS('Fielding Data'!G:G, 'Fielding Data'!$A:$A, $A3905)</f>
        <v>2</v>
      </c>
      <c r="X3905" s="13">
        <f>SUMIFS('Fielding Data'!H:H, 'Fielding Data'!$A:$A, $A3905)</f>
        <v>1</v>
      </c>
    </row>
    <row r="3906" spans="1:24" x14ac:dyDescent="0.3">
      <c r="A3906" s="13" t="str">
        <f t="shared" si="121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 t="shared" ref="P3906:P3969" si="122">IFERROR(VLOOKUP($A3906, Fielding, 4, 0), "Other")</f>
        <v>P</v>
      </c>
      <c r="Q3906" s="13">
        <f>IFERROR(VLOOKUP($A3906, 'Fielding Data'!$A$1:$H$12056, 5, 0), 0)</f>
        <v>0</v>
      </c>
      <c r="R3906" s="13">
        <f>IFERROR(VLOOKUP($A3906, 'Fielding Data'!$A$1:$H$12056, 6, 0), 0)</f>
        <v>0</v>
      </c>
      <c r="S3906" s="13">
        <f>IFERROR(VLOOKUP($A3906, 'Fielding Data'!$A$1:$H$12056, 7, 0), 0)</f>
        <v>0</v>
      </c>
      <c r="T3906" s="13">
        <f>IFERROR(VLOOKUP($A3906, 'Fielding Data'!$A$1:$H$12056, 8, 0), 0)</f>
        <v>0</v>
      </c>
      <c r="U3906" s="13">
        <f>SUMIFS('Fielding Data'!E:E, 'Fielding Data'!$A:$A, $A3906)</f>
        <v>0</v>
      </c>
      <c r="V3906" s="13">
        <f>SUMIFS('Fielding Data'!F:F, 'Fielding Data'!$A:$A, $A3906)</f>
        <v>0</v>
      </c>
      <c r="W3906" s="13">
        <f>SUMIFS('Fielding Data'!G:G, 'Fielding Data'!$A:$A, $A3906)</f>
        <v>0</v>
      </c>
      <c r="X3906" s="13">
        <f>SUMIFS('Fielding Data'!H:H, 'Fielding Data'!$A:$A, $A3906)</f>
        <v>0</v>
      </c>
    </row>
    <row r="3907" spans="1:24" x14ac:dyDescent="0.3">
      <c r="A3907" s="13" t="str">
        <f t="shared" ref="A3907:A3970" si="123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 t="shared" si="122"/>
        <v>P</v>
      </c>
      <c r="Q3907" s="13">
        <f>IFERROR(VLOOKUP($A3907, 'Fielding Data'!$A$1:$H$12056, 5, 0), 0)</f>
        <v>5</v>
      </c>
      <c r="R3907" s="13">
        <f>IFERROR(VLOOKUP($A3907, 'Fielding Data'!$A$1:$H$12056, 6, 0), 0)</f>
        <v>1</v>
      </c>
      <c r="S3907" s="13">
        <f>IFERROR(VLOOKUP($A3907, 'Fielding Data'!$A$1:$H$12056, 7, 0), 0)</f>
        <v>0</v>
      </c>
      <c r="T3907" s="13">
        <f>IFERROR(VLOOKUP($A3907, 'Fielding Data'!$A$1:$H$12056, 8, 0), 0)</f>
        <v>0</v>
      </c>
      <c r="U3907" s="13">
        <f>SUMIFS('Fielding Data'!E:E, 'Fielding Data'!$A:$A, $A3907)</f>
        <v>5</v>
      </c>
      <c r="V3907" s="13">
        <f>SUMIFS('Fielding Data'!F:F, 'Fielding Data'!$A:$A, $A3907)</f>
        <v>1</v>
      </c>
      <c r="W3907" s="13">
        <f>SUMIFS('Fielding Data'!G:G, 'Fielding Data'!$A:$A, $A3907)</f>
        <v>0</v>
      </c>
      <c r="X3907" s="13">
        <f>SUMIFS('Fielding Data'!H:H, 'Fielding Data'!$A:$A, $A3907)</f>
        <v>0</v>
      </c>
    </row>
    <row r="3908" spans="1:24" x14ac:dyDescent="0.3">
      <c r="A3908" s="13" t="str">
        <f t="shared" si="123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 t="shared" si="122"/>
        <v>2B</v>
      </c>
      <c r="Q3908" s="13">
        <f>IFERROR(VLOOKUP($A3908, 'Fielding Data'!$A$1:$H$12056, 5, 0), 0)</f>
        <v>106</v>
      </c>
      <c r="R3908" s="13">
        <f>IFERROR(VLOOKUP($A3908, 'Fielding Data'!$A$1:$H$12056, 6, 0), 0)</f>
        <v>181</v>
      </c>
      <c r="S3908" s="13">
        <f>IFERROR(VLOOKUP($A3908, 'Fielding Data'!$A$1:$H$12056, 7, 0), 0)</f>
        <v>4</v>
      </c>
      <c r="T3908" s="13">
        <f>IFERROR(VLOOKUP($A3908, 'Fielding Data'!$A$1:$H$12056, 8, 0), 0)</f>
        <v>39</v>
      </c>
      <c r="U3908" s="13">
        <f>SUMIFS('Fielding Data'!E:E, 'Fielding Data'!$A:$A, $A3908)</f>
        <v>106</v>
      </c>
      <c r="V3908" s="13">
        <f>SUMIFS('Fielding Data'!F:F, 'Fielding Data'!$A:$A, $A3908)</f>
        <v>181</v>
      </c>
      <c r="W3908" s="13">
        <f>SUMIFS('Fielding Data'!G:G, 'Fielding Data'!$A:$A, $A3908)</f>
        <v>4</v>
      </c>
      <c r="X3908" s="13">
        <f>SUMIFS('Fielding Data'!H:H, 'Fielding Data'!$A:$A, $A3908)</f>
        <v>39</v>
      </c>
    </row>
    <row r="3909" spans="1:24" x14ac:dyDescent="0.3">
      <c r="A3909" s="13" t="str">
        <f t="shared" si="123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 t="shared" si="122"/>
        <v>Other</v>
      </c>
      <c r="Q3909" s="13">
        <f>IFERROR(VLOOKUP($A3909, 'Fielding Data'!$A$1:$H$12056, 5, 0), 0)</f>
        <v>0</v>
      </c>
      <c r="R3909" s="13">
        <f>IFERROR(VLOOKUP($A3909, 'Fielding Data'!$A$1:$H$12056, 6, 0), 0)</f>
        <v>0</v>
      </c>
      <c r="S3909" s="13">
        <f>IFERROR(VLOOKUP($A3909, 'Fielding Data'!$A$1:$H$12056, 7, 0), 0)</f>
        <v>0</v>
      </c>
      <c r="T3909" s="13">
        <f>IFERROR(VLOOKUP($A3909, 'Fielding Data'!$A$1:$H$12056, 8, 0), 0)</f>
        <v>0</v>
      </c>
      <c r="U3909" s="13">
        <f>SUMIFS('Fielding Data'!E:E, 'Fielding Data'!$A:$A, $A3909)</f>
        <v>0</v>
      </c>
      <c r="V3909" s="13">
        <f>SUMIFS('Fielding Data'!F:F, 'Fielding Data'!$A:$A, $A3909)</f>
        <v>0</v>
      </c>
      <c r="W3909" s="13">
        <f>SUMIFS('Fielding Data'!G:G, 'Fielding Data'!$A:$A, $A3909)</f>
        <v>0</v>
      </c>
      <c r="X3909" s="13">
        <f>SUMIFS('Fielding Data'!H:H, 'Fielding Data'!$A:$A, $A3909)</f>
        <v>0</v>
      </c>
    </row>
    <row r="3910" spans="1:24" x14ac:dyDescent="0.3">
      <c r="A3910" s="13" t="str">
        <f t="shared" si="123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 t="shared" si="122"/>
        <v>2B</v>
      </c>
      <c r="Q3910" s="13">
        <f>IFERROR(VLOOKUP($A3910, 'Fielding Data'!$A$1:$H$12056, 5, 0), 0)</f>
        <v>20</v>
      </c>
      <c r="R3910" s="13">
        <f>IFERROR(VLOOKUP($A3910, 'Fielding Data'!$A$1:$H$12056, 6, 0), 0)</f>
        <v>37</v>
      </c>
      <c r="S3910" s="13">
        <f>IFERROR(VLOOKUP($A3910, 'Fielding Data'!$A$1:$H$12056, 7, 0), 0)</f>
        <v>0</v>
      </c>
      <c r="T3910" s="13">
        <f>IFERROR(VLOOKUP($A3910, 'Fielding Data'!$A$1:$H$12056, 8, 0), 0)</f>
        <v>9</v>
      </c>
      <c r="U3910" s="13">
        <f>SUMIFS('Fielding Data'!E:E, 'Fielding Data'!$A:$A, $A3910)</f>
        <v>20</v>
      </c>
      <c r="V3910" s="13">
        <f>SUMIFS('Fielding Data'!F:F, 'Fielding Data'!$A:$A, $A3910)</f>
        <v>37</v>
      </c>
      <c r="W3910" s="13">
        <f>SUMIFS('Fielding Data'!G:G, 'Fielding Data'!$A:$A, $A3910)</f>
        <v>0</v>
      </c>
      <c r="X3910" s="13">
        <f>SUMIFS('Fielding Data'!H:H, 'Fielding Data'!$A:$A, $A3910)</f>
        <v>9</v>
      </c>
    </row>
    <row r="3911" spans="1:24" x14ac:dyDescent="0.3">
      <c r="A3911" s="13" t="str">
        <f t="shared" si="123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 t="shared" si="122"/>
        <v>P</v>
      </c>
      <c r="Q3911" s="13">
        <f>IFERROR(VLOOKUP($A3911, 'Fielding Data'!$A$1:$H$12056, 5, 0), 0)</f>
        <v>1</v>
      </c>
      <c r="R3911" s="13">
        <f>IFERROR(VLOOKUP($A3911, 'Fielding Data'!$A$1:$H$12056, 6, 0), 0)</f>
        <v>4</v>
      </c>
      <c r="S3911" s="13">
        <f>IFERROR(VLOOKUP($A3911, 'Fielding Data'!$A$1:$H$12056, 7, 0), 0)</f>
        <v>0</v>
      </c>
      <c r="T3911" s="13">
        <f>IFERROR(VLOOKUP($A3911, 'Fielding Data'!$A$1:$H$12056, 8, 0), 0)</f>
        <v>1</v>
      </c>
      <c r="U3911" s="13">
        <f>SUMIFS('Fielding Data'!E:E, 'Fielding Data'!$A:$A, $A3911)</f>
        <v>1</v>
      </c>
      <c r="V3911" s="13">
        <f>SUMIFS('Fielding Data'!F:F, 'Fielding Data'!$A:$A, $A3911)</f>
        <v>4</v>
      </c>
      <c r="W3911" s="13">
        <f>SUMIFS('Fielding Data'!G:G, 'Fielding Data'!$A:$A, $A3911)</f>
        <v>0</v>
      </c>
      <c r="X3911" s="13">
        <f>SUMIFS('Fielding Data'!H:H, 'Fielding Data'!$A:$A, $A3911)</f>
        <v>1</v>
      </c>
    </row>
    <row r="3912" spans="1:24" x14ac:dyDescent="0.3">
      <c r="A3912" s="13" t="str">
        <f t="shared" si="123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 t="shared" si="122"/>
        <v>1B</v>
      </c>
      <c r="Q3912" s="13">
        <f>IFERROR(VLOOKUP($A3912, 'Fielding Data'!$A$1:$H$12056, 5, 0), 0)</f>
        <v>45</v>
      </c>
      <c r="R3912" s="13">
        <f>IFERROR(VLOOKUP($A3912, 'Fielding Data'!$A$1:$H$12056, 6, 0), 0)</f>
        <v>6</v>
      </c>
      <c r="S3912" s="13">
        <f>IFERROR(VLOOKUP($A3912, 'Fielding Data'!$A$1:$H$12056, 7, 0), 0)</f>
        <v>1</v>
      </c>
      <c r="T3912" s="13">
        <f>IFERROR(VLOOKUP($A3912, 'Fielding Data'!$A$1:$H$12056, 8, 0), 0)</f>
        <v>3</v>
      </c>
      <c r="U3912" s="13">
        <f>SUMIFS('Fielding Data'!E:E, 'Fielding Data'!$A:$A, $A3912)</f>
        <v>109</v>
      </c>
      <c r="V3912" s="13">
        <f>SUMIFS('Fielding Data'!F:F, 'Fielding Data'!$A:$A, $A3912)</f>
        <v>206</v>
      </c>
      <c r="W3912" s="13">
        <f>SUMIFS('Fielding Data'!G:G, 'Fielding Data'!$A:$A, $A3912)</f>
        <v>17</v>
      </c>
      <c r="X3912" s="13">
        <f>SUMIFS('Fielding Data'!H:H, 'Fielding Data'!$A:$A, $A3912)</f>
        <v>19</v>
      </c>
    </row>
    <row r="3913" spans="1:24" x14ac:dyDescent="0.3">
      <c r="A3913" s="13" t="str">
        <f t="shared" si="123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 t="shared" si="122"/>
        <v>1B</v>
      </c>
      <c r="Q3913" s="13">
        <f>IFERROR(VLOOKUP($A3913, 'Fielding Data'!$A$1:$H$12056, 5, 0), 0)</f>
        <v>3</v>
      </c>
      <c r="R3913" s="13">
        <f>IFERROR(VLOOKUP($A3913, 'Fielding Data'!$A$1:$H$12056, 6, 0), 0)</f>
        <v>0</v>
      </c>
      <c r="S3913" s="13">
        <f>IFERROR(VLOOKUP($A3913, 'Fielding Data'!$A$1:$H$12056, 7, 0), 0)</f>
        <v>0</v>
      </c>
      <c r="T3913" s="13">
        <f>IFERROR(VLOOKUP($A3913, 'Fielding Data'!$A$1:$H$12056, 8, 0), 0)</f>
        <v>0</v>
      </c>
      <c r="U3913" s="13">
        <f>SUMIFS('Fielding Data'!E:E, 'Fielding Data'!$A:$A, $A3913)</f>
        <v>4</v>
      </c>
      <c r="V3913" s="13">
        <f>SUMIFS('Fielding Data'!F:F, 'Fielding Data'!$A:$A, $A3913)</f>
        <v>1</v>
      </c>
      <c r="W3913" s="13">
        <f>SUMIFS('Fielding Data'!G:G, 'Fielding Data'!$A:$A, $A3913)</f>
        <v>0</v>
      </c>
      <c r="X3913" s="13">
        <f>SUMIFS('Fielding Data'!H:H, 'Fielding Data'!$A:$A, $A3913)</f>
        <v>0</v>
      </c>
    </row>
    <row r="3914" spans="1:24" x14ac:dyDescent="0.3">
      <c r="A3914" s="13" t="str">
        <f t="shared" si="123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 t="shared" si="122"/>
        <v>C</v>
      </c>
      <c r="Q3914" s="13">
        <f>IFERROR(VLOOKUP($A3914, 'Fielding Data'!$A$1:$H$12056, 5, 0), 0)</f>
        <v>146</v>
      </c>
      <c r="R3914" s="13">
        <f>IFERROR(VLOOKUP($A3914, 'Fielding Data'!$A$1:$H$12056, 6, 0), 0)</f>
        <v>12</v>
      </c>
      <c r="S3914" s="13">
        <f>IFERROR(VLOOKUP($A3914, 'Fielding Data'!$A$1:$H$12056, 7, 0), 0)</f>
        <v>2</v>
      </c>
      <c r="T3914" s="13">
        <f>IFERROR(VLOOKUP($A3914, 'Fielding Data'!$A$1:$H$12056, 8, 0), 0)</f>
        <v>3</v>
      </c>
      <c r="U3914" s="13">
        <f>SUMIFS('Fielding Data'!E:E, 'Fielding Data'!$A:$A, $A3914)</f>
        <v>146</v>
      </c>
      <c r="V3914" s="13">
        <f>SUMIFS('Fielding Data'!F:F, 'Fielding Data'!$A:$A, $A3914)</f>
        <v>12</v>
      </c>
      <c r="W3914" s="13">
        <f>SUMIFS('Fielding Data'!G:G, 'Fielding Data'!$A:$A, $A3914)</f>
        <v>2</v>
      </c>
      <c r="X3914" s="13">
        <f>SUMIFS('Fielding Data'!H:H, 'Fielding Data'!$A:$A, $A3914)</f>
        <v>3</v>
      </c>
    </row>
    <row r="3915" spans="1:24" x14ac:dyDescent="0.3">
      <c r="A3915" s="13" t="str">
        <f t="shared" si="123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 t="shared" si="122"/>
        <v>LF</v>
      </c>
      <c r="Q3915" s="13">
        <f>IFERROR(VLOOKUP($A3915, 'Fielding Data'!$A$1:$H$12056, 5, 0), 0)</f>
        <v>0</v>
      </c>
      <c r="R3915" s="13">
        <f>IFERROR(VLOOKUP($A3915, 'Fielding Data'!$A$1:$H$12056, 6, 0), 0)</f>
        <v>0</v>
      </c>
      <c r="S3915" s="13">
        <f>IFERROR(VLOOKUP($A3915, 'Fielding Data'!$A$1:$H$12056, 7, 0), 0)</f>
        <v>0</v>
      </c>
      <c r="T3915" s="13">
        <f>IFERROR(VLOOKUP($A3915, 'Fielding Data'!$A$1:$H$12056, 8, 0), 0)</f>
        <v>0</v>
      </c>
      <c r="U3915" s="13">
        <f>SUMIFS('Fielding Data'!E:E, 'Fielding Data'!$A:$A, $A3915)</f>
        <v>49</v>
      </c>
      <c r="V3915" s="13">
        <f>SUMIFS('Fielding Data'!F:F, 'Fielding Data'!$A:$A, $A3915)</f>
        <v>2</v>
      </c>
      <c r="W3915" s="13">
        <f>SUMIFS('Fielding Data'!G:G, 'Fielding Data'!$A:$A, $A3915)</f>
        <v>2</v>
      </c>
      <c r="X3915" s="13">
        <f>SUMIFS('Fielding Data'!H:H, 'Fielding Data'!$A:$A, $A3915)</f>
        <v>0</v>
      </c>
    </row>
    <row r="3916" spans="1:24" x14ac:dyDescent="0.3">
      <c r="A3916" s="13" t="str">
        <f t="shared" si="123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 t="shared" si="122"/>
        <v>2B</v>
      </c>
      <c r="Q3916" s="13">
        <f>IFERROR(VLOOKUP($A3916, 'Fielding Data'!$A$1:$H$12056, 5, 0), 0)</f>
        <v>53</v>
      </c>
      <c r="R3916" s="13">
        <f>IFERROR(VLOOKUP($A3916, 'Fielding Data'!$A$1:$H$12056, 6, 0), 0)</f>
        <v>94</v>
      </c>
      <c r="S3916" s="13">
        <f>IFERROR(VLOOKUP($A3916, 'Fielding Data'!$A$1:$H$12056, 7, 0), 0)</f>
        <v>1</v>
      </c>
      <c r="T3916" s="13">
        <f>IFERROR(VLOOKUP($A3916, 'Fielding Data'!$A$1:$H$12056, 8, 0), 0)</f>
        <v>27</v>
      </c>
      <c r="U3916" s="13">
        <f>SUMIFS('Fielding Data'!E:E, 'Fielding Data'!$A:$A, $A3916)</f>
        <v>54</v>
      </c>
      <c r="V3916" s="13">
        <f>SUMIFS('Fielding Data'!F:F, 'Fielding Data'!$A:$A, $A3916)</f>
        <v>97</v>
      </c>
      <c r="W3916" s="13">
        <f>SUMIFS('Fielding Data'!G:G, 'Fielding Data'!$A:$A, $A3916)</f>
        <v>1</v>
      </c>
      <c r="X3916" s="13">
        <f>SUMIFS('Fielding Data'!H:H, 'Fielding Data'!$A:$A, $A3916)</f>
        <v>27</v>
      </c>
    </row>
    <row r="3917" spans="1:24" x14ac:dyDescent="0.3">
      <c r="A3917" s="13" t="str">
        <f t="shared" si="123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 t="shared" si="122"/>
        <v>1B</v>
      </c>
      <c r="Q3917" s="13">
        <f>IFERROR(VLOOKUP($A3917, 'Fielding Data'!$A$1:$H$12056, 5, 0), 0)</f>
        <v>1494</v>
      </c>
      <c r="R3917" s="13">
        <f>IFERROR(VLOOKUP($A3917, 'Fielding Data'!$A$1:$H$12056, 6, 0), 0)</f>
        <v>99</v>
      </c>
      <c r="S3917" s="13">
        <f>IFERROR(VLOOKUP($A3917, 'Fielding Data'!$A$1:$H$12056, 7, 0), 0)</f>
        <v>5</v>
      </c>
      <c r="T3917" s="13">
        <f>IFERROR(VLOOKUP($A3917, 'Fielding Data'!$A$1:$H$12056, 8, 0), 0)</f>
        <v>118</v>
      </c>
      <c r="U3917" s="13">
        <f>SUMIFS('Fielding Data'!E:E, 'Fielding Data'!$A:$A, $A3917)</f>
        <v>1494</v>
      </c>
      <c r="V3917" s="13">
        <f>SUMIFS('Fielding Data'!F:F, 'Fielding Data'!$A:$A, $A3917)</f>
        <v>99</v>
      </c>
      <c r="W3917" s="13">
        <f>SUMIFS('Fielding Data'!G:G, 'Fielding Data'!$A:$A, $A3917)</f>
        <v>5</v>
      </c>
      <c r="X3917" s="13">
        <f>SUMIFS('Fielding Data'!H:H, 'Fielding Data'!$A:$A, $A3917)</f>
        <v>118</v>
      </c>
    </row>
    <row r="3918" spans="1:24" x14ac:dyDescent="0.3">
      <c r="A3918" s="13" t="str">
        <f t="shared" si="123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 t="shared" si="122"/>
        <v>P</v>
      </c>
      <c r="Q3918" s="13">
        <f>IFERROR(VLOOKUP($A3918, 'Fielding Data'!$A$1:$H$12056, 5, 0), 0)</f>
        <v>0</v>
      </c>
      <c r="R3918" s="13">
        <f>IFERROR(VLOOKUP($A3918, 'Fielding Data'!$A$1:$H$12056, 6, 0), 0)</f>
        <v>4</v>
      </c>
      <c r="S3918" s="13">
        <f>IFERROR(VLOOKUP($A3918, 'Fielding Data'!$A$1:$H$12056, 7, 0), 0)</f>
        <v>0</v>
      </c>
      <c r="T3918" s="13">
        <f>IFERROR(VLOOKUP($A3918, 'Fielding Data'!$A$1:$H$12056, 8, 0), 0)</f>
        <v>0</v>
      </c>
      <c r="U3918" s="13">
        <f>SUMIFS('Fielding Data'!E:E, 'Fielding Data'!$A:$A, $A3918)</f>
        <v>0</v>
      </c>
      <c r="V3918" s="13">
        <f>SUMIFS('Fielding Data'!F:F, 'Fielding Data'!$A:$A, $A3918)</f>
        <v>4</v>
      </c>
      <c r="W3918" s="13">
        <f>SUMIFS('Fielding Data'!G:G, 'Fielding Data'!$A:$A, $A3918)</f>
        <v>0</v>
      </c>
      <c r="X3918" s="13">
        <f>SUMIFS('Fielding Data'!H:H, 'Fielding Data'!$A:$A, $A3918)</f>
        <v>0</v>
      </c>
    </row>
    <row r="3919" spans="1:24" x14ac:dyDescent="0.3">
      <c r="A3919" s="13" t="str">
        <f t="shared" si="123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 t="shared" si="122"/>
        <v>LF</v>
      </c>
      <c r="Q3919" s="13">
        <f>IFERROR(VLOOKUP($A3919, 'Fielding Data'!$A$1:$H$12056, 5, 0), 0)</f>
        <v>0</v>
      </c>
      <c r="R3919" s="13">
        <f>IFERROR(VLOOKUP($A3919, 'Fielding Data'!$A$1:$H$12056, 6, 0), 0)</f>
        <v>0</v>
      </c>
      <c r="S3919" s="13">
        <f>IFERROR(VLOOKUP($A3919, 'Fielding Data'!$A$1:$H$12056, 7, 0), 0)</f>
        <v>0</v>
      </c>
      <c r="T3919" s="13">
        <f>IFERROR(VLOOKUP($A3919, 'Fielding Data'!$A$1:$H$12056, 8, 0), 0)</f>
        <v>0</v>
      </c>
      <c r="U3919" s="13">
        <f>SUMIFS('Fielding Data'!E:E, 'Fielding Data'!$A:$A, $A3919)</f>
        <v>119</v>
      </c>
      <c r="V3919" s="13">
        <f>SUMIFS('Fielding Data'!F:F, 'Fielding Data'!$A:$A, $A3919)</f>
        <v>5</v>
      </c>
      <c r="W3919" s="13">
        <f>SUMIFS('Fielding Data'!G:G, 'Fielding Data'!$A:$A, $A3919)</f>
        <v>1</v>
      </c>
      <c r="X3919" s="13">
        <f>SUMIFS('Fielding Data'!H:H, 'Fielding Data'!$A:$A, $A3919)</f>
        <v>2</v>
      </c>
    </row>
    <row r="3920" spans="1:24" x14ac:dyDescent="0.3">
      <c r="A3920" s="13" t="str">
        <f t="shared" si="123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 t="shared" si="122"/>
        <v>1B</v>
      </c>
      <c r="Q3920" s="13">
        <f>IFERROR(VLOOKUP($A3920, 'Fielding Data'!$A$1:$H$12056, 5, 0), 0)</f>
        <v>6</v>
      </c>
      <c r="R3920" s="13">
        <f>IFERROR(VLOOKUP($A3920, 'Fielding Data'!$A$1:$H$12056, 6, 0), 0)</f>
        <v>0</v>
      </c>
      <c r="S3920" s="13">
        <f>IFERROR(VLOOKUP($A3920, 'Fielding Data'!$A$1:$H$12056, 7, 0), 0)</f>
        <v>0</v>
      </c>
      <c r="T3920" s="13">
        <f>IFERROR(VLOOKUP($A3920, 'Fielding Data'!$A$1:$H$12056, 8, 0), 0)</f>
        <v>0</v>
      </c>
      <c r="U3920" s="13">
        <f>SUMIFS('Fielding Data'!E:E, 'Fielding Data'!$A:$A, $A3920)</f>
        <v>669</v>
      </c>
      <c r="V3920" s="13">
        <f>SUMIFS('Fielding Data'!F:F, 'Fielding Data'!$A:$A, $A3920)</f>
        <v>65</v>
      </c>
      <c r="W3920" s="13">
        <f>SUMIFS('Fielding Data'!G:G, 'Fielding Data'!$A:$A, $A3920)</f>
        <v>3</v>
      </c>
      <c r="X3920" s="13">
        <f>SUMIFS('Fielding Data'!H:H, 'Fielding Data'!$A:$A, $A3920)</f>
        <v>1</v>
      </c>
    </row>
    <row r="3921" spans="1:24" x14ac:dyDescent="0.3">
      <c r="A3921" s="13" t="str">
        <f t="shared" si="123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 t="shared" si="122"/>
        <v>CF</v>
      </c>
      <c r="Q3921" s="13">
        <f>IFERROR(VLOOKUP($A3921, 'Fielding Data'!$A$1:$H$12056, 5, 0), 0)</f>
        <v>0</v>
      </c>
      <c r="R3921" s="13">
        <f>IFERROR(VLOOKUP($A3921, 'Fielding Data'!$A$1:$H$12056, 6, 0), 0)</f>
        <v>0</v>
      </c>
      <c r="S3921" s="13">
        <f>IFERROR(VLOOKUP($A3921, 'Fielding Data'!$A$1:$H$12056, 7, 0), 0)</f>
        <v>0</v>
      </c>
      <c r="T3921" s="13">
        <f>IFERROR(VLOOKUP($A3921, 'Fielding Data'!$A$1:$H$12056, 8, 0), 0)</f>
        <v>0</v>
      </c>
      <c r="U3921" s="13">
        <f>SUMIFS('Fielding Data'!E:E, 'Fielding Data'!$A:$A, $A3921)</f>
        <v>391</v>
      </c>
      <c r="V3921" s="13">
        <f>SUMIFS('Fielding Data'!F:F, 'Fielding Data'!$A:$A, $A3921)</f>
        <v>12</v>
      </c>
      <c r="W3921" s="13">
        <f>SUMIFS('Fielding Data'!G:G, 'Fielding Data'!$A:$A, $A3921)</f>
        <v>5</v>
      </c>
      <c r="X3921" s="13">
        <f>SUMIFS('Fielding Data'!H:H, 'Fielding Data'!$A:$A, $A3921)</f>
        <v>2</v>
      </c>
    </row>
    <row r="3922" spans="1:24" x14ac:dyDescent="0.3">
      <c r="A3922" s="13" t="str">
        <f t="shared" si="123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 t="shared" si="122"/>
        <v>P</v>
      </c>
      <c r="Q3922" s="13">
        <f>IFERROR(VLOOKUP($A3922, 'Fielding Data'!$A$1:$H$12056, 5, 0), 0)</f>
        <v>7</v>
      </c>
      <c r="R3922" s="13">
        <f>IFERROR(VLOOKUP($A3922, 'Fielding Data'!$A$1:$H$12056, 6, 0), 0)</f>
        <v>13</v>
      </c>
      <c r="S3922" s="13">
        <f>IFERROR(VLOOKUP($A3922, 'Fielding Data'!$A$1:$H$12056, 7, 0), 0)</f>
        <v>0</v>
      </c>
      <c r="T3922" s="13">
        <f>IFERROR(VLOOKUP($A3922, 'Fielding Data'!$A$1:$H$12056, 8, 0), 0)</f>
        <v>0</v>
      </c>
      <c r="U3922" s="13">
        <f>SUMIFS('Fielding Data'!E:E, 'Fielding Data'!$A:$A, $A3922)</f>
        <v>7</v>
      </c>
      <c r="V3922" s="13">
        <f>SUMIFS('Fielding Data'!F:F, 'Fielding Data'!$A:$A, $A3922)</f>
        <v>13</v>
      </c>
      <c r="W3922" s="13">
        <f>SUMIFS('Fielding Data'!G:G, 'Fielding Data'!$A:$A, $A3922)</f>
        <v>0</v>
      </c>
      <c r="X3922" s="13">
        <f>SUMIFS('Fielding Data'!H:H, 'Fielding Data'!$A:$A, $A3922)</f>
        <v>0</v>
      </c>
    </row>
    <row r="3923" spans="1:24" x14ac:dyDescent="0.3">
      <c r="A3923" s="13" t="str">
        <f t="shared" si="123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 t="shared" si="122"/>
        <v>1B</v>
      </c>
      <c r="Q3923" s="13">
        <f>IFERROR(VLOOKUP($A3923, 'Fielding Data'!$A$1:$H$12056, 5, 0), 0)</f>
        <v>1294</v>
      </c>
      <c r="R3923" s="13">
        <f>IFERROR(VLOOKUP($A3923, 'Fielding Data'!$A$1:$H$12056, 6, 0), 0)</f>
        <v>84</v>
      </c>
      <c r="S3923" s="13">
        <f>IFERROR(VLOOKUP($A3923, 'Fielding Data'!$A$1:$H$12056, 7, 0), 0)</f>
        <v>11</v>
      </c>
      <c r="T3923" s="13">
        <f>IFERROR(VLOOKUP($A3923, 'Fielding Data'!$A$1:$H$12056, 8, 0), 0)</f>
        <v>133</v>
      </c>
      <c r="U3923" s="13">
        <f>SUMIFS('Fielding Data'!E:E, 'Fielding Data'!$A:$A, $A3923)</f>
        <v>1294</v>
      </c>
      <c r="V3923" s="13">
        <f>SUMIFS('Fielding Data'!F:F, 'Fielding Data'!$A:$A, $A3923)</f>
        <v>84</v>
      </c>
      <c r="W3923" s="13">
        <f>SUMIFS('Fielding Data'!G:G, 'Fielding Data'!$A:$A, $A3923)</f>
        <v>11</v>
      </c>
      <c r="X3923" s="13">
        <f>SUMIFS('Fielding Data'!H:H, 'Fielding Data'!$A:$A, $A3923)</f>
        <v>133</v>
      </c>
    </row>
    <row r="3924" spans="1:24" x14ac:dyDescent="0.3">
      <c r="A3924" s="13" t="str">
        <f t="shared" si="123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 t="shared" si="122"/>
        <v>1B</v>
      </c>
      <c r="Q3924" s="13">
        <f>IFERROR(VLOOKUP($A3924, 'Fielding Data'!$A$1:$H$12056, 5, 0), 0)</f>
        <v>145</v>
      </c>
      <c r="R3924" s="13">
        <f>IFERROR(VLOOKUP($A3924, 'Fielding Data'!$A$1:$H$12056, 6, 0), 0)</f>
        <v>9</v>
      </c>
      <c r="S3924" s="13">
        <f>IFERROR(VLOOKUP($A3924, 'Fielding Data'!$A$1:$H$12056, 7, 0), 0)</f>
        <v>1</v>
      </c>
      <c r="T3924" s="13">
        <f>IFERROR(VLOOKUP($A3924, 'Fielding Data'!$A$1:$H$12056, 8, 0), 0)</f>
        <v>13</v>
      </c>
      <c r="U3924" s="13">
        <f>SUMIFS('Fielding Data'!E:E, 'Fielding Data'!$A:$A, $A3924)</f>
        <v>152</v>
      </c>
      <c r="V3924" s="13">
        <f>SUMIFS('Fielding Data'!F:F, 'Fielding Data'!$A:$A, $A3924)</f>
        <v>35</v>
      </c>
      <c r="W3924" s="13">
        <f>SUMIFS('Fielding Data'!G:G, 'Fielding Data'!$A:$A, $A3924)</f>
        <v>5</v>
      </c>
      <c r="X3924" s="13">
        <f>SUMIFS('Fielding Data'!H:H, 'Fielding Data'!$A:$A, $A3924)</f>
        <v>14</v>
      </c>
    </row>
    <row r="3925" spans="1:24" x14ac:dyDescent="0.3">
      <c r="A3925" s="13" t="str">
        <f t="shared" si="123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 t="shared" si="122"/>
        <v>LF</v>
      </c>
      <c r="Q3925" s="13">
        <f>IFERROR(VLOOKUP($A3925, 'Fielding Data'!$A$1:$H$12056, 5, 0), 0)</f>
        <v>0</v>
      </c>
      <c r="R3925" s="13">
        <f>IFERROR(VLOOKUP($A3925, 'Fielding Data'!$A$1:$H$12056, 6, 0), 0)</f>
        <v>0</v>
      </c>
      <c r="S3925" s="13">
        <f>IFERROR(VLOOKUP($A3925, 'Fielding Data'!$A$1:$H$12056, 7, 0), 0)</f>
        <v>0</v>
      </c>
      <c r="T3925" s="13">
        <f>IFERROR(VLOOKUP($A3925, 'Fielding Data'!$A$1:$H$12056, 8, 0), 0)</f>
        <v>0</v>
      </c>
      <c r="U3925" s="13">
        <f>SUMIFS('Fielding Data'!E:E, 'Fielding Data'!$A:$A, $A3925)</f>
        <v>172</v>
      </c>
      <c r="V3925" s="13">
        <f>SUMIFS('Fielding Data'!F:F, 'Fielding Data'!$A:$A, $A3925)</f>
        <v>11</v>
      </c>
      <c r="W3925" s="13">
        <f>SUMIFS('Fielding Data'!G:G, 'Fielding Data'!$A:$A, $A3925)</f>
        <v>3</v>
      </c>
      <c r="X3925" s="13">
        <f>SUMIFS('Fielding Data'!H:H, 'Fielding Data'!$A:$A, $A3925)</f>
        <v>0</v>
      </c>
    </row>
    <row r="3926" spans="1:24" x14ac:dyDescent="0.3">
      <c r="A3926" s="13" t="str">
        <f t="shared" si="123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 t="shared" si="122"/>
        <v>P</v>
      </c>
      <c r="Q3926" s="13">
        <f>IFERROR(VLOOKUP($A3926, 'Fielding Data'!$A$1:$H$12056, 5, 0), 0)</f>
        <v>6</v>
      </c>
      <c r="R3926" s="13">
        <f>IFERROR(VLOOKUP($A3926, 'Fielding Data'!$A$1:$H$12056, 6, 0), 0)</f>
        <v>16</v>
      </c>
      <c r="S3926" s="13">
        <f>IFERROR(VLOOKUP($A3926, 'Fielding Data'!$A$1:$H$12056, 7, 0), 0)</f>
        <v>1</v>
      </c>
      <c r="T3926" s="13">
        <f>IFERROR(VLOOKUP($A3926, 'Fielding Data'!$A$1:$H$12056, 8, 0), 0)</f>
        <v>1</v>
      </c>
      <c r="U3926" s="13">
        <f>SUMIFS('Fielding Data'!E:E, 'Fielding Data'!$A:$A, $A3926)</f>
        <v>6</v>
      </c>
      <c r="V3926" s="13">
        <f>SUMIFS('Fielding Data'!F:F, 'Fielding Data'!$A:$A, $A3926)</f>
        <v>16</v>
      </c>
      <c r="W3926" s="13">
        <f>SUMIFS('Fielding Data'!G:G, 'Fielding Data'!$A:$A, $A3926)</f>
        <v>1</v>
      </c>
      <c r="X3926" s="13">
        <f>SUMIFS('Fielding Data'!H:H, 'Fielding Data'!$A:$A, $A3926)</f>
        <v>1</v>
      </c>
    </row>
    <row r="3927" spans="1:24" x14ac:dyDescent="0.3">
      <c r="A3927" s="13" t="str">
        <f t="shared" si="123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 t="shared" si="122"/>
        <v>2B</v>
      </c>
      <c r="Q3927" s="13">
        <f>IFERROR(VLOOKUP($A3927, 'Fielding Data'!$A$1:$H$12056, 5, 0), 0)</f>
        <v>17</v>
      </c>
      <c r="R3927" s="13">
        <f>IFERROR(VLOOKUP($A3927, 'Fielding Data'!$A$1:$H$12056, 6, 0), 0)</f>
        <v>38</v>
      </c>
      <c r="S3927" s="13">
        <f>IFERROR(VLOOKUP($A3927, 'Fielding Data'!$A$1:$H$12056, 7, 0), 0)</f>
        <v>0</v>
      </c>
      <c r="T3927" s="13">
        <f>IFERROR(VLOOKUP($A3927, 'Fielding Data'!$A$1:$H$12056, 8, 0), 0)</f>
        <v>6</v>
      </c>
      <c r="U3927" s="13">
        <f>SUMIFS('Fielding Data'!E:E, 'Fielding Data'!$A:$A, $A3927)</f>
        <v>95</v>
      </c>
      <c r="V3927" s="13">
        <f>SUMIFS('Fielding Data'!F:F, 'Fielding Data'!$A:$A, $A3927)</f>
        <v>182</v>
      </c>
      <c r="W3927" s="13">
        <f>SUMIFS('Fielding Data'!G:G, 'Fielding Data'!$A:$A, $A3927)</f>
        <v>10</v>
      </c>
      <c r="X3927" s="13">
        <f>SUMIFS('Fielding Data'!H:H, 'Fielding Data'!$A:$A, $A3927)</f>
        <v>44</v>
      </c>
    </row>
    <row r="3928" spans="1:24" x14ac:dyDescent="0.3">
      <c r="A3928" s="13" t="str">
        <f t="shared" si="123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 t="shared" si="122"/>
        <v>P</v>
      </c>
      <c r="Q3928" s="13">
        <f>IFERROR(VLOOKUP($A3928, 'Fielding Data'!$A$1:$H$12056, 5, 0), 0)</f>
        <v>0</v>
      </c>
      <c r="R3928" s="13">
        <f>IFERROR(VLOOKUP($A3928, 'Fielding Data'!$A$1:$H$12056, 6, 0), 0)</f>
        <v>5</v>
      </c>
      <c r="S3928" s="13">
        <f>IFERROR(VLOOKUP($A3928, 'Fielding Data'!$A$1:$H$12056, 7, 0), 0)</f>
        <v>0</v>
      </c>
      <c r="T3928" s="13">
        <f>IFERROR(VLOOKUP($A3928, 'Fielding Data'!$A$1:$H$12056, 8, 0), 0)</f>
        <v>0</v>
      </c>
      <c r="U3928" s="13">
        <f>SUMIFS('Fielding Data'!E:E, 'Fielding Data'!$A:$A, $A3928)</f>
        <v>0</v>
      </c>
      <c r="V3928" s="13">
        <f>SUMIFS('Fielding Data'!F:F, 'Fielding Data'!$A:$A, $A3928)</f>
        <v>5</v>
      </c>
      <c r="W3928" s="13">
        <f>SUMIFS('Fielding Data'!G:G, 'Fielding Data'!$A:$A, $A3928)</f>
        <v>0</v>
      </c>
      <c r="X3928" s="13">
        <f>SUMIFS('Fielding Data'!H:H, 'Fielding Data'!$A:$A, $A3928)</f>
        <v>0</v>
      </c>
    </row>
    <row r="3929" spans="1:24" x14ac:dyDescent="0.3">
      <c r="A3929" s="13" t="str">
        <f t="shared" si="123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 t="shared" si="122"/>
        <v>P</v>
      </c>
      <c r="Q3929" s="13">
        <f>IFERROR(VLOOKUP($A3929, 'Fielding Data'!$A$1:$H$12056, 5, 0), 0)</f>
        <v>6</v>
      </c>
      <c r="R3929" s="13">
        <f>IFERROR(VLOOKUP($A3929, 'Fielding Data'!$A$1:$H$12056, 6, 0), 0)</f>
        <v>24</v>
      </c>
      <c r="S3929" s="13">
        <f>IFERROR(VLOOKUP($A3929, 'Fielding Data'!$A$1:$H$12056, 7, 0), 0)</f>
        <v>1</v>
      </c>
      <c r="T3929" s="13">
        <f>IFERROR(VLOOKUP($A3929, 'Fielding Data'!$A$1:$H$12056, 8, 0), 0)</f>
        <v>1</v>
      </c>
      <c r="U3929" s="13">
        <f>SUMIFS('Fielding Data'!E:E, 'Fielding Data'!$A:$A, $A3929)</f>
        <v>6</v>
      </c>
      <c r="V3929" s="13">
        <f>SUMIFS('Fielding Data'!F:F, 'Fielding Data'!$A:$A, $A3929)</f>
        <v>24</v>
      </c>
      <c r="W3929" s="13">
        <f>SUMIFS('Fielding Data'!G:G, 'Fielding Data'!$A:$A, $A3929)</f>
        <v>1</v>
      </c>
      <c r="X3929" s="13">
        <f>SUMIFS('Fielding Data'!H:H, 'Fielding Data'!$A:$A, $A3929)</f>
        <v>1</v>
      </c>
    </row>
    <row r="3930" spans="1:24" x14ac:dyDescent="0.3">
      <c r="A3930" s="13" t="str">
        <f t="shared" si="123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 t="shared" si="122"/>
        <v>C</v>
      </c>
      <c r="Q3930" s="13">
        <f>IFERROR(VLOOKUP($A3930, 'Fielding Data'!$A$1:$H$12056, 5, 0), 0)</f>
        <v>12</v>
      </c>
      <c r="R3930" s="13">
        <f>IFERROR(VLOOKUP($A3930, 'Fielding Data'!$A$1:$H$12056, 6, 0), 0)</f>
        <v>1</v>
      </c>
      <c r="S3930" s="13">
        <f>IFERROR(VLOOKUP($A3930, 'Fielding Data'!$A$1:$H$12056, 7, 0), 0)</f>
        <v>0</v>
      </c>
      <c r="T3930" s="13">
        <f>IFERROR(VLOOKUP($A3930, 'Fielding Data'!$A$1:$H$12056, 8, 0), 0)</f>
        <v>0</v>
      </c>
      <c r="U3930" s="13">
        <f>SUMIFS('Fielding Data'!E:E, 'Fielding Data'!$A:$A, $A3930)</f>
        <v>12</v>
      </c>
      <c r="V3930" s="13">
        <f>SUMIFS('Fielding Data'!F:F, 'Fielding Data'!$A:$A, $A3930)</f>
        <v>1</v>
      </c>
      <c r="W3930" s="13">
        <f>SUMIFS('Fielding Data'!G:G, 'Fielding Data'!$A:$A, $A3930)</f>
        <v>0</v>
      </c>
      <c r="X3930" s="13">
        <f>SUMIFS('Fielding Data'!H:H, 'Fielding Data'!$A:$A, $A3930)</f>
        <v>0</v>
      </c>
    </row>
    <row r="3931" spans="1:24" x14ac:dyDescent="0.3">
      <c r="A3931" s="13" t="str">
        <f t="shared" si="123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 t="shared" si="122"/>
        <v>LF</v>
      </c>
      <c r="Q3931" s="13">
        <f>IFERROR(VLOOKUP($A3931, 'Fielding Data'!$A$1:$H$12056, 5, 0), 0)</f>
        <v>0</v>
      </c>
      <c r="R3931" s="13">
        <f>IFERROR(VLOOKUP($A3931, 'Fielding Data'!$A$1:$H$12056, 6, 0), 0)</f>
        <v>0</v>
      </c>
      <c r="S3931" s="13">
        <f>IFERROR(VLOOKUP($A3931, 'Fielding Data'!$A$1:$H$12056, 7, 0), 0)</f>
        <v>0</v>
      </c>
      <c r="T3931" s="13">
        <f>IFERROR(VLOOKUP($A3931, 'Fielding Data'!$A$1:$H$12056, 8, 0), 0)</f>
        <v>0</v>
      </c>
      <c r="U3931" s="13">
        <f>SUMIFS('Fielding Data'!E:E, 'Fielding Data'!$A:$A, $A3931)</f>
        <v>323</v>
      </c>
      <c r="V3931" s="13">
        <f>SUMIFS('Fielding Data'!F:F, 'Fielding Data'!$A:$A, $A3931)</f>
        <v>17</v>
      </c>
      <c r="W3931" s="13">
        <f>SUMIFS('Fielding Data'!G:G, 'Fielding Data'!$A:$A, $A3931)</f>
        <v>1</v>
      </c>
      <c r="X3931" s="13">
        <f>SUMIFS('Fielding Data'!H:H, 'Fielding Data'!$A:$A, $A3931)</f>
        <v>2</v>
      </c>
    </row>
    <row r="3932" spans="1:24" x14ac:dyDescent="0.3">
      <c r="A3932" s="13" t="str">
        <f t="shared" si="123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 t="shared" si="122"/>
        <v>2B</v>
      </c>
      <c r="Q3932" s="13">
        <f>IFERROR(VLOOKUP($A3932, 'Fielding Data'!$A$1:$H$12056, 5, 0), 0)</f>
        <v>0</v>
      </c>
      <c r="R3932" s="13">
        <f>IFERROR(VLOOKUP($A3932, 'Fielding Data'!$A$1:$H$12056, 6, 0), 0)</f>
        <v>4</v>
      </c>
      <c r="S3932" s="13">
        <f>IFERROR(VLOOKUP($A3932, 'Fielding Data'!$A$1:$H$12056, 7, 0), 0)</f>
        <v>0</v>
      </c>
      <c r="T3932" s="13">
        <f>IFERROR(VLOOKUP($A3932, 'Fielding Data'!$A$1:$H$12056, 8, 0), 0)</f>
        <v>1</v>
      </c>
      <c r="U3932" s="13">
        <f>SUMIFS('Fielding Data'!E:E, 'Fielding Data'!$A:$A, $A3932)</f>
        <v>29</v>
      </c>
      <c r="V3932" s="13">
        <f>SUMIFS('Fielding Data'!F:F, 'Fielding Data'!$A:$A, $A3932)</f>
        <v>77</v>
      </c>
      <c r="W3932" s="13">
        <f>SUMIFS('Fielding Data'!G:G, 'Fielding Data'!$A:$A, $A3932)</f>
        <v>7</v>
      </c>
      <c r="X3932" s="13">
        <f>SUMIFS('Fielding Data'!H:H, 'Fielding Data'!$A:$A, $A3932)</f>
        <v>12</v>
      </c>
    </row>
    <row r="3933" spans="1:24" x14ac:dyDescent="0.3">
      <c r="A3933" s="13" t="str">
        <f t="shared" si="123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 t="shared" si="122"/>
        <v>P</v>
      </c>
      <c r="Q3933" s="13">
        <f>IFERROR(VLOOKUP($A3933, 'Fielding Data'!$A$1:$H$12056, 5, 0), 0)</f>
        <v>6</v>
      </c>
      <c r="R3933" s="13">
        <f>IFERROR(VLOOKUP($A3933, 'Fielding Data'!$A$1:$H$12056, 6, 0), 0)</f>
        <v>11</v>
      </c>
      <c r="S3933" s="13">
        <f>IFERROR(VLOOKUP($A3933, 'Fielding Data'!$A$1:$H$12056, 7, 0), 0)</f>
        <v>1</v>
      </c>
      <c r="T3933" s="13">
        <f>IFERROR(VLOOKUP($A3933, 'Fielding Data'!$A$1:$H$12056, 8, 0), 0)</f>
        <v>2</v>
      </c>
      <c r="U3933" s="13">
        <f>SUMIFS('Fielding Data'!E:E, 'Fielding Data'!$A:$A, $A3933)</f>
        <v>6</v>
      </c>
      <c r="V3933" s="13">
        <f>SUMIFS('Fielding Data'!F:F, 'Fielding Data'!$A:$A, $A3933)</f>
        <v>11</v>
      </c>
      <c r="W3933" s="13">
        <f>SUMIFS('Fielding Data'!G:G, 'Fielding Data'!$A:$A, $A3933)</f>
        <v>1</v>
      </c>
      <c r="X3933" s="13">
        <f>SUMIFS('Fielding Data'!H:H, 'Fielding Data'!$A:$A, $A3933)</f>
        <v>2</v>
      </c>
    </row>
    <row r="3934" spans="1:24" x14ac:dyDescent="0.3">
      <c r="A3934" s="13" t="str">
        <f t="shared" si="123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 t="shared" si="122"/>
        <v>CF</v>
      </c>
      <c r="Q3934" s="13">
        <f>IFERROR(VLOOKUP($A3934, 'Fielding Data'!$A$1:$H$12056, 5, 0), 0)</f>
        <v>0</v>
      </c>
      <c r="R3934" s="13">
        <f>IFERROR(VLOOKUP($A3934, 'Fielding Data'!$A$1:$H$12056, 6, 0), 0)</f>
        <v>0</v>
      </c>
      <c r="S3934" s="13">
        <f>IFERROR(VLOOKUP($A3934, 'Fielding Data'!$A$1:$H$12056, 7, 0), 0)</f>
        <v>0</v>
      </c>
      <c r="T3934" s="13">
        <f>IFERROR(VLOOKUP($A3934, 'Fielding Data'!$A$1:$H$12056, 8, 0), 0)</f>
        <v>0</v>
      </c>
      <c r="U3934" s="13">
        <f>SUMIFS('Fielding Data'!E:E, 'Fielding Data'!$A:$A, $A3934)</f>
        <v>81</v>
      </c>
      <c r="V3934" s="13">
        <f>SUMIFS('Fielding Data'!F:F, 'Fielding Data'!$A:$A, $A3934)</f>
        <v>4</v>
      </c>
      <c r="W3934" s="13">
        <f>SUMIFS('Fielding Data'!G:G, 'Fielding Data'!$A:$A, $A3934)</f>
        <v>4</v>
      </c>
      <c r="X3934" s="13">
        <f>SUMIFS('Fielding Data'!H:H, 'Fielding Data'!$A:$A, $A3934)</f>
        <v>0</v>
      </c>
    </row>
    <row r="3935" spans="1:24" x14ac:dyDescent="0.3">
      <c r="A3935" s="13" t="str">
        <f t="shared" si="123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 t="shared" si="122"/>
        <v>C</v>
      </c>
      <c r="Q3935" s="13">
        <f>IFERROR(VLOOKUP($A3935, 'Fielding Data'!$A$1:$H$12056, 5, 0), 0)</f>
        <v>87</v>
      </c>
      <c r="R3935" s="13">
        <f>IFERROR(VLOOKUP($A3935, 'Fielding Data'!$A$1:$H$12056, 6, 0), 0)</f>
        <v>2</v>
      </c>
      <c r="S3935" s="13">
        <f>IFERROR(VLOOKUP($A3935, 'Fielding Data'!$A$1:$H$12056, 7, 0), 0)</f>
        <v>1</v>
      </c>
      <c r="T3935" s="13">
        <f>IFERROR(VLOOKUP($A3935, 'Fielding Data'!$A$1:$H$12056, 8, 0), 0)</f>
        <v>1</v>
      </c>
      <c r="U3935" s="13">
        <f>SUMIFS('Fielding Data'!E:E, 'Fielding Data'!$A:$A, $A3935)</f>
        <v>87</v>
      </c>
      <c r="V3935" s="13">
        <f>SUMIFS('Fielding Data'!F:F, 'Fielding Data'!$A:$A, $A3935)</f>
        <v>2</v>
      </c>
      <c r="W3935" s="13">
        <f>SUMIFS('Fielding Data'!G:G, 'Fielding Data'!$A:$A, $A3935)</f>
        <v>1</v>
      </c>
      <c r="X3935" s="13">
        <f>SUMIFS('Fielding Data'!H:H, 'Fielding Data'!$A:$A, $A3935)</f>
        <v>1</v>
      </c>
    </row>
    <row r="3936" spans="1:24" x14ac:dyDescent="0.3">
      <c r="A3936" s="13" t="str">
        <f t="shared" si="123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 t="shared" si="122"/>
        <v>2B</v>
      </c>
      <c r="Q3936" s="13">
        <f>IFERROR(VLOOKUP($A3936, 'Fielding Data'!$A$1:$H$12056, 5, 0), 0)</f>
        <v>2</v>
      </c>
      <c r="R3936" s="13">
        <f>IFERROR(VLOOKUP($A3936, 'Fielding Data'!$A$1:$H$12056, 6, 0), 0)</f>
        <v>5</v>
      </c>
      <c r="S3936" s="13">
        <f>IFERROR(VLOOKUP($A3936, 'Fielding Data'!$A$1:$H$12056, 7, 0), 0)</f>
        <v>0</v>
      </c>
      <c r="T3936" s="13">
        <f>IFERROR(VLOOKUP($A3936, 'Fielding Data'!$A$1:$H$12056, 8, 0), 0)</f>
        <v>1</v>
      </c>
      <c r="U3936" s="13">
        <f>SUMIFS('Fielding Data'!E:E, 'Fielding Data'!$A:$A, $A3936)</f>
        <v>2</v>
      </c>
      <c r="V3936" s="13">
        <f>SUMIFS('Fielding Data'!F:F, 'Fielding Data'!$A:$A, $A3936)</f>
        <v>5</v>
      </c>
      <c r="W3936" s="13">
        <f>SUMIFS('Fielding Data'!G:G, 'Fielding Data'!$A:$A, $A3936)</f>
        <v>0</v>
      </c>
      <c r="X3936" s="13">
        <f>SUMIFS('Fielding Data'!H:H, 'Fielding Data'!$A:$A, $A3936)</f>
        <v>1</v>
      </c>
    </row>
    <row r="3937" spans="1:24" x14ac:dyDescent="0.3">
      <c r="A3937" s="13" t="str">
        <f t="shared" si="123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 t="shared" si="122"/>
        <v>CF</v>
      </c>
      <c r="Q3937" s="13">
        <f>IFERROR(VLOOKUP($A3937, 'Fielding Data'!$A$1:$H$12056, 5, 0), 0)</f>
        <v>0</v>
      </c>
      <c r="R3937" s="13">
        <f>IFERROR(VLOOKUP($A3937, 'Fielding Data'!$A$1:$H$12056, 6, 0), 0)</f>
        <v>0</v>
      </c>
      <c r="S3937" s="13">
        <f>IFERROR(VLOOKUP($A3937, 'Fielding Data'!$A$1:$H$12056, 7, 0), 0)</f>
        <v>0</v>
      </c>
      <c r="T3937" s="13">
        <f>IFERROR(VLOOKUP($A3937, 'Fielding Data'!$A$1:$H$12056, 8, 0), 0)</f>
        <v>0</v>
      </c>
      <c r="U3937" s="13">
        <f>SUMIFS('Fielding Data'!E:E, 'Fielding Data'!$A:$A, $A3937)</f>
        <v>107</v>
      </c>
      <c r="V3937" s="13">
        <f>SUMIFS('Fielding Data'!F:F, 'Fielding Data'!$A:$A, $A3937)</f>
        <v>1</v>
      </c>
      <c r="W3937" s="13">
        <f>SUMIFS('Fielding Data'!G:G, 'Fielding Data'!$A:$A, $A3937)</f>
        <v>0</v>
      </c>
      <c r="X3937" s="13">
        <f>SUMIFS('Fielding Data'!H:H, 'Fielding Data'!$A:$A, $A3937)</f>
        <v>0</v>
      </c>
    </row>
    <row r="3938" spans="1:24" x14ac:dyDescent="0.3">
      <c r="A3938" s="13" t="str">
        <f t="shared" si="123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 t="shared" si="122"/>
        <v>1B</v>
      </c>
      <c r="Q3938" s="13">
        <f>IFERROR(VLOOKUP($A3938, 'Fielding Data'!$A$1:$H$12056, 5, 0), 0)</f>
        <v>4</v>
      </c>
      <c r="R3938" s="13">
        <f>IFERROR(VLOOKUP($A3938, 'Fielding Data'!$A$1:$H$12056, 6, 0), 0)</f>
        <v>0</v>
      </c>
      <c r="S3938" s="13">
        <f>IFERROR(VLOOKUP($A3938, 'Fielding Data'!$A$1:$H$12056, 7, 0), 0)</f>
        <v>0</v>
      </c>
      <c r="T3938" s="13">
        <f>IFERROR(VLOOKUP($A3938, 'Fielding Data'!$A$1:$H$12056, 8, 0), 0)</f>
        <v>1</v>
      </c>
      <c r="U3938" s="13">
        <f>SUMIFS('Fielding Data'!E:E, 'Fielding Data'!$A:$A, $A3938)</f>
        <v>199</v>
      </c>
      <c r="V3938" s="13">
        <f>SUMIFS('Fielding Data'!F:F, 'Fielding Data'!$A:$A, $A3938)</f>
        <v>11</v>
      </c>
      <c r="W3938" s="13">
        <f>SUMIFS('Fielding Data'!G:G, 'Fielding Data'!$A:$A, $A3938)</f>
        <v>2</v>
      </c>
      <c r="X3938" s="13">
        <f>SUMIFS('Fielding Data'!H:H, 'Fielding Data'!$A:$A, $A3938)</f>
        <v>2</v>
      </c>
    </row>
    <row r="3939" spans="1:24" x14ac:dyDescent="0.3">
      <c r="A3939" s="13" t="str">
        <f t="shared" si="123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 t="shared" si="122"/>
        <v>P</v>
      </c>
      <c r="Q3939" s="13">
        <f>IFERROR(VLOOKUP($A3939, 'Fielding Data'!$A$1:$H$12056, 5, 0), 0)</f>
        <v>9</v>
      </c>
      <c r="R3939" s="13">
        <f>IFERROR(VLOOKUP($A3939, 'Fielding Data'!$A$1:$H$12056, 6, 0), 0)</f>
        <v>10</v>
      </c>
      <c r="S3939" s="13">
        <f>IFERROR(VLOOKUP($A3939, 'Fielding Data'!$A$1:$H$12056, 7, 0), 0)</f>
        <v>1</v>
      </c>
      <c r="T3939" s="13">
        <f>IFERROR(VLOOKUP($A3939, 'Fielding Data'!$A$1:$H$12056, 8, 0), 0)</f>
        <v>0</v>
      </c>
      <c r="U3939" s="13">
        <f>SUMIFS('Fielding Data'!E:E, 'Fielding Data'!$A:$A, $A3939)</f>
        <v>9</v>
      </c>
      <c r="V3939" s="13">
        <f>SUMIFS('Fielding Data'!F:F, 'Fielding Data'!$A:$A, $A3939)</f>
        <v>10</v>
      </c>
      <c r="W3939" s="13">
        <f>SUMIFS('Fielding Data'!G:G, 'Fielding Data'!$A:$A, $A3939)</f>
        <v>1</v>
      </c>
      <c r="X3939" s="13">
        <f>SUMIFS('Fielding Data'!H:H, 'Fielding Data'!$A:$A, $A3939)</f>
        <v>0</v>
      </c>
    </row>
    <row r="3940" spans="1:24" x14ac:dyDescent="0.3">
      <c r="A3940" s="13" t="str">
        <f t="shared" si="123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 t="shared" si="122"/>
        <v>1B</v>
      </c>
      <c r="Q3940" s="13">
        <f>IFERROR(VLOOKUP($A3940, 'Fielding Data'!$A$1:$H$12056, 5, 0), 0)</f>
        <v>47</v>
      </c>
      <c r="R3940" s="13">
        <f>IFERROR(VLOOKUP($A3940, 'Fielding Data'!$A$1:$H$12056, 6, 0), 0)</f>
        <v>3</v>
      </c>
      <c r="S3940" s="13">
        <f>IFERROR(VLOOKUP($A3940, 'Fielding Data'!$A$1:$H$12056, 7, 0), 0)</f>
        <v>0</v>
      </c>
      <c r="T3940" s="13">
        <f>IFERROR(VLOOKUP($A3940, 'Fielding Data'!$A$1:$H$12056, 8, 0), 0)</f>
        <v>4</v>
      </c>
      <c r="U3940" s="13">
        <f>SUMIFS('Fielding Data'!E:E, 'Fielding Data'!$A:$A, $A3940)</f>
        <v>68</v>
      </c>
      <c r="V3940" s="13">
        <f>SUMIFS('Fielding Data'!F:F, 'Fielding Data'!$A:$A, $A3940)</f>
        <v>29</v>
      </c>
      <c r="W3940" s="13">
        <f>SUMIFS('Fielding Data'!G:G, 'Fielding Data'!$A:$A, $A3940)</f>
        <v>0</v>
      </c>
      <c r="X3940" s="13">
        <f>SUMIFS('Fielding Data'!H:H, 'Fielding Data'!$A:$A, $A3940)</f>
        <v>11</v>
      </c>
    </row>
    <row r="3941" spans="1:24" x14ac:dyDescent="0.3">
      <c r="A3941" s="13" t="str">
        <f t="shared" si="123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 t="shared" si="122"/>
        <v>2B</v>
      </c>
      <c r="Q3941" s="13">
        <f>IFERROR(VLOOKUP($A3941, 'Fielding Data'!$A$1:$H$12056, 5, 0), 0)</f>
        <v>24</v>
      </c>
      <c r="R3941" s="13">
        <f>IFERROR(VLOOKUP($A3941, 'Fielding Data'!$A$1:$H$12056, 6, 0), 0)</f>
        <v>33</v>
      </c>
      <c r="S3941" s="13">
        <f>IFERROR(VLOOKUP($A3941, 'Fielding Data'!$A$1:$H$12056, 7, 0), 0)</f>
        <v>2</v>
      </c>
      <c r="T3941" s="13">
        <f>IFERROR(VLOOKUP($A3941, 'Fielding Data'!$A$1:$H$12056, 8, 0), 0)</f>
        <v>11</v>
      </c>
      <c r="U3941" s="13">
        <f>SUMIFS('Fielding Data'!E:E, 'Fielding Data'!$A:$A, $A3941)</f>
        <v>24</v>
      </c>
      <c r="V3941" s="13">
        <f>SUMIFS('Fielding Data'!F:F, 'Fielding Data'!$A:$A, $A3941)</f>
        <v>33</v>
      </c>
      <c r="W3941" s="13">
        <f>SUMIFS('Fielding Data'!G:G, 'Fielding Data'!$A:$A, $A3941)</f>
        <v>2</v>
      </c>
      <c r="X3941" s="13">
        <f>SUMIFS('Fielding Data'!H:H, 'Fielding Data'!$A:$A, $A3941)</f>
        <v>11</v>
      </c>
    </row>
    <row r="3942" spans="1:24" x14ac:dyDescent="0.3">
      <c r="A3942" s="13" t="str">
        <f t="shared" si="123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 t="shared" si="122"/>
        <v>P</v>
      </c>
      <c r="Q3942" s="13">
        <f>IFERROR(VLOOKUP($A3942, 'Fielding Data'!$A$1:$H$12056, 5, 0), 0)</f>
        <v>2</v>
      </c>
      <c r="R3942" s="13">
        <f>IFERROR(VLOOKUP($A3942, 'Fielding Data'!$A$1:$H$12056, 6, 0), 0)</f>
        <v>14</v>
      </c>
      <c r="S3942" s="13">
        <f>IFERROR(VLOOKUP($A3942, 'Fielding Data'!$A$1:$H$12056, 7, 0), 0)</f>
        <v>1</v>
      </c>
      <c r="T3942" s="13">
        <f>IFERROR(VLOOKUP($A3942, 'Fielding Data'!$A$1:$H$12056, 8, 0), 0)</f>
        <v>1</v>
      </c>
      <c r="U3942" s="13">
        <f>SUMIFS('Fielding Data'!E:E, 'Fielding Data'!$A:$A, $A3942)</f>
        <v>2</v>
      </c>
      <c r="V3942" s="13">
        <f>SUMIFS('Fielding Data'!F:F, 'Fielding Data'!$A:$A, $A3942)</f>
        <v>14</v>
      </c>
      <c r="W3942" s="13">
        <f>SUMIFS('Fielding Data'!G:G, 'Fielding Data'!$A:$A, $A3942)</f>
        <v>1</v>
      </c>
      <c r="X3942" s="13">
        <f>SUMIFS('Fielding Data'!H:H, 'Fielding Data'!$A:$A, $A3942)</f>
        <v>1</v>
      </c>
    </row>
    <row r="3943" spans="1:24" x14ac:dyDescent="0.3">
      <c r="A3943" s="13" t="str">
        <f t="shared" si="123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 t="shared" si="122"/>
        <v>P</v>
      </c>
      <c r="Q3943" s="13">
        <f>IFERROR(VLOOKUP($A3943, 'Fielding Data'!$A$1:$H$12056, 5, 0), 0)</f>
        <v>4</v>
      </c>
      <c r="R3943" s="13">
        <f>IFERROR(VLOOKUP($A3943, 'Fielding Data'!$A$1:$H$12056, 6, 0), 0)</f>
        <v>6</v>
      </c>
      <c r="S3943" s="13">
        <f>IFERROR(VLOOKUP($A3943, 'Fielding Data'!$A$1:$H$12056, 7, 0), 0)</f>
        <v>2</v>
      </c>
      <c r="T3943" s="13">
        <f>IFERROR(VLOOKUP($A3943, 'Fielding Data'!$A$1:$H$12056, 8, 0), 0)</f>
        <v>0</v>
      </c>
      <c r="U3943" s="13">
        <f>SUMIFS('Fielding Data'!E:E, 'Fielding Data'!$A:$A, $A3943)</f>
        <v>4</v>
      </c>
      <c r="V3943" s="13">
        <f>SUMIFS('Fielding Data'!F:F, 'Fielding Data'!$A:$A, $A3943)</f>
        <v>6</v>
      </c>
      <c r="W3943" s="13">
        <f>SUMIFS('Fielding Data'!G:G, 'Fielding Data'!$A:$A, $A3943)</f>
        <v>2</v>
      </c>
      <c r="X3943" s="13">
        <f>SUMIFS('Fielding Data'!H:H, 'Fielding Data'!$A:$A, $A3943)</f>
        <v>0</v>
      </c>
    </row>
    <row r="3944" spans="1:24" x14ac:dyDescent="0.3">
      <c r="A3944" s="13" t="str">
        <f t="shared" si="123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 t="shared" si="122"/>
        <v>SS</v>
      </c>
      <c r="Q3944" s="13">
        <f>IFERROR(VLOOKUP($A3944, 'Fielding Data'!$A$1:$H$12056, 5, 0), 0)</f>
        <v>152</v>
      </c>
      <c r="R3944" s="13">
        <f>IFERROR(VLOOKUP($A3944, 'Fielding Data'!$A$1:$H$12056, 6, 0), 0)</f>
        <v>279</v>
      </c>
      <c r="S3944" s="13">
        <f>IFERROR(VLOOKUP($A3944, 'Fielding Data'!$A$1:$H$12056, 7, 0), 0)</f>
        <v>13</v>
      </c>
      <c r="T3944" s="13">
        <f>IFERROR(VLOOKUP($A3944, 'Fielding Data'!$A$1:$H$12056, 8, 0), 0)</f>
        <v>51</v>
      </c>
      <c r="U3944" s="13">
        <f>SUMIFS('Fielding Data'!E:E, 'Fielding Data'!$A:$A, $A3944)</f>
        <v>152</v>
      </c>
      <c r="V3944" s="13">
        <f>SUMIFS('Fielding Data'!F:F, 'Fielding Data'!$A:$A, $A3944)</f>
        <v>279</v>
      </c>
      <c r="W3944" s="13">
        <f>SUMIFS('Fielding Data'!G:G, 'Fielding Data'!$A:$A, $A3944)</f>
        <v>13</v>
      </c>
      <c r="X3944" s="13">
        <f>SUMIFS('Fielding Data'!H:H, 'Fielding Data'!$A:$A, $A3944)</f>
        <v>51</v>
      </c>
    </row>
    <row r="3945" spans="1:24" x14ac:dyDescent="0.3">
      <c r="A3945" s="13" t="str">
        <f t="shared" si="123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 t="shared" si="122"/>
        <v>P</v>
      </c>
      <c r="Q3945" s="13">
        <f>IFERROR(VLOOKUP($A3945, 'Fielding Data'!$A$1:$H$12056, 5, 0), 0)</f>
        <v>16</v>
      </c>
      <c r="R3945" s="13">
        <f>IFERROR(VLOOKUP($A3945, 'Fielding Data'!$A$1:$H$12056, 6, 0), 0)</f>
        <v>31</v>
      </c>
      <c r="S3945" s="13">
        <f>IFERROR(VLOOKUP($A3945, 'Fielding Data'!$A$1:$H$12056, 7, 0), 0)</f>
        <v>0</v>
      </c>
      <c r="T3945" s="13">
        <f>IFERROR(VLOOKUP($A3945, 'Fielding Data'!$A$1:$H$12056, 8, 0), 0)</f>
        <v>4</v>
      </c>
      <c r="U3945" s="13">
        <f>SUMIFS('Fielding Data'!E:E, 'Fielding Data'!$A:$A, $A3945)</f>
        <v>16</v>
      </c>
      <c r="V3945" s="13">
        <f>SUMIFS('Fielding Data'!F:F, 'Fielding Data'!$A:$A, $A3945)</f>
        <v>31</v>
      </c>
      <c r="W3945" s="13">
        <f>SUMIFS('Fielding Data'!G:G, 'Fielding Data'!$A:$A, $A3945)</f>
        <v>0</v>
      </c>
      <c r="X3945" s="13">
        <f>SUMIFS('Fielding Data'!H:H, 'Fielding Data'!$A:$A, $A3945)</f>
        <v>4</v>
      </c>
    </row>
    <row r="3946" spans="1:24" x14ac:dyDescent="0.3">
      <c r="A3946" s="13" t="str">
        <f t="shared" si="123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 t="shared" si="122"/>
        <v>P</v>
      </c>
      <c r="Q3946" s="13">
        <f>IFERROR(VLOOKUP($A3946, 'Fielding Data'!$A$1:$H$12056, 5, 0), 0)</f>
        <v>8</v>
      </c>
      <c r="R3946" s="13">
        <f>IFERROR(VLOOKUP($A3946, 'Fielding Data'!$A$1:$H$12056, 6, 0), 0)</f>
        <v>15</v>
      </c>
      <c r="S3946" s="13">
        <f>IFERROR(VLOOKUP($A3946, 'Fielding Data'!$A$1:$H$12056, 7, 0), 0)</f>
        <v>0</v>
      </c>
      <c r="T3946" s="13">
        <f>IFERROR(VLOOKUP($A3946, 'Fielding Data'!$A$1:$H$12056, 8, 0), 0)</f>
        <v>0</v>
      </c>
      <c r="U3946" s="13">
        <f>SUMIFS('Fielding Data'!E:E, 'Fielding Data'!$A:$A, $A3946)</f>
        <v>8</v>
      </c>
      <c r="V3946" s="13">
        <f>SUMIFS('Fielding Data'!F:F, 'Fielding Data'!$A:$A, $A3946)</f>
        <v>15</v>
      </c>
      <c r="W3946" s="13">
        <f>SUMIFS('Fielding Data'!G:G, 'Fielding Data'!$A:$A, $A3946)</f>
        <v>0</v>
      </c>
      <c r="X3946" s="13">
        <f>SUMIFS('Fielding Data'!H:H, 'Fielding Data'!$A:$A, $A3946)</f>
        <v>0</v>
      </c>
    </row>
    <row r="3947" spans="1:24" x14ac:dyDescent="0.3">
      <c r="A3947" s="13" t="str">
        <f t="shared" si="123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 t="shared" si="122"/>
        <v>P</v>
      </c>
      <c r="Q3947" s="13">
        <f>IFERROR(VLOOKUP($A3947, 'Fielding Data'!$A$1:$H$12056, 5, 0), 0)</f>
        <v>3</v>
      </c>
      <c r="R3947" s="13">
        <f>IFERROR(VLOOKUP($A3947, 'Fielding Data'!$A$1:$H$12056, 6, 0), 0)</f>
        <v>2</v>
      </c>
      <c r="S3947" s="13">
        <f>IFERROR(VLOOKUP($A3947, 'Fielding Data'!$A$1:$H$12056, 7, 0), 0)</f>
        <v>0</v>
      </c>
      <c r="T3947" s="13">
        <f>IFERROR(VLOOKUP($A3947, 'Fielding Data'!$A$1:$H$12056, 8, 0), 0)</f>
        <v>0</v>
      </c>
      <c r="U3947" s="13">
        <f>SUMIFS('Fielding Data'!E:E, 'Fielding Data'!$A:$A, $A3947)</f>
        <v>3</v>
      </c>
      <c r="V3947" s="13">
        <f>SUMIFS('Fielding Data'!F:F, 'Fielding Data'!$A:$A, $A3947)</f>
        <v>2</v>
      </c>
      <c r="W3947" s="13">
        <f>SUMIFS('Fielding Data'!G:G, 'Fielding Data'!$A:$A, $A3947)</f>
        <v>0</v>
      </c>
      <c r="X3947" s="13">
        <f>SUMIFS('Fielding Data'!H:H, 'Fielding Data'!$A:$A, $A3947)</f>
        <v>0</v>
      </c>
    </row>
    <row r="3948" spans="1:24" x14ac:dyDescent="0.3">
      <c r="A3948" s="13" t="str">
        <f t="shared" si="123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 t="shared" si="122"/>
        <v>CF</v>
      </c>
      <c r="Q3948" s="13">
        <f>IFERROR(VLOOKUP($A3948, 'Fielding Data'!$A$1:$H$12056, 5, 0), 0)</f>
        <v>0</v>
      </c>
      <c r="R3948" s="13">
        <f>IFERROR(VLOOKUP($A3948, 'Fielding Data'!$A$1:$H$12056, 6, 0), 0)</f>
        <v>0</v>
      </c>
      <c r="S3948" s="13">
        <f>IFERROR(VLOOKUP($A3948, 'Fielding Data'!$A$1:$H$12056, 7, 0), 0)</f>
        <v>0</v>
      </c>
      <c r="T3948" s="13">
        <f>IFERROR(VLOOKUP($A3948, 'Fielding Data'!$A$1:$H$12056, 8, 0), 0)</f>
        <v>0</v>
      </c>
      <c r="U3948" s="13">
        <f>SUMIFS('Fielding Data'!E:E, 'Fielding Data'!$A:$A, $A3948)</f>
        <v>122</v>
      </c>
      <c r="V3948" s="13">
        <f>SUMIFS('Fielding Data'!F:F, 'Fielding Data'!$A:$A, $A3948)</f>
        <v>2</v>
      </c>
      <c r="W3948" s="13">
        <f>SUMIFS('Fielding Data'!G:G, 'Fielding Data'!$A:$A, $A3948)</f>
        <v>3</v>
      </c>
      <c r="X3948" s="13">
        <f>SUMIFS('Fielding Data'!H:H, 'Fielding Data'!$A:$A, $A3948)</f>
        <v>0</v>
      </c>
    </row>
    <row r="3949" spans="1:24" x14ac:dyDescent="0.3">
      <c r="A3949" s="13" t="str">
        <f t="shared" si="123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 t="shared" si="122"/>
        <v>P</v>
      </c>
      <c r="Q3949" s="13">
        <f>IFERROR(VLOOKUP($A3949, 'Fielding Data'!$A$1:$H$12056, 5, 0), 0)</f>
        <v>1</v>
      </c>
      <c r="R3949" s="13">
        <f>IFERROR(VLOOKUP($A3949, 'Fielding Data'!$A$1:$H$12056, 6, 0), 0)</f>
        <v>2</v>
      </c>
      <c r="S3949" s="13">
        <f>IFERROR(VLOOKUP($A3949, 'Fielding Data'!$A$1:$H$12056, 7, 0), 0)</f>
        <v>1</v>
      </c>
      <c r="T3949" s="13">
        <f>IFERROR(VLOOKUP($A3949, 'Fielding Data'!$A$1:$H$12056, 8, 0), 0)</f>
        <v>0</v>
      </c>
      <c r="U3949" s="13">
        <f>SUMIFS('Fielding Data'!E:E, 'Fielding Data'!$A:$A, $A3949)</f>
        <v>1</v>
      </c>
      <c r="V3949" s="13">
        <f>SUMIFS('Fielding Data'!F:F, 'Fielding Data'!$A:$A, $A3949)</f>
        <v>2</v>
      </c>
      <c r="W3949" s="13">
        <f>SUMIFS('Fielding Data'!G:G, 'Fielding Data'!$A:$A, $A3949)</f>
        <v>1</v>
      </c>
      <c r="X3949" s="13">
        <f>SUMIFS('Fielding Data'!H:H, 'Fielding Data'!$A:$A, $A3949)</f>
        <v>0</v>
      </c>
    </row>
    <row r="3950" spans="1:24" x14ac:dyDescent="0.3">
      <c r="A3950" s="13" t="str">
        <f t="shared" si="123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 t="shared" si="122"/>
        <v>P</v>
      </c>
      <c r="Q3950" s="13">
        <f>IFERROR(VLOOKUP($A3950, 'Fielding Data'!$A$1:$H$12056, 5, 0), 0)</f>
        <v>1</v>
      </c>
      <c r="R3950" s="13">
        <f>IFERROR(VLOOKUP($A3950, 'Fielding Data'!$A$1:$H$12056, 6, 0), 0)</f>
        <v>1</v>
      </c>
      <c r="S3950" s="13">
        <f>IFERROR(VLOOKUP($A3950, 'Fielding Data'!$A$1:$H$12056, 7, 0), 0)</f>
        <v>0</v>
      </c>
      <c r="T3950" s="13">
        <f>IFERROR(VLOOKUP($A3950, 'Fielding Data'!$A$1:$H$12056, 8, 0), 0)</f>
        <v>0</v>
      </c>
      <c r="U3950" s="13">
        <f>SUMIFS('Fielding Data'!E:E, 'Fielding Data'!$A:$A, $A3950)</f>
        <v>1</v>
      </c>
      <c r="V3950" s="13">
        <f>SUMIFS('Fielding Data'!F:F, 'Fielding Data'!$A:$A, $A3950)</f>
        <v>1</v>
      </c>
      <c r="W3950" s="13">
        <f>SUMIFS('Fielding Data'!G:G, 'Fielding Data'!$A:$A, $A3950)</f>
        <v>0</v>
      </c>
      <c r="X3950" s="13">
        <f>SUMIFS('Fielding Data'!H:H, 'Fielding Data'!$A:$A, $A3950)</f>
        <v>0</v>
      </c>
    </row>
    <row r="3951" spans="1:24" x14ac:dyDescent="0.3">
      <c r="A3951" s="13" t="str">
        <f t="shared" si="123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 t="shared" si="122"/>
        <v>P</v>
      </c>
      <c r="Q3951" s="13">
        <f>IFERROR(VLOOKUP($A3951, 'Fielding Data'!$A$1:$H$12056, 5, 0), 0)</f>
        <v>17</v>
      </c>
      <c r="R3951" s="13">
        <f>IFERROR(VLOOKUP($A3951, 'Fielding Data'!$A$1:$H$12056, 6, 0), 0)</f>
        <v>22</v>
      </c>
      <c r="S3951" s="13">
        <f>IFERROR(VLOOKUP($A3951, 'Fielding Data'!$A$1:$H$12056, 7, 0), 0)</f>
        <v>0</v>
      </c>
      <c r="T3951" s="13">
        <f>IFERROR(VLOOKUP($A3951, 'Fielding Data'!$A$1:$H$12056, 8, 0), 0)</f>
        <v>2</v>
      </c>
      <c r="U3951" s="13">
        <f>SUMIFS('Fielding Data'!E:E, 'Fielding Data'!$A:$A, $A3951)</f>
        <v>17</v>
      </c>
      <c r="V3951" s="13">
        <f>SUMIFS('Fielding Data'!F:F, 'Fielding Data'!$A:$A, $A3951)</f>
        <v>22</v>
      </c>
      <c r="W3951" s="13">
        <f>SUMIFS('Fielding Data'!G:G, 'Fielding Data'!$A:$A, $A3951)</f>
        <v>0</v>
      </c>
      <c r="X3951" s="13">
        <f>SUMIFS('Fielding Data'!H:H, 'Fielding Data'!$A:$A, $A3951)</f>
        <v>2</v>
      </c>
    </row>
    <row r="3952" spans="1:24" x14ac:dyDescent="0.3">
      <c r="A3952" s="13" t="str">
        <f t="shared" si="123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 t="shared" si="122"/>
        <v>CF</v>
      </c>
      <c r="Q3952" s="13">
        <f>IFERROR(VLOOKUP($A3952, 'Fielding Data'!$A$1:$H$12056, 5, 0), 0)</f>
        <v>0</v>
      </c>
      <c r="R3952" s="13">
        <f>IFERROR(VLOOKUP($A3952, 'Fielding Data'!$A$1:$H$12056, 6, 0), 0)</f>
        <v>0</v>
      </c>
      <c r="S3952" s="13">
        <f>IFERROR(VLOOKUP($A3952, 'Fielding Data'!$A$1:$H$12056, 7, 0), 0)</f>
        <v>0</v>
      </c>
      <c r="T3952" s="13">
        <f>IFERROR(VLOOKUP($A3952, 'Fielding Data'!$A$1:$H$12056, 8, 0), 0)</f>
        <v>0</v>
      </c>
      <c r="U3952" s="13">
        <f>SUMIFS('Fielding Data'!E:E, 'Fielding Data'!$A:$A, $A3952)</f>
        <v>78</v>
      </c>
      <c r="V3952" s="13">
        <f>SUMIFS('Fielding Data'!F:F, 'Fielding Data'!$A:$A, $A3952)</f>
        <v>0</v>
      </c>
      <c r="W3952" s="13">
        <f>SUMIFS('Fielding Data'!G:G, 'Fielding Data'!$A:$A, $A3952)</f>
        <v>1</v>
      </c>
      <c r="X3952" s="13">
        <f>SUMIFS('Fielding Data'!H:H, 'Fielding Data'!$A:$A, $A3952)</f>
        <v>0</v>
      </c>
    </row>
    <row r="3953" spans="1:24" x14ac:dyDescent="0.3">
      <c r="A3953" s="13" t="str">
        <f t="shared" si="123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 t="shared" si="122"/>
        <v>Other</v>
      </c>
      <c r="Q3953" s="13">
        <f>IFERROR(VLOOKUP($A3953, 'Fielding Data'!$A$1:$H$12056, 5, 0), 0)</f>
        <v>0</v>
      </c>
      <c r="R3953" s="13">
        <f>IFERROR(VLOOKUP($A3953, 'Fielding Data'!$A$1:$H$12056, 6, 0), 0)</f>
        <v>0</v>
      </c>
      <c r="S3953" s="13">
        <f>IFERROR(VLOOKUP($A3953, 'Fielding Data'!$A$1:$H$12056, 7, 0), 0)</f>
        <v>0</v>
      </c>
      <c r="T3953" s="13">
        <f>IFERROR(VLOOKUP($A3953, 'Fielding Data'!$A$1:$H$12056, 8, 0), 0)</f>
        <v>0</v>
      </c>
      <c r="U3953" s="13">
        <f>SUMIFS('Fielding Data'!E:E, 'Fielding Data'!$A:$A, $A3953)</f>
        <v>0</v>
      </c>
      <c r="V3953" s="13">
        <f>SUMIFS('Fielding Data'!F:F, 'Fielding Data'!$A:$A, $A3953)</f>
        <v>0</v>
      </c>
      <c r="W3953" s="13">
        <f>SUMIFS('Fielding Data'!G:G, 'Fielding Data'!$A:$A, $A3953)</f>
        <v>0</v>
      </c>
      <c r="X3953" s="13">
        <f>SUMIFS('Fielding Data'!H:H, 'Fielding Data'!$A:$A, $A3953)</f>
        <v>0</v>
      </c>
    </row>
    <row r="3954" spans="1:24" x14ac:dyDescent="0.3">
      <c r="A3954" s="13" t="str">
        <f t="shared" si="123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 t="shared" si="122"/>
        <v>1B</v>
      </c>
      <c r="Q3954" s="13">
        <f>IFERROR(VLOOKUP($A3954, 'Fielding Data'!$A$1:$H$12056, 5, 0), 0)</f>
        <v>280</v>
      </c>
      <c r="R3954" s="13">
        <f>IFERROR(VLOOKUP($A3954, 'Fielding Data'!$A$1:$H$12056, 6, 0), 0)</f>
        <v>15</v>
      </c>
      <c r="S3954" s="13">
        <f>IFERROR(VLOOKUP($A3954, 'Fielding Data'!$A$1:$H$12056, 7, 0), 0)</f>
        <v>3</v>
      </c>
      <c r="T3954" s="13">
        <f>IFERROR(VLOOKUP($A3954, 'Fielding Data'!$A$1:$H$12056, 8, 0), 0)</f>
        <v>24</v>
      </c>
      <c r="U3954" s="13">
        <f>SUMIFS('Fielding Data'!E:E, 'Fielding Data'!$A:$A, $A3954)</f>
        <v>334</v>
      </c>
      <c r="V3954" s="13">
        <f>SUMIFS('Fielding Data'!F:F, 'Fielding Data'!$A:$A, $A3954)</f>
        <v>17</v>
      </c>
      <c r="W3954" s="13">
        <f>SUMIFS('Fielding Data'!G:G, 'Fielding Data'!$A:$A, $A3954)</f>
        <v>6</v>
      </c>
      <c r="X3954" s="13">
        <f>SUMIFS('Fielding Data'!H:H, 'Fielding Data'!$A:$A, $A3954)</f>
        <v>24</v>
      </c>
    </row>
    <row r="3955" spans="1:24" x14ac:dyDescent="0.3">
      <c r="A3955" s="13" t="str">
        <f t="shared" si="123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 t="shared" si="122"/>
        <v>2B</v>
      </c>
      <c r="Q3955" s="13">
        <f>IFERROR(VLOOKUP($A3955, 'Fielding Data'!$A$1:$H$12056, 5, 0), 0)</f>
        <v>196</v>
      </c>
      <c r="R3955" s="13">
        <f>IFERROR(VLOOKUP($A3955, 'Fielding Data'!$A$1:$H$12056, 6, 0), 0)</f>
        <v>302</v>
      </c>
      <c r="S3955" s="13">
        <f>IFERROR(VLOOKUP($A3955, 'Fielding Data'!$A$1:$H$12056, 7, 0), 0)</f>
        <v>4</v>
      </c>
      <c r="T3955" s="13">
        <f>IFERROR(VLOOKUP($A3955, 'Fielding Data'!$A$1:$H$12056, 8, 0), 0)</f>
        <v>54</v>
      </c>
      <c r="U3955" s="13">
        <f>SUMIFS('Fielding Data'!E:E, 'Fielding Data'!$A:$A, $A3955)</f>
        <v>197</v>
      </c>
      <c r="V3955" s="13">
        <f>SUMIFS('Fielding Data'!F:F, 'Fielding Data'!$A:$A, $A3955)</f>
        <v>329</v>
      </c>
      <c r="W3955" s="13">
        <f>SUMIFS('Fielding Data'!G:G, 'Fielding Data'!$A:$A, $A3955)</f>
        <v>6</v>
      </c>
      <c r="X3955" s="13">
        <f>SUMIFS('Fielding Data'!H:H, 'Fielding Data'!$A:$A, $A3955)</f>
        <v>54</v>
      </c>
    </row>
    <row r="3956" spans="1:24" x14ac:dyDescent="0.3">
      <c r="A3956" s="13" t="str">
        <f t="shared" si="123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 t="shared" si="122"/>
        <v>Other</v>
      </c>
      <c r="Q3956" s="13">
        <f>IFERROR(VLOOKUP($A3956, 'Fielding Data'!$A$1:$H$12056, 5, 0), 0)</f>
        <v>0</v>
      </c>
      <c r="R3956" s="13">
        <f>IFERROR(VLOOKUP($A3956, 'Fielding Data'!$A$1:$H$12056, 6, 0), 0)</f>
        <v>0</v>
      </c>
      <c r="S3956" s="13">
        <f>IFERROR(VLOOKUP($A3956, 'Fielding Data'!$A$1:$H$12056, 7, 0), 0)</f>
        <v>0</v>
      </c>
      <c r="T3956" s="13">
        <f>IFERROR(VLOOKUP($A3956, 'Fielding Data'!$A$1:$H$12056, 8, 0), 0)</f>
        <v>0</v>
      </c>
      <c r="U3956" s="13">
        <f>SUMIFS('Fielding Data'!E:E, 'Fielding Data'!$A:$A, $A3956)</f>
        <v>0</v>
      </c>
      <c r="V3956" s="13">
        <f>SUMIFS('Fielding Data'!F:F, 'Fielding Data'!$A:$A, $A3956)</f>
        <v>0</v>
      </c>
      <c r="W3956" s="13">
        <f>SUMIFS('Fielding Data'!G:G, 'Fielding Data'!$A:$A, $A3956)</f>
        <v>0</v>
      </c>
      <c r="X3956" s="13">
        <f>SUMIFS('Fielding Data'!H:H, 'Fielding Data'!$A:$A, $A3956)</f>
        <v>0</v>
      </c>
    </row>
    <row r="3957" spans="1:24" x14ac:dyDescent="0.3">
      <c r="A3957" s="13" t="str">
        <f t="shared" si="123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 t="shared" si="122"/>
        <v>P</v>
      </c>
      <c r="Q3957" s="13">
        <f>IFERROR(VLOOKUP($A3957, 'Fielding Data'!$A$1:$H$12056, 5, 0), 0)</f>
        <v>0</v>
      </c>
      <c r="R3957" s="13">
        <f>IFERROR(VLOOKUP($A3957, 'Fielding Data'!$A$1:$H$12056, 6, 0), 0)</f>
        <v>4</v>
      </c>
      <c r="S3957" s="13">
        <f>IFERROR(VLOOKUP($A3957, 'Fielding Data'!$A$1:$H$12056, 7, 0), 0)</f>
        <v>0</v>
      </c>
      <c r="T3957" s="13">
        <f>IFERROR(VLOOKUP($A3957, 'Fielding Data'!$A$1:$H$12056, 8, 0), 0)</f>
        <v>0</v>
      </c>
      <c r="U3957" s="13">
        <f>SUMIFS('Fielding Data'!E:E, 'Fielding Data'!$A:$A, $A3957)</f>
        <v>0</v>
      </c>
      <c r="V3957" s="13">
        <f>SUMIFS('Fielding Data'!F:F, 'Fielding Data'!$A:$A, $A3957)</f>
        <v>4</v>
      </c>
      <c r="W3957" s="13">
        <f>SUMIFS('Fielding Data'!G:G, 'Fielding Data'!$A:$A, $A3957)</f>
        <v>0</v>
      </c>
      <c r="X3957" s="13">
        <f>SUMIFS('Fielding Data'!H:H, 'Fielding Data'!$A:$A, $A3957)</f>
        <v>0</v>
      </c>
    </row>
    <row r="3958" spans="1:24" x14ac:dyDescent="0.3">
      <c r="A3958" s="13" t="str">
        <f t="shared" si="123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 t="shared" si="122"/>
        <v>1B</v>
      </c>
      <c r="Q3958" s="13">
        <f>IFERROR(VLOOKUP($A3958, 'Fielding Data'!$A$1:$H$12056, 5, 0), 0)</f>
        <v>57</v>
      </c>
      <c r="R3958" s="13">
        <f>IFERROR(VLOOKUP($A3958, 'Fielding Data'!$A$1:$H$12056, 6, 0), 0)</f>
        <v>4</v>
      </c>
      <c r="S3958" s="13">
        <f>IFERROR(VLOOKUP($A3958, 'Fielding Data'!$A$1:$H$12056, 7, 0), 0)</f>
        <v>0</v>
      </c>
      <c r="T3958" s="13">
        <f>IFERROR(VLOOKUP($A3958, 'Fielding Data'!$A$1:$H$12056, 8, 0), 0)</f>
        <v>2</v>
      </c>
      <c r="U3958" s="13">
        <f>SUMIFS('Fielding Data'!E:E, 'Fielding Data'!$A:$A, $A3958)</f>
        <v>102</v>
      </c>
      <c r="V3958" s="13">
        <f>SUMIFS('Fielding Data'!F:F, 'Fielding Data'!$A:$A, $A3958)</f>
        <v>40</v>
      </c>
      <c r="W3958" s="13">
        <f>SUMIFS('Fielding Data'!G:G, 'Fielding Data'!$A:$A, $A3958)</f>
        <v>6</v>
      </c>
      <c r="X3958" s="13">
        <f>SUMIFS('Fielding Data'!H:H, 'Fielding Data'!$A:$A, $A3958)</f>
        <v>7</v>
      </c>
    </row>
    <row r="3959" spans="1:24" x14ac:dyDescent="0.3">
      <c r="A3959" s="13" t="str">
        <f t="shared" si="123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 t="shared" si="122"/>
        <v>P</v>
      </c>
      <c r="Q3959" s="13">
        <f>IFERROR(VLOOKUP($A3959, 'Fielding Data'!$A$1:$H$12056, 5, 0), 0)</f>
        <v>1</v>
      </c>
      <c r="R3959" s="13">
        <f>IFERROR(VLOOKUP($A3959, 'Fielding Data'!$A$1:$H$12056, 6, 0), 0)</f>
        <v>1</v>
      </c>
      <c r="S3959" s="13">
        <f>IFERROR(VLOOKUP($A3959, 'Fielding Data'!$A$1:$H$12056, 7, 0), 0)</f>
        <v>0</v>
      </c>
      <c r="T3959" s="13">
        <f>IFERROR(VLOOKUP($A3959, 'Fielding Data'!$A$1:$H$12056, 8, 0), 0)</f>
        <v>0</v>
      </c>
      <c r="U3959" s="13">
        <f>SUMIFS('Fielding Data'!E:E, 'Fielding Data'!$A:$A, $A3959)</f>
        <v>1</v>
      </c>
      <c r="V3959" s="13">
        <f>SUMIFS('Fielding Data'!F:F, 'Fielding Data'!$A:$A, $A3959)</f>
        <v>1</v>
      </c>
      <c r="W3959" s="13">
        <f>SUMIFS('Fielding Data'!G:G, 'Fielding Data'!$A:$A, $A3959)</f>
        <v>0</v>
      </c>
      <c r="X3959" s="13">
        <f>SUMIFS('Fielding Data'!H:H, 'Fielding Data'!$A:$A, $A3959)</f>
        <v>0</v>
      </c>
    </row>
    <row r="3960" spans="1:24" x14ac:dyDescent="0.3">
      <c r="A3960" s="13" t="str">
        <f t="shared" si="123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 t="shared" si="122"/>
        <v>P</v>
      </c>
      <c r="Q3960" s="13">
        <f>IFERROR(VLOOKUP($A3960, 'Fielding Data'!$A$1:$H$12056, 5, 0), 0)</f>
        <v>4</v>
      </c>
      <c r="R3960" s="13">
        <f>IFERROR(VLOOKUP($A3960, 'Fielding Data'!$A$1:$H$12056, 6, 0), 0)</f>
        <v>7</v>
      </c>
      <c r="S3960" s="13">
        <f>IFERROR(VLOOKUP($A3960, 'Fielding Data'!$A$1:$H$12056, 7, 0), 0)</f>
        <v>1</v>
      </c>
      <c r="T3960" s="13">
        <f>IFERROR(VLOOKUP($A3960, 'Fielding Data'!$A$1:$H$12056, 8, 0), 0)</f>
        <v>0</v>
      </c>
      <c r="U3960" s="13">
        <f>SUMIFS('Fielding Data'!E:E, 'Fielding Data'!$A:$A, $A3960)</f>
        <v>4</v>
      </c>
      <c r="V3960" s="13">
        <f>SUMIFS('Fielding Data'!F:F, 'Fielding Data'!$A:$A, $A3960)</f>
        <v>7</v>
      </c>
      <c r="W3960" s="13">
        <f>SUMIFS('Fielding Data'!G:G, 'Fielding Data'!$A:$A, $A3960)</f>
        <v>1</v>
      </c>
      <c r="X3960" s="13">
        <f>SUMIFS('Fielding Data'!H:H, 'Fielding Data'!$A:$A, $A3960)</f>
        <v>0</v>
      </c>
    </row>
    <row r="3961" spans="1:24" x14ac:dyDescent="0.3">
      <c r="A3961" s="13" t="str">
        <f t="shared" si="123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 t="shared" si="122"/>
        <v>1B</v>
      </c>
      <c r="Q3961" s="13">
        <f>IFERROR(VLOOKUP($A3961, 'Fielding Data'!$A$1:$H$12056, 5, 0), 0)</f>
        <v>168</v>
      </c>
      <c r="R3961" s="13">
        <f>IFERROR(VLOOKUP($A3961, 'Fielding Data'!$A$1:$H$12056, 6, 0), 0)</f>
        <v>8</v>
      </c>
      <c r="S3961" s="13">
        <f>IFERROR(VLOOKUP($A3961, 'Fielding Data'!$A$1:$H$12056, 7, 0), 0)</f>
        <v>0</v>
      </c>
      <c r="T3961" s="13">
        <f>IFERROR(VLOOKUP($A3961, 'Fielding Data'!$A$1:$H$12056, 8, 0), 0)</f>
        <v>18</v>
      </c>
      <c r="U3961" s="13">
        <f>SUMIFS('Fielding Data'!E:E, 'Fielding Data'!$A:$A, $A3961)</f>
        <v>174</v>
      </c>
      <c r="V3961" s="13">
        <f>SUMIFS('Fielding Data'!F:F, 'Fielding Data'!$A:$A, $A3961)</f>
        <v>9</v>
      </c>
      <c r="W3961" s="13">
        <f>SUMIFS('Fielding Data'!G:G, 'Fielding Data'!$A:$A, $A3961)</f>
        <v>0</v>
      </c>
      <c r="X3961" s="13">
        <f>SUMIFS('Fielding Data'!H:H, 'Fielding Data'!$A:$A, $A3961)</f>
        <v>18</v>
      </c>
    </row>
    <row r="3962" spans="1:24" x14ac:dyDescent="0.3">
      <c r="A3962" s="13" t="str">
        <f t="shared" si="123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 t="shared" si="122"/>
        <v>P</v>
      </c>
      <c r="Q3962" s="13">
        <f>IFERROR(VLOOKUP($A3962, 'Fielding Data'!$A$1:$H$12056, 5, 0), 0)</f>
        <v>9</v>
      </c>
      <c r="R3962" s="13">
        <f>IFERROR(VLOOKUP($A3962, 'Fielding Data'!$A$1:$H$12056, 6, 0), 0)</f>
        <v>29</v>
      </c>
      <c r="S3962" s="13">
        <f>IFERROR(VLOOKUP($A3962, 'Fielding Data'!$A$1:$H$12056, 7, 0), 0)</f>
        <v>1</v>
      </c>
      <c r="T3962" s="13">
        <f>IFERROR(VLOOKUP($A3962, 'Fielding Data'!$A$1:$H$12056, 8, 0), 0)</f>
        <v>0</v>
      </c>
      <c r="U3962" s="13">
        <f>SUMIFS('Fielding Data'!E:E, 'Fielding Data'!$A:$A, $A3962)</f>
        <v>9</v>
      </c>
      <c r="V3962" s="13">
        <f>SUMIFS('Fielding Data'!F:F, 'Fielding Data'!$A:$A, $A3962)</f>
        <v>29</v>
      </c>
      <c r="W3962" s="13">
        <f>SUMIFS('Fielding Data'!G:G, 'Fielding Data'!$A:$A, $A3962)</f>
        <v>1</v>
      </c>
      <c r="X3962" s="13">
        <f>SUMIFS('Fielding Data'!H:H, 'Fielding Data'!$A:$A, $A3962)</f>
        <v>0</v>
      </c>
    </row>
    <row r="3963" spans="1:24" x14ac:dyDescent="0.3">
      <c r="A3963" s="13" t="str">
        <f t="shared" si="123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 t="shared" si="122"/>
        <v>CF</v>
      </c>
      <c r="Q3963" s="13">
        <f>IFERROR(VLOOKUP($A3963, 'Fielding Data'!$A$1:$H$12056, 5, 0), 0)</f>
        <v>0</v>
      </c>
      <c r="R3963" s="13">
        <f>IFERROR(VLOOKUP($A3963, 'Fielding Data'!$A$1:$H$12056, 6, 0), 0)</f>
        <v>0</v>
      </c>
      <c r="S3963" s="13">
        <f>IFERROR(VLOOKUP($A3963, 'Fielding Data'!$A$1:$H$12056, 7, 0), 0)</f>
        <v>0</v>
      </c>
      <c r="T3963" s="13">
        <f>IFERROR(VLOOKUP($A3963, 'Fielding Data'!$A$1:$H$12056, 8, 0), 0)</f>
        <v>0</v>
      </c>
      <c r="U3963" s="13">
        <f>SUMIFS('Fielding Data'!E:E, 'Fielding Data'!$A:$A, $A3963)</f>
        <v>16</v>
      </c>
      <c r="V3963" s="13">
        <f>SUMIFS('Fielding Data'!F:F, 'Fielding Data'!$A:$A, $A3963)</f>
        <v>0</v>
      </c>
      <c r="W3963" s="13">
        <f>SUMIFS('Fielding Data'!G:G, 'Fielding Data'!$A:$A, $A3963)</f>
        <v>0</v>
      </c>
      <c r="X3963" s="13">
        <f>SUMIFS('Fielding Data'!H:H, 'Fielding Data'!$A:$A, $A3963)</f>
        <v>0</v>
      </c>
    </row>
    <row r="3964" spans="1:24" x14ac:dyDescent="0.3">
      <c r="A3964" s="13" t="str">
        <f t="shared" si="123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 t="shared" si="122"/>
        <v>CF</v>
      </c>
      <c r="Q3964" s="13">
        <f>IFERROR(VLOOKUP($A3964, 'Fielding Data'!$A$1:$H$12056, 5, 0), 0)</f>
        <v>0</v>
      </c>
      <c r="R3964" s="13">
        <f>IFERROR(VLOOKUP($A3964, 'Fielding Data'!$A$1:$H$12056, 6, 0), 0)</f>
        <v>0</v>
      </c>
      <c r="S3964" s="13">
        <f>IFERROR(VLOOKUP($A3964, 'Fielding Data'!$A$1:$H$12056, 7, 0), 0)</f>
        <v>0</v>
      </c>
      <c r="T3964" s="13">
        <f>IFERROR(VLOOKUP($A3964, 'Fielding Data'!$A$1:$H$12056, 8, 0), 0)</f>
        <v>0</v>
      </c>
      <c r="U3964" s="13">
        <f>SUMIFS('Fielding Data'!E:E, 'Fielding Data'!$A:$A, $A3964)</f>
        <v>236</v>
      </c>
      <c r="V3964" s="13">
        <f>SUMIFS('Fielding Data'!F:F, 'Fielding Data'!$A:$A, $A3964)</f>
        <v>4</v>
      </c>
      <c r="W3964" s="13">
        <f>SUMIFS('Fielding Data'!G:G, 'Fielding Data'!$A:$A, $A3964)</f>
        <v>8</v>
      </c>
      <c r="X3964" s="13">
        <f>SUMIFS('Fielding Data'!H:H, 'Fielding Data'!$A:$A, $A3964)</f>
        <v>0</v>
      </c>
    </row>
    <row r="3965" spans="1:24" x14ac:dyDescent="0.3">
      <c r="A3965" s="13" t="str">
        <f t="shared" si="123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 t="shared" si="122"/>
        <v>P</v>
      </c>
      <c r="Q3965" s="13">
        <f>IFERROR(VLOOKUP($A3965, 'Fielding Data'!$A$1:$H$12056, 5, 0), 0)</f>
        <v>4</v>
      </c>
      <c r="R3965" s="13">
        <f>IFERROR(VLOOKUP($A3965, 'Fielding Data'!$A$1:$H$12056, 6, 0), 0)</f>
        <v>7</v>
      </c>
      <c r="S3965" s="13">
        <f>IFERROR(VLOOKUP($A3965, 'Fielding Data'!$A$1:$H$12056, 7, 0), 0)</f>
        <v>0</v>
      </c>
      <c r="T3965" s="13">
        <f>IFERROR(VLOOKUP($A3965, 'Fielding Data'!$A$1:$H$12056, 8, 0), 0)</f>
        <v>0</v>
      </c>
      <c r="U3965" s="13">
        <f>SUMIFS('Fielding Data'!E:E, 'Fielding Data'!$A:$A, $A3965)</f>
        <v>4</v>
      </c>
      <c r="V3965" s="13">
        <f>SUMIFS('Fielding Data'!F:F, 'Fielding Data'!$A:$A, $A3965)</f>
        <v>7</v>
      </c>
      <c r="W3965" s="13">
        <f>SUMIFS('Fielding Data'!G:G, 'Fielding Data'!$A:$A, $A3965)</f>
        <v>0</v>
      </c>
      <c r="X3965" s="13">
        <f>SUMIFS('Fielding Data'!H:H, 'Fielding Data'!$A:$A, $A3965)</f>
        <v>0</v>
      </c>
    </row>
    <row r="3966" spans="1:24" x14ac:dyDescent="0.3">
      <c r="A3966" s="13" t="str">
        <f t="shared" si="123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 t="shared" si="122"/>
        <v>P</v>
      </c>
      <c r="Q3966" s="13">
        <f>IFERROR(VLOOKUP($A3966, 'Fielding Data'!$A$1:$H$12056, 5, 0), 0)</f>
        <v>1</v>
      </c>
      <c r="R3966" s="13">
        <f>IFERROR(VLOOKUP($A3966, 'Fielding Data'!$A$1:$H$12056, 6, 0), 0)</f>
        <v>2</v>
      </c>
      <c r="S3966" s="13">
        <f>IFERROR(VLOOKUP($A3966, 'Fielding Data'!$A$1:$H$12056, 7, 0), 0)</f>
        <v>0</v>
      </c>
      <c r="T3966" s="13">
        <f>IFERROR(VLOOKUP($A3966, 'Fielding Data'!$A$1:$H$12056, 8, 0), 0)</f>
        <v>0</v>
      </c>
      <c r="U3966" s="13">
        <f>SUMIFS('Fielding Data'!E:E, 'Fielding Data'!$A:$A, $A3966)</f>
        <v>1</v>
      </c>
      <c r="V3966" s="13">
        <f>SUMIFS('Fielding Data'!F:F, 'Fielding Data'!$A:$A, $A3966)</f>
        <v>2</v>
      </c>
      <c r="W3966" s="13">
        <f>SUMIFS('Fielding Data'!G:G, 'Fielding Data'!$A:$A, $A3966)</f>
        <v>0</v>
      </c>
      <c r="X3966" s="13">
        <f>SUMIFS('Fielding Data'!H:H, 'Fielding Data'!$A:$A, $A3966)</f>
        <v>0</v>
      </c>
    </row>
    <row r="3967" spans="1:24" x14ac:dyDescent="0.3">
      <c r="A3967" s="13" t="str">
        <f t="shared" si="123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 t="shared" si="122"/>
        <v>P</v>
      </c>
      <c r="Q3967" s="13">
        <f>IFERROR(VLOOKUP($A3967, 'Fielding Data'!$A$1:$H$12056, 5, 0), 0)</f>
        <v>3</v>
      </c>
      <c r="R3967" s="13">
        <f>IFERROR(VLOOKUP($A3967, 'Fielding Data'!$A$1:$H$12056, 6, 0), 0)</f>
        <v>15</v>
      </c>
      <c r="S3967" s="13">
        <f>IFERROR(VLOOKUP($A3967, 'Fielding Data'!$A$1:$H$12056, 7, 0), 0)</f>
        <v>1</v>
      </c>
      <c r="T3967" s="13">
        <f>IFERROR(VLOOKUP($A3967, 'Fielding Data'!$A$1:$H$12056, 8, 0), 0)</f>
        <v>0</v>
      </c>
      <c r="U3967" s="13">
        <f>SUMIFS('Fielding Data'!E:E, 'Fielding Data'!$A:$A, $A3967)</f>
        <v>3</v>
      </c>
      <c r="V3967" s="13">
        <f>SUMIFS('Fielding Data'!F:F, 'Fielding Data'!$A:$A, $A3967)</f>
        <v>15</v>
      </c>
      <c r="W3967" s="13">
        <f>SUMIFS('Fielding Data'!G:G, 'Fielding Data'!$A:$A, $A3967)</f>
        <v>1</v>
      </c>
      <c r="X3967" s="13">
        <f>SUMIFS('Fielding Data'!H:H, 'Fielding Data'!$A:$A, $A3967)</f>
        <v>0</v>
      </c>
    </row>
    <row r="3968" spans="1:24" x14ac:dyDescent="0.3">
      <c r="A3968" s="13" t="str">
        <f t="shared" si="123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 t="shared" si="122"/>
        <v>C</v>
      </c>
      <c r="Q3968" s="13">
        <f>IFERROR(VLOOKUP($A3968, 'Fielding Data'!$A$1:$H$12056, 5, 0), 0)</f>
        <v>538</v>
      </c>
      <c r="R3968" s="13">
        <f>IFERROR(VLOOKUP($A3968, 'Fielding Data'!$A$1:$H$12056, 6, 0), 0)</f>
        <v>33</v>
      </c>
      <c r="S3968" s="13">
        <f>IFERROR(VLOOKUP($A3968, 'Fielding Data'!$A$1:$H$12056, 7, 0), 0)</f>
        <v>1</v>
      </c>
      <c r="T3968" s="13">
        <f>IFERROR(VLOOKUP($A3968, 'Fielding Data'!$A$1:$H$12056, 8, 0), 0)</f>
        <v>1</v>
      </c>
      <c r="U3968" s="13">
        <f>SUMIFS('Fielding Data'!E:E, 'Fielding Data'!$A:$A, $A3968)</f>
        <v>538</v>
      </c>
      <c r="V3968" s="13">
        <f>SUMIFS('Fielding Data'!F:F, 'Fielding Data'!$A:$A, $A3968)</f>
        <v>33</v>
      </c>
      <c r="W3968" s="13">
        <f>SUMIFS('Fielding Data'!G:G, 'Fielding Data'!$A:$A, $A3968)</f>
        <v>1</v>
      </c>
      <c r="X3968" s="13">
        <f>SUMIFS('Fielding Data'!H:H, 'Fielding Data'!$A:$A, $A3968)</f>
        <v>1</v>
      </c>
    </row>
    <row r="3969" spans="1:24" x14ac:dyDescent="0.3">
      <c r="A3969" s="13" t="str">
        <f t="shared" si="123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 t="shared" si="122"/>
        <v>1B</v>
      </c>
      <c r="Q3969" s="13">
        <f>IFERROR(VLOOKUP($A3969, 'Fielding Data'!$A$1:$H$12056, 5, 0), 0)</f>
        <v>30</v>
      </c>
      <c r="R3969" s="13">
        <f>IFERROR(VLOOKUP($A3969, 'Fielding Data'!$A$1:$H$12056, 6, 0), 0)</f>
        <v>0</v>
      </c>
      <c r="S3969" s="13">
        <f>IFERROR(VLOOKUP($A3969, 'Fielding Data'!$A$1:$H$12056, 7, 0), 0)</f>
        <v>0</v>
      </c>
      <c r="T3969" s="13">
        <f>IFERROR(VLOOKUP($A3969, 'Fielding Data'!$A$1:$H$12056, 8, 0), 0)</f>
        <v>6</v>
      </c>
      <c r="U3969" s="13">
        <f>SUMIFS('Fielding Data'!E:E, 'Fielding Data'!$A:$A, $A3969)</f>
        <v>45</v>
      </c>
      <c r="V3969" s="13">
        <f>SUMIFS('Fielding Data'!F:F, 'Fielding Data'!$A:$A, $A3969)</f>
        <v>50</v>
      </c>
      <c r="W3969" s="13">
        <f>SUMIFS('Fielding Data'!G:G, 'Fielding Data'!$A:$A, $A3969)</f>
        <v>4</v>
      </c>
      <c r="X3969" s="13">
        <f>SUMIFS('Fielding Data'!H:H, 'Fielding Data'!$A:$A, $A3969)</f>
        <v>12</v>
      </c>
    </row>
    <row r="3970" spans="1:24" x14ac:dyDescent="0.3">
      <c r="A3970" s="13" t="str">
        <f t="shared" si="123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 t="shared" ref="P3970:P4033" si="124">IFERROR(VLOOKUP($A3970, Fielding, 4, 0), "Other")</f>
        <v>P</v>
      </c>
      <c r="Q3970" s="13">
        <f>IFERROR(VLOOKUP($A3970, 'Fielding Data'!$A$1:$H$12056, 5, 0), 0)</f>
        <v>1</v>
      </c>
      <c r="R3970" s="13">
        <f>IFERROR(VLOOKUP($A3970, 'Fielding Data'!$A$1:$H$12056, 6, 0), 0)</f>
        <v>1</v>
      </c>
      <c r="S3970" s="13">
        <f>IFERROR(VLOOKUP($A3970, 'Fielding Data'!$A$1:$H$12056, 7, 0), 0)</f>
        <v>0</v>
      </c>
      <c r="T3970" s="13">
        <f>IFERROR(VLOOKUP($A3970, 'Fielding Data'!$A$1:$H$12056, 8, 0), 0)</f>
        <v>0</v>
      </c>
      <c r="U3970" s="13">
        <f>SUMIFS('Fielding Data'!E:E, 'Fielding Data'!$A:$A, $A3970)</f>
        <v>1</v>
      </c>
      <c r="V3970" s="13">
        <f>SUMIFS('Fielding Data'!F:F, 'Fielding Data'!$A:$A, $A3970)</f>
        <v>1</v>
      </c>
      <c r="W3970" s="13">
        <f>SUMIFS('Fielding Data'!G:G, 'Fielding Data'!$A:$A, $A3970)</f>
        <v>0</v>
      </c>
      <c r="X3970" s="13">
        <f>SUMIFS('Fielding Data'!H:H, 'Fielding Data'!$A:$A, $A3970)</f>
        <v>0</v>
      </c>
    </row>
    <row r="3971" spans="1:24" x14ac:dyDescent="0.3">
      <c r="A3971" s="13" t="str">
        <f t="shared" ref="A3971:A4034" si="125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 t="shared" si="124"/>
        <v>P</v>
      </c>
      <c r="Q3971" s="13">
        <f>IFERROR(VLOOKUP($A3971, 'Fielding Data'!$A$1:$H$12056, 5, 0), 0)</f>
        <v>7</v>
      </c>
      <c r="R3971" s="13">
        <f>IFERROR(VLOOKUP($A3971, 'Fielding Data'!$A$1:$H$12056, 6, 0), 0)</f>
        <v>7</v>
      </c>
      <c r="S3971" s="13">
        <f>IFERROR(VLOOKUP($A3971, 'Fielding Data'!$A$1:$H$12056, 7, 0), 0)</f>
        <v>1</v>
      </c>
      <c r="T3971" s="13">
        <f>IFERROR(VLOOKUP($A3971, 'Fielding Data'!$A$1:$H$12056, 8, 0), 0)</f>
        <v>0</v>
      </c>
      <c r="U3971" s="13">
        <f>SUMIFS('Fielding Data'!E:E, 'Fielding Data'!$A:$A, $A3971)</f>
        <v>7</v>
      </c>
      <c r="V3971" s="13">
        <f>SUMIFS('Fielding Data'!F:F, 'Fielding Data'!$A:$A, $A3971)</f>
        <v>7</v>
      </c>
      <c r="W3971" s="13">
        <f>SUMIFS('Fielding Data'!G:G, 'Fielding Data'!$A:$A, $A3971)</f>
        <v>1</v>
      </c>
      <c r="X3971" s="13">
        <f>SUMIFS('Fielding Data'!H:H, 'Fielding Data'!$A:$A, $A3971)</f>
        <v>0</v>
      </c>
    </row>
    <row r="3972" spans="1:24" x14ac:dyDescent="0.3">
      <c r="A3972" s="13" t="str">
        <f t="shared" si="125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 t="shared" si="124"/>
        <v>P</v>
      </c>
      <c r="Q3972" s="13">
        <f>IFERROR(VLOOKUP($A3972, 'Fielding Data'!$A$1:$H$12056, 5, 0), 0)</f>
        <v>2</v>
      </c>
      <c r="R3972" s="13">
        <f>IFERROR(VLOOKUP($A3972, 'Fielding Data'!$A$1:$H$12056, 6, 0), 0)</f>
        <v>9</v>
      </c>
      <c r="S3972" s="13">
        <f>IFERROR(VLOOKUP($A3972, 'Fielding Data'!$A$1:$H$12056, 7, 0), 0)</f>
        <v>0</v>
      </c>
      <c r="T3972" s="13">
        <f>IFERROR(VLOOKUP($A3972, 'Fielding Data'!$A$1:$H$12056, 8, 0), 0)</f>
        <v>0</v>
      </c>
      <c r="U3972" s="13">
        <f>SUMIFS('Fielding Data'!E:E, 'Fielding Data'!$A:$A, $A3972)</f>
        <v>2</v>
      </c>
      <c r="V3972" s="13">
        <f>SUMIFS('Fielding Data'!F:F, 'Fielding Data'!$A:$A, $A3972)</f>
        <v>9</v>
      </c>
      <c r="W3972" s="13">
        <f>SUMIFS('Fielding Data'!G:G, 'Fielding Data'!$A:$A, $A3972)</f>
        <v>0</v>
      </c>
      <c r="X3972" s="13">
        <f>SUMIFS('Fielding Data'!H:H, 'Fielding Data'!$A:$A, $A3972)</f>
        <v>0</v>
      </c>
    </row>
    <row r="3973" spans="1:24" x14ac:dyDescent="0.3">
      <c r="A3973" s="13" t="str">
        <f t="shared" si="125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 t="shared" si="124"/>
        <v>SS</v>
      </c>
      <c r="Q3973" s="13">
        <f>IFERROR(VLOOKUP($A3973, 'Fielding Data'!$A$1:$H$12056, 5, 0), 0)</f>
        <v>230</v>
      </c>
      <c r="R3973" s="13">
        <f>IFERROR(VLOOKUP($A3973, 'Fielding Data'!$A$1:$H$12056, 6, 0), 0)</f>
        <v>403</v>
      </c>
      <c r="S3973" s="13">
        <f>IFERROR(VLOOKUP($A3973, 'Fielding Data'!$A$1:$H$12056, 7, 0), 0)</f>
        <v>12</v>
      </c>
      <c r="T3973" s="13">
        <f>IFERROR(VLOOKUP($A3973, 'Fielding Data'!$A$1:$H$12056, 8, 0), 0)</f>
        <v>108</v>
      </c>
      <c r="U3973" s="13">
        <f>SUMIFS('Fielding Data'!E:E, 'Fielding Data'!$A:$A, $A3973)</f>
        <v>230</v>
      </c>
      <c r="V3973" s="13">
        <f>SUMIFS('Fielding Data'!F:F, 'Fielding Data'!$A:$A, $A3973)</f>
        <v>403</v>
      </c>
      <c r="W3973" s="13">
        <f>SUMIFS('Fielding Data'!G:G, 'Fielding Data'!$A:$A, $A3973)</f>
        <v>12</v>
      </c>
      <c r="X3973" s="13">
        <f>SUMIFS('Fielding Data'!H:H, 'Fielding Data'!$A:$A, $A3973)</f>
        <v>108</v>
      </c>
    </row>
    <row r="3974" spans="1:24" x14ac:dyDescent="0.3">
      <c r="A3974" s="13" t="str">
        <f t="shared" si="125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 t="shared" si="124"/>
        <v>P</v>
      </c>
      <c r="Q3974" s="13">
        <f>IFERROR(VLOOKUP($A3974, 'Fielding Data'!$A$1:$H$12056, 5, 0), 0)</f>
        <v>9</v>
      </c>
      <c r="R3974" s="13">
        <f>IFERROR(VLOOKUP($A3974, 'Fielding Data'!$A$1:$H$12056, 6, 0), 0)</f>
        <v>14</v>
      </c>
      <c r="S3974" s="13">
        <f>IFERROR(VLOOKUP($A3974, 'Fielding Data'!$A$1:$H$12056, 7, 0), 0)</f>
        <v>0</v>
      </c>
      <c r="T3974" s="13">
        <f>IFERROR(VLOOKUP($A3974, 'Fielding Data'!$A$1:$H$12056, 8, 0), 0)</f>
        <v>0</v>
      </c>
      <c r="U3974" s="13">
        <f>SUMIFS('Fielding Data'!E:E, 'Fielding Data'!$A:$A, $A3974)</f>
        <v>9</v>
      </c>
      <c r="V3974" s="13">
        <f>SUMIFS('Fielding Data'!F:F, 'Fielding Data'!$A:$A, $A3974)</f>
        <v>14</v>
      </c>
      <c r="W3974" s="13">
        <f>SUMIFS('Fielding Data'!G:G, 'Fielding Data'!$A:$A, $A3974)</f>
        <v>0</v>
      </c>
      <c r="X3974" s="13">
        <f>SUMIFS('Fielding Data'!H:H, 'Fielding Data'!$A:$A, $A3974)</f>
        <v>0</v>
      </c>
    </row>
    <row r="3975" spans="1:24" x14ac:dyDescent="0.3">
      <c r="A3975" s="13" t="str">
        <f t="shared" si="125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 t="shared" si="124"/>
        <v>CF</v>
      </c>
      <c r="Q3975" s="13">
        <f>IFERROR(VLOOKUP($A3975, 'Fielding Data'!$A$1:$H$12056, 5, 0), 0)</f>
        <v>0</v>
      </c>
      <c r="R3975" s="13">
        <f>IFERROR(VLOOKUP($A3975, 'Fielding Data'!$A$1:$H$12056, 6, 0), 0)</f>
        <v>0</v>
      </c>
      <c r="S3975" s="13">
        <f>IFERROR(VLOOKUP($A3975, 'Fielding Data'!$A$1:$H$12056, 7, 0), 0)</f>
        <v>0</v>
      </c>
      <c r="T3975" s="13">
        <f>IFERROR(VLOOKUP($A3975, 'Fielding Data'!$A$1:$H$12056, 8, 0), 0)</f>
        <v>0</v>
      </c>
      <c r="U3975" s="13">
        <f>SUMIFS('Fielding Data'!E:E, 'Fielding Data'!$A:$A, $A3975)</f>
        <v>202</v>
      </c>
      <c r="V3975" s="13">
        <f>SUMIFS('Fielding Data'!F:F, 'Fielding Data'!$A:$A, $A3975)</f>
        <v>13</v>
      </c>
      <c r="W3975" s="13">
        <f>SUMIFS('Fielding Data'!G:G, 'Fielding Data'!$A:$A, $A3975)</f>
        <v>6</v>
      </c>
      <c r="X3975" s="13">
        <f>SUMIFS('Fielding Data'!H:H, 'Fielding Data'!$A:$A, $A3975)</f>
        <v>1</v>
      </c>
    </row>
    <row r="3976" spans="1:24" x14ac:dyDescent="0.3">
      <c r="A3976" s="13" t="str">
        <f t="shared" si="125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 t="shared" si="124"/>
        <v>P</v>
      </c>
      <c r="Q3976" s="13">
        <f>IFERROR(VLOOKUP($A3976, 'Fielding Data'!$A$1:$H$12056, 5, 0), 0)</f>
        <v>6</v>
      </c>
      <c r="R3976" s="13">
        <f>IFERROR(VLOOKUP($A3976, 'Fielding Data'!$A$1:$H$12056, 6, 0), 0)</f>
        <v>22</v>
      </c>
      <c r="S3976" s="13">
        <f>IFERROR(VLOOKUP($A3976, 'Fielding Data'!$A$1:$H$12056, 7, 0), 0)</f>
        <v>1</v>
      </c>
      <c r="T3976" s="13">
        <f>IFERROR(VLOOKUP($A3976, 'Fielding Data'!$A$1:$H$12056, 8, 0), 0)</f>
        <v>5</v>
      </c>
      <c r="U3976" s="13">
        <f>SUMIFS('Fielding Data'!E:E, 'Fielding Data'!$A:$A, $A3976)</f>
        <v>6</v>
      </c>
      <c r="V3976" s="13">
        <f>SUMIFS('Fielding Data'!F:F, 'Fielding Data'!$A:$A, $A3976)</f>
        <v>22</v>
      </c>
      <c r="W3976" s="13">
        <f>SUMIFS('Fielding Data'!G:G, 'Fielding Data'!$A:$A, $A3976)</f>
        <v>1</v>
      </c>
      <c r="X3976" s="13">
        <f>SUMIFS('Fielding Data'!H:H, 'Fielding Data'!$A:$A, $A3976)</f>
        <v>5</v>
      </c>
    </row>
    <row r="3977" spans="1:24" x14ac:dyDescent="0.3">
      <c r="A3977" s="13" t="str">
        <f t="shared" si="125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 t="shared" si="124"/>
        <v>1B</v>
      </c>
      <c r="Q3977" s="13">
        <f>IFERROR(VLOOKUP($A3977, 'Fielding Data'!$A$1:$H$12056, 5, 0), 0)</f>
        <v>20</v>
      </c>
      <c r="R3977" s="13">
        <f>IFERROR(VLOOKUP($A3977, 'Fielding Data'!$A$1:$H$12056, 6, 0), 0)</f>
        <v>2</v>
      </c>
      <c r="S3977" s="13">
        <f>IFERROR(VLOOKUP($A3977, 'Fielding Data'!$A$1:$H$12056, 7, 0), 0)</f>
        <v>0</v>
      </c>
      <c r="T3977" s="13">
        <f>IFERROR(VLOOKUP($A3977, 'Fielding Data'!$A$1:$H$12056, 8, 0), 0)</f>
        <v>2</v>
      </c>
      <c r="U3977" s="13">
        <f>SUMIFS('Fielding Data'!E:E, 'Fielding Data'!$A:$A, $A3977)</f>
        <v>48</v>
      </c>
      <c r="V3977" s="13">
        <f>SUMIFS('Fielding Data'!F:F, 'Fielding Data'!$A:$A, $A3977)</f>
        <v>61</v>
      </c>
      <c r="W3977" s="13">
        <f>SUMIFS('Fielding Data'!G:G, 'Fielding Data'!$A:$A, $A3977)</f>
        <v>3</v>
      </c>
      <c r="X3977" s="13">
        <f>SUMIFS('Fielding Data'!H:H, 'Fielding Data'!$A:$A, $A3977)</f>
        <v>14</v>
      </c>
    </row>
    <row r="3978" spans="1:24" x14ac:dyDescent="0.3">
      <c r="A3978" s="13" t="str">
        <f t="shared" si="125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 t="shared" si="124"/>
        <v>2B</v>
      </c>
      <c r="Q3978" s="13">
        <f>IFERROR(VLOOKUP($A3978, 'Fielding Data'!$A$1:$H$12056, 5, 0), 0)</f>
        <v>18</v>
      </c>
      <c r="R3978" s="13">
        <f>IFERROR(VLOOKUP($A3978, 'Fielding Data'!$A$1:$H$12056, 6, 0), 0)</f>
        <v>24</v>
      </c>
      <c r="S3978" s="13">
        <f>IFERROR(VLOOKUP($A3978, 'Fielding Data'!$A$1:$H$12056, 7, 0), 0)</f>
        <v>0</v>
      </c>
      <c r="T3978" s="13">
        <f>IFERROR(VLOOKUP($A3978, 'Fielding Data'!$A$1:$H$12056, 8, 0), 0)</f>
        <v>5</v>
      </c>
      <c r="U3978" s="13">
        <f>SUMIFS('Fielding Data'!E:E, 'Fielding Data'!$A:$A, $A3978)</f>
        <v>27</v>
      </c>
      <c r="V3978" s="13">
        <f>SUMIFS('Fielding Data'!F:F, 'Fielding Data'!$A:$A, $A3978)</f>
        <v>38</v>
      </c>
      <c r="W3978" s="13">
        <f>SUMIFS('Fielding Data'!G:G, 'Fielding Data'!$A:$A, $A3978)</f>
        <v>1</v>
      </c>
      <c r="X3978" s="13">
        <f>SUMIFS('Fielding Data'!H:H, 'Fielding Data'!$A:$A, $A3978)</f>
        <v>6</v>
      </c>
    </row>
    <row r="3979" spans="1:24" x14ac:dyDescent="0.3">
      <c r="A3979" s="13" t="str">
        <f t="shared" si="125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 t="shared" si="124"/>
        <v>P</v>
      </c>
      <c r="Q3979" s="13">
        <f>IFERROR(VLOOKUP($A3979, 'Fielding Data'!$A$1:$H$12056, 5, 0), 0)</f>
        <v>1</v>
      </c>
      <c r="R3979" s="13">
        <f>IFERROR(VLOOKUP($A3979, 'Fielding Data'!$A$1:$H$12056, 6, 0), 0)</f>
        <v>1</v>
      </c>
      <c r="S3979" s="13">
        <f>IFERROR(VLOOKUP($A3979, 'Fielding Data'!$A$1:$H$12056, 7, 0), 0)</f>
        <v>0</v>
      </c>
      <c r="T3979" s="13">
        <f>IFERROR(VLOOKUP($A3979, 'Fielding Data'!$A$1:$H$12056, 8, 0), 0)</f>
        <v>0</v>
      </c>
      <c r="U3979" s="13">
        <f>SUMIFS('Fielding Data'!E:E, 'Fielding Data'!$A:$A, $A3979)</f>
        <v>1</v>
      </c>
      <c r="V3979" s="13">
        <f>SUMIFS('Fielding Data'!F:F, 'Fielding Data'!$A:$A, $A3979)</f>
        <v>1</v>
      </c>
      <c r="W3979" s="13">
        <f>SUMIFS('Fielding Data'!G:G, 'Fielding Data'!$A:$A, $A3979)</f>
        <v>0</v>
      </c>
      <c r="X3979" s="13">
        <f>SUMIFS('Fielding Data'!H:H, 'Fielding Data'!$A:$A, $A3979)</f>
        <v>0</v>
      </c>
    </row>
    <row r="3980" spans="1:24" x14ac:dyDescent="0.3">
      <c r="A3980" s="13" t="str">
        <f t="shared" si="125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 t="shared" si="124"/>
        <v>P</v>
      </c>
      <c r="Q3980" s="13">
        <f>IFERROR(VLOOKUP($A3980, 'Fielding Data'!$A$1:$H$12056, 5, 0), 0)</f>
        <v>2</v>
      </c>
      <c r="R3980" s="13">
        <f>IFERROR(VLOOKUP($A3980, 'Fielding Data'!$A$1:$H$12056, 6, 0), 0)</f>
        <v>9</v>
      </c>
      <c r="S3980" s="13">
        <f>IFERROR(VLOOKUP($A3980, 'Fielding Data'!$A$1:$H$12056, 7, 0), 0)</f>
        <v>0</v>
      </c>
      <c r="T3980" s="13">
        <f>IFERROR(VLOOKUP($A3980, 'Fielding Data'!$A$1:$H$12056, 8, 0), 0)</f>
        <v>1</v>
      </c>
      <c r="U3980" s="13">
        <f>SUMIFS('Fielding Data'!E:E, 'Fielding Data'!$A:$A, $A3980)</f>
        <v>2</v>
      </c>
      <c r="V3980" s="13">
        <f>SUMIFS('Fielding Data'!F:F, 'Fielding Data'!$A:$A, $A3980)</f>
        <v>9</v>
      </c>
      <c r="W3980" s="13">
        <f>SUMIFS('Fielding Data'!G:G, 'Fielding Data'!$A:$A, $A3980)</f>
        <v>0</v>
      </c>
      <c r="X3980" s="13">
        <f>SUMIFS('Fielding Data'!H:H, 'Fielding Data'!$A:$A, $A3980)</f>
        <v>1</v>
      </c>
    </row>
    <row r="3981" spans="1:24" x14ac:dyDescent="0.3">
      <c r="A3981" s="13" t="str">
        <f t="shared" si="125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 t="shared" si="124"/>
        <v>P</v>
      </c>
      <c r="Q3981" s="13">
        <f>IFERROR(VLOOKUP($A3981, 'Fielding Data'!$A$1:$H$12056, 5, 0), 0)</f>
        <v>9</v>
      </c>
      <c r="R3981" s="13">
        <f>IFERROR(VLOOKUP($A3981, 'Fielding Data'!$A$1:$H$12056, 6, 0), 0)</f>
        <v>19</v>
      </c>
      <c r="S3981" s="13">
        <f>IFERROR(VLOOKUP($A3981, 'Fielding Data'!$A$1:$H$12056, 7, 0), 0)</f>
        <v>0</v>
      </c>
      <c r="T3981" s="13">
        <f>IFERROR(VLOOKUP($A3981, 'Fielding Data'!$A$1:$H$12056, 8, 0), 0)</f>
        <v>1</v>
      </c>
      <c r="U3981" s="13">
        <f>SUMIFS('Fielding Data'!E:E, 'Fielding Data'!$A:$A, $A3981)</f>
        <v>9</v>
      </c>
      <c r="V3981" s="13">
        <f>SUMIFS('Fielding Data'!F:F, 'Fielding Data'!$A:$A, $A3981)</f>
        <v>19</v>
      </c>
      <c r="W3981" s="13">
        <f>SUMIFS('Fielding Data'!G:G, 'Fielding Data'!$A:$A, $A3981)</f>
        <v>0</v>
      </c>
      <c r="X3981" s="13">
        <f>SUMIFS('Fielding Data'!H:H, 'Fielding Data'!$A:$A, $A3981)</f>
        <v>1</v>
      </c>
    </row>
    <row r="3982" spans="1:24" x14ac:dyDescent="0.3">
      <c r="A3982" s="13" t="str">
        <f t="shared" si="125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 t="shared" si="124"/>
        <v>P</v>
      </c>
      <c r="Q3982" s="13">
        <f>IFERROR(VLOOKUP($A3982, 'Fielding Data'!$A$1:$H$12056, 5, 0), 0)</f>
        <v>1</v>
      </c>
      <c r="R3982" s="13">
        <f>IFERROR(VLOOKUP($A3982, 'Fielding Data'!$A$1:$H$12056, 6, 0), 0)</f>
        <v>2</v>
      </c>
      <c r="S3982" s="13">
        <f>IFERROR(VLOOKUP($A3982, 'Fielding Data'!$A$1:$H$12056, 7, 0), 0)</f>
        <v>0</v>
      </c>
      <c r="T3982" s="13">
        <f>IFERROR(VLOOKUP($A3982, 'Fielding Data'!$A$1:$H$12056, 8, 0), 0)</f>
        <v>0</v>
      </c>
      <c r="U3982" s="13">
        <f>SUMIFS('Fielding Data'!E:E, 'Fielding Data'!$A:$A, $A3982)</f>
        <v>1</v>
      </c>
      <c r="V3982" s="13">
        <f>SUMIFS('Fielding Data'!F:F, 'Fielding Data'!$A:$A, $A3982)</f>
        <v>2</v>
      </c>
      <c r="W3982" s="13">
        <f>SUMIFS('Fielding Data'!G:G, 'Fielding Data'!$A:$A, $A3982)</f>
        <v>0</v>
      </c>
      <c r="X3982" s="13">
        <f>SUMIFS('Fielding Data'!H:H, 'Fielding Data'!$A:$A, $A3982)</f>
        <v>0</v>
      </c>
    </row>
    <row r="3983" spans="1:24" x14ac:dyDescent="0.3">
      <c r="A3983" s="13" t="str">
        <f t="shared" si="125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 t="shared" si="124"/>
        <v>P</v>
      </c>
      <c r="Q3983" s="13">
        <f>IFERROR(VLOOKUP($A3983, 'Fielding Data'!$A$1:$H$12056, 5, 0), 0)</f>
        <v>3</v>
      </c>
      <c r="R3983" s="13">
        <f>IFERROR(VLOOKUP($A3983, 'Fielding Data'!$A$1:$H$12056, 6, 0), 0)</f>
        <v>16</v>
      </c>
      <c r="S3983" s="13">
        <f>IFERROR(VLOOKUP($A3983, 'Fielding Data'!$A$1:$H$12056, 7, 0), 0)</f>
        <v>2</v>
      </c>
      <c r="T3983" s="13">
        <f>IFERROR(VLOOKUP($A3983, 'Fielding Data'!$A$1:$H$12056, 8, 0), 0)</f>
        <v>1</v>
      </c>
      <c r="U3983" s="13">
        <f>SUMIFS('Fielding Data'!E:E, 'Fielding Data'!$A:$A, $A3983)</f>
        <v>3</v>
      </c>
      <c r="V3983" s="13">
        <f>SUMIFS('Fielding Data'!F:F, 'Fielding Data'!$A:$A, $A3983)</f>
        <v>16</v>
      </c>
      <c r="W3983" s="13">
        <f>SUMIFS('Fielding Data'!G:G, 'Fielding Data'!$A:$A, $A3983)</f>
        <v>2</v>
      </c>
      <c r="X3983" s="13">
        <f>SUMIFS('Fielding Data'!H:H, 'Fielding Data'!$A:$A, $A3983)</f>
        <v>1</v>
      </c>
    </row>
    <row r="3984" spans="1:24" x14ac:dyDescent="0.3">
      <c r="A3984" s="13" t="str">
        <f t="shared" si="125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 t="shared" si="124"/>
        <v>1B</v>
      </c>
      <c r="Q3984" s="13">
        <f>IFERROR(VLOOKUP($A3984, 'Fielding Data'!$A$1:$H$12056, 5, 0), 0)</f>
        <v>31</v>
      </c>
      <c r="R3984" s="13">
        <f>IFERROR(VLOOKUP($A3984, 'Fielding Data'!$A$1:$H$12056, 6, 0), 0)</f>
        <v>3</v>
      </c>
      <c r="S3984" s="13">
        <f>IFERROR(VLOOKUP($A3984, 'Fielding Data'!$A$1:$H$12056, 7, 0), 0)</f>
        <v>0</v>
      </c>
      <c r="T3984" s="13">
        <f>IFERROR(VLOOKUP($A3984, 'Fielding Data'!$A$1:$H$12056, 8, 0), 0)</f>
        <v>3</v>
      </c>
      <c r="U3984" s="13">
        <f>SUMIFS('Fielding Data'!E:E, 'Fielding Data'!$A:$A, $A3984)</f>
        <v>37</v>
      </c>
      <c r="V3984" s="13">
        <f>SUMIFS('Fielding Data'!F:F, 'Fielding Data'!$A:$A, $A3984)</f>
        <v>3</v>
      </c>
      <c r="W3984" s="13">
        <f>SUMIFS('Fielding Data'!G:G, 'Fielding Data'!$A:$A, $A3984)</f>
        <v>1</v>
      </c>
      <c r="X3984" s="13">
        <f>SUMIFS('Fielding Data'!H:H, 'Fielding Data'!$A:$A, $A3984)</f>
        <v>3</v>
      </c>
    </row>
    <row r="3985" spans="1:24" x14ac:dyDescent="0.3">
      <c r="A3985" s="13" t="str">
        <f t="shared" si="125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 t="shared" si="124"/>
        <v>C</v>
      </c>
      <c r="Q3985" s="13">
        <f>IFERROR(VLOOKUP($A3985, 'Fielding Data'!$A$1:$H$12056, 5, 0), 0)</f>
        <v>45</v>
      </c>
      <c r="R3985" s="13">
        <f>IFERROR(VLOOKUP($A3985, 'Fielding Data'!$A$1:$H$12056, 6, 0), 0)</f>
        <v>1</v>
      </c>
      <c r="S3985" s="13">
        <f>IFERROR(VLOOKUP($A3985, 'Fielding Data'!$A$1:$H$12056, 7, 0), 0)</f>
        <v>0</v>
      </c>
      <c r="T3985" s="13">
        <f>IFERROR(VLOOKUP($A3985, 'Fielding Data'!$A$1:$H$12056, 8, 0), 0)</f>
        <v>0</v>
      </c>
      <c r="U3985" s="13">
        <f>SUMIFS('Fielding Data'!E:E, 'Fielding Data'!$A:$A, $A3985)</f>
        <v>45</v>
      </c>
      <c r="V3985" s="13">
        <f>SUMIFS('Fielding Data'!F:F, 'Fielding Data'!$A:$A, $A3985)</f>
        <v>1</v>
      </c>
      <c r="W3985" s="13">
        <f>SUMIFS('Fielding Data'!G:G, 'Fielding Data'!$A:$A, $A3985)</f>
        <v>0</v>
      </c>
      <c r="X3985" s="13">
        <f>SUMIFS('Fielding Data'!H:H, 'Fielding Data'!$A:$A, $A3985)</f>
        <v>0</v>
      </c>
    </row>
    <row r="3986" spans="1:24" x14ac:dyDescent="0.3">
      <c r="A3986" s="13" t="str">
        <f t="shared" si="125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 t="shared" si="124"/>
        <v>3B</v>
      </c>
      <c r="Q3986" s="13">
        <f>IFERROR(VLOOKUP($A3986, 'Fielding Data'!$A$1:$H$12056, 5, 0), 0)</f>
        <v>83</v>
      </c>
      <c r="R3986" s="13">
        <f>IFERROR(VLOOKUP($A3986, 'Fielding Data'!$A$1:$H$12056, 6, 0), 0)</f>
        <v>252</v>
      </c>
      <c r="S3986" s="13">
        <f>IFERROR(VLOOKUP($A3986, 'Fielding Data'!$A$1:$H$12056, 7, 0), 0)</f>
        <v>11</v>
      </c>
      <c r="T3986" s="13">
        <f>IFERROR(VLOOKUP($A3986, 'Fielding Data'!$A$1:$H$12056, 8, 0), 0)</f>
        <v>18</v>
      </c>
      <c r="U3986" s="13">
        <f>SUMIFS('Fielding Data'!E:E, 'Fielding Data'!$A:$A, $A3986)</f>
        <v>83</v>
      </c>
      <c r="V3986" s="13">
        <f>SUMIFS('Fielding Data'!F:F, 'Fielding Data'!$A:$A, $A3986)</f>
        <v>252</v>
      </c>
      <c r="W3986" s="13">
        <f>SUMIFS('Fielding Data'!G:G, 'Fielding Data'!$A:$A, $A3986)</f>
        <v>11</v>
      </c>
      <c r="X3986" s="13">
        <f>SUMIFS('Fielding Data'!H:H, 'Fielding Data'!$A:$A, $A3986)</f>
        <v>18</v>
      </c>
    </row>
    <row r="3987" spans="1:24" x14ac:dyDescent="0.3">
      <c r="A3987" s="13" t="str">
        <f t="shared" si="125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 t="shared" si="124"/>
        <v>P</v>
      </c>
      <c r="Q3987" s="13">
        <f>IFERROR(VLOOKUP($A3987, 'Fielding Data'!$A$1:$H$12056, 5, 0), 0)</f>
        <v>0</v>
      </c>
      <c r="R3987" s="13">
        <f>IFERROR(VLOOKUP($A3987, 'Fielding Data'!$A$1:$H$12056, 6, 0), 0)</f>
        <v>0</v>
      </c>
      <c r="S3987" s="13">
        <f>IFERROR(VLOOKUP($A3987, 'Fielding Data'!$A$1:$H$12056, 7, 0), 0)</f>
        <v>0</v>
      </c>
      <c r="T3987" s="13">
        <f>IFERROR(VLOOKUP($A3987, 'Fielding Data'!$A$1:$H$12056, 8, 0), 0)</f>
        <v>0</v>
      </c>
      <c r="U3987" s="13">
        <f>SUMIFS('Fielding Data'!E:E, 'Fielding Data'!$A:$A, $A3987)</f>
        <v>0</v>
      </c>
      <c r="V3987" s="13">
        <f>SUMIFS('Fielding Data'!F:F, 'Fielding Data'!$A:$A, $A3987)</f>
        <v>0</v>
      </c>
      <c r="W3987" s="13">
        <f>SUMIFS('Fielding Data'!G:G, 'Fielding Data'!$A:$A, $A3987)</f>
        <v>0</v>
      </c>
      <c r="X3987" s="13">
        <f>SUMIFS('Fielding Data'!H:H, 'Fielding Data'!$A:$A, $A3987)</f>
        <v>0</v>
      </c>
    </row>
    <row r="3988" spans="1:24" x14ac:dyDescent="0.3">
      <c r="A3988" s="13" t="str">
        <f t="shared" si="125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 t="shared" si="124"/>
        <v>SS</v>
      </c>
      <c r="Q3988" s="13">
        <f>IFERROR(VLOOKUP($A3988, 'Fielding Data'!$A$1:$H$12056, 5, 0), 0)</f>
        <v>197</v>
      </c>
      <c r="R3988" s="13">
        <f>IFERROR(VLOOKUP($A3988, 'Fielding Data'!$A$1:$H$12056, 6, 0), 0)</f>
        <v>401</v>
      </c>
      <c r="S3988" s="13">
        <f>IFERROR(VLOOKUP($A3988, 'Fielding Data'!$A$1:$H$12056, 7, 0), 0)</f>
        <v>15</v>
      </c>
      <c r="T3988" s="13">
        <f>IFERROR(VLOOKUP($A3988, 'Fielding Data'!$A$1:$H$12056, 8, 0), 0)</f>
        <v>89</v>
      </c>
      <c r="U3988" s="13">
        <f>SUMIFS('Fielding Data'!E:E, 'Fielding Data'!$A:$A, $A3988)</f>
        <v>197</v>
      </c>
      <c r="V3988" s="13">
        <f>SUMIFS('Fielding Data'!F:F, 'Fielding Data'!$A:$A, $A3988)</f>
        <v>401</v>
      </c>
      <c r="W3988" s="13">
        <f>SUMIFS('Fielding Data'!G:G, 'Fielding Data'!$A:$A, $A3988)</f>
        <v>15</v>
      </c>
      <c r="X3988" s="13">
        <f>SUMIFS('Fielding Data'!H:H, 'Fielding Data'!$A:$A, $A3988)</f>
        <v>89</v>
      </c>
    </row>
    <row r="3989" spans="1:24" x14ac:dyDescent="0.3">
      <c r="A3989" s="13" t="str">
        <f t="shared" si="125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 t="shared" si="124"/>
        <v>P</v>
      </c>
      <c r="Q3989" s="13">
        <f>IFERROR(VLOOKUP($A3989, 'Fielding Data'!$A$1:$H$12056, 5, 0), 0)</f>
        <v>5</v>
      </c>
      <c r="R3989" s="13">
        <f>IFERROR(VLOOKUP($A3989, 'Fielding Data'!$A$1:$H$12056, 6, 0), 0)</f>
        <v>19</v>
      </c>
      <c r="S3989" s="13">
        <f>IFERROR(VLOOKUP($A3989, 'Fielding Data'!$A$1:$H$12056, 7, 0), 0)</f>
        <v>0</v>
      </c>
      <c r="T3989" s="13">
        <f>IFERROR(VLOOKUP($A3989, 'Fielding Data'!$A$1:$H$12056, 8, 0), 0)</f>
        <v>1</v>
      </c>
      <c r="U3989" s="13">
        <f>SUMIFS('Fielding Data'!E:E, 'Fielding Data'!$A:$A, $A3989)</f>
        <v>5</v>
      </c>
      <c r="V3989" s="13">
        <f>SUMIFS('Fielding Data'!F:F, 'Fielding Data'!$A:$A, $A3989)</f>
        <v>19</v>
      </c>
      <c r="W3989" s="13">
        <f>SUMIFS('Fielding Data'!G:G, 'Fielding Data'!$A:$A, $A3989)</f>
        <v>0</v>
      </c>
      <c r="X3989" s="13">
        <f>SUMIFS('Fielding Data'!H:H, 'Fielding Data'!$A:$A, $A3989)</f>
        <v>1</v>
      </c>
    </row>
    <row r="3990" spans="1:24" x14ac:dyDescent="0.3">
      <c r="A3990" s="13" t="str">
        <f t="shared" si="125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 t="shared" si="124"/>
        <v>CF</v>
      </c>
      <c r="Q3990" s="13">
        <f>IFERROR(VLOOKUP($A3990, 'Fielding Data'!$A$1:$H$12056, 5, 0), 0)</f>
        <v>0</v>
      </c>
      <c r="R3990" s="13">
        <f>IFERROR(VLOOKUP($A3990, 'Fielding Data'!$A$1:$H$12056, 6, 0), 0)</f>
        <v>0</v>
      </c>
      <c r="S3990" s="13">
        <f>IFERROR(VLOOKUP($A3990, 'Fielding Data'!$A$1:$H$12056, 7, 0), 0)</f>
        <v>0</v>
      </c>
      <c r="T3990" s="13">
        <f>IFERROR(VLOOKUP($A3990, 'Fielding Data'!$A$1:$H$12056, 8, 0), 0)</f>
        <v>0</v>
      </c>
      <c r="U3990" s="13">
        <f>SUMIFS('Fielding Data'!E:E, 'Fielding Data'!$A:$A, $A3990)</f>
        <v>101</v>
      </c>
      <c r="V3990" s="13">
        <f>SUMIFS('Fielding Data'!F:F, 'Fielding Data'!$A:$A, $A3990)</f>
        <v>1</v>
      </c>
      <c r="W3990" s="13">
        <f>SUMIFS('Fielding Data'!G:G, 'Fielding Data'!$A:$A, $A3990)</f>
        <v>0</v>
      </c>
      <c r="X3990" s="13">
        <f>SUMIFS('Fielding Data'!H:H, 'Fielding Data'!$A:$A, $A3990)</f>
        <v>1</v>
      </c>
    </row>
    <row r="3991" spans="1:24" x14ac:dyDescent="0.3">
      <c r="A3991" s="13" t="str">
        <f t="shared" si="125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 t="shared" si="124"/>
        <v>P</v>
      </c>
      <c r="Q3991" s="13">
        <f>IFERROR(VLOOKUP($A3991, 'Fielding Data'!$A$1:$H$12056, 5, 0), 0)</f>
        <v>9</v>
      </c>
      <c r="R3991" s="13">
        <f>IFERROR(VLOOKUP($A3991, 'Fielding Data'!$A$1:$H$12056, 6, 0), 0)</f>
        <v>14</v>
      </c>
      <c r="S3991" s="13">
        <f>IFERROR(VLOOKUP($A3991, 'Fielding Data'!$A$1:$H$12056, 7, 0), 0)</f>
        <v>0</v>
      </c>
      <c r="T3991" s="13">
        <f>IFERROR(VLOOKUP($A3991, 'Fielding Data'!$A$1:$H$12056, 8, 0), 0)</f>
        <v>1</v>
      </c>
      <c r="U3991" s="13">
        <f>SUMIFS('Fielding Data'!E:E, 'Fielding Data'!$A:$A, $A3991)</f>
        <v>9</v>
      </c>
      <c r="V3991" s="13">
        <f>SUMIFS('Fielding Data'!F:F, 'Fielding Data'!$A:$A, $A3991)</f>
        <v>14</v>
      </c>
      <c r="W3991" s="13">
        <f>SUMIFS('Fielding Data'!G:G, 'Fielding Data'!$A:$A, $A3991)</f>
        <v>0</v>
      </c>
      <c r="X3991" s="13">
        <f>SUMIFS('Fielding Data'!H:H, 'Fielding Data'!$A:$A, $A3991)</f>
        <v>1</v>
      </c>
    </row>
    <row r="3992" spans="1:24" x14ac:dyDescent="0.3">
      <c r="A3992" s="13" t="str">
        <f t="shared" si="125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 t="shared" si="124"/>
        <v>P</v>
      </c>
      <c r="Q3992" s="13">
        <f>IFERROR(VLOOKUP($A3992, 'Fielding Data'!$A$1:$H$12056, 5, 0), 0)</f>
        <v>1</v>
      </c>
      <c r="R3992" s="13">
        <f>IFERROR(VLOOKUP($A3992, 'Fielding Data'!$A$1:$H$12056, 6, 0), 0)</f>
        <v>1</v>
      </c>
      <c r="S3992" s="13">
        <f>IFERROR(VLOOKUP($A3992, 'Fielding Data'!$A$1:$H$12056, 7, 0), 0)</f>
        <v>0</v>
      </c>
      <c r="T3992" s="13">
        <f>IFERROR(VLOOKUP($A3992, 'Fielding Data'!$A$1:$H$12056, 8, 0), 0)</f>
        <v>0</v>
      </c>
      <c r="U3992" s="13">
        <f>SUMIFS('Fielding Data'!E:E, 'Fielding Data'!$A:$A, $A3992)</f>
        <v>1</v>
      </c>
      <c r="V3992" s="13">
        <f>SUMIFS('Fielding Data'!F:F, 'Fielding Data'!$A:$A, $A3992)</f>
        <v>1</v>
      </c>
      <c r="W3992" s="13">
        <f>SUMIFS('Fielding Data'!G:G, 'Fielding Data'!$A:$A, $A3992)</f>
        <v>0</v>
      </c>
      <c r="X3992" s="13">
        <f>SUMIFS('Fielding Data'!H:H, 'Fielding Data'!$A:$A, $A3992)</f>
        <v>0</v>
      </c>
    </row>
    <row r="3993" spans="1:24" x14ac:dyDescent="0.3">
      <c r="A3993" s="13" t="str">
        <f t="shared" si="125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 t="shared" si="124"/>
        <v>1B</v>
      </c>
      <c r="Q3993" s="13">
        <f>IFERROR(VLOOKUP($A3993, 'Fielding Data'!$A$1:$H$12056, 5, 0), 0)</f>
        <v>941</v>
      </c>
      <c r="R3993" s="13">
        <f>IFERROR(VLOOKUP($A3993, 'Fielding Data'!$A$1:$H$12056, 6, 0), 0)</f>
        <v>92</v>
      </c>
      <c r="S3993" s="13">
        <f>IFERROR(VLOOKUP($A3993, 'Fielding Data'!$A$1:$H$12056, 7, 0), 0)</f>
        <v>2</v>
      </c>
      <c r="T3993" s="13">
        <f>IFERROR(VLOOKUP($A3993, 'Fielding Data'!$A$1:$H$12056, 8, 0), 0)</f>
        <v>96</v>
      </c>
      <c r="U3993" s="13">
        <f>SUMIFS('Fielding Data'!E:E, 'Fielding Data'!$A:$A, $A3993)</f>
        <v>941</v>
      </c>
      <c r="V3993" s="13">
        <f>SUMIFS('Fielding Data'!F:F, 'Fielding Data'!$A:$A, $A3993)</f>
        <v>92</v>
      </c>
      <c r="W3993" s="13">
        <f>SUMIFS('Fielding Data'!G:G, 'Fielding Data'!$A:$A, $A3993)</f>
        <v>2</v>
      </c>
      <c r="X3993" s="13">
        <f>SUMIFS('Fielding Data'!H:H, 'Fielding Data'!$A:$A, $A3993)</f>
        <v>96</v>
      </c>
    </row>
    <row r="3994" spans="1:24" x14ac:dyDescent="0.3">
      <c r="A3994" s="13" t="str">
        <f t="shared" si="125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 t="shared" si="124"/>
        <v>P</v>
      </c>
      <c r="Q3994" s="13">
        <f>IFERROR(VLOOKUP($A3994, 'Fielding Data'!$A$1:$H$12056, 5, 0), 0)</f>
        <v>0</v>
      </c>
      <c r="R3994" s="13">
        <f>IFERROR(VLOOKUP($A3994, 'Fielding Data'!$A$1:$H$12056, 6, 0), 0)</f>
        <v>0</v>
      </c>
      <c r="S3994" s="13">
        <f>IFERROR(VLOOKUP($A3994, 'Fielding Data'!$A$1:$H$12056, 7, 0), 0)</f>
        <v>0</v>
      </c>
      <c r="T3994" s="13">
        <f>IFERROR(VLOOKUP($A3994, 'Fielding Data'!$A$1:$H$12056, 8, 0), 0)</f>
        <v>0</v>
      </c>
      <c r="U3994" s="13">
        <f>SUMIFS('Fielding Data'!E:E, 'Fielding Data'!$A:$A, $A3994)</f>
        <v>0</v>
      </c>
      <c r="V3994" s="13">
        <f>SUMIFS('Fielding Data'!F:F, 'Fielding Data'!$A:$A, $A3994)</f>
        <v>0</v>
      </c>
      <c r="W3994" s="13">
        <f>SUMIFS('Fielding Data'!G:G, 'Fielding Data'!$A:$A, $A3994)</f>
        <v>0</v>
      </c>
      <c r="X3994" s="13">
        <f>SUMIFS('Fielding Data'!H:H, 'Fielding Data'!$A:$A, $A3994)</f>
        <v>0</v>
      </c>
    </row>
    <row r="3995" spans="1:24" x14ac:dyDescent="0.3">
      <c r="A3995" s="13" t="str">
        <f t="shared" si="125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 t="shared" si="124"/>
        <v>P</v>
      </c>
      <c r="Q3995" s="13">
        <f>IFERROR(VLOOKUP($A3995, 'Fielding Data'!$A$1:$H$12056, 5, 0), 0)</f>
        <v>2</v>
      </c>
      <c r="R3995" s="13">
        <f>IFERROR(VLOOKUP($A3995, 'Fielding Data'!$A$1:$H$12056, 6, 0), 0)</f>
        <v>8</v>
      </c>
      <c r="S3995" s="13">
        <f>IFERROR(VLOOKUP($A3995, 'Fielding Data'!$A$1:$H$12056, 7, 0), 0)</f>
        <v>0</v>
      </c>
      <c r="T3995" s="13">
        <f>IFERROR(VLOOKUP($A3995, 'Fielding Data'!$A$1:$H$12056, 8, 0), 0)</f>
        <v>1</v>
      </c>
      <c r="U3995" s="13">
        <f>SUMIFS('Fielding Data'!E:E, 'Fielding Data'!$A:$A, $A3995)</f>
        <v>2</v>
      </c>
      <c r="V3995" s="13">
        <f>SUMIFS('Fielding Data'!F:F, 'Fielding Data'!$A:$A, $A3995)</f>
        <v>8</v>
      </c>
      <c r="W3995" s="13">
        <f>SUMIFS('Fielding Data'!G:G, 'Fielding Data'!$A:$A, $A3995)</f>
        <v>0</v>
      </c>
      <c r="X3995" s="13">
        <f>SUMIFS('Fielding Data'!H:H, 'Fielding Data'!$A:$A, $A3995)</f>
        <v>1</v>
      </c>
    </row>
    <row r="3996" spans="1:24" x14ac:dyDescent="0.3">
      <c r="A3996" s="13" t="str">
        <f t="shared" si="125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 t="shared" si="124"/>
        <v>P</v>
      </c>
      <c r="Q3996" s="13">
        <f>IFERROR(VLOOKUP($A3996, 'Fielding Data'!$A$1:$H$12056, 5, 0), 0)</f>
        <v>5</v>
      </c>
      <c r="R3996" s="13">
        <f>IFERROR(VLOOKUP($A3996, 'Fielding Data'!$A$1:$H$12056, 6, 0), 0)</f>
        <v>4</v>
      </c>
      <c r="S3996" s="13">
        <f>IFERROR(VLOOKUP($A3996, 'Fielding Data'!$A$1:$H$12056, 7, 0), 0)</f>
        <v>0</v>
      </c>
      <c r="T3996" s="13">
        <f>IFERROR(VLOOKUP($A3996, 'Fielding Data'!$A$1:$H$12056, 8, 0), 0)</f>
        <v>0</v>
      </c>
      <c r="U3996" s="13">
        <f>SUMIFS('Fielding Data'!E:E, 'Fielding Data'!$A:$A, $A3996)</f>
        <v>5</v>
      </c>
      <c r="V3996" s="13">
        <f>SUMIFS('Fielding Data'!F:F, 'Fielding Data'!$A:$A, $A3996)</f>
        <v>4</v>
      </c>
      <c r="W3996" s="13">
        <f>SUMIFS('Fielding Data'!G:G, 'Fielding Data'!$A:$A, $A3996)</f>
        <v>0</v>
      </c>
      <c r="X3996" s="13">
        <f>SUMIFS('Fielding Data'!H:H, 'Fielding Data'!$A:$A, $A3996)</f>
        <v>0</v>
      </c>
    </row>
    <row r="3997" spans="1:24" x14ac:dyDescent="0.3">
      <c r="A3997" s="13" t="str">
        <f t="shared" si="125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 t="shared" si="124"/>
        <v>P</v>
      </c>
      <c r="Q3997" s="13">
        <f>IFERROR(VLOOKUP($A3997, 'Fielding Data'!$A$1:$H$12056, 5, 0), 0)</f>
        <v>0</v>
      </c>
      <c r="R3997" s="13">
        <f>IFERROR(VLOOKUP($A3997, 'Fielding Data'!$A$1:$H$12056, 6, 0), 0)</f>
        <v>0</v>
      </c>
      <c r="S3997" s="13">
        <f>IFERROR(VLOOKUP($A3997, 'Fielding Data'!$A$1:$H$12056, 7, 0), 0)</f>
        <v>0</v>
      </c>
      <c r="T3997" s="13">
        <f>IFERROR(VLOOKUP($A3997, 'Fielding Data'!$A$1:$H$12056, 8, 0), 0)</f>
        <v>0</v>
      </c>
      <c r="U3997" s="13">
        <f>SUMIFS('Fielding Data'!E:E, 'Fielding Data'!$A:$A, $A3997)</f>
        <v>0</v>
      </c>
      <c r="V3997" s="13">
        <f>SUMIFS('Fielding Data'!F:F, 'Fielding Data'!$A:$A, $A3997)</f>
        <v>0</v>
      </c>
      <c r="W3997" s="13">
        <f>SUMIFS('Fielding Data'!G:G, 'Fielding Data'!$A:$A, $A3997)</f>
        <v>0</v>
      </c>
      <c r="X3997" s="13">
        <f>SUMIFS('Fielding Data'!H:H, 'Fielding Data'!$A:$A, $A3997)</f>
        <v>0</v>
      </c>
    </row>
    <row r="3998" spans="1:24" x14ac:dyDescent="0.3">
      <c r="A3998" s="13" t="str">
        <f t="shared" si="125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 t="shared" si="124"/>
        <v>2B</v>
      </c>
      <c r="Q3998" s="13">
        <f>IFERROR(VLOOKUP($A3998, 'Fielding Data'!$A$1:$H$12056, 5, 0), 0)</f>
        <v>12</v>
      </c>
      <c r="R3998" s="13">
        <f>IFERROR(VLOOKUP($A3998, 'Fielding Data'!$A$1:$H$12056, 6, 0), 0)</f>
        <v>19</v>
      </c>
      <c r="S3998" s="13">
        <f>IFERROR(VLOOKUP($A3998, 'Fielding Data'!$A$1:$H$12056, 7, 0), 0)</f>
        <v>2</v>
      </c>
      <c r="T3998" s="13">
        <f>IFERROR(VLOOKUP($A3998, 'Fielding Data'!$A$1:$H$12056, 8, 0), 0)</f>
        <v>4</v>
      </c>
      <c r="U3998" s="13">
        <f>SUMIFS('Fielding Data'!E:E, 'Fielding Data'!$A:$A, $A3998)</f>
        <v>57</v>
      </c>
      <c r="V3998" s="13">
        <f>SUMIFS('Fielding Data'!F:F, 'Fielding Data'!$A:$A, $A3998)</f>
        <v>19</v>
      </c>
      <c r="W3998" s="13">
        <f>SUMIFS('Fielding Data'!G:G, 'Fielding Data'!$A:$A, $A3998)</f>
        <v>6</v>
      </c>
      <c r="X3998" s="13">
        <f>SUMIFS('Fielding Data'!H:H, 'Fielding Data'!$A:$A, $A3998)</f>
        <v>4</v>
      </c>
    </row>
    <row r="3999" spans="1:24" x14ac:dyDescent="0.3">
      <c r="A3999" s="13" t="str">
        <f t="shared" si="125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 t="shared" si="124"/>
        <v>P</v>
      </c>
      <c r="Q3999" s="13">
        <f>IFERROR(VLOOKUP($A3999, 'Fielding Data'!$A$1:$H$12056, 5, 0), 0)</f>
        <v>2</v>
      </c>
      <c r="R3999" s="13">
        <f>IFERROR(VLOOKUP($A3999, 'Fielding Data'!$A$1:$H$12056, 6, 0), 0)</f>
        <v>2</v>
      </c>
      <c r="S3999" s="13">
        <f>IFERROR(VLOOKUP($A3999, 'Fielding Data'!$A$1:$H$12056, 7, 0), 0)</f>
        <v>0</v>
      </c>
      <c r="T3999" s="13">
        <f>IFERROR(VLOOKUP($A3999, 'Fielding Data'!$A$1:$H$12056, 8, 0), 0)</f>
        <v>0</v>
      </c>
      <c r="U3999" s="13">
        <f>SUMIFS('Fielding Data'!E:E, 'Fielding Data'!$A:$A, $A3999)</f>
        <v>2</v>
      </c>
      <c r="V3999" s="13">
        <f>SUMIFS('Fielding Data'!F:F, 'Fielding Data'!$A:$A, $A3999)</f>
        <v>2</v>
      </c>
      <c r="W3999" s="13">
        <f>SUMIFS('Fielding Data'!G:G, 'Fielding Data'!$A:$A, $A3999)</f>
        <v>0</v>
      </c>
      <c r="X3999" s="13">
        <f>SUMIFS('Fielding Data'!H:H, 'Fielding Data'!$A:$A, $A3999)</f>
        <v>0</v>
      </c>
    </row>
    <row r="4000" spans="1:24" x14ac:dyDescent="0.3">
      <c r="A4000" s="13" t="str">
        <f t="shared" si="125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 t="shared" si="124"/>
        <v>P</v>
      </c>
      <c r="Q4000" s="13">
        <f>IFERROR(VLOOKUP($A4000, 'Fielding Data'!$A$1:$H$12056, 5, 0), 0)</f>
        <v>7</v>
      </c>
      <c r="R4000" s="13">
        <f>IFERROR(VLOOKUP($A4000, 'Fielding Data'!$A$1:$H$12056, 6, 0), 0)</f>
        <v>15</v>
      </c>
      <c r="S4000" s="13">
        <f>IFERROR(VLOOKUP($A4000, 'Fielding Data'!$A$1:$H$12056, 7, 0), 0)</f>
        <v>2</v>
      </c>
      <c r="T4000" s="13">
        <f>IFERROR(VLOOKUP($A4000, 'Fielding Data'!$A$1:$H$12056, 8, 0), 0)</f>
        <v>2</v>
      </c>
      <c r="U4000" s="13">
        <f>SUMIFS('Fielding Data'!E:E, 'Fielding Data'!$A:$A, $A4000)</f>
        <v>7</v>
      </c>
      <c r="V4000" s="13">
        <f>SUMIFS('Fielding Data'!F:F, 'Fielding Data'!$A:$A, $A4000)</f>
        <v>15</v>
      </c>
      <c r="W4000" s="13">
        <f>SUMIFS('Fielding Data'!G:G, 'Fielding Data'!$A:$A, $A4000)</f>
        <v>2</v>
      </c>
      <c r="X4000" s="13">
        <f>SUMIFS('Fielding Data'!H:H, 'Fielding Data'!$A:$A, $A4000)</f>
        <v>2</v>
      </c>
    </row>
    <row r="4001" spans="1:24" x14ac:dyDescent="0.3">
      <c r="A4001" s="13" t="str">
        <f t="shared" si="125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 t="shared" si="124"/>
        <v>P</v>
      </c>
      <c r="Q4001" s="13">
        <f>IFERROR(VLOOKUP($A4001, 'Fielding Data'!$A$1:$H$12056, 5, 0), 0)</f>
        <v>1</v>
      </c>
      <c r="R4001" s="13">
        <f>IFERROR(VLOOKUP($A4001, 'Fielding Data'!$A$1:$H$12056, 6, 0), 0)</f>
        <v>11</v>
      </c>
      <c r="S4001" s="13">
        <f>IFERROR(VLOOKUP($A4001, 'Fielding Data'!$A$1:$H$12056, 7, 0), 0)</f>
        <v>0</v>
      </c>
      <c r="T4001" s="13">
        <f>IFERROR(VLOOKUP($A4001, 'Fielding Data'!$A$1:$H$12056, 8, 0), 0)</f>
        <v>0</v>
      </c>
      <c r="U4001" s="13">
        <f>SUMIFS('Fielding Data'!E:E, 'Fielding Data'!$A:$A, $A4001)</f>
        <v>1</v>
      </c>
      <c r="V4001" s="13">
        <f>SUMIFS('Fielding Data'!F:F, 'Fielding Data'!$A:$A, $A4001)</f>
        <v>11</v>
      </c>
      <c r="W4001" s="13">
        <f>SUMIFS('Fielding Data'!G:G, 'Fielding Data'!$A:$A, $A4001)</f>
        <v>0</v>
      </c>
      <c r="X4001" s="13">
        <f>SUMIFS('Fielding Data'!H:H, 'Fielding Data'!$A:$A, $A4001)</f>
        <v>0</v>
      </c>
    </row>
    <row r="4002" spans="1:24" x14ac:dyDescent="0.3">
      <c r="A4002" s="13" t="str">
        <f t="shared" si="125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 t="shared" si="124"/>
        <v>1B</v>
      </c>
      <c r="Q4002" s="13">
        <f>IFERROR(VLOOKUP($A4002, 'Fielding Data'!$A$1:$H$12056, 5, 0), 0)</f>
        <v>3</v>
      </c>
      <c r="R4002" s="13">
        <f>IFERROR(VLOOKUP($A4002, 'Fielding Data'!$A$1:$H$12056, 6, 0), 0)</f>
        <v>0</v>
      </c>
      <c r="S4002" s="13">
        <f>IFERROR(VLOOKUP($A4002, 'Fielding Data'!$A$1:$H$12056, 7, 0), 0)</f>
        <v>0</v>
      </c>
      <c r="T4002" s="13">
        <f>IFERROR(VLOOKUP($A4002, 'Fielding Data'!$A$1:$H$12056, 8, 0), 0)</f>
        <v>0</v>
      </c>
      <c r="U4002" s="13">
        <f>SUMIFS('Fielding Data'!E:E, 'Fielding Data'!$A:$A, $A4002)</f>
        <v>92</v>
      </c>
      <c r="V4002" s="13">
        <f>SUMIFS('Fielding Data'!F:F, 'Fielding Data'!$A:$A, $A4002)</f>
        <v>8</v>
      </c>
      <c r="W4002" s="13">
        <f>SUMIFS('Fielding Data'!G:G, 'Fielding Data'!$A:$A, $A4002)</f>
        <v>1</v>
      </c>
      <c r="X4002" s="13">
        <f>SUMIFS('Fielding Data'!H:H, 'Fielding Data'!$A:$A, $A4002)</f>
        <v>0</v>
      </c>
    </row>
    <row r="4003" spans="1:24" x14ac:dyDescent="0.3">
      <c r="A4003" s="13" t="str">
        <f t="shared" si="125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 t="shared" si="124"/>
        <v>LF</v>
      </c>
      <c r="Q4003" s="13">
        <f>IFERROR(VLOOKUP($A4003, 'Fielding Data'!$A$1:$H$12056, 5, 0), 0)</f>
        <v>0</v>
      </c>
      <c r="R4003" s="13">
        <f>IFERROR(VLOOKUP($A4003, 'Fielding Data'!$A$1:$H$12056, 6, 0), 0)</f>
        <v>0</v>
      </c>
      <c r="S4003" s="13">
        <f>IFERROR(VLOOKUP($A4003, 'Fielding Data'!$A$1:$H$12056, 7, 0), 0)</f>
        <v>0</v>
      </c>
      <c r="T4003" s="13">
        <f>IFERROR(VLOOKUP($A4003, 'Fielding Data'!$A$1:$H$12056, 8, 0), 0)</f>
        <v>0</v>
      </c>
      <c r="U4003" s="13">
        <f>SUMIFS('Fielding Data'!E:E, 'Fielding Data'!$A:$A, $A4003)</f>
        <v>0</v>
      </c>
      <c r="V4003" s="13">
        <f>SUMIFS('Fielding Data'!F:F, 'Fielding Data'!$A:$A, $A4003)</f>
        <v>0</v>
      </c>
      <c r="W4003" s="13">
        <f>SUMIFS('Fielding Data'!G:G, 'Fielding Data'!$A:$A, $A4003)</f>
        <v>1</v>
      </c>
      <c r="X4003" s="13">
        <f>SUMIFS('Fielding Data'!H:H, 'Fielding Data'!$A:$A, $A4003)</f>
        <v>0</v>
      </c>
    </row>
    <row r="4004" spans="1:24" x14ac:dyDescent="0.3">
      <c r="A4004" s="13" t="str">
        <f t="shared" si="125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 t="shared" si="124"/>
        <v>2B</v>
      </c>
      <c r="Q4004" s="13">
        <f>IFERROR(VLOOKUP($A4004, 'Fielding Data'!$A$1:$H$12056, 5, 0), 0)</f>
        <v>34</v>
      </c>
      <c r="R4004" s="13">
        <f>IFERROR(VLOOKUP($A4004, 'Fielding Data'!$A$1:$H$12056, 6, 0), 0)</f>
        <v>56</v>
      </c>
      <c r="S4004" s="13">
        <f>IFERROR(VLOOKUP($A4004, 'Fielding Data'!$A$1:$H$12056, 7, 0), 0)</f>
        <v>3</v>
      </c>
      <c r="T4004" s="13">
        <f>IFERROR(VLOOKUP($A4004, 'Fielding Data'!$A$1:$H$12056, 8, 0), 0)</f>
        <v>11</v>
      </c>
      <c r="U4004" s="13">
        <f>SUMIFS('Fielding Data'!E:E, 'Fielding Data'!$A:$A, $A4004)</f>
        <v>85</v>
      </c>
      <c r="V4004" s="13">
        <f>SUMIFS('Fielding Data'!F:F, 'Fielding Data'!$A:$A, $A4004)</f>
        <v>151</v>
      </c>
      <c r="W4004" s="13">
        <f>SUMIFS('Fielding Data'!G:G, 'Fielding Data'!$A:$A, $A4004)</f>
        <v>5</v>
      </c>
      <c r="X4004" s="13">
        <f>SUMIFS('Fielding Data'!H:H, 'Fielding Data'!$A:$A, $A4004)</f>
        <v>38</v>
      </c>
    </row>
    <row r="4005" spans="1:24" x14ac:dyDescent="0.3">
      <c r="A4005" s="13" t="str">
        <f t="shared" si="125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 t="shared" si="124"/>
        <v>P</v>
      </c>
      <c r="Q4005" s="13">
        <f>IFERROR(VLOOKUP($A4005, 'Fielding Data'!$A$1:$H$12056, 5, 0), 0)</f>
        <v>4</v>
      </c>
      <c r="R4005" s="13">
        <f>IFERROR(VLOOKUP($A4005, 'Fielding Data'!$A$1:$H$12056, 6, 0), 0)</f>
        <v>4</v>
      </c>
      <c r="S4005" s="13">
        <f>IFERROR(VLOOKUP($A4005, 'Fielding Data'!$A$1:$H$12056, 7, 0), 0)</f>
        <v>1</v>
      </c>
      <c r="T4005" s="13">
        <f>IFERROR(VLOOKUP($A4005, 'Fielding Data'!$A$1:$H$12056, 8, 0), 0)</f>
        <v>0</v>
      </c>
      <c r="U4005" s="13">
        <f>SUMIFS('Fielding Data'!E:E, 'Fielding Data'!$A:$A, $A4005)</f>
        <v>4</v>
      </c>
      <c r="V4005" s="13">
        <f>SUMIFS('Fielding Data'!F:F, 'Fielding Data'!$A:$A, $A4005)</f>
        <v>4</v>
      </c>
      <c r="W4005" s="13">
        <f>SUMIFS('Fielding Data'!G:G, 'Fielding Data'!$A:$A, $A4005)</f>
        <v>1</v>
      </c>
      <c r="X4005" s="13">
        <f>SUMIFS('Fielding Data'!H:H, 'Fielding Data'!$A:$A, $A4005)</f>
        <v>0</v>
      </c>
    </row>
    <row r="4006" spans="1:24" x14ac:dyDescent="0.3">
      <c r="A4006" s="13" t="str">
        <f t="shared" si="125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 t="shared" si="124"/>
        <v>C</v>
      </c>
      <c r="Q4006" s="13">
        <f>IFERROR(VLOOKUP($A4006, 'Fielding Data'!$A$1:$H$12056, 5, 0), 0)</f>
        <v>136</v>
      </c>
      <c r="R4006" s="13">
        <f>IFERROR(VLOOKUP($A4006, 'Fielding Data'!$A$1:$H$12056, 6, 0), 0)</f>
        <v>13</v>
      </c>
      <c r="S4006" s="13">
        <f>IFERROR(VLOOKUP($A4006, 'Fielding Data'!$A$1:$H$12056, 7, 0), 0)</f>
        <v>2</v>
      </c>
      <c r="T4006" s="13">
        <f>IFERROR(VLOOKUP($A4006, 'Fielding Data'!$A$1:$H$12056, 8, 0), 0)</f>
        <v>0</v>
      </c>
      <c r="U4006" s="13">
        <f>SUMIFS('Fielding Data'!E:E, 'Fielding Data'!$A:$A, $A4006)</f>
        <v>165</v>
      </c>
      <c r="V4006" s="13">
        <f>SUMIFS('Fielding Data'!F:F, 'Fielding Data'!$A:$A, $A4006)</f>
        <v>16</v>
      </c>
      <c r="W4006" s="13">
        <f>SUMIFS('Fielding Data'!G:G, 'Fielding Data'!$A:$A, $A4006)</f>
        <v>2</v>
      </c>
      <c r="X4006" s="13">
        <f>SUMIFS('Fielding Data'!H:H, 'Fielding Data'!$A:$A, $A4006)</f>
        <v>2</v>
      </c>
    </row>
    <row r="4007" spans="1:24" x14ac:dyDescent="0.3">
      <c r="A4007" s="13" t="str">
        <f t="shared" si="125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 t="shared" si="124"/>
        <v>C</v>
      </c>
      <c r="Q4007" s="13">
        <f>IFERROR(VLOOKUP($A4007, 'Fielding Data'!$A$1:$H$12056, 5, 0), 0)</f>
        <v>1</v>
      </c>
      <c r="R4007" s="13">
        <f>IFERROR(VLOOKUP($A4007, 'Fielding Data'!$A$1:$H$12056, 6, 0), 0)</f>
        <v>0</v>
      </c>
      <c r="S4007" s="13">
        <f>IFERROR(VLOOKUP($A4007, 'Fielding Data'!$A$1:$H$12056, 7, 0), 0)</f>
        <v>0</v>
      </c>
      <c r="T4007" s="13">
        <f>IFERROR(VLOOKUP($A4007, 'Fielding Data'!$A$1:$H$12056, 8, 0), 0)</f>
        <v>0</v>
      </c>
      <c r="U4007" s="13">
        <f>SUMIFS('Fielding Data'!E:E, 'Fielding Data'!$A:$A, $A4007)</f>
        <v>1</v>
      </c>
      <c r="V4007" s="13">
        <f>SUMIFS('Fielding Data'!F:F, 'Fielding Data'!$A:$A, $A4007)</f>
        <v>0</v>
      </c>
      <c r="W4007" s="13">
        <f>SUMIFS('Fielding Data'!G:G, 'Fielding Data'!$A:$A, $A4007)</f>
        <v>0</v>
      </c>
      <c r="X4007" s="13">
        <f>SUMIFS('Fielding Data'!H:H, 'Fielding Data'!$A:$A, $A4007)</f>
        <v>0</v>
      </c>
    </row>
    <row r="4008" spans="1:24" x14ac:dyDescent="0.3">
      <c r="A4008" s="13" t="str">
        <f t="shared" si="125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 t="shared" si="124"/>
        <v>CF</v>
      </c>
      <c r="Q4008" s="13">
        <f>IFERROR(VLOOKUP($A4008, 'Fielding Data'!$A$1:$H$12056, 5, 0), 0)</f>
        <v>0</v>
      </c>
      <c r="R4008" s="13">
        <f>IFERROR(VLOOKUP($A4008, 'Fielding Data'!$A$1:$H$12056, 6, 0), 0)</f>
        <v>0</v>
      </c>
      <c r="S4008" s="13">
        <f>IFERROR(VLOOKUP($A4008, 'Fielding Data'!$A$1:$H$12056, 7, 0), 0)</f>
        <v>0</v>
      </c>
      <c r="T4008" s="13">
        <f>IFERROR(VLOOKUP($A4008, 'Fielding Data'!$A$1:$H$12056, 8, 0), 0)</f>
        <v>0</v>
      </c>
      <c r="U4008" s="13">
        <f>SUMIFS('Fielding Data'!E:E, 'Fielding Data'!$A:$A, $A4008)</f>
        <v>211</v>
      </c>
      <c r="V4008" s="13">
        <f>SUMIFS('Fielding Data'!F:F, 'Fielding Data'!$A:$A, $A4008)</f>
        <v>4</v>
      </c>
      <c r="W4008" s="13">
        <f>SUMIFS('Fielding Data'!G:G, 'Fielding Data'!$A:$A, $A4008)</f>
        <v>0</v>
      </c>
      <c r="X4008" s="13">
        <f>SUMIFS('Fielding Data'!H:H, 'Fielding Data'!$A:$A, $A4008)</f>
        <v>0</v>
      </c>
    </row>
    <row r="4009" spans="1:24" x14ac:dyDescent="0.3">
      <c r="A4009" s="13" t="str">
        <f t="shared" si="125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 t="shared" si="124"/>
        <v>CF</v>
      </c>
      <c r="Q4009" s="13">
        <f>IFERROR(VLOOKUP($A4009, 'Fielding Data'!$A$1:$H$12056, 5, 0), 0)</f>
        <v>0</v>
      </c>
      <c r="R4009" s="13">
        <f>IFERROR(VLOOKUP($A4009, 'Fielding Data'!$A$1:$H$12056, 6, 0), 0)</f>
        <v>0</v>
      </c>
      <c r="S4009" s="13">
        <f>IFERROR(VLOOKUP($A4009, 'Fielding Data'!$A$1:$H$12056, 7, 0), 0)</f>
        <v>0</v>
      </c>
      <c r="T4009" s="13">
        <f>IFERROR(VLOOKUP($A4009, 'Fielding Data'!$A$1:$H$12056, 8, 0), 0)</f>
        <v>0</v>
      </c>
      <c r="U4009" s="13">
        <f>SUMIFS('Fielding Data'!E:E, 'Fielding Data'!$A:$A, $A4009)</f>
        <v>215</v>
      </c>
      <c r="V4009" s="13">
        <f>SUMIFS('Fielding Data'!F:F, 'Fielding Data'!$A:$A, $A4009)</f>
        <v>9</v>
      </c>
      <c r="W4009" s="13">
        <f>SUMIFS('Fielding Data'!G:G, 'Fielding Data'!$A:$A, $A4009)</f>
        <v>0</v>
      </c>
      <c r="X4009" s="13">
        <f>SUMIFS('Fielding Data'!H:H, 'Fielding Data'!$A:$A, $A4009)</f>
        <v>2</v>
      </c>
    </row>
    <row r="4010" spans="1:24" x14ac:dyDescent="0.3">
      <c r="A4010" s="13" t="str">
        <f t="shared" si="125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 t="shared" si="124"/>
        <v>2B</v>
      </c>
      <c r="Q4010" s="13">
        <f>IFERROR(VLOOKUP($A4010, 'Fielding Data'!$A$1:$H$12056, 5, 0), 0)</f>
        <v>150</v>
      </c>
      <c r="R4010" s="13">
        <f>IFERROR(VLOOKUP($A4010, 'Fielding Data'!$A$1:$H$12056, 6, 0), 0)</f>
        <v>232</v>
      </c>
      <c r="S4010" s="13">
        <f>IFERROR(VLOOKUP($A4010, 'Fielding Data'!$A$1:$H$12056, 7, 0), 0)</f>
        <v>2</v>
      </c>
      <c r="T4010" s="13">
        <f>IFERROR(VLOOKUP($A4010, 'Fielding Data'!$A$1:$H$12056, 8, 0), 0)</f>
        <v>48</v>
      </c>
      <c r="U4010" s="13">
        <f>SUMIFS('Fielding Data'!E:E, 'Fielding Data'!$A:$A, $A4010)</f>
        <v>150</v>
      </c>
      <c r="V4010" s="13">
        <f>SUMIFS('Fielding Data'!F:F, 'Fielding Data'!$A:$A, $A4010)</f>
        <v>232</v>
      </c>
      <c r="W4010" s="13">
        <f>SUMIFS('Fielding Data'!G:G, 'Fielding Data'!$A:$A, $A4010)</f>
        <v>2</v>
      </c>
      <c r="X4010" s="13">
        <f>SUMIFS('Fielding Data'!H:H, 'Fielding Data'!$A:$A, $A4010)</f>
        <v>48</v>
      </c>
    </row>
    <row r="4011" spans="1:24" x14ac:dyDescent="0.3">
      <c r="A4011" s="13" t="str">
        <f t="shared" si="125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 t="shared" si="124"/>
        <v>C</v>
      </c>
      <c r="Q4011" s="13">
        <f>IFERROR(VLOOKUP($A4011, 'Fielding Data'!$A$1:$H$12056, 5, 0), 0)</f>
        <v>107</v>
      </c>
      <c r="R4011" s="13">
        <f>IFERROR(VLOOKUP($A4011, 'Fielding Data'!$A$1:$H$12056, 6, 0), 0)</f>
        <v>6</v>
      </c>
      <c r="S4011" s="13">
        <f>IFERROR(VLOOKUP($A4011, 'Fielding Data'!$A$1:$H$12056, 7, 0), 0)</f>
        <v>1</v>
      </c>
      <c r="T4011" s="13">
        <f>IFERROR(VLOOKUP($A4011, 'Fielding Data'!$A$1:$H$12056, 8, 0), 0)</f>
        <v>0</v>
      </c>
      <c r="U4011" s="13">
        <f>SUMIFS('Fielding Data'!E:E, 'Fielding Data'!$A:$A, $A4011)</f>
        <v>107</v>
      </c>
      <c r="V4011" s="13">
        <f>SUMIFS('Fielding Data'!F:F, 'Fielding Data'!$A:$A, $A4011)</f>
        <v>6</v>
      </c>
      <c r="W4011" s="13">
        <f>SUMIFS('Fielding Data'!G:G, 'Fielding Data'!$A:$A, $A4011)</f>
        <v>1</v>
      </c>
      <c r="X4011" s="13">
        <f>SUMIFS('Fielding Data'!H:H, 'Fielding Data'!$A:$A, $A4011)</f>
        <v>0</v>
      </c>
    </row>
    <row r="4012" spans="1:24" x14ac:dyDescent="0.3">
      <c r="A4012" s="13" t="str">
        <f t="shared" si="125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 t="shared" si="124"/>
        <v>P</v>
      </c>
      <c r="Q4012" s="13">
        <f>IFERROR(VLOOKUP($A4012, 'Fielding Data'!$A$1:$H$12056, 5, 0), 0)</f>
        <v>3</v>
      </c>
      <c r="R4012" s="13">
        <f>IFERROR(VLOOKUP($A4012, 'Fielding Data'!$A$1:$H$12056, 6, 0), 0)</f>
        <v>4</v>
      </c>
      <c r="S4012" s="13">
        <f>IFERROR(VLOOKUP($A4012, 'Fielding Data'!$A$1:$H$12056, 7, 0), 0)</f>
        <v>1</v>
      </c>
      <c r="T4012" s="13">
        <f>IFERROR(VLOOKUP($A4012, 'Fielding Data'!$A$1:$H$12056, 8, 0), 0)</f>
        <v>0</v>
      </c>
      <c r="U4012" s="13">
        <f>SUMIFS('Fielding Data'!E:E, 'Fielding Data'!$A:$A, $A4012)</f>
        <v>3</v>
      </c>
      <c r="V4012" s="13">
        <f>SUMIFS('Fielding Data'!F:F, 'Fielding Data'!$A:$A, $A4012)</f>
        <v>4</v>
      </c>
      <c r="W4012" s="13">
        <f>SUMIFS('Fielding Data'!G:G, 'Fielding Data'!$A:$A, $A4012)</f>
        <v>1</v>
      </c>
      <c r="X4012" s="13">
        <f>SUMIFS('Fielding Data'!H:H, 'Fielding Data'!$A:$A, $A4012)</f>
        <v>0</v>
      </c>
    </row>
    <row r="4013" spans="1:24" x14ac:dyDescent="0.3">
      <c r="A4013" s="13" t="str">
        <f t="shared" si="125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 t="shared" si="124"/>
        <v>1B</v>
      </c>
      <c r="Q4013" s="13">
        <f>IFERROR(VLOOKUP($A4013, 'Fielding Data'!$A$1:$H$12056, 5, 0), 0)</f>
        <v>32</v>
      </c>
      <c r="R4013" s="13">
        <f>IFERROR(VLOOKUP($A4013, 'Fielding Data'!$A$1:$H$12056, 6, 0), 0)</f>
        <v>2</v>
      </c>
      <c r="S4013" s="13">
        <f>IFERROR(VLOOKUP($A4013, 'Fielding Data'!$A$1:$H$12056, 7, 0), 0)</f>
        <v>0</v>
      </c>
      <c r="T4013" s="13">
        <f>IFERROR(VLOOKUP($A4013, 'Fielding Data'!$A$1:$H$12056, 8, 0), 0)</f>
        <v>5</v>
      </c>
      <c r="U4013" s="13">
        <f>SUMIFS('Fielding Data'!E:E, 'Fielding Data'!$A:$A, $A4013)</f>
        <v>32</v>
      </c>
      <c r="V4013" s="13">
        <f>SUMIFS('Fielding Data'!F:F, 'Fielding Data'!$A:$A, $A4013)</f>
        <v>2</v>
      </c>
      <c r="W4013" s="13">
        <f>SUMIFS('Fielding Data'!G:G, 'Fielding Data'!$A:$A, $A4013)</f>
        <v>0</v>
      </c>
      <c r="X4013" s="13">
        <f>SUMIFS('Fielding Data'!H:H, 'Fielding Data'!$A:$A, $A4013)</f>
        <v>5</v>
      </c>
    </row>
    <row r="4014" spans="1:24" x14ac:dyDescent="0.3">
      <c r="A4014" s="13" t="str">
        <f t="shared" si="125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 t="shared" si="124"/>
        <v>P</v>
      </c>
      <c r="Q4014" s="13">
        <f>IFERROR(VLOOKUP($A4014, 'Fielding Data'!$A$1:$H$12056, 5, 0), 0)</f>
        <v>4</v>
      </c>
      <c r="R4014" s="13">
        <f>IFERROR(VLOOKUP($A4014, 'Fielding Data'!$A$1:$H$12056, 6, 0), 0)</f>
        <v>3</v>
      </c>
      <c r="S4014" s="13">
        <f>IFERROR(VLOOKUP($A4014, 'Fielding Data'!$A$1:$H$12056, 7, 0), 0)</f>
        <v>1</v>
      </c>
      <c r="T4014" s="13">
        <f>IFERROR(VLOOKUP($A4014, 'Fielding Data'!$A$1:$H$12056, 8, 0), 0)</f>
        <v>0</v>
      </c>
      <c r="U4014" s="13">
        <f>SUMIFS('Fielding Data'!E:E, 'Fielding Data'!$A:$A, $A4014)</f>
        <v>4</v>
      </c>
      <c r="V4014" s="13">
        <f>SUMIFS('Fielding Data'!F:F, 'Fielding Data'!$A:$A, $A4014)</f>
        <v>3</v>
      </c>
      <c r="W4014" s="13">
        <f>SUMIFS('Fielding Data'!G:G, 'Fielding Data'!$A:$A, $A4014)</f>
        <v>1</v>
      </c>
      <c r="X4014" s="13">
        <f>SUMIFS('Fielding Data'!H:H, 'Fielding Data'!$A:$A, $A4014)</f>
        <v>0</v>
      </c>
    </row>
    <row r="4015" spans="1:24" x14ac:dyDescent="0.3">
      <c r="A4015" s="13" t="str">
        <f t="shared" si="125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 t="shared" si="124"/>
        <v>C</v>
      </c>
      <c r="Q4015" s="13">
        <f>IFERROR(VLOOKUP($A4015, 'Fielding Data'!$A$1:$H$12056, 5, 0), 0)</f>
        <v>73</v>
      </c>
      <c r="R4015" s="13">
        <f>IFERROR(VLOOKUP($A4015, 'Fielding Data'!$A$1:$H$12056, 6, 0), 0)</f>
        <v>3</v>
      </c>
      <c r="S4015" s="13">
        <f>IFERROR(VLOOKUP($A4015, 'Fielding Data'!$A$1:$H$12056, 7, 0), 0)</f>
        <v>2</v>
      </c>
      <c r="T4015" s="13">
        <f>IFERROR(VLOOKUP($A4015, 'Fielding Data'!$A$1:$H$12056, 8, 0), 0)</f>
        <v>0</v>
      </c>
      <c r="U4015" s="13">
        <f>SUMIFS('Fielding Data'!E:E, 'Fielding Data'!$A:$A, $A4015)</f>
        <v>73</v>
      </c>
      <c r="V4015" s="13">
        <f>SUMIFS('Fielding Data'!F:F, 'Fielding Data'!$A:$A, $A4015)</f>
        <v>3</v>
      </c>
      <c r="W4015" s="13">
        <f>SUMIFS('Fielding Data'!G:G, 'Fielding Data'!$A:$A, $A4015)</f>
        <v>2</v>
      </c>
      <c r="X4015" s="13">
        <f>SUMIFS('Fielding Data'!H:H, 'Fielding Data'!$A:$A, $A4015)</f>
        <v>0</v>
      </c>
    </row>
    <row r="4016" spans="1:24" x14ac:dyDescent="0.3">
      <c r="A4016" s="13" t="str">
        <f t="shared" si="125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 t="shared" si="124"/>
        <v>P</v>
      </c>
      <c r="Q4016" s="13">
        <f>IFERROR(VLOOKUP($A4016, 'Fielding Data'!$A$1:$H$12056, 5, 0), 0)</f>
        <v>3</v>
      </c>
      <c r="R4016" s="13">
        <f>IFERROR(VLOOKUP($A4016, 'Fielding Data'!$A$1:$H$12056, 6, 0), 0)</f>
        <v>17</v>
      </c>
      <c r="S4016" s="13">
        <f>IFERROR(VLOOKUP($A4016, 'Fielding Data'!$A$1:$H$12056, 7, 0), 0)</f>
        <v>2</v>
      </c>
      <c r="T4016" s="13">
        <f>IFERROR(VLOOKUP($A4016, 'Fielding Data'!$A$1:$H$12056, 8, 0), 0)</f>
        <v>0</v>
      </c>
      <c r="U4016" s="13">
        <f>SUMIFS('Fielding Data'!E:E, 'Fielding Data'!$A:$A, $A4016)</f>
        <v>3</v>
      </c>
      <c r="V4016" s="13">
        <f>SUMIFS('Fielding Data'!F:F, 'Fielding Data'!$A:$A, $A4016)</f>
        <v>17</v>
      </c>
      <c r="W4016" s="13">
        <f>SUMIFS('Fielding Data'!G:G, 'Fielding Data'!$A:$A, $A4016)</f>
        <v>2</v>
      </c>
      <c r="X4016" s="13">
        <f>SUMIFS('Fielding Data'!H:H, 'Fielding Data'!$A:$A, $A4016)</f>
        <v>0</v>
      </c>
    </row>
    <row r="4017" spans="1:24" x14ac:dyDescent="0.3">
      <c r="A4017" s="13" t="str">
        <f t="shared" si="125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 t="shared" si="124"/>
        <v>P</v>
      </c>
      <c r="Q4017" s="13">
        <f>IFERROR(VLOOKUP($A4017, 'Fielding Data'!$A$1:$H$12056, 5, 0), 0)</f>
        <v>5</v>
      </c>
      <c r="R4017" s="13">
        <f>IFERROR(VLOOKUP($A4017, 'Fielding Data'!$A$1:$H$12056, 6, 0), 0)</f>
        <v>6</v>
      </c>
      <c r="S4017" s="13">
        <f>IFERROR(VLOOKUP($A4017, 'Fielding Data'!$A$1:$H$12056, 7, 0), 0)</f>
        <v>0</v>
      </c>
      <c r="T4017" s="13">
        <f>IFERROR(VLOOKUP($A4017, 'Fielding Data'!$A$1:$H$12056, 8, 0), 0)</f>
        <v>1</v>
      </c>
      <c r="U4017" s="13">
        <f>SUMIFS('Fielding Data'!E:E, 'Fielding Data'!$A:$A, $A4017)</f>
        <v>5</v>
      </c>
      <c r="V4017" s="13">
        <f>SUMIFS('Fielding Data'!F:F, 'Fielding Data'!$A:$A, $A4017)</f>
        <v>6</v>
      </c>
      <c r="W4017" s="13">
        <f>SUMIFS('Fielding Data'!G:G, 'Fielding Data'!$A:$A, $A4017)</f>
        <v>0</v>
      </c>
      <c r="X4017" s="13">
        <f>SUMIFS('Fielding Data'!H:H, 'Fielding Data'!$A:$A, $A4017)</f>
        <v>1</v>
      </c>
    </row>
    <row r="4018" spans="1:24" x14ac:dyDescent="0.3">
      <c r="A4018" s="13" t="str">
        <f t="shared" si="125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 t="shared" si="124"/>
        <v>LF</v>
      </c>
      <c r="Q4018" s="13">
        <f>IFERROR(VLOOKUP($A4018, 'Fielding Data'!$A$1:$H$12056, 5, 0), 0)</f>
        <v>0</v>
      </c>
      <c r="R4018" s="13">
        <f>IFERROR(VLOOKUP($A4018, 'Fielding Data'!$A$1:$H$12056, 6, 0), 0)</f>
        <v>0</v>
      </c>
      <c r="S4018" s="13">
        <f>IFERROR(VLOOKUP($A4018, 'Fielding Data'!$A$1:$H$12056, 7, 0), 0)</f>
        <v>0</v>
      </c>
      <c r="T4018" s="13">
        <f>IFERROR(VLOOKUP($A4018, 'Fielding Data'!$A$1:$H$12056, 8, 0), 0)</f>
        <v>0</v>
      </c>
      <c r="U4018" s="13">
        <f>SUMIFS('Fielding Data'!E:E, 'Fielding Data'!$A:$A, $A4018)</f>
        <v>212</v>
      </c>
      <c r="V4018" s="13">
        <f>SUMIFS('Fielding Data'!F:F, 'Fielding Data'!$A:$A, $A4018)</f>
        <v>2</v>
      </c>
      <c r="W4018" s="13">
        <f>SUMIFS('Fielding Data'!G:G, 'Fielding Data'!$A:$A, $A4018)</f>
        <v>1</v>
      </c>
      <c r="X4018" s="13">
        <f>SUMIFS('Fielding Data'!H:H, 'Fielding Data'!$A:$A, $A4018)</f>
        <v>1</v>
      </c>
    </row>
    <row r="4019" spans="1:24" x14ac:dyDescent="0.3">
      <c r="A4019" s="13" t="str">
        <f t="shared" si="125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 t="shared" si="124"/>
        <v>P</v>
      </c>
      <c r="Q4019" s="13">
        <f>IFERROR(VLOOKUP($A4019, 'Fielding Data'!$A$1:$H$12056, 5, 0), 0)</f>
        <v>1</v>
      </c>
      <c r="R4019" s="13">
        <f>IFERROR(VLOOKUP($A4019, 'Fielding Data'!$A$1:$H$12056, 6, 0), 0)</f>
        <v>0</v>
      </c>
      <c r="S4019" s="13">
        <f>IFERROR(VLOOKUP($A4019, 'Fielding Data'!$A$1:$H$12056, 7, 0), 0)</f>
        <v>0</v>
      </c>
      <c r="T4019" s="13">
        <f>IFERROR(VLOOKUP($A4019, 'Fielding Data'!$A$1:$H$12056, 8, 0), 0)</f>
        <v>0</v>
      </c>
      <c r="U4019" s="13">
        <f>SUMIFS('Fielding Data'!E:E, 'Fielding Data'!$A:$A, $A4019)</f>
        <v>1</v>
      </c>
      <c r="V4019" s="13">
        <f>SUMIFS('Fielding Data'!F:F, 'Fielding Data'!$A:$A, $A4019)</f>
        <v>0</v>
      </c>
      <c r="W4019" s="13">
        <f>SUMIFS('Fielding Data'!G:G, 'Fielding Data'!$A:$A, $A4019)</f>
        <v>0</v>
      </c>
      <c r="X4019" s="13">
        <f>SUMIFS('Fielding Data'!H:H, 'Fielding Data'!$A:$A, $A4019)</f>
        <v>0</v>
      </c>
    </row>
    <row r="4020" spans="1:24" x14ac:dyDescent="0.3">
      <c r="A4020" s="13" t="str">
        <f t="shared" si="125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 t="shared" si="124"/>
        <v>2B</v>
      </c>
      <c r="Q4020" s="13">
        <f>IFERROR(VLOOKUP($A4020, 'Fielding Data'!$A$1:$H$12056, 5, 0), 0)</f>
        <v>2</v>
      </c>
      <c r="R4020" s="13">
        <f>IFERROR(VLOOKUP($A4020, 'Fielding Data'!$A$1:$H$12056, 6, 0), 0)</f>
        <v>2</v>
      </c>
      <c r="S4020" s="13">
        <f>IFERROR(VLOOKUP($A4020, 'Fielding Data'!$A$1:$H$12056, 7, 0), 0)</f>
        <v>0</v>
      </c>
      <c r="T4020" s="13">
        <f>IFERROR(VLOOKUP($A4020, 'Fielding Data'!$A$1:$H$12056, 8, 0), 0)</f>
        <v>0</v>
      </c>
      <c r="U4020" s="13">
        <f>SUMIFS('Fielding Data'!E:E, 'Fielding Data'!$A:$A, $A4020)</f>
        <v>16</v>
      </c>
      <c r="V4020" s="13">
        <f>SUMIFS('Fielding Data'!F:F, 'Fielding Data'!$A:$A, $A4020)</f>
        <v>27</v>
      </c>
      <c r="W4020" s="13">
        <f>SUMIFS('Fielding Data'!G:G, 'Fielding Data'!$A:$A, $A4020)</f>
        <v>2</v>
      </c>
      <c r="X4020" s="13">
        <f>SUMIFS('Fielding Data'!H:H, 'Fielding Data'!$A:$A, $A4020)</f>
        <v>4</v>
      </c>
    </row>
    <row r="4021" spans="1:24" x14ac:dyDescent="0.3">
      <c r="A4021" s="13" t="str">
        <f t="shared" si="125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 t="shared" si="124"/>
        <v>P</v>
      </c>
      <c r="Q4021" s="13">
        <f>IFERROR(VLOOKUP($A4021, 'Fielding Data'!$A$1:$H$12056, 5, 0), 0)</f>
        <v>7</v>
      </c>
      <c r="R4021" s="13">
        <f>IFERROR(VLOOKUP($A4021, 'Fielding Data'!$A$1:$H$12056, 6, 0), 0)</f>
        <v>4</v>
      </c>
      <c r="S4021" s="13">
        <f>IFERROR(VLOOKUP($A4021, 'Fielding Data'!$A$1:$H$12056, 7, 0), 0)</f>
        <v>1</v>
      </c>
      <c r="T4021" s="13">
        <f>IFERROR(VLOOKUP($A4021, 'Fielding Data'!$A$1:$H$12056, 8, 0), 0)</f>
        <v>1</v>
      </c>
      <c r="U4021" s="13">
        <f>SUMIFS('Fielding Data'!E:E, 'Fielding Data'!$A:$A, $A4021)</f>
        <v>7</v>
      </c>
      <c r="V4021" s="13">
        <f>SUMIFS('Fielding Data'!F:F, 'Fielding Data'!$A:$A, $A4021)</f>
        <v>4</v>
      </c>
      <c r="W4021" s="13">
        <f>SUMIFS('Fielding Data'!G:G, 'Fielding Data'!$A:$A, $A4021)</f>
        <v>1</v>
      </c>
      <c r="X4021" s="13">
        <f>SUMIFS('Fielding Data'!H:H, 'Fielding Data'!$A:$A, $A4021)</f>
        <v>1</v>
      </c>
    </row>
    <row r="4022" spans="1:24" x14ac:dyDescent="0.3">
      <c r="A4022" s="13" t="str">
        <f t="shared" si="125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 t="shared" si="124"/>
        <v>P</v>
      </c>
      <c r="Q4022" s="13">
        <f>IFERROR(VLOOKUP($A4022, 'Fielding Data'!$A$1:$H$12056, 5, 0), 0)</f>
        <v>0</v>
      </c>
      <c r="R4022" s="13">
        <f>IFERROR(VLOOKUP($A4022, 'Fielding Data'!$A$1:$H$12056, 6, 0), 0)</f>
        <v>4</v>
      </c>
      <c r="S4022" s="13">
        <f>IFERROR(VLOOKUP($A4022, 'Fielding Data'!$A$1:$H$12056, 7, 0), 0)</f>
        <v>0</v>
      </c>
      <c r="T4022" s="13">
        <f>IFERROR(VLOOKUP($A4022, 'Fielding Data'!$A$1:$H$12056, 8, 0), 0)</f>
        <v>2</v>
      </c>
      <c r="U4022" s="13">
        <f>SUMIFS('Fielding Data'!E:E, 'Fielding Data'!$A:$A, $A4022)</f>
        <v>0</v>
      </c>
      <c r="V4022" s="13">
        <f>SUMIFS('Fielding Data'!F:F, 'Fielding Data'!$A:$A, $A4022)</f>
        <v>4</v>
      </c>
      <c r="W4022" s="13">
        <f>SUMIFS('Fielding Data'!G:G, 'Fielding Data'!$A:$A, $A4022)</f>
        <v>0</v>
      </c>
      <c r="X4022" s="13">
        <f>SUMIFS('Fielding Data'!H:H, 'Fielding Data'!$A:$A, $A4022)</f>
        <v>2</v>
      </c>
    </row>
    <row r="4023" spans="1:24" x14ac:dyDescent="0.3">
      <c r="A4023" s="13" t="str">
        <f t="shared" si="125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 t="shared" si="124"/>
        <v>1B</v>
      </c>
      <c r="Q4023" s="13">
        <f>IFERROR(VLOOKUP($A4023, 'Fielding Data'!$A$1:$H$12056, 5, 0), 0)</f>
        <v>1205</v>
      </c>
      <c r="R4023" s="13">
        <f>IFERROR(VLOOKUP($A4023, 'Fielding Data'!$A$1:$H$12056, 6, 0), 0)</f>
        <v>122</v>
      </c>
      <c r="S4023" s="13">
        <f>IFERROR(VLOOKUP($A4023, 'Fielding Data'!$A$1:$H$12056, 7, 0), 0)</f>
        <v>8</v>
      </c>
      <c r="T4023" s="13">
        <f>IFERROR(VLOOKUP($A4023, 'Fielding Data'!$A$1:$H$12056, 8, 0), 0)</f>
        <v>118</v>
      </c>
      <c r="U4023" s="13">
        <f>SUMIFS('Fielding Data'!E:E, 'Fielding Data'!$A:$A, $A4023)</f>
        <v>1205</v>
      </c>
      <c r="V4023" s="13">
        <f>SUMIFS('Fielding Data'!F:F, 'Fielding Data'!$A:$A, $A4023)</f>
        <v>122</v>
      </c>
      <c r="W4023" s="13">
        <f>SUMIFS('Fielding Data'!G:G, 'Fielding Data'!$A:$A, $A4023)</f>
        <v>8</v>
      </c>
      <c r="X4023" s="13">
        <f>SUMIFS('Fielding Data'!H:H, 'Fielding Data'!$A:$A, $A4023)</f>
        <v>118</v>
      </c>
    </row>
    <row r="4024" spans="1:24" x14ac:dyDescent="0.3">
      <c r="A4024" s="13" t="str">
        <f t="shared" si="125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 t="shared" si="124"/>
        <v>1B</v>
      </c>
      <c r="Q4024" s="13">
        <f>IFERROR(VLOOKUP($A4024, 'Fielding Data'!$A$1:$H$12056, 5, 0), 0)</f>
        <v>618</v>
      </c>
      <c r="R4024" s="13">
        <f>IFERROR(VLOOKUP($A4024, 'Fielding Data'!$A$1:$H$12056, 6, 0), 0)</f>
        <v>42</v>
      </c>
      <c r="S4024" s="13">
        <f>IFERROR(VLOOKUP($A4024, 'Fielding Data'!$A$1:$H$12056, 7, 0), 0)</f>
        <v>1</v>
      </c>
      <c r="T4024" s="13">
        <f>IFERROR(VLOOKUP($A4024, 'Fielding Data'!$A$1:$H$12056, 8, 0), 0)</f>
        <v>55</v>
      </c>
      <c r="U4024" s="13">
        <f>SUMIFS('Fielding Data'!E:E, 'Fielding Data'!$A:$A, $A4024)</f>
        <v>618</v>
      </c>
      <c r="V4024" s="13">
        <f>SUMIFS('Fielding Data'!F:F, 'Fielding Data'!$A:$A, $A4024)</f>
        <v>42</v>
      </c>
      <c r="W4024" s="13">
        <f>SUMIFS('Fielding Data'!G:G, 'Fielding Data'!$A:$A, $A4024)</f>
        <v>1</v>
      </c>
      <c r="X4024" s="13">
        <f>SUMIFS('Fielding Data'!H:H, 'Fielding Data'!$A:$A, $A4024)</f>
        <v>55</v>
      </c>
    </row>
    <row r="4025" spans="1:24" x14ac:dyDescent="0.3">
      <c r="A4025" s="13" t="str">
        <f t="shared" si="125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 t="shared" si="124"/>
        <v>P</v>
      </c>
      <c r="Q4025" s="13">
        <f>IFERROR(VLOOKUP($A4025, 'Fielding Data'!$A$1:$H$12056, 5, 0), 0)</f>
        <v>6</v>
      </c>
      <c r="R4025" s="13">
        <f>IFERROR(VLOOKUP($A4025, 'Fielding Data'!$A$1:$H$12056, 6, 0), 0)</f>
        <v>10</v>
      </c>
      <c r="S4025" s="13">
        <f>IFERROR(VLOOKUP($A4025, 'Fielding Data'!$A$1:$H$12056, 7, 0), 0)</f>
        <v>0</v>
      </c>
      <c r="T4025" s="13">
        <f>IFERROR(VLOOKUP($A4025, 'Fielding Data'!$A$1:$H$12056, 8, 0), 0)</f>
        <v>1</v>
      </c>
      <c r="U4025" s="13">
        <f>SUMIFS('Fielding Data'!E:E, 'Fielding Data'!$A:$A, $A4025)</f>
        <v>6</v>
      </c>
      <c r="V4025" s="13">
        <f>SUMIFS('Fielding Data'!F:F, 'Fielding Data'!$A:$A, $A4025)</f>
        <v>10</v>
      </c>
      <c r="W4025" s="13">
        <f>SUMIFS('Fielding Data'!G:G, 'Fielding Data'!$A:$A, $A4025)</f>
        <v>0</v>
      </c>
      <c r="X4025" s="13">
        <f>SUMIFS('Fielding Data'!H:H, 'Fielding Data'!$A:$A, $A4025)</f>
        <v>1</v>
      </c>
    </row>
    <row r="4026" spans="1:24" x14ac:dyDescent="0.3">
      <c r="A4026" s="13" t="str">
        <f t="shared" si="125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 t="shared" si="124"/>
        <v>P</v>
      </c>
      <c r="Q4026" s="13">
        <f>IFERROR(VLOOKUP($A4026, 'Fielding Data'!$A$1:$H$12056, 5, 0), 0)</f>
        <v>5</v>
      </c>
      <c r="R4026" s="13">
        <f>IFERROR(VLOOKUP($A4026, 'Fielding Data'!$A$1:$H$12056, 6, 0), 0)</f>
        <v>16</v>
      </c>
      <c r="S4026" s="13">
        <f>IFERROR(VLOOKUP($A4026, 'Fielding Data'!$A$1:$H$12056, 7, 0), 0)</f>
        <v>1</v>
      </c>
      <c r="T4026" s="13">
        <f>IFERROR(VLOOKUP($A4026, 'Fielding Data'!$A$1:$H$12056, 8, 0), 0)</f>
        <v>0</v>
      </c>
      <c r="U4026" s="13">
        <f>SUMIFS('Fielding Data'!E:E, 'Fielding Data'!$A:$A, $A4026)</f>
        <v>5</v>
      </c>
      <c r="V4026" s="13">
        <f>SUMIFS('Fielding Data'!F:F, 'Fielding Data'!$A:$A, $A4026)</f>
        <v>16</v>
      </c>
      <c r="W4026" s="13">
        <f>SUMIFS('Fielding Data'!G:G, 'Fielding Data'!$A:$A, $A4026)</f>
        <v>1</v>
      </c>
      <c r="X4026" s="13">
        <f>SUMIFS('Fielding Data'!H:H, 'Fielding Data'!$A:$A, $A4026)</f>
        <v>0</v>
      </c>
    </row>
    <row r="4027" spans="1:24" x14ac:dyDescent="0.3">
      <c r="A4027" s="13" t="str">
        <f t="shared" si="125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 t="shared" si="124"/>
        <v>P</v>
      </c>
      <c r="Q4027" s="13">
        <f>IFERROR(VLOOKUP($A4027, 'Fielding Data'!$A$1:$H$12056, 5, 0), 0)</f>
        <v>1</v>
      </c>
      <c r="R4027" s="13">
        <f>IFERROR(VLOOKUP($A4027, 'Fielding Data'!$A$1:$H$12056, 6, 0), 0)</f>
        <v>7</v>
      </c>
      <c r="S4027" s="13">
        <f>IFERROR(VLOOKUP($A4027, 'Fielding Data'!$A$1:$H$12056, 7, 0), 0)</f>
        <v>2</v>
      </c>
      <c r="T4027" s="13">
        <f>IFERROR(VLOOKUP($A4027, 'Fielding Data'!$A$1:$H$12056, 8, 0), 0)</f>
        <v>0</v>
      </c>
      <c r="U4027" s="13">
        <f>SUMIFS('Fielding Data'!E:E, 'Fielding Data'!$A:$A, $A4027)</f>
        <v>1</v>
      </c>
      <c r="V4027" s="13">
        <f>SUMIFS('Fielding Data'!F:F, 'Fielding Data'!$A:$A, $A4027)</f>
        <v>7</v>
      </c>
      <c r="W4027" s="13">
        <f>SUMIFS('Fielding Data'!G:G, 'Fielding Data'!$A:$A, $A4027)</f>
        <v>2</v>
      </c>
      <c r="X4027" s="13">
        <f>SUMIFS('Fielding Data'!H:H, 'Fielding Data'!$A:$A, $A4027)</f>
        <v>0</v>
      </c>
    </row>
    <row r="4028" spans="1:24" x14ac:dyDescent="0.3">
      <c r="A4028" s="13" t="str">
        <f t="shared" si="125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 t="shared" si="124"/>
        <v>P</v>
      </c>
      <c r="Q4028" s="13">
        <f>IFERROR(VLOOKUP($A4028, 'Fielding Data'!$A$1:$H$12056, 5, 0), 0)</f>
        <v>3</v>
      </c>
      <c r="R4028" s="13">
        <f>IFERROR(VLOOKUP($A4028, 'Fielding Data'!$A$1:$H$12056, 6, 0), 0)</f>
        <v>10</v>
      </c>
      <c r="S4028" s="13">
        <f>IFERROR(VLOOKUP($A4028, 'Fielding Data'!$A$1:$H$12056, 7, 0), 0)</f>
        <v>0</v>
      </c>
      <c r="T4028" s="13">
        <f>IFERROR(VLOOKUP($A4028, 'Fielding Data'!$A$1:$H$12056, 8, 0), 0)</f>
        <v>0</v>
      </c>
      <c r="U4028" s="13">
        <f>SUMIFS('Fielding Data'!E:E, 'Fielding Data'!$A:$A, $A4028)</f>
        <v>3</v>
      </c>
      <c r="V4028" s="13">
        <f>SUMIFS('Fielding Data'!F:F, 'Fielding Data'!$A:$A, $A4028)</f>
        <v>10</v>
      </c>
      <c r="W4028" s="13">
        <f>SUMIFS('Fielding Data'!G:G, 'Fielding Data'!$A:$A, $A4028)</f>
        <v>0</v>
      </c>
      <c r="X4028" s="13">
        <f>SUMIFS('Fielding Data'!H:H, 'Fielding Data'!$A:$A, $A4028)</f>
        <v>0</v>
      </c>
    </row>
    <row r="4029" spans="1:24" x14ac:dyDescent="0.3">
      <c r="A4029" s="13" t="str">
        <f t="shared" si="125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 t="shared" si="124"/>
        <v>P</v>
      </c>
      <c r="Q4029" s="13">
        <f>IFERROR(VLOOKUP($A4029, 'Fielding Data'!$A$1:$H$12056, 5, 0), 0)</f>
        <v>7</v>
      </c>
      <c r="R4029" s="13">
        <f>IFERROR(VLOOKUP($A4029, 'Fielding Data'!$A$1:$H$12056, 6, 0), 0)</f>
        <v>4</v>
      </c>
      <c r="S4029" s="13">
        <f>IFERROR(VLOOKUP($A4029, 'Fielding Data'!$A$1:$H$12056, 7, 0), 0)</f>
        <v>0</v>
      </c>
      <c r="T4029" s="13">
        <f>IFERROR(VLOOKUP($A4029, 'Fielding Data'!$A$1:$H$12056, 8, 0), 0)</f>
        <v>0</v>
      </c>
      <c r="U4029" s="13">
        <f>SUMIFS('Fielding Data'!E:E, 'Fielding Data'!$A:$A, $A4029)</f>
        <v>7</v>
      </c>
      <c r="V4029" s="13">
        <f>SUMIFS('Fielding Data'!F:F, 'Fielding Data'!$A:$A, $A4029)</f>
        <v>4</v>
      </c>
      <c r="W4029" s="13">
        <f>SUMIFS('Fielding Data'!G:G, 'Fielding Data'!$A:$A, $A4029)</f>
        <v>0</v>
      </c>
      <c r="X4029" s="13">
        <f>SUMIFS('Fielding Data'!H:H, 'Fielding Data'!$A:$A, $A4029)</f>
        <v>0</v>
      </c>
    </row>
    <row r="4030" spans="1:24" x14ac:dyDescent="0.3">
      <c r="A4030" s="13" t="str">
        <f t="shared" si="125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 t="shared" si="124"/>
        <v>C</v>
      </c>
      <c r="Q4030" s="13">
        <f>IFERROR(VLOOKUP($A4030, 'Fielding Data'!$A$1:$H$12056, 5, 0), 0)</f>
        <v>729</v>
      </c>
      <c r="R4030" s="13">
        <f>IFERROR(VLOOKUP($A4030, 'Fielding Data'!$A$1:$H$12056, 6, 0), 0)</f>
        <v>63</v>
      </c>
      <c r="S4030" s="13">
        <f>IFERROR(VLOOKUP($A4030, 'Fielding Data'!$A$1:$H$12056, 7, 0), 0)</f>
        <v>10</v>
      </c>
      <c r="T4030" s="13">
        <f>IFERROR(VLOOKUP($A4030, 'Fielding Data'!$A$1:$H$12056, 8, 0), 0)</f>
        <v>12</v>
      </c>
      <c r="U4030" s="13">
        <f>SUMIFS('Fielding Data'!E:E, 'Fielding Data'!$A:$A, $A4030)</f>
        <v>729</v>
      </c>
      <c r="V4030" s="13">
        <f>SUMIFS('Fielding Data'!F:F, 'Fielding Data'!$A:$A, $A4030)</f>
        <v>63</v>
      </c>
      <c r="W4030" s="13">
        <f>SUMIFS('Fielding Data'!G:G, 'Fielding Data'!$A:$A, $A4030)</f>
        <v>10</v>
      </c>
      <c r="X4030" s="13">
        <f>SUMIFS('Fielding Data'!H:H, 'Fielding Data'!$A:$A, $A4030)</f>
        <v>12</v>
      </c>
    </row>
    <row r="4031" spans="1:24" x14ac:dyDescent="0.3">
      <c r="A4031" s="13" t="str">
        <f t="shared" si="125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 t="shared" si="124"/>
        <v>OF</v>
      </c>
      <c r="Q4031" s="13">
        <f>IFERROR(VLOOKUP($A4031, 'Fielding Data'!$A$1:$H$12056, 5, 0), 0)</f>
        <v>223</v>
      </c>
      <c r="R4031" s="13">
        <f>IFERROR(VLOOKUP($A4031, 'Fielding Data'!$A$1:$H$12056, 6, 0), 0)</f>
        <v>9</v>
      </c>
      <c r="S4031" s="13">
        <f>IFERROR(VLOOKUP($A4031, 'Fielding Data'!$A$1:$H$12056, 7, 0), 0)</f>
        <v>3</v>
      </c>
      <c r="T4031" s="13">
        <f>IFERROR(VLOOKUP($A4031, 'Fielding Data'!$A$1:$H$12056, 8, 0), 0)</f>
        <v>3</v>
      </c>
      <c r="U4031" s="13">
        <f>SUMIFS('Fielding Data'!E:E, 'Fielding Data'!$A:$A, $A4031)</f>
        <v>223</v>
      </c>
      <c r="V4031" s="13">
        <f>SUMIFS('Fielding Data'!F:F, 'Fielding Data'!$A:$A, $A4031)</f>
        <v>9</v>
      </c>
      <c r="W4031" s="13">
        <f>SUMIFS('Fielding Data'!G:G, 'Fielding Data'!$A:$A, $A4031)</f>
        <v>3</v>
      </c>
      <c r="X4031" s="13">
        <f>SUMIFS('Fielding Data'!H:H, 'Fielding Data'!$A:$A, $A4031)</f>
        <v>3</v>
      </c>
    </row>
    <row r="4032" spans="1:24" x14ac:dyDescent="0.3">
      <c r="A4032" s="13" t="str">
        <f t="shared" si="125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 t="shared" si="124"/>
        <v>P</v>
      </c>
      <c r="Q4032" s="13">
        <f>IFERROR(VLOOKUP($A4032, 'Fielding Data'!$A$1:$H$12056, 5, 0), 0)</f>
        <v>3</v>
      </c>
      <c r="R4032" s="13">
        <f>IFERROR(VLOOKUP($A4032, 'Fielding Data'!$A$1:$H$12056, 6, 0), 0)</f>
        <v>10</v>
      </c>
      <c r="S4032" s="13">
        <f>IFERROR(VLOOKUP($A4032, 'Fielding Data'!$A$1:$H$12056, 7, 0), 0)</f>
        <v>1</v>
      </c>
      <c r="T4032" s="13">
        <f>IFERROR(VLOOKUP($A4032, 'Fielding Data'!$A$1:$H$12056, 8, 0), 0)</f>
        <v>0</v>
      </c>
      <c r="U4032" s="13">
        <f>SUMIFS('Fielding Data'!E:E, 'Fielding Data'!$A:$A, $A4032)</f>
        <v>3</v>
      </c>
      <c r="V4032" s="13">
        <f>SUMIFS('Fielding Data'!F:F, 'Fielding Data'!$A:$A, $A4032)</f>
        <v>10</v>
      </c>
      <c r="W4032" s="13">
        <f>SUMIFS('Fielding Data'!G:G, 'Fielding Data'!$A:$A, $A4032)</f>
        <v>1</v>
      </c>
      <c r="X4032" s="13">
        <f>SUMIFS('Fielding Data'!H:H, 'Fielding Data'!$A:$A, $A4032)</f>
        <v>0</v>
      </c>
    </row>
    <row r="4033" spans="1:24" x14ac:dyDescent="0.3">
      <c r="A4033" s="13" t="str">
        <f t="shared" si="125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 t="shared" si="124"/>
        <v>P</v>
      </c>
      <c r="Q4033" s="13">
        <f>IFERROR(VLOOKUP($A4033, 'Fielding Data'!$A$1:$H$12056, 5, 0), 0)</f>
        <v>1</v>
      </c>
      <c r="R4033" s="13">
        <f>IFERROR(VLOOKUP($A4033, 'Fielding Data'!$A$1:$H$12056, 6, 0), 0)</f>
        <v>4</v>
      </c>
      <c r="S4033" s="13">
        <f>IFERROR(VLOOKUP($A4033, 'Fielding Data'!$A$1:$H$12056, 7, 0), 0)</f>
        <v>0</v>
      </c>
      <c r="T4033" s="13">
        <f>IFERROR(VLOOKUP($A4033, 'Fielding Data'!$A$1:$H$12056, 8, 0), 0)</f>
        <v>0</v>
      </c>
      <c r="U4033" s="13">
        <f>SUMIFS('Fielding Data'!E:E, 'Fielding Data'!$A:$A, $A4033)</f>
        <v>1</v>
      </c>
      <c r="V4033" s="13">
        <f>SUMIFS('Fielding Data'!F:F, 'Fielding Data'!$A:$A, $A4033)</f>
        <v>4</v>
      </c>
      <c r="W4033" s="13">
        <f>SUMIFS('Fielding Data'!G:G, 'Fielding Data'!$A:$A, $A4033)</f>
        <v>0</v>
      </c>
      <c r="X4033" s="13">
        <f>SUMIFS('Fielding Data'!H:H, 'Fielding Data'!$A:$A, $A4033)</f>
        <v>0</v>
      </c>
    </row>
    <row r="4034" spans="1:24" x14ac:dyDescent="0.3">
      <c r="A4034" s="13" t="str">
        <f t="shared" si="125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 t="shared" ref="P4034:P4097" si="126">IFERROR(VLOOKUP($A4034, Fielding, 4, 0), "Other")</f>
        <v>C</v>
      </c>
      <c r="Q4034" s="13">
        <f>IFERROR(VLOOKUP($A4034, 'Fielding Data'!$A$1:$H$12056, 5, 0), 0)</f>
        <v>725</v>
      </c>
      <c r="R4034" s="13">
        <f>IFERROR(VLOOKUP($A4034, 'Fielding Data'!$A$1:$H$12056, 6, 0), 0)</f>
        <v>51</v>
      </c>
      <c r="S4034" s="13">
        <f>IFERROR(VLOOKUP($A4034, 'Fielding Data'!$A$1:$H$12056, 7, 0), 0)</f>
        <v>5</v>
      </c>
      <c r="T4034" s="13">
        <f>IFERROR(VLOOKUP($A4034, 'Fielding Data'!$A$1:$H$12056, 8, 0), 0)</f>
        <v>6</v>
      </c>
      <c r="U4034" s="13">
        <f>SUMIFS('Fielding Data'!E:E, 'Fielding Data'!$A:$A, $A4034)</f>
        <v>725</v>
      </c>
      <c r="V4034" s="13">
        <f>SUMIFS('Fielding Data'!F:F, 'Fielding Data'!$A:$A, $A4034)</f>
        <v>51</v>
      </c>
      <c r="W4034" s="13">
        <f>SUMIFS('Fielding Data'!G:G, 'Fielding Data'!$A:$A, $A4034)</f>
        <v>5</v>
      </c>
      <c r="X4034" s="13">
        <f>SUMIFS('Fielding Data'!H:H, 'Fielding Data'!$A:$A, $A4034)</f>
        <v>6</v>
      </c>
    </row>
    <row r="4035" spans="1:24" x14ac:dyDescent="0.3">
      <c r="A4035" s="13" t="str">
        <f t="shared" ref="A4035:A4098" si="127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 t="shared" si="126"/>
        <v>LF</v>
      </c>
      <c r="Q4035" s="13">
        <f>IFERROR(VLOOKUP($A4035, 'Fielding Data'!$A$1:$H$12056, 5, 0), 0)</f>
        <v>0</v>
      </c>
      <c r="R4035" s="13">
        <f>IFERROR(VLOOKUP($A4035, 'Fielding Data'!$A$1:$H$12056, 6, 0), 0)</f>
        <v>0</v>
      </c>
      <c r="S4035" s="13">
        <f>IFERROR(VLOOKUP($A4035, 'Fielding Data'!$A$1:$H$12056, 7, 0), 0)</f>
        <v>0</v>
      </c>
      <c r="T4035" s="13">
        <f>IFERROR(VLOOKUP($A4035, 'Fielding Data'!$A$1:$H$12056, 8, 0), 0)</f>
        <v>0</v>
      </c>
      <c r="U4035" s="13">
        <f>SUMIFS('Fielding Data'!E:E, 'Fielding Data'!$A:$A, $A4035)</f>
        <v>165</v>
      </c>
      <c r="V4035" s="13">
        <f>SUMIFS('Fielding Data'!F:F, 'Fielding Data'!$A:$A, $A4035)</f>
        <v>6</v>
      </c>
      <c r="W4035" s="13">
        <f>SUMIFS('Fielding Data'!G:G, 'Fielding Data'!$A:$A, $A4035)</f>
        <v>4</v>
      </c>
      <c r="X4035" s="13">
        <f>SUMIFS('Fielding Data'!H:H, 'Fielding Data'!$A:$A, $A4035)</f>
        <v>1</v>
      </c>
    </row>
    <row r="4036" spans="1:24" x14ac:dyDescent="0.3">
      <c r="A4036" s="13" t="str">
        <f t="shared" si="127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 t="shared" si="126"/>
        <v>2B</v>
      </c>
      <c r="Q4036" s="13">
        <f>IFERROR(VLOOKUP($A4036, 'Fielding Data'!$A$1:$H$12056, 5, 0), 0)</f>
        <v>157</v>
      </c>
      <c r="R4036" s="13">
        <f>IFERROR(VLOOKUP($A4036, 'Fielding Data'!$A$1:$H$12056, 6, 0), 0)</f>
        <v>342</v>
      </c>
      <c r="S4036" s="13">
        <f>IFERROR(VLOOKUP($A4036, 'Fielding Data'!$A$1:$H$12056, 7, 0), 0)</f>
        <v>10</v>
      </c>
      <c r="T4036" s="13">
        <f>IFERROR(VLOOKUP($A4036, 'Fielding Data'!$A$1:$H$12056, 8, 0), 0)</f>
        <v>73</v>
      </c>
      <c r="U4036" s="13">
        <f>SUMIFS('Fielding Data'!E:E, 'Fielding Data'!$A:$A, $A4036)</f>
        <v>157</v>
      </c>
      <c r="V4036" s="13">
        <f>SUMIFS('Fielding Data'!F:F, 'Fielding Data'!$A:$A, $A4036)</f>
        <v>342</v>
      </c>
      <c r="W4036" s="13">
        <f>SUMIFS('Fielding Data'!G:G, 'Fielding Data'!$A:$A, $A4036)</f>
        <v>10</v>
      </c>
      <c r="X4036" s="13">
        <f>SUMIFS('Fielding Data'!H:H, 'Fielding Data'!$A:$A, $A4036)</f>
        <v>73</v>
      </c>
    </row>
    <row r="4037" spans="1:24" x14ac:dyDescent="0.3">
      <c r="A4037" s="13" t="str">
        <f t="shared" si="127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 t="shared" si="126"/>
        <v>1B</v>
      </c>
      <c r="Q4037" s="13">
        <f>IFERROR(VLOOKUP($A4037, 'Fielding Data'!$A$1:$H$12056, 5, 0), 0)</f>
        <v>6</v>
      </c>
      <c r="R4037" s="13">
        <f>IFERROR(VLOOKUP($A4037, 'Fielding Data'!$A$1:$H$12056, 6, 0), 0)</f>
        <v>1</v>
      </c>
      <c r="S4037" s="13">
        <f>IFERROR(VLOOKUP($A4037, 'Fielding Data'!$A$1:$H$12056, 7, 0), 0)</f>
        <v>0</v>
      </c>
      <c r="T4037" s="13">
        <f>IFERROR(VLOOKUP($A4037, 'Fielding Data'!$A$1:$H$12056, 8, 0), 0)</f>
        <v>1</v>
      </c>
      <c r="U4037" s="13">
        <f>SUMIFS('Fielding Data'!E:E, 'Fielding Data'!$A:$A, $A4037)</f>
        <v>34</v>
      </c>
      <c r="V4037" s="13">
        <f>SUMIFS('Fielding Data'!F:F, 'Fielding Data'!$A:$A, $A4037)</f>
        <v>54</v>
      </c>
      <c r="W4037" s="13">
        <f>SUMIFS('Fielding Data'!G:G, 'Fielding Data'!$A:$A, $A4037)</f>
        <v>0</v>
      </c>
      <c r="X4037" s="13">
        <f>SUMIFS('Fielding Data'!H:H, 'Fielding Data'!$A:$A, $A4037)</f>
        <v>10</v>
      </c>
    </row>
    <row r="4038" spans="1:24" x14ac:dyDescent="0.3">
      <c r="A4038" s="13" t="str">
        <f t="shared" si="127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 t="shared" si="126"/>
        <v>P</v>
      </c>
      <c r="Q4038" s="13">
        <f>IFERROR(VLOOKUP($A4038, 'Fielding Data'!$A$1:$H$12056, 5, 0), 0)</f>
        <v>0</v>
      </c>
      <c r="R4038" s="13">
        <f>IFERROR(VLOOKUP($A4038, 'Fielding Data'!$A$1:$H$12056, 6, 0), 0)</f>
        <v>2</v>
      </c>
      <c r="S4038" s="13">
        <f>IFERROR(VLOOKUP($A4038, 'Fielding Data'!$A$1:$H$12056, 7, 0), 0)</f>
        <v>0</v>
      </c>
      <c r="T4038" s="13">
        <f>IFERROR(VLOOKUP($A4038, 'Fielding Data'!$A$1:$H$12056, 8, 0), 0)</f>
        <v>0</v>
      </c>
      <c r="U4038" s="13">
        <f>SUMIFS('Fielding Data'!E:E, 'Fielding Data'!$A:$A, $A4038)</f>
        <v>0</v>
      </c>
      <c r="V4038" s="13">
        <f>SUMIFS('Fielding Data'!F:F, 'Fielding Data'!$A:$A, $A4038)</f>
        <v>2</v>
      </c>
      <c r="W4038" s="13">
        <f>SUMIFS('Fielding Data'!G:G, 'Fielding Data'!$A:$A, $A4038)</f>
        <v>0</v>
      </c>
      <c r="X4038" s="13">
        <f>SUMIFS('Fielding Data'!H:H, 'Fielding Data'!$A:$A, $A4038)</f>
        <v>0</v>
      </c>
    </row>
    <row r="4039" spans="1:24" x14ac:dyDescent="0.3">
      <c r="A4039" s="13" t="str">
        <f t="shared" si="127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 t="shared" si="126"/>
        <v>P</v>
      </c>
      <c r="Q4039" s="13">
        <f>IFERROR(VLOOKUP($A4039, 'Fielding Data'!$A$1:$H$12056, 5, 0), 0)</f>
        <v>13</v>
      </c>
      <c r="R4039" s="13">
        <f>IFERROR(VLOOKUP($A4039, 'Fielding Data'!$A$1:$H$12056, 6, 0), 0)</f>
        <v>26</v>
      </c>
      <c r="S4039" s="13">
        <f>IFERROR(VLOOKUP($A4039, 'Fielding Data'!$A$1:$H$12056, 7, 0), 0)</f>
        <v>1</v>
      </c>
      <c r="T4039" s="13">
        <f>IFERROR(VLOOKUP($A4039, 'Fielding Data'!$A$1:$H$12056, 8, 0), 0)</f>
        <v>2</v>
      </c>
      <c r="U4039" s="13">
        <f>SUMIFS('Fielding Data'!E:E, 'Fielding Data'!$A:$A, $A4039)</f>
        <v>13</v>
      </c>
      <c r="V4039" s="13">
        <f>SUMIFS('Fielding Data'!F:F, 'Fielding Data'!$A:$A, $A4039)</f>
        <v>26</v>
      </c>
      <c r="W4039" s="13">
        <f>SUMIFS('Fielding Data'!G:G, 'Fielding Data'!$A:$A, $A4039)</f>
        <v>1</v>
      </c>
      <c r="X4039" s="13">
        <f>SUMIFS('Fielding Data'!H:H, 'Fielding Data'!$A:$A, $A4039)</f>
        <v>2</v>
      </c>
    </row>
    <row r="4040" spans="1:24" x14ac:dyDescent="0.3">
      <c r="A4040" s="13" t="str">
        <f t="shared" si="127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 t="shared" si="126"/>
        <v>2B</v>
      </c>
      <c r="Q4040" s="13">
        <f>IFERROR(VLOOKUP($A4040, 'Fielding Data'!$A$1:$H$12056, 5, 0), 0)</f>
        <v>23</v>
      </c>
      <c r="R4040" s="13">
        <f>IFERROR(VLOOKUP($A4040, 'Fielding Data'!$A$1:$H$12056, 6, 0), 0)</f>
        <v>37</v>
      </c>
      <c r="S4040" s="13">
        <f>IFERROR(VLOOKUP($A4040, 'Fielding Data'!$A$1:$H$12056, 7, 0), 0)</f>
        <v>0</v>
      </c>
      <c r="T4040" s="13">
        <f>IFERROR(VLOOKUP($A4040, 'Fielding Data'!$A$1:$H$12056, 8, 0), 0)</f>
        <v>9</v>
      </c>
      <c r="U4040" s="13">
        <f>SUMIFS('Fielding Data'!E:E, 'Fielding Data'!$A:$A, $A4040)</f>
        <v>46</v>
      </c>
      <c r="V4040" s="13">
        <f>SUMIFS('Fielding Data'!F:F, 'Fielding Data'!$A:$A, $A4040)</f>
        <v>83</v>
      </c>
      <c r="W4040" s="13">
        <f>SUMIFS('Fielding Data'!G:G, 'Fielding Data'!$A:$A, $A4040)</f>
        <v>2</v>
      </c>
      <c r="X4040" s="13">
        <f>SUMIFS('Fielding Data'!H:H, 'Fielding Data'!$A:$A, $A4040)</f>
        <v>19</v>
      </c>
    </row>
    <row r="4041" spans="1:24" x14ac:dyDescent="0.3">
      <c r="A4041" s="13" t="str">
        <f t="shared" si="127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 t="shared" si="126"/>
        <v>2B</v>
      </c>
      <c r="Q4041" s="13">
        <f>IFERROR(VLOOKUP($A4041, 'Fielding Data'!$A$1:$H$12056, 5, 0), 0)</f>
        <v>73</v>
      </c>
      <c r="R4041" s="13">
        <f>IFERROR(VLOOKUP($A4041, 'Fielding Data'!$A$1:$H$12056, 6, 0), 0)</f>
        <v>123</v>
      </c>
      <c r="S4041" s="13">
        <f>IFERROR(VLOOKUP($A4041, 'Fielding Data'!$A$1:$H$12056, 7, 0), 0)</f>
        <v>5</v>
      </c>
      <c r="T4041" s="13">
        <f>IFERROR(VLOOKUP($A4041, 'Fielding Data'!$A$1:$H$12056, 8, 0), 0)</f>
        <v>28</v>
      </c>
      <c r="U4041" s="13">
        <f>SUMIFS('Fielding Data'!E:E, 'Fielding Data'!$A:$A, $A4041)</f>
        <v>113</v>
      </c>
      <c r="V4041" s="13">
        <f>SUMIFS('Fielding Data'!F:F, 'Fielding Data'!$A:$A, $A4041)</f>
        <v>216</v>
      </c>
      <c r="W4041" s="13">
        <f>SUMIFS('Fielding Data'!G:G, 'Fielding Data'!$A:$A, $A4041)</f>
        <v>10</v>
      </c>
      <c r="X4041" s="13">
        <f>SUMIFS('Fielding Data'!H:H, 'Fielding Data'!$A:$A, $A4041)</f>
        <v>39</v>
      </c>
    </row>
    <row r="4042" spans="1:24" x14ac:dyDescent="0.3">
      <c r="A4042" s="13" t="str">
        <f t="shared" si="127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 t="shared" si="126"/>
        <v>CF</v>
      </c>
      <c r="Q4042" s="13">
        <f>IFERROR(VLOOKUP($A4042, 'Fielding Data'!$A$1:$H$12056, 5, 0), 0)</f>
        <v>0</v>
      </c>
      <c r="R4042" s="13">
        <f>IFERROR(VLOOKUP($A4042, 'Fielding Data'!$A$1:$H$12056, 6, 0), 0)</f>
        <v>0</v>
      </c>
      <c r="S4042" s="13">
        <f>IFERROR(VLOOKUP($A4042, 'Fielding Data'!$A$1:$H$12056, 7, 0), 0)</f>
        <v>0</v>
      </c>
      <c r="T4042" s="13">
        <f>IFERROR(VLOOKUP($A4042, 'Fielding Data'!$A$1:$H$12056, 8, 0), 0)</f>
        <v>0</v>
      </c>
      <c r="U4042" s="13">
        <f>SUMIFS('Fielding Data'!E:E, 'Fielding Data'!$A:$A, $A4042)</f>
        <v>300</v>
      </c>
      <c r="V4042" s="13">
        <f>SUMIFS('Fielding Data'!F:F, 'Fielding Data'!$A:$A, $A4042)</f>
        <v>5</v>
      </c>
      <c r="W4042" s="13">
        <f>SUMIFS('Fielding Data'!G:G, 'Fielding Data'!$A:$A, $A4042)</f>
        <v>2</v>
      </c>
      <c r="X4042" s="13">
        <f>SUMIFS('Fielding Data'!H:H, 'Fielding Data'!$A:$A, $A4042)</f>
        <v>1</v>
      </c>
    </row>
    <row r="4043" spans="1:24" x14ac:dyDescent="0.3">
      <c r="A4043" s="13" t="str">
        <f t="shared" si="127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 t="shared" si="126"/>
        <v>P</v>
      </c>
      <c r="Q4043" s="13">
        <f>IFERROR(VLOOKUP($A4043, 'Fielding Data'!$A$1:$H$12056, 5, 0), 0)</f>
        <v>16</v>
      </c>
      <c r="R4043" s="13">
        <f>IFERROR(VLOOKUP($A4043, 'Fielding Data'!$A$1:$H$12056, 6, 0), 0)</f>
        <v>24</v>
      </c>
      <c r="S4043" s="13">
        <f>IFERROR(VLOOKUP($A4043, 'Fielding Data'!$A$1:$H$12056, 7, 0), 0)</f>
        <v>4</v>
      </c>
      <c r="T4043" s="13">
        <f>IFERROR(VLOOKUP($A4043, 'Fielding Data'!$A$1:$H$12056, 8, 0), 0)</f>
        <v>1</v>
      </c>
      <c r="U4043" s="13">
        <f>SUMIFS('Fielding Data'!E:E, 'Fielding Data'!$A:$A, $A4043)</f>
        <v>16</v>
      </c>
      <c r="V4043" s="13">
        <f>SUMIFS('Fielding Data'!F:F, 'Fielding Data'!$A:$A, $A4043)</f>
        <v>24</v>
      </c>
      <c r="W4043" s="13">
        <f>SUMIFS('Fielding Data'!G:G, 'Fielding Data'!$A:$A, $A4043)</f>
        <v>4</v>
      </c>
      <c r="X4043" s="13">
        <f>SUMIFS('Fielding Data'!H:H, 'Fielding Data'!$A:$A, $A4043)</f>
        <v>1</v>
      </c>
    </row>
    <row r="4044" spans="1:24" x14ac:dyDescent="0.3">
      <c r="A4044" s="13" t="str">
        <f t="shared" si="127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 t="shared" si="126"/>
        <v>2B</v>
      </c>
      <c r="Q4044" s="13">
        <f>IFERROR(VLOOKUP($A4044, 'Fielding Data'!$A$1:$H$12056, 5, 0), 0)</f>
        <v>1</v>
      </c>
      <c r="R4044" s="13">
        <f>IFERROR(VLOOKUP($A4044, 'Fielding Data'!$A$1:$H$12056, 6, 0), 0)</f>
        <v>2</v>
      </c>
      <c r="S4044" s="13">
        <f>IFERROR(VLOOKUP($A4044, 'Fielding Data'!$A$1:$H$12056, 7, 0), 0)</f>
        <v>0</v>
      </c>
      <c r="T4044" s="13">
        <f>IFERROR(VLOOKUP($A4044, 'Fielding Data'!$A$1:$H$12056, 8, 0), 0)</f>
        <v>0</v>
      </c>
      <c r="U4044" s="13">
        <f>SUMIFS('Fielding Data'!E:E, 'Fielding Data'!$A:$A, $A4044)</f>
        <v>1</v>
      </c>
      <c r="V4044" s="13">
        <f>SUMIFS('Fielding Data'!F:F, 'Fielding Data'!$A:$A, $A4044)</f>
        <v>3</v>
      </c>
      <c r="W4044" s="13">
        <f>SUMIFS('Fielding Data'!G:G, 'Fielding Data'!$A:$A, $A4044)</f>
        <v>0</v>
      </c>
      <c r="X4044" s="13">
        <f>SUMIFS('Fielding Data'!H:H, 'Fielding Data'!$A:$A, $A4044)</f>
        <v>0</v>
      </c>
    </row>
    <row r="4045" spans="1:24" x14ac:dyDescent="0.3">
      <c r="A4045" s="13" t="str">
        <f t="shared" si="127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 t="shared" si="126"/>
        <v>2B</v>
      </c>
      <c r="Q4045" s="13">
        <f>IFERROR(VLOOKUP($A4045, 'Fielding Data'!$A$1:$H$12056, 5, 0), 0)</f>
        <v>11</v>
      </c>
      <c r="R4045" s="13">
        <f>IFERROR(VLOOKUP($A4045, 'Fielding Data'!$A$1:$H$12056, 6, 0), 0)</f>
        <v>11</v>
      </c>
      <c r="S4045" s="13">
        <f>IFERROR(VLOOKUP($A4045, 'Fielding Data'!$A$1:$H$12056, 7, 0), 0)</f>
        <v>0</v>
      </c>
      <c r="T4045" s="13">
        <f>IFERROR(VLOOKUP($A4045, 'Fielding Data'!$A$1:$H$12056, 8, 0), 0)</f>
        <v>2</v>
      </c>
      <c r="U4045" s="13">
        <f>SUMIFS('Fielding Data'!E:E, 'Fielding Data'!$A:$A, $A4045)</f>
        <v>16</v>
      </c>
      <c r="V4045" s="13">
        <f>SUMIFS('Fielding Data'!F:F, 'Fielding Data'!$A:$A, $A4045)</f>
        <v>36</v>
      </c>
      <c r="W4045" s="13">
        <f>SUMIFS('Fielding Data'!G:G, 'Fielding Data'!$A:$A, $A4045)</f>
        <v>0</v>
      </c>
      <c r="X4045" s="13">
        <f>SUMIFS('Fielding Data'!H:H, 'Fielding Data'!$A:$A, $A4045)</f>
        <v>5</v>
      </c>
    </row>
    <row r="4046" spans="1:24" x14ac:dyDescent="0.3">
      <c r="A4046" s="13" t="str">
        <f t="shared" si="127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 t="shared" si="126"/>
        <v>P</v>
      </c>
      <c r="Q4046" s="13">
        <f>IFERROR(VLOOKUP($A4046, 'Fielding Data'!$A$1:$H$12056, 5, 0), 0)</f>
        <v>3</v>
      </c>
      <c r="R4046" s="13">
        <f>IFERROR(VLOOKUP($A4046, 'Fielding Data'!$A$1:$H$12056, 6, 0), 0)</f>
        <v>1</v>
      </c>
      <c r="S4046" s="13">
        <f>IFERROR(VLOOKUP($A4046, 'Fielding Data'!$A$1:$H$12056, 7, 0), 0)</f>
        <v>0</v>
      </c>
      <c r="T4046" s="13">
        <f>IFERROR(VLOOKUP($A4046, 'Fielding Data'!$A$1:$H$12056, 8, 0), 0)</f>
        <v>0</v>
      </c>
      <c r="U4046" s="13">
        <f>SUMIFS('Fielding Data'!E:E, 'Fielding Data'!$A:$A, $A4046)</f>
        <v>3</v>
      </c>
      <c r="V4046" s="13">
        <f>SUMIFS('Fielding Data'!F:F, 'Fielding Data'!$A:$A, $A4046)</f>
        <v>1</v>
      </c>
      <c r="W4046" s="13">
        <f>SUMIFS('Fielding Data'!G:G, 'Fielding Data'!$A:$A, $A4046)</f>
        <v>0</v>
      </c>
      <c r="X4046" s="13">
        <f>SUMIFS('Fielding Data'!H:H, 'Fielding Data'!$A:$A, $A4046)</f>
        <v>0</v>
      </c>
    </row>
    <row r="4047" spans="1:24" x14ac:dyDescent="0.3">
      <c r="A4047" s="13" t="str">
        <f t="shared" si="127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 t="shared" si="126"/>
        <v>P</v>
      </c>
      <c r="Q4047" s="13">
        <f>IFERROR(VLOOKUP($A4047, 'Fielding Data'!$A$1:$H$12056, 5, 0), 0)</f>
        <v>4</v>
      </c>
      <c r="R4047" s="13">
        <f>IFERROR(VLOOKUP($A4047, 'Fielding Data'!$A$1:$H$12056, 6, 0), 0)</f>
        <v>8</v>
      </c>
      <c r="S4047" s="13">
        <f>IFERROR(VLOOKUP($A4047, 'Fielding Data'!$A$1:$H$12056, 7, 0), 0)</f>
        <v>0</v>
      </c>
      <c r="T4047" s="13">
        <f>IFERROR(VLOOKUP($A4047, 'Fielding Data'!$A$1:$H$12056, 8, 0), 0)</f>
        <v>0</v>
      </c>
      <c r="U4047" s="13">
        <f>SUMIFS('Fielding Data'!E:E, 'Fielding Data'!$A:$A, $A4047)</f>
        <v>4</v>
      </c>
      <c r="V4047" s="13">
        <f>SUMIFS('Fielding Data'!F:F, 'Fielding Data'!$A:$A, $A4047)</f>
        <v>8</v>
      </c>
      <c r="W4047" s="13">
        <f>SUMIFS('Fielding Data'!G:G, 'Fielding Data'!$A:$A, $A4047)</f>
        <v>0</v>
      </c>
      <c r="X4047" s="13">
        <f>SUMIFS('Fielding Data'!H:H, 'Fielding Data'!$A:$A, $A4047)</f>
        <v>0</v>
      </c>
    </row>
    <row r="4048" spans="1:24" x14ac:dyDescent="0.3">
      <c r="A4048" s="13" t="str">
        <f t="shared" si="127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 t="shared" si="126"/>
        <v>1B</v>
      </c>
      <c r="Q4048" s="13">
        <f>IFERROR(VLOOKUP($A4048, 'Fielding Data'!$A$1:$H$12056, 5, 0), 0)</f>
        <v>1</v>
      </c>
      <c r="R4048" s="13">
        <f>IFERROR(VLOOKUP($A4048, 'Fielding Data'!$A$1:$H$12056, 6, 0), 0)</f>
        <v>0</v>
      </c>
      <c r="S4048" s="13">
        <f>IFERROR(VLOOKUP($A4048, 'Fielding Data'!$A$1:$H$12056, 7, 0), 0)</f>
        <v>0</v>
      </c>
      <c r="T4048" s="13">
        <f>IFERROR(VLOOKUP($A4048, 'Fielding Data'!$A$1:$H$12056, 8, 0), 0)</f>
        <v>0</v>
      </c>
      <c r="U4048" s="13">
        <f>SUMIFS('Fielding Data'!E:E, 'Fielding Data'!$A:$A, $A4048)</f>
        <v>270</v>
      </c>
      <c r="V4048" s="13">
        <f>SUMIFS('Fielding Data'!F:F, 'Fielding Data'!$A:$A, $A4048)</f>
        <v>12</v>
      </c>
      <c r="W4048" s="13">
        <f>SUMIFS('Fielding Data'!G:G, 'Fielding Data'!$A:$A, $A4048)</f>
        <v>3</v>
      </c>
      <c r="X4048" s="13">
        <f>SUMIFS('Fielding Data'!H:H, 'Fielding Data'!$A:$A, $A4048)</f>
        <v>1</v>
      </c>
    </row>
    <row r="4049" spans="1:24" x14ac:dyDescent="0.3">
      <c r="A4049" s="13" t="str">
        <f t="shared" si="127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 t="shared" si="126"/>
        <v>CF</v>
      </c>
      <c r="Q4049" s="13">
        <f>IFERROR(VLOOKUP($A4049, 'Fielding Data'!$A$1:$H$12056, 5, 0), 0)</f>
        <v>0</v>
      </c>
      <c r="R4049" s="13">
        <f>IFERROR(VLOOKUP($A4049, 'Fielding Data'!$A$1:$H$12056, 6, 0), 0)</f>
        <v>0</v>
      </c>
      <c r="S4049" s="13">
        <f>IFERROR(VLOOKUP($A4049, 'Fielding Data'!$A$1:$H$12056, 7, 0), 0)</f>
        <v>0</v>
      </c>
      <c r="T4049" s="13">
        <f>IFERROR(VLOOKUP($A4049, 'Fielding Data'!$A$1:$H$12056, 8, 0), 0)</f>
        <v>0</v>
      </c>
      <c r="U4049" s="13">
        <f>SUMIFS('Fielding Data'!E:E, 'Fielding Data'!$A:$A, $A4049)</f>
        <v>335</v>
      </c>
      <c r="V4049" s="13">
        <f>SUMIFS('Fielding Data'!F:F, 'Fielding Data'!$A:$A, $A4049)</f>
        <v>4</v>
      </c>
      <c r="W4049" s="13">
        <f>SUMIFS('Fielding Data'!G:G, 'Fielding Data'!$A:$A, $A4049)</f>
        <v>1</v>
      </c>
      <c r="X4049" s="13">
        <f>SUMIFS('Fielding Data'!H:H, 'Fielding Data'!$A:$A, $A4049)</f>
        <v>3</v>
      </c>
    </row>
    <row r="4050" spans="1:24" x14ac:dyDescent="0.3">
      <c r="A4050" s="13" t="str">
        <f t="shared" si="127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 t="shared" si="126"/>
        <v>P</v>
      </c>
      <c r="Q4050" s="13">
        <f>IFERROR(VLOOKUP($A4050, 'Fielding Data'!$A$1:$H$12056, 5, 0), 0)</f>
        <v>0</v>
      </c>
      <c r="R4050" s="13">
        <f>IFERROR(VLOOKUP($A4050, 'Fielding Data'!$A$1:$H$12056, 6, 0), 0)</f>
        <v>2</v>
      </c>
      <c r="S4050" s="13">
        <f>IFERROR(VLOOKUP($A4050, 'Fielding Data'!$A$1:$H$12056, 7, 0), 0)</f>
        <v>0</v>
      </c>
      <c r="T4050" s="13">
        <f>IFERROR(VLOOKUP($A4050, 'Fielding Data'!$A$1:$H$12056, 8, 0), 0)</f>
        <v>0</v>
      </c>
      <c r="U4050" s="13">
        <f>SUMIFS('Fielding Data'!E:E, 'Fielding Data'!$A:$A, $A4050)</f>
        <v>0</v>
      </c>
      <c r="V4050" s="13">
        <f>SUMIFS('Fielding Data'!F:F, 'Fielding Data'!$A:$A, $A4050)</f>
        <v>2</v>
      </c>
      <c r="W4050" s="13">
        <f>SUMIFS('Fielding Data'!G:G, 'Fielding Data'!$A:$A, $A4050)</f>
        <v>0</v>
      </c>
      <c r="X4050" s="13">
        <f>SUMIFS('Fielding Data'!H:H, 'Fielding Data'!$A:$A, $A4050)</f>
        <v>0</v>
      </c>
    </row>
    <row r="4051" spans="1:24" x14ac:dyDescent="0.3">
      <c r="A4051" s="13" t="str">
        <f t="shared" si="127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 t="shared" si="126"/>
        <v>P</v>
      </c>
      <c r="Q4051" s="13">
        <f>IFERROR(VLOOKUP($A4051, 'Fielding Data'!$A$1:$H$12056, 5, 0), 0)</f>
        <v>2</v>
      </c>
      <c r="R4051" s="13">
        <f>IFERROR(VLOOKUP($A4051, 'Fielding Data'!$A$1:$H$12056, 6, 0), 0)</f>
        <v>8</v>
      </c>
      <c r="S4051" s="13">
        <f>IFERROR(VLOOKUP($A4051, 'Fielding Data'!$A$1:$H$12056, 7, 0), 0)</f>
        <v>1</v>
      </c>
      <c r="T4051" s="13">
        <f>IFERROR(VLOOKUP($A4051, 'Fielding Data'!$A$1:$H$12056, 8, 0), 0)</f>
        <v>2</v>
      </c>
      <c r="U4051" s="13">
        <f>SUMIFS('Fielding Data'!E:E, 'Fielding Data'!$A:$A, $A4051)</f>
        <v>2</v>
      </c>
      <c r="V4051" s="13">
        <f>SUMIFS('Fielding Data'!F:F, 'Fielding Data'!$A:$A, $A4051)</f>
        <v>8</v>
      </c>
      <c r="W4051" s="13">
        <f>SUMIFS('Fielding Data'!G:G, 'Fielding Data'!$A:$A, $A4051)</f>
        <v>1</v>
      </c>
      <c r="X4051" s="13">
        <f>SUMIFS('Fielding Data'!H:H, 'Fielding Data'!$A:$A, $A4051)</f>
        <v>2</v>
      </c>
    </row>
    <row r="4052" spans="1:24" x14ac:dyDescent="0.3">
      <c r="A4052" s="13" t="str">
        <f t="shared" si="127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 t="shared" si="126"/>
        <v>P</v>
      </c>
      <c r="Q4052" s="13">
        <f>IFERROR(VLOOKUP($A4052, 'Fielding Data'!$A$1:$H$12056, 5, 0), 0)</f>
        <v>3</v>
      </c>
      <c r="R4052" s="13">
        <f>IFERROR(VLOOKUP($A4052, 'Fielding Data'!$A$1:$H$12056, 6, 0), 0)</f>
        <v>6</v>
      </c>
      <c r="S4052" s="13">
        <f>IFERROR(VLOOKUP($A4052, 'Fielding Data'!$A$1:$H$12056, 7, 0), 0)</f>
        <v>0</v>
      </c>
      <c r="T4052" s="13">
        <f>IFERROR(VLOOKUP($A4052, 'Fielding Data'!$A$1:$H$12056, 8, 0), 0)</f>
        <v>0</v>
      </c>
      <c r="U4052" s="13">
        <f>SUMIFS('Fielding Data'!E:E, 'Fielding Data'!$A:$A, $A4052)</f>
        <v>3</v>
      </c>
      <c r="V4052" s="13">
        <f>SUMIFS('Fielding Data'!F:F, 'Fielding Data'!$A:$A, $A4052)</f>
        <v>6</v>
      </c>
      <c r="W4052" s="13">
        <f>SUMIFS('Fielding Data'!G:G, 'Fielding Data'!$A:$A, $A4052)</f>
        <v>0</v>
      </c>
      <c r="X4052" s="13">
        <f>SUMIFS('Fielding Data'!H:H, 'Fielding Data'!$A:$A, $A4052)</f>
        <v>0</v>
      </c>
    </row>
    <row r="4053" spans="1:24" x14ac:dyDescent="0.3">
      <c r="A4053" s="13" t="str">
        <f t="shared" si="127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 t="shared" si="126"/>
        <v>CF</v>
      </c>
      <c r="Q4053" s="13">
        <f>IFERROR(VLOOKUP($A4053, 'Fielding Data'!$A$1:$H$12056, 5, 0), 0)</f>
        <v>0</v>
      </c>
      <c r="R4053" s="13">
        <f>IFERROR(VLOOKUP($A4053, 'Fielding Data'!$A$1:$H$12056, 6, 0), 0)</f>
        <v>0</v>
      </c>
      <c r="S4053" s="13">
        <f>IFERROR(VLOOKUP($A4053, 'Fielding Data'!$A$1:$H$12056, 7, 0), 0)</f>
        <v>0</v>
      </c>
      <c r="T4053" s="13">
        <f>IFERROR(VLOOKUP($A4053, 'Fielding Data'!$A$1:$H$12056, 8, 0), 0)</f>
        <v>0</v>
      </c>
      <c r="U4053" s="13">
        <f>SUMIFS('Fielding Data'!E:E, 'Fielding Data'!$A:$A, $A4053)</f>
        <v>320</v>
      </c>
      <c r="V4053" s="13">
        <f>SUMIFS('Fielding Data'!F:F, 'Fielding Data'!$A:$A, $A4053)</f>
        <v>2</v>
      </c>
      <c r="W4053" s="13">
        <f>SUMIFS('Fielding Data'!G:G, 'Fielding Data'!$A:$A, $A4053)</f>
        <v>3</v>
      </c>
      <c r="X4053" s="13">
        <f>SUMIFS('Fielding Data'!H:H, 'Fielding Data'!$A:$A, $A4053)</f>
        <v>2</v>
      </c>
    </row>
    <row r="4054" spans="1:24" x14ac:dyDescent="0.3">
      <c r="A4054" s="13" t="str">
        <f t="shared" si="127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 t="shared" si="126"/>
        <v>P</v>
      </c>
      <c r="Q4054" s="13">
        <f>IFERROR(VLOOKUP($A4054, 'Fielding Data'!$A$1:$H$12056, 5, 0), 0)</f>
        <v>0</v>
      </c>
      <c r="R4054" s="13">
        <f>IFERROR(VLOOKUP($A4054, 'Fielding Data'!$A$1:$H$12056, 6, 0), 0)</f>
        <v>2</v>
      </c>
      <c r="S4054" s="13">
        <f>IFERROR(VLOOKUP($A4054, 'Fielding Data'!$A$1:$H$12056, 7, 0), 0)</f>
        <v>0</v>
      </c>
      <c r="T4054" s="13">
        <f>IFERROR(VLOOKUP($A4054, 'Fielding Data'!$A$1:$H$12056, 8, 0), 0)</f>
        <v>0</v>
      </c>
      <c r="U4054" s="13">
        <f>SUMIFS('Fielding Data'!E:E, 'Fielding Data'!$A:$A, $A4054)</f>
        <v>0</v>
      </c>
      <c r="V4054" s="13">
        <f>SUMIFS('Fielding Data'!F:F, 'Fielding Data'!$A:$A, $A4054)</f>
        <v>2</v>
      </c>
      <c r="W4054" s="13">
        <f>SUMIFS('Fielding Data'!G:G, 'Fielding Data'!$A:$A, $A4054)</f>
        <v>0</v>
      </c>
      <c r="X4054" s="13">
        <f>SUMIFS('Fielding Data'!H:H, 'Fielding Data'!$A:$A, $A4054)</f>
        <v>0</v>
      </c>
    </row>
    <row r="4055" spans="1:24" x14ac:dyDescent="0.3">
      <c r="A4055" s="13" t="str">
        <f t="shared" si="127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 t="shared" si="126"/>
        <v>SS</v>
      </c>
      <c r="Q4055" s="13">
        <f>IFERROR(VLOOKUP($A4055, 'Fielding Data'!$A$1:$H$12056, 5, 0), 0)</f>
        <v>23</v>
      </c>
      <c r="R4055" s="13">
        <f>IFERROR(VLOOKUP($A4055, 'Fielding Data'!$A$1:$H$12056, 6, 0), 0)</f>
        <v>27</v>
      </c>
      <c r="S4055" s="13">
        <f>IFERROR(VLOOKUP($A4055, 'Fielding Data'!$A$1:$H$12056, 7, 0), 0)</f>
        <v>2</v>
      </c>
      <c r="T4055" s="13">
        <f>IFERROR(VLOOKUP($A4055, 'Fielding Data'!$A$1:$H$12056, 8, 0), 0)</f>
        <v>6</v>
      </c>
      <c r="U4055" s="13">
        <f>SUMIFS('Fielding Data'!E:E, 'Fielding Data'!$A:$A, $A4055)</f>
        <v>23</v>
      </c>
      <c r="V4055" s="13">
        <f>SUMIFS('Fielding Data'!F:F, 'Fielding Data'!$A:$A, $A4055)</f>
        <v>27</v>
      </c>
      <c r="W4055" s="13">
        <f>SUMIFS('Fielding Data'!G:G, 'Fielding Data'!$A:$A, $A4055)</f>
        <v>2</v>
      </c>
      <c r="X4055" s="13">
        <f>SUMIFS('Fielding Data'!H:H, 'Fielding Data'!$A:$A, $A4055)</f>
        <v>6</v>
      </c>
    </row>
    <row r="4056" spans="1:24" x14ac:dyDescent="0.3">
      <c r="A4056" s="13" t="str">
        <f t="shared" si="127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 t="shared" si="126"/>
        <v>P</v>
      </c>
      <c r="Q4056" s="13">
        <f>IFERROR(VLOOKUP($A4056, 'Fielding Data'!$A$1:$H$12056, 5, 0), 0)</f>
        <v>1</v>
      </c>
      <c r="R4056" s="13">
        <f>IFERROR(VLOOKUP($A4056, 'Fielding Data'!$A$1:$H$12056, 6, 0), 0)</f>
        <v>1</v>
      </c>
      <c r="S4056" s="13">
        <f>IFERROR(VLOOKUP($A4056, 'Fielding Data'!$A$1:$H$12056, 7, 0), 0)</f>
        <v>0</v>
      </c>
      <c r="T4056" s="13">
        <f>IFERROR(VLOOKUP($A4056, 'Fielding Data'!$A$1:$H$12056, 8, 0), 0)</f>
        <v>0</v>
      </c>
      <c r="U4056" s="13">
        <f>SUMIFS('Fielding Data'!E:E, 'Fielding Data'!$A:$A, $A4056)</f>
        <v>1</v>
      </c>
      <c r="V4056" s="13">
        <f>SUMIFS('Fielding Data'!F:F, 'Fielding Data'!$A:$A, $A4056)</f>
        <v>1</v>
      </c>
      <c r="W4056" s="13">
        <f>SUMIFS('Fielding Data'!G:G, 'Fielding Data'!$A:$A, $A4056)</f>
        <v>0</v>
      </c>
      <c r="X4056" s="13">
        <f>SUMIFS('Fielding Data'!H:H, 'Fielding Data'!$A:$A, $A4056)</f>
        <v>0</v>
      </c>
    </row>
    <row r="4057" spans="1:24" x14ac:dyDescent="0.3">
      <c r="A4057" s="13" t="str">
        <f t="shared" si="127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 t="shared" si="126"/>
        <v>1B</v>
      </c>
      <c r="Q4057" s="13">
        <f>IFERROR(VLOOKUP($A4057, 'Fielding Data'!$A$1:$H$12056, 5, 0), 0)</f>
        <v>2</v>
      </c>
      <c r="R4057" s="13">
        <f>IFERROR(VLOOKUP($A4057, 'Fielding Data'!$A$1:$H$12056, 6, 0), 0)</f>
        <v>0</v>
      </c>
      <c r="S4057" s="13">
        <f>IFERROR(VLOOKUP($A4057, 'Fielding Data'!$A$1:$H$12056, 7, 0), 0)</f>
        <v>0</v>
      </c>
      <c r="T4057" s="13">
        <f>IFERROR(VLOOKUP($A4057, 'Fielding Data'!$A$1:$H$12056, 8, 0), 0)</f>
        <v>0</v>
      </c>
      <c r="U4057" s="13">
        <f>SUMIFS('Fielding Data'!E:E, 'Fielding Data'!$A:$A, $A4057)</f>
        <v>37</v>
      </c>
      <c r="V4057" s="13">
        <f>SUMIFS('Fielding Data'!F:F, 'Fielding Data'!$A:$A, $A4057)</f>
        <v>71</v>
      </c>
      <c r="W4057" s="13">
        <f>SUMIFS('Fielding Data'!G:G, 'Fielding Data'!$A:$A, $A4057)</f>
        <v>4</v>
      </c>
      <c r="X4057" s="13">
        <f>SUMIFS('Fielding Data'!H:H, 'Fielding Data'!$A:$A, $A4057)</f>
        <v>13</v>
      </c>
    </row>
    <row r="4058" spans="1:24" x14ac:dyDescent="0.3">
      <c r="A4058" s="13" t="str">
        <f t="shared" si="127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 t="shared" si="126"/>
        <v>P</v>
      </c>
      <c r="Q4058" s="13">
        <f>IFERROR(VLOOKUP($A4058, 'Fielding Data'!$A$1:$H$12056, 5, 0), 0)</f>
        <v>5</v>
      </c>
      <c r="R4058" s="13">
        <f>IFERROR(VLOOKUP($A4058, 'Fielding Data'!$A$1:$H$12056, 6, 0), 0)</f>
        <v>14</v>
      </c>
      <c r="S4058" s="13">
        <f>IFERROR(VLOOKUP($A4058, 'Fielding Data'!$A$1:$H$12056, 7, 0), 0)</f>
        <v>2</v>
      </c>
      <c r="T4058" s="13">
        <f>IFERROR(VLOOKUP($A4058, 'Fielding Data'!$A$1:$H$12056, 8, 0), 0)</f>
        <v>1</v>
      </c>
      <c r="U4058" s="13">
        <f>SUMIFS('Fielding Data'!E:E, 'Fielding Data'!$A:$A, $A4058)</f>
        <v>5</v>
      </c>
      <c r="V4058" s="13">
        <f>SUMIFS('Fielding Data'!F:F, 'Fielding Data'!$A:$A, $A4058)</f>
        <v>14</v>
      </c>
      <c r="W4058" s="13">
        <f>SUMIFS('Fielding Data'!G:G, 'Fielding Data'!$A:$A, $A4058)</f>
        <v>2</v>
      </c>
      <c r="X4058" s="13">
        <f>SUMIFS('Fielding Data'!H:H, 'Fielding Data'!$A:$A, $A4058)</f>
        <v>1</v>
      </c>
    </row>
    <row r="4059" spans="1:24" x14ac:dyDescent="0.3">
      <c r="A4059" s="13" t="str">
        <f t="shared" si="127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 t="shared" si="126"/>
        <v>1B</v>
      </c>
      <c r="Q4059" s="13">
        <f>IFERROR(VLOOKUP($A4059, 'Fielding Data'!$A$1:$H$12056, 5, 0), 0)</f>
        <v>103</v>
      </c>
      <c r="R4059" s="13">
        <f>IFERROR(VLOOKUP($A4059, 'Fielding Data'!$A$1:$H$12056, 6, 0), 0)</f>
        <v>9</v>
      </c>
      <c r="S4059" s="13">
        <f>IFERROR(VLOOKUP($A4059, 'Fielding Data'!$A$1:$H$12056, 7, 0), 0)</f>
        <v>0</v>
      </c>
      <c r="T4059" s="13">
        <f>IFERROR(VLOOKUP($A4059, 'Fielding Data'!$A$1:$H$12056, 8, 0), 0)</f>
        <v>12</v>
      </c>
      <c r="U4059" s="13">
        <f>SUMIFS('Fielding Data'!E:E, 'Fielding Data'!$A:$A, $A4059)</f>
        <v>165</v>
      </c>
      <c r="V4059" s="13">
        <f>SUMIFS('Fielding Data'!F:F, 'Fielding Data'!$A:$A, $A4059)</f>
        <v>219</v>
      </c>
      <c r="W4059" s="13">
        <f>SUMIFS('Fielding Data'!G:G, 'Fielding Data'!$A:$A, $A4059)</f>
        <v>14</v>
      </c>
      <c r="X4059" s="13">
        <f>SUMIFS('Fielding Data'!H:H, 'Fielding Data'!$A:$A, $A4059)</f>
        <v>26</v>
      </c>
    </row>
    <row r="4060" spans="1:24" x14ac:dyDescent="0.3">
      <c r="A4060" s="13" t="str">
        <f t="shared" si="127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 t="shared" si="126"/>
        <v>1B</v>
      </c>
      <c r="Q4060" s="13">
        <f>IFERROR(VLOOKUP($A4060, 'Fielding Data'!$A$1:$H$12056, 5, 0), 0)</f>
        <v>1</v>
      </c>
      <c r="R4060" s="13">
        <f>IFERROR(VLOOKUP($A4060, 'Fielding Data'!$A$1:$H$12056, 6, 0), 0)</f>
        <v>0</v>
      </c>
      <c r="S4060" s="13">
        <f>IFERROR(VLOOKUP($A4060, 'Fielding Data'!$A$1:$H$12056, 7, 0), 0)</f>
        <v>0</v>
      </c>
      <c r="T4060" s="13">
        <f>IFERROR(VLOOKUP($A4060, 'Fielding Data'!$A$1:$H$12056, 8, 0), 0)</f>
        <v>1</v>
      </c>
      <c r="U4060" s="13">
        <f>SUMIFS('Fielding Data'!E:E, 'Fielding Data'!$A:$A, $A4060)</f>
        <v>1</v>
      </c>
      <c r="V4060" s="13">
        <f>SUMIFS('Fielding Data'!F:F, 'Fielding Data'!$A:$A, $A4060)</f>
        <v>0</v>
      </c>
      <c r="W4060" s="13">
        <f>SUMIFS('Fielding Data'!G:G, 'Fielding Data'!$A:$A, $A4060)</f>
        <v>0</v>
      </c>
      <c r="X4060" s="13">
        <f>SUMIFS('Fielding Data'!H:H, 'Fielding Data'!$A:$A, $A4060)</f>
        <v>1</v>
      </c>
    </row>
    <row r="4061" spans="1:24" x14ac:dyDescent="0.3">
      <c r="A4061" s="13" t="str">
        <f t="shared" si="127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 t="shared" si="126"/>
        <v>P</v>
      </c>
      <c r="Q4061" s="13">
        <f>IFERROR(VLOOKUP($A4061, 'Fielding Data'!$A$1:$H$12056, 5, 0), 0)</f>
        <v>2</v>
      </c>
      <c r="R4061" s="13">
        <f>IFERROR(VLOOKUP($A4061, 'Fielding Data'!$A$1:$H$12056, 6, 0), 0)</f>
        <v>2</v>
      </c>
      <c r="S4061" s="13">
        <f>IFERROR(VLOOKUP($A4061, 'Fielding Data'!$A$1:$H$12056, 7, 0), 0)</f>
        <v>1</v>
      </c>
      <c r="T4061" s="13">
        <f>IFERROR(VLOOKUP($A4061, 'Fielding Data'!$A$1:$H$12056, 8, 0), 0)</f>
        <v>0</v>
      </c>
      <c r="U4061" s="13">
        <f>SUMIFS('Fielding Data'!E:E, 'Fielding Data'!$A:$A, $A4061)</f>
        <v>2</v>
      </c>
      <c r="V4061" s="13">
        <f>SUMIFS('Fielding Data'!F:F, 'Fielding Data'!$A:$A, $A4061)</f>
        <v>2</v>
      </c>
      <c r="W4061" s="13">
        <f>SUMIFS('Fielding Data'!G:G, 'Fielding Data'!$A:$A, $A4061)</f>
        <v>1</v>
      </c>
      <c r="X4061" s="13">
        <f>SUMIFS('Fielding Data'!H:H, 'Fielding Data'!$A:$A, $A4061)</f>
        <v>0</v>
      </c>
    </row>
    <row r="4062" spans="1:24" x14ac:dyDescent="0.3">
      <c r="A4062" s="13" t="str">
        <f t="shared" si="127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 t="shared" si="126"/>
        <v>P</v>
      </c>
      <c r="Q4062" s="13">
        <f>IFERROR(VLOOKUP($A4062, 'Fielding Data'!$A$1:$H$12056, 5, 0), 0)</f>
        <v>3</v>
      </c>
      <c r="R4062" s="13">
        <f>IFERROR(VLOOKUP($A4062, 'Fielding Data'!$A$1:$H$12056, 6, 0), 0)</f>
        <v>17</v>
      </c>
      <c r="S4062" s="13">
        <f>IFERROR(VLOOKUP($A4062, 'Fielding Data'!$A$1:$H$12056, 7, 0), 0)</f>
        <v>2</v>
      </c>
      <c r="T4062" s="13">
        <f>IFERROR(VLOOKUP($A4062, 'Fielding Data'!$A$1:$H$12056, 8, 0), 0)</f>
        <v>2</v>
      </c>
      <c r="U4062" s="13">
        <f>SUMIFS('Fielding Data'!E:E, 'Fielding Data'!$A:$A, $A4062)</f>
        <v>3</v>
      </c>
      <c r="V4062" s="13">
        <f>SUMIFS('Fielding Data'!F:F, 'Fielding Data'!$A:$A, $A4062)</f>
        <v>17</v>
      </c>
      <c r="W4062" s="13">
        <f>SUMIFS('Fielding Data'!G:G, 'Fielding Data'!$A:$A, $A4062)</f>
        <v>2</v>
      </c>
      <c r="X4062" s="13">
        <f>SUMIFS('Fielding Data'!H:H, 'Fielding Data'!$A:$A, $A4062)</f>
        <v>2</v>
      </c>
    </row>
    <row r="4063" spans="1:24" x14ac:dyDescent="0.3">
      <c r="A4063" s="13" t="str">
        <f t="shared" si="127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 t="shared" si="126"/>
        <v>P</v>
      </c>
      <c r="Q4063" s="13">
        <f>IFERROR(VLOOKUP($A4063, 'Fielding Data'!$A$1:$H$12056, 5, 0), 0)</f>
        <v>12</v>
      </c>
      <c r="R4063" s="13">
        <f>IFERROR(VLOOKUP($A4063, 'Fielding Data'!$A$1:$H$12056, 6, 0), 0)</f>
        <v>4</v>
      </c>
      <c r="S4063" s="13">
        <f>IFERROR(VLOOKUP($A4063, 'Fielding Data'!$A$1:$H$12056, 7, 0), 0)</f>
        <v>2</v>
      </c>
      <c r="T4063" s="13">
        <f>IFERROR(VLOOKUP($A4063, 'Fielding Data'!$A$1:$H$12056, 8, 0), 0)</f>
        <v>1</v>
      </c>
      <c r="U4063" s="13">
        <f>SUMIFS('Fielding Data'!E:E, 'Fielding Data'!$A:$A, $A4063)</f>
        <v>12</v>
      </c>
      <c r="V4063" s="13">
        <f>SUMIFS('Fielding Data'!F:F, 'Fielding Data'!$A:$A, $A4063)</f>
        <v>4</v>
      </c>
      <c r="W4063" s="13">
        <f>SUMIFS('Fielding Data'!G:G, 'Fielding Data'!$A:$A, $A4063)</f>
        <v>2</v>
      </c>
      <c r="X4063" s="13">
        <f>SUMIFS('Fielding Data'!H:H, 'Fielding Data'!$A:$A, $A4063)</f>
        <v>1</v>
      </c>
    </row>
    <row r="4064" spans="1:24" x14ac:dyDescent="0.3">
      <c r="A4064" s="13" t="str">
        <f t="shared" si="127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 t="shared" si="126"/>
        <v>1B</v>
      </c>
      <c r="Q4064" s="13">
        <f>IFERROR(VLOOKUP($A4064, 'Fielding Data'!$A$1:$H$12056, 5, 0), 0)</f>
        <v>21</v>
      </c>
      <c r="R4064" s="13">
        <f>IFERROR(VLOOKUP($A4064, 'Fielding Data'!$A$1:$H$12056, 6, 0), 0)</f>
        <v>0</v>
      </c>
      <c r="S4064" s="13">
        <f>IFERROR(VLOOKUP($A4064, 'Fielding Data'!$A$1:$H$12056, 7, 0), 0)</f>
        <v>0</v>
      </c>
      <c r="T4064" s="13">
        <f>IFERROR(VLOOKUP($A4064, 'Fielding Data'!$A$1:$H$12056, 8, 0), 0)</f>
        <v>2</v>
      </c>
      <c r="U4064" s="13">
        <f>SUMIFS('Fielding Data'!E:E, 'Fielding Data'!$A:$A, $A4064)</f>
        <v>132</v>
      </c>
      <c r="V4064" s="13">
        <f>SUMIFS('Fielding Data'!F:F, 'Fielding Data'!$A:$A, $A4064)</f>
        <v>74</v>
      </c>
      <c r="W4064" s="13">
        <f>SUMIFS('Fielding Data'!G:G, 'Fielding Data'!$A:$A, $A4064)</f>
        <v>4</v>
      </c>
      <c r="X4064" s="13">
        <f>SUMIFS('Fielding Data'!H:H, 'Fielding Data'!$A:$A, $A4064)</f>
        <v>14</v>
      </c>
    </row>
    <row r="4065" spans="1:24" x14ac:dyDescent="0.3">
      <c r="A4065" s="13" t="str">
        <f t="shared" si="127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 t="shared" si="126"/>
        <v>P</v>
      </c>
      <c r="Q4065" s="13">
        <f>IFERROR(VLOOKUP($A4065, 'Fielding Data'!$A$1:$H$12056, 5, 0), 0)</f>
        <v>1</v>
      </c>
      <c r="R4065" s="13">
        <f>IFERROR(VLOOKUP($A4065, 'Fielding Data'!$A$1:$H$12056, 6, 0), 0)</f>
        <v>0</v>
      </c>
      <c r="S4065" s="13">
        <f>IFERROR(VLOOKUP($A4065, 'Fielding Data'!$A$1:$H$12056, 7, 0), 0)</f>
        <v>0</v>
      </c>
      <c r="T4065" s="13">
        <f>IFERROR(VLOOKUP($A4065, 'Fielding Data'!$A$1:$H$12056, 8, 0), 0)</f>
        <v>0</v>
      </c>
      <c r="U4065" s="13">
        <f>SUMIFS('Fielding Data'!E:E, 'Fielding Data'!$A:$A, $A4065)</f>
        <v>1</v>
      </c>
      <c r="V4065" s="13">
        <f>SUMIFS('Fielding Data'!F:F, 'Fielding Data'!$A:$A, $A4065)</f>
        <v>0</v>
      </c>
      <c r="W4065" s="13">
        <f>SUMIFS('Fielding Data'!G:G, 'Fielding Data'!$A:$A, $A4065)</f>
        <v>0</v>
      </c>
      <c r="X4065" s="13">
        <f>SUMIFS('Fielding Data'!H:H, 'Fielding Data'!$A:$A, $A4065)</f>
        <v>0</v>
      </c>
    </row>
    <row r="4066" spans="1:24" x14ac:dyDescent="0.3">
      <c r="A4066" s="13" t="str">
        <f t="shared" si="127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 t="shared" si="126"/>
        <v>CF</v>
      </c>
      <c r="Q4066" s="13">
        <f>IFERROR(VLOOKUP($A4066, 'Fielding Data'!$A$1:$H$12056, 5, 0), 0)</f>
        <v>0</v>
      </c>
      <c r="R4066" s="13">
        <f>IFERROR(VLOOKUP($A4066, 'Fielding Data'!$A$1:$H$12056, 6, 0), 0)</f>
        <v>0</v>
      </c>
      <c r="S4066" s="13">
        <f>IFERROR(VLOOKUP($A4066, 'Fielding Data'!$A$1:$H$12056, 7, 0), 0)</f>
        <v>0</v>
      </c>
      <c r="T4066" s="13">
        <f>IFERROR(VLOOKUP($A4066, 'Fielding Data'!$A$1:$H$12056, 8, 0), 0)</f>
        <v>0</v>
      </c>
      <c r="U4066" s="13">
        <f>SUMIFS('Fielding Data'!E:E, 'Fielding Data'!$A:$A, $A4066)</f>
        <v>53</v>
      </c>
      <c r="V4066" s="13">
        <f>SUMIFS('Fielding Data'!F:F, 'Fielding Data'!$A:$A, $A4066)</f>
        <v>0</v>
      </c>
      <c r="W4066" s="13">
        <f>SUMIFS('Fielding Data'!G:G, 'Fielding Data'!$A:$A, $A4066)</f>
        <v>0</v>
      </c>
      <c r="X4066" s="13">
        <f>SUMIFS('Fielding Data'!H:H, 'Fielding Data'!$A:$A, $A4066)</f>
        <v>0</v>
      </c>
    </row>
    <row r="4067" spans="1:24" x14ac:dyDescent="0.3">
      <c r="A4067" s="13" t="str">
        <f t="shared" si="127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 t="shared" si="126"/>
        <v>C</v>
      </c>
      <c r="Q4067" s="13">
        <f>IFERROR(VLOOKUP($A4067, 'Fielding Data'!$A$1:$H$12056, 5, 0), 0)</f>
        <v>52</v>
      </c>
      <c r="R4067" s="13">
        <f>IFERROR(VLOOKUP($A4067, 'Fielding Data'!$A$1:$H$12056, 6, 0), 0)</f>
        <v>3</v>
      </c>
      <c r="S4067" s="13">
        <f>IFERROR(VLOOKUP($A4067, 'Fielding Data'!$A$1:$H$12056, 7, 0), 0)</f>
        <v>0</v>
      </c>
      <c r="T4067" s="13">
        <f>IFERROR(VLOOKUP($A4067, 'Fielding Data'!$A$1:$H$12056, 8, 0), 0)</f>
        <v>0</v>
      </c>
      <c r="U4067" s="13">
        <f>SUMIFS('Fielding Data'!E:E, 'Fielding Data'!$A:$A, $A4067)</f>
        <v>52</v>
      </c>
      <c r="V4067" s="13">
        <f>SUMIFS('Fielding Data'!F:F, 'Fielding Data'!$A:$A, $A4067)</f>
        <v>3</v>
      </c>
      <c r="W4067" s="13">
        <f>SUMIFS('Fielding Data'!G:G, 'Fielding Data'!$A:$A, $A4067)</f>
        <v>0</v>
      </c>
      <c r="X4067" s="13">
        <f>SUMIFS('Fielding Data'!H:H, 'Fielding Data'!$A:$A, $A4067)</f>
        <v>0</v>
      </c>
    </row>
    <row r="4068" spans="1:24" x14ac:dyDescent="0.3">
      <c r="A4068" s="13" t="str">
        <f t="shared" si="127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 t="shared" si="126"/>
        <v>P</v>
      </c>
      <c r="Q4068" s="13">
        <f>IFERROR(VLOOKUP($A4068, 'Fielding Data'!$A$1:$H$12056, 5, 0), 0)</f>
        <v>0</v>
      </c>
      <c r="R4068" s="13">
        <f>IFERROR(VLOOKUP($A4068, 'Fielding Data'!$A$1:$H$12056, 6, 0), 0)</f>
        <v>1</v>
      </c>
      <c r="S4068" s="13">
        <f>IFERROR(VLOOKUP($A4068, 'Fielding Data'!$A$1:$H$12056, 7, 0), 0)</f>
        <v>0</v>
      </c>
      <c r="T4068" s="13">
        <f>IFERROR(VLOOKUP($A4068, 'Fielding Data'!$A$1:$H$12056, 8, 0), 0)</f>
        <v>0</v>
      </c>
      <c r="U4068" s="13">
        <f>SUMIFS('Fielding Data'!E:E, 'Fielding Data'!$A:$A, $A4068)</f>
        <v>0</v>
      </c>
      <c r="V4068" s="13">
        <f>SUMIFS('Fielding Data'!F:F, 'Fielding Data'!$A:$A, $A4068)</f>
        <v>1</v>
      </c>
      <c r="W4068" s="13">
        <f>SUMIFS('Fielding Data'!G:G, 'Fielding Data'!$A:$A, $A4068)</f>
        <v>0</v>
      </c>
      <c r="X4068" s="13">
        <f>SUMIFS('Fielding Data'!H:H, 'Fielding Data'!$A:$A, $A4068)</f>
        <v>0</v>
      </c>
    </row>
    <row r="4069" spans="1:24" x14ac:dyDescent="0.3">
      <c r="A4069" s="13" t="str">
        <f t="shared" si="127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 t="shared" si="126"/>
        <v>CF</v>
      </c>
      <c r="Q4069" s="13">
        <f>IFERROR(VLOOKUP($A4069, 'Fielding Data'!$A$1:$H$12056, 5, 0), 0)</f>
        <v>0</v>
      </c>
      <c r="R4069" s="13">
        <f>IFERROR(VLOOKUP($A4069, 'Fielding Data'!$A$1:$H$12056, 6, 0), 0)</f>
        <v>0</v>
      </c>
      <c r="S4069" s="13">
        <f>IFERROR(VLOOKUP($A4069, 'Fielding Data'!$A$1:$H$12056, 7, 0), 0)</f>
        <v>0</v>
      </c>
      <c r="T4069" s="13">
        <f>IFERROR(VLOOKUP($A4069, 'Fielding Data'!$A$1:$H$12056, 8, 0), 0)</f>
        <v>0</v>
      </c>
      <c r="U4069" s="13">
        <f>SUMIFS('Fielding Data'!E:E, 'Fielding Data'!$A:$A, $A4069)</f>
        <v>352</v>
      </c>
      <c r="V4069" s="13">
        <f>SUMIFS('Fielding Data'!F:F, 'Fielding Data'!$A:$A, $A4069)</f>
        <v>11</v>
      </c>
      <c r="W4069" s="13">
        <f>SUMIFS('Fielding Data'!G:G, 'Fielding Data'!$A:$A, $A4069)</f>
        <v>2</v>
      </c>
      <c r="X4069" s="13">
        <f>SUMIFS('Fielding Data'!H:H, 'Fielding Data'!$A:$A, $A4069)</f>
        <v>0</v>
      </c>
    </row>
    <row r="4070" spans="1:24" x14ac:dyDescent="0.3">
      <c r="A4070" s="13" t="str">
        <f t="shared" si="127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 t="shared" si="126"/>
        <v>1B</v>
      </c>
      <c r="Q4070" s="13">
        <f>IFERROR(VLOOKUP($A4070, 'Fielding Data'!$A$1:$H$12056, 5, 0), 0)</f>
        <v>671</v>
      </c>
      <c r="R4070" s="13">
        <f>IFERROR(VLOOKUP($A4070, 'Fielding Data'!$A$1:$H$12056, 6, 0), 0)</f>
        <v>52</v>
      </c>
      <c r="S4070" s="13">
        <f>IFERROR(VLOOKUP($A4070, 'Fielding Data'!$A$1:$H$12056, 7, 0), 0)</f>
        <v>6</v>
      </c>
      <c r="T4070" s="13">
        <f>IFERROR(VLOOKUP($A4070, 'Fielding Data'!$A$1:$H$12056, 8, 0), 0)</f>
        <v>73</v>
      </c>
      <c r="U4070" s="13">
        <f>SUMIFS('Fielding Data'!E:E, 'Fielding Data'!$A:$A, $A4070)</f>
        <v>708</v>
      </c>
      <c r="V4070" s="13">
        <f>SUMIFS('Fielding Data'!F:F, 'Fielding Data'!$A:$A, $A4070)</f>
        <v>53</v>
      </c>
      <c r="W4070" s="13">
        <f>SUMIFS('Fielding Data'!G:G, 'Fielding Data'!$A:$A, $A4070)</f>
        <v>7</v>
      </c>
      <c r="X4070" s="13">
        <f>SUMIFS('Fielding Data'!H:H, 'Fielding Data'!$A:$A, $A4070)</f>
        <v>73</v>
      </c>
    </row>
    <row r="4071" spans="1:24" x14ac:dyDescent="0.3">
      <c r="A4071" s="13" t="str">
        <f t="shared" si="127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 t="shared" si="126"/>
        <v>P</v>
      </c>
      <c r="Q4071" s="13">
        <f>IFERROR(VLOOKUP($A4071, 'Fielding Data'!$A$1:$H$12056, 5, 0), 0)</f>
        <v>2</v>
      </c>
      <c r="R4071" s="13">
        <f>IFERROR(VLOOKUP($A4071, 'Fielding Data'!$A$1:$H$12056, 6, 0), 0)</f>
        <v>8</v>
      </c>
      <c r="S4071" s="13">
        <f>IFERROR(VLOOKUP($A4071, 'Fielding Data'!$A$1:$H$12056, 7, 0), 0)</f>
        <v>0</v>
      </c>
      <c r="T4071" s="13">
        <f>IFERROR(VLOOKUP($A4071, 'Fielding Data'!$A$1:$H$12056, 8, 0), 0)</f>
        <v>0</v>
      </c>
      <c r="U4071" s="13">
        <f>SUMIFS('Fielding Data'!E:E, 'Fielding Data'!$A:$A, $A4071)</f>
        <v>2</v>
      </c>
      <c r="V4071" s="13">
        <f>SUMIFS('Fielding Data'!F:F, 'Fielding Data'!$A:$A, $A4071)</f>
        <v>8</v>
      </c>
      <c r="W4071" s="13">
        <f>SUMIFS('Fielding Data'!G:G, 'Fielding Data'!$A:$A, $A4071)</f>
        <v>0</v>
      </c>
      <c r="X4071" s="13">
        <f>SUMIFS('Fielding Data'!H:H, 'Fielding Data'!$A:$A, $A4071)</f>
        <v>0</v>
      </c>
    </row>
    <row r="4072" spans="1:24" x14ac:dyDescent="0.3">
      <c r="A4072" s="13" t="str">
        <f t="shared" si="127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 t="shared" si="126"/>
        <v>P</v>
      </c>
      <c r="Q4072" s="13">
        <f>IFERROR(VLOOKUP($A4072, 'Fielding Data'!$A$1:$H$12056, 5, 0), 0)</f>
        <v>2</v>
      </c>
      <c r="R4072" s="13">
        <f>IFERROR(VLOOKUP($A4072, 'Fielding Data'!$A$1:$H$12056, 6, 0), 0)</f>
        <v>3</v>
      </c>
      <c r="S4072" s="13">
        <f>IFERROR(VLOOKUP($A4072, 'Fielding Data'!$A$1:$H$12056, 7, 0), 0)</f>
        <v>0</v>
      </c>
      <c r="T4072" s="13">
        <f>IFERROR(VLOOKUP($A4072, 'Fielding Data'!$A$1:$H$12056, 8, 0), 0)</f>
        <v>0</v>
      </c>
      <c r="U4072" s="13">
        <f>SUMIFS('Fielding Data'!E:E, 'Fielding Data'!$A:$A, $A4072)</f>
        <v>2</v>
      </c>
      <c r="V4072" s="13">
        <f>SUMIFS('Fielding Data'!F:F, 'Fielding Data'!$A:$A, $A4072)</f>
        <v>3</v>
      </c>
      <c r="W4072" s="13">
        <f>SUMIFS('Fielding Data'!G:G, 'Fielding Data'!$A:$A, $A4072)</f>
        <v>0</v>
      </c>
      <c r="X4072" s="13">
        <f>SUMIFS('Fielding Data'!H:H, 'Fielding Data'!$A:$A, $A4072)</f>
        <v>0</v>
      </c>
    </row>
    <row r="4073" spans="1:24" x14ac:dyDescent="0.3">
      <c r="A4073" s="13" t="str">
        <f t="shared" si="127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 t="shared" si="126"/>
        <v>1B</v>
      </c>
      <c r="Q4073" s="13">
        <f>IFERROR(VLOOKUP($A4073, 'Fielding Data'!$A$1:$H$12056, 5, 0), 0)</f>
        <v>7</v>
      </c>
      <c r="R4073" s="13">
        <f>IFERROR(VLOOKUP($A4073, 'Fielding Data'!$A$1:$H$12056, 6, 0), 0)</f>
        <v>2</v>
      </c>
      <c r="S4073" s="13">
        <f>IFERROR(VLOOKUP($A4073, 'Fielding Data'!$A$1:$H$12056, 7, 0), 0)</f>
        <v>0</v>
      </c>
      <c r="T4073" s="13">
        <f>IFERROR(VLOOKUP($A4073, 'Fielding Data'!$A$1:$H$12056, 8, 0), 0)</f>
        <v>1</v>
      </c>
      <c r="U4073" s="13">
        <f>SUMIFS('Fielding Data'!E:E, 'Fielding Data'!$A:$A, $A4073)</f>
        <v>8</v>
      </c>
      <c r="V4073" s="13">
        <f>SUMIFS('Fielding Data'!F:F, 'Fielding Data'!$A:$A, $A4073)</f>
        <v>6</v>
      </c>
      <c r="W4073" s="13">
        <f>SUMIFS('Fielding Data'!G:G, 'Fielding Data'!$A:$A, $A4073)</f>
        <v>0</v>
      </c>
      <c r="X4073" s="13">
        <f>SUMIFS('Fielding Data'!H:H, 'Fielding Data'!$A:$A, $A4073)</f>
        <v>1</v>
      </c>
    </row>
    <row r="4074" spans="1:24" x14ac:dyDescent="0.3">
      <c r="A4074" s="13" t="str">
        <f t="shared" si="127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 t="shared" si="126"/>
        <v>P</v>
      </c>
      <c r="Q4074" s="13">
        <f>IFERROR(VLOOKUP($A4074, 'Fielding Data'!$A$1:$H$12056, 5, 0), 0)</f>
        <v>0</v>
      </c>
      <c r="R4074" s="13">
        <f>IFERROR(VLOOKUP($A4074, 'Fielding Data'!$A$1:$H$12056, 6, 0), 0)</f>
        <v>2</v>
      </c>
      <c r="S4074" s="13">
        <f>IFERROR(VLOOKUP($A4074, 'Fielding Data'!$A$1:$H$12056, 7, 0), 0)</f>
        <v>0</v>
      </c>
      <c r="T4074" s="13">
        <f>IFERROR(VLOOKUP($A4074, 'Fielding Data'!$A$1:$H$12056, 8, 0), 0)</f>
        <v>0</v>
      </c>
      <c r="U4074" s="13">
        <f>SUMIFS('Fielding Data'!E:E, 'Fielding Data'!$A:$A, $A4074)</f>
        <v>0</v>
      </c>
      <c r="V4074" s="13">
        <f>SUMIFS('Fielding Data'!F:F, 'Fielding Data'!$A:$A, $A4074)</f>
        <v>2</v>
      </c>
      <c r="W4074" s="13">
        <f>SUMIFS('Fielding Data'!G:G, 'Fielding Data'!$A:$A, $A4074)</f>
        <v>0</v>
      </c>
      <c r="X4074" s="13">
        <f>SUMIFS('Fielding Data'!H:H, 'Fielding Data'!$A:$A, $A4074)</f>
        <v>0</v>
      </c>
    </row>
    <row r="4075" spans="1:24" x14ac:dyDescent="0.3">
      <c r="A4075" s="13" t="str">
        <f t="shared" si="127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 t="shared" si="126"/>
        <v>LF</v>
      </c>
      <c r="Q4075" s="13">
        <f>IFERROR(VLOOKUP($A4075, 'Fielding Data'!$A$1:$H$12056, 5, 0), 0)</f>
        <v>0</v>
      </c>
      <c r="R4075" s="13">
        <f>IFERROR(VLOOKUP($A4075, 'Fielding Data'!$A$1:$H$12056, 6, 0), 0)</f>
        <v>0</v>
      </c>
      <c r="S4075" s="13">
        <f>IFERROR(VLOOKUP($A4075, 'Fielding Data'!$A$1:$H$12056, 7, 0), 0)</f>
        <v>0</v>
      </c>
      <c r="T4075" s="13">
        <f>IFERROR(VLOOKUP($A4075, 'Fielding Data'!$A$1:$H$12056, 8, 0), 0)</f>
        <v>0</v>
      </c>
      <c r="U4075" s="13">
        <f>SUMIFS('Fielding Data'!E:E, 'Fielding Data'!$A:$A, $A4075)</f>
        <v>168</v>
      </c>
      <c r="V4075" s="13">
        <f>SUMIFS('Fielding Data'!F:F, 'Fielding Data'!$A:$A, $A4075)</f>
        <v>2</v>
      </c>
      <c r="W4075" s="13">
        <f>SUMIFS('Fielding Data'!G:G, 'Fielding Data'!$A:$A, $A4075)</f>
        <v>1</v>
      </c>
      <c r="X4075" s="13">
        <f>SUMIFS('Fielding Data'!H:H, 'Fielding Data'!$A:$A, $A4075)</f>
        <v>1</v>
      </c>
    </row>
    <row r="4076" spans="1:24" x14ac:dyDescent="0.3">
      <c r="A4076" s="13" t="str">
        <f t="shared" si="127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 t="shared" si="126"/>
        <v>P</v>
      </c>
      <c r="Q4076" s="13">
        <f>IFERROR(VLOOKUP($A4076, 'Fielding Data'!$A$1:$H$12056, 5, 0), 0)</f>
        <v>0</v>
      </c>
      <c r="R4076" s="13">
        <f>IFERROR(VLOOKUP($A4076, 'Fielding Data'!$A$1:$H$12056, 6, 0), 0)</f>
        <v>0</v>
      </c>
      <c r="S4076" s="13">
        <f>IFERROR(VLOOKUP($A4076, 'Fielding Data'!$A$1:$H$12056, 7, 0), 0)</f>
        <v>0</v>
      </c>
      <c r="T4076" s="13">
        <f>IFERROR(VLOOKUP($A4076, 'Fielding Data'!$A$1:$H$12056, 8, 0), 0)</f>
        <v>0</v>
      </c>
      <c r="U4076" s="13">
        <f>SUMIFS('Fielding Data'!E:E, 'Fielding Data'!$A:$A, $A4076)</f>
        <v>0</v>
      </c>
      <c r="V4076" s="13">
        <f>SUMIFS('Fielding Data'!F:F, 'Fielding Data'!$A:$A, $A4076)</f>
        <v>0</v>
      </c>
      <c r="W4076" s="13">
        <f>SUMIFS('Fielding Data'!G:G, 'Fielding Data'!$A:$A, $A4076)</f>
        <v>0</v>
      </c>
      <c r="X4076" s="13">
        <f>SUMIFS('Fielding Data'!H:H, 'Fielding Data'!$A:$A, $A4076)</f>
        <v>0</v>
      </c>
    </row>
    <row r="4077" spans="1:24" x14ac:dyDescent="0.3">
      <c r="A4077" s="13" t="str">
        <f t="shared" si="127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 t="shared" si="126"/>
        <v>P</v>
      </c>
      <c r="Q4077" s="13">
        <f>IFERROR(VLOOKUP($A4077, 'Fielding Data'!$A$1:$H$12056, 5, 0), 0)</f>
        <v>3</v>
      </c>
      <c r="R4077" s="13">
        <f>IFERROR(VLOOKUP($A4077, 'Fielding Data'!$A$1:$H$12056, 6, 0), 0)</f>
        <v>0</v>
      </c>
      <c r="S4077" s="13">
        <f>IFERROR(VLOOKUP($A4077, 'Fielding Data'!$A$1:$H$12056, 7, 0), 0)</f>
        <v>0</v>
      </c>
      <c r="T4077" s="13">
        <f>IFERROR(VLOOKUP($A4077, 'Fielding Data'!$A$1:$H$12056, 8, 0), 0)</f>
        <v>0</v>
      </c>
      <c r="U4077" s="13">
        <f>SUMIFS('Fielding Data'!E:E, 'Fielding Data'!$A:$A, $A4077)</f>
        <v>3</v>
      </c>
      <c r="V4077" s="13">
        <f>SUMIFS('Fielding Data'!F:F, 'Fielding Data'!$A:$A, $A4077)</f>
        <v>0</v>
      </c>
      <c r="W4077" s="13">
        <f>SUMIFS('Fielding Data'!G:G, 'Fielding Data'!$A:$A, $A4077)</f>
        <v>0</v>
      </c>
      <c r="X4077" s="13">
        <f>SUMIFS('Fielding Data'!H:H, 'Fielding Data'!$A:$A, $A4077)</f>
        <v>0</v>
      </c>
    </row>
    <row r="4078" spans="1:24" x14ac:dyDescent="0.3">
      <c r="A4078" s="13" t="str">
        <f t="shared" si="127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 t="shared" si="126"/>
        <v>2B</v>
      </c>
      <c r="Q4078" s="13">
        <f>IFERROR(VLOOKUP($A4078, 'Fielding Data'!$A$1:$H$12056, 5, 0), 0)</f>
        <v>26</v>
      </c>
      <c r="R4078" s="13">
        <f>IFERROR(VLOOKUP($A4078, 'Fielding Data'!$A$1:$H$12056, 6, 0), 0)</f>
        <v>45</v>
      </c>
      <c r="S4078" s="13">
        <f>IFERROR(VLOOKUP($A4078, 'Fielding Data'!$A$1:$H$12056, 7, 0), 0)</f>
        <v>1</v>
      </c>
      <c r="T4078" s="13">
        <f>IFERROR(VLOOKUP($A4078, 'Fielding Data'!$A$1:$H$12056, 8, 0), 0)</f>
        <v>6</v>
      </c>
      <c r="U4078" s="13">
        <f>SUMIFS('Fielding Data'!E:E, 'Fielding Data'!$A:$A, $A4078)</f>
        <v>105</v>
      </c>
      <c r="V4078" s="13">
        <f>SUMIFS('Fielding Data'!F:F, 'Fielding Data'!$A:$A, $A4078)</f>
        <v>181</v>
      </c>
      <c r="W4078" s="13">
        <f>SUMIFS('Fielding Data'!G:G, 'Fielding Data'!$A:$A, $A4078)</f>
        <v>6</v>
      </c>
      <c r="X4078" s="13">
        <f>SUMIFS('Fielding Data'!H:H, 'Fielding Data'!$A:$A, $A4078)</f>
        <v>45</v>
      </c>
    </row>
    <row r="4079" spans="1:24" x14ac:dyDescent="0.3">
      <c r="A4079" s="13" t="str">
        <f t="shared" si="127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 t="shared" si="126"/>
        <v>P</v>
      </c>
      <c r="Q4079" s="13">
        <f>IFERROR(VLOOKUP($A4079, 'Fielding Data'!$A$1:$H$12056, 5, 0), 0)</f>
        <v>10</v>
      </c>
      <c r="R4079" s="13">
        <f>IFERROR(VLOOKUP($A4079, 'Fielding Data'!$A$1:$H$12056, 6, 0), 0)</f>
        <v>12</v>
      </c>
      <c r="S4079" s="13">
        <f>IFERROR(VLOOKUP($A4079, 'Fielding Data'!$A$1:$H$12056, 7, 0), 0)</f>
        <v>3</v>
      </c>
      <c r="T4079" s="13">
        <f>IFERROR(VLOOKUP($A4079, 'Fielding Data'!$A$1:$H$12056, 8, 0), 0)</f>
        <v>0</v>
      </c>
      <c r="U4079" s="13">
        <f>SUMIFS('Fielding Data'!E:E, 'Fielding Data'!$A:$A, $A4079)</f>
        <v>10</v>
      </c>
      <c r="V4079" s="13">
        <f>SUMIFS('Fielding Data'!F:F, 'Fielding Data'!$A:$A, $A4079)</f>
        <v>12</v>
      </c>
      <c r="W4079" s="13">
        <f>SUMIFS('Fielding Data'!G:G, 'Fielding Data'!$A:$A, $A4079)</f>
        <v>3</v>
      </c>
      <c r="X4079" s="13">
        <f>SUMIFS('Fielding Data'!H:H, 'Fielding Data'!$A:$A, $A4079)</f>
        <v>0</v>
      </c>
    </row>
    <row r="4080" spans="1:24" x14ac:dyDescent="0.3">
      <c r="A4080" s="13" t="str">
        <f t="shared" si="127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 t="shared" si="126"/>
        <v>LF</v>
      </c>
      <c r="Q4080" s="13">
        <f>IFERROR(VLOOKUP($A4080, 'Fielding Data'!$A$1:$H$12056, 5, 0), 0)</f>
        <v>0</v>
      </c>
      <c r="R4080" s="13">
        <f>IFERROR(VLOOKUP($A4080, 'Fielding Data'!$A$1:$H$12056, 6, 0), 0)</f>
        <v>0</v>
      </c>
      <c r="S4080" s="13">
        <f>IFERROR(VLOOKUP($A4080, 'Fielding Data'!$A$1:$H$12056, 7, 0), 0)</f>
        <v>0</v>
      </c>
      <c r="T4080" s="13">
        <f>IFERROR(VLOOKUP($A4080, 'Fielding Data'!$A$1:$H$12056, 8, 0), 0)</f>
        <v>0</v>
      </c>
      <c r="U4080" s="13">
        <f>SUMIFS('Fielding Data'!E:E, 'Fielding Data'!$A:$A, $A4080)</f>
        <v>13</v>
      </c>
      <c r="V4080" s="13">
        <f>SUMIFS('Fielding Data'!F:F, 'Fielding Data'!$A:$A, $A4080)</f>
        <v>0</v>
      </c>
      <c r="W4080" s="13">
        <f>SUMIFS('Fielding Data'!G:G, 'Fielding Data'!$A:$A, $A4080)</f>
        <v>0</v>
      </c>
      <c r="X4080" s="13">
        <f>SUMIFS('Fielding Data'!H:H, 'Fielding Data'!$A:$A, $A4080)</f>
        <v>0</v>
      </c>
    </row>
    <row r="4081" spans="1:24" x14ac:dyDescent="0.3">
      <c r="A4081" s="13" t="str">
        <f t="shared" si="127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 t="shared" si="126"/>
        <v>P</v>
      </c>
      <c r="Q4081" s="13">
        <f>IFERROR(VLOOKUP($A4081, 'Fielding Data'!$A$1:$H$12056, 5, 0), 0)</f>
        <v>6</v>
      </c>
      <c r="R4081" s="13">
        <f>IFERROR(VLOOKUP($A4081, 'Fielding Data'!$A$1:$H$12056, 6, 0), 0)</f>
        <v>3</v>
      </c>
      <c r="S4081" s="13">
        <f>IFERROR(VLOOKUP($A4081, 'Fielding Data'!$A$1:$H$12056, 7, 0), 0)</f>
        <v>0</v>
      </c>
      <c r="T4081" s="13">
        <f>IFERROR(VLOOKUP($A4081, 'Fielding Data'!$A$1:$H$12056, 8, 0), 0)</f>
        <v>1</v>
      </c>
      <c r="U4081" s="13">
        <f>SUMIFS('Fielding Data'!E:E, 'Fielding Data'!$A:$A, $A4081)</f>
        <v>6</v>
      </c>
      <c r="V4081" s="13">
        <f>SUMIFS('Fielding Data'!F:F, 'Fielding Data'!$A:$A, $A4081)</f>
        <v>3</v>
      </c>
      <c r="W4081" s="13">
        <f>SUMIFS('Fielding Data'!G:G, 'Fielding Data'!$A:$A, $A4081)</f>
        <v>0</v>
      </c>
      <c r="X4081" s="13">
        <f>SUMIFS('Fielding Data'!H:H, 'Fielding Data'!$A:$A, $A4081)</f>
        <v>1</v>
      </c>
    </row>
    <row r="4082" spans="1:24" x14ac:dyDescent="0.3">
      <c r="A4082" s="13" t="str">
        <f t="shared" si="127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 t="shared" si="126"/>
        <v>1B</v>
      </c>
      <c r="Q4082" s="13">
        <f>IFERROR(VLOOKUP($A4082, 'Fielding Data'!$A$1:$H$12056, 5, 0), 0)</f>
        <v>17</v>
      </c>
      <c r="R4082" s="13">
        <f>IFERROR(VLOOKUP($A4082, 'Fielding Data'!$A$1:$H$12056, 6, 0), 0)</f>
        <v>0</v>
      </c>
      <c r="S4082" s="13">
        <f>IFERROR(VLOOKUP($A4082, 'Fielding Data'!$A$1:$H$12056, 7, 0), 0)</f>
        <v>0</v>
      </c>
      <c r="T4082" s="13">
        <f>IFERROR(VLOOKUP($A4082, 'Fielding Data'!$A$1:$H$12056, 8, 0), 0)</f>
        <v>2</v>
      </c>
      <c r="U4082" s="13">
        <f>SUMIFS('Fielding Data'!E:E, 'Fielding Data'!$A:$A, $A4082)</f>
        <v>112</v>
      </c>
      <c r="V4082" s="13">
        <f>SUMIFS('Fielding Data'!F:F, 'Fielding Data'!$A:$A, $A4082)</f>
        <v>17</v>
      </c>
      <c r="W4082" s="13">
        <f>SUMIFS('Fielding Data'!G:G, 'Fielding Data'!$A:$A, $A4082)</f>
        <v>2</v>
      </c>
      <c r="X4082" s="13">
        <f>SUMIFS('Fielding Data'!H:H, 'Fielding Data'!$A:$A, $A4082)</f>
        <v>4</v>
      </c>
    </row>
    <row r="4083" spans="1:24" x14ac:dyDescent="0.3">
      <c r="A4083" s="13" t="str">
        <f t="shared" si="127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 t="shared" si="126"/>
        <v>P</v>
      </c>
      <c r="Q4083" s="13">
        <f>IFERROR(VLOOKUP($A4083, 'Fielding Data'!$A$1:$H$12056, 5, 0), 0)</f>
        <v>13</v>
      </c>
      <c r="R4083" s="13">
        <f>IFERROR(VLOOKUP($A4083, 'Fielding Data'!$A$1:$H$12056, 6, 0), 0)</f>
        <v>16</v>
      </c>
      <c r="S4083" s="13">
        <f>IFERROR(VLOOKUP($A4083, 'Fielding Data'!$A$1:$H$12056, 7, 0), 0)</f>
        <v>3</v>
      </c>
      <c r="T4083" s="13">
        <f>IFERROR(VLOOKUP($A4083, 'Fielding Data'!$A$1:$H$12056, 8, 0), 0)</f>
        <v>2</v>
      </c>
      <c r="U4083" s="13">
        <f>SUMIFS('Fielding Data'!E:E, 'Fielding Data'!$A:$A, $A4083)</f>
        <v>13</v>
      </c>
      <c r="V4083" s="13">
        <f>SUMIFS('Fielding Data'!F:F, 'Fielding Data'!$A:$A, $A4083)</f>
        <v>16</v>
      </c>
      <c r="W4083" s="13">
        <f>SUMIFS('Fielding Data'!G:G, 'Fielding Data'!$A:$A, $A4083)</f>
        <v>3</v>
      </c>
      <c r="X4083" s="13">
        <f>SUMIFS('Fielding Data'!H:H, 'Fielding Data'!$A:$A, $A4083)</f>
        <v>2</v>
      </c>
    </row>
    <row r="4084" spans="1:24" x14ac:dyDescent="0.3">
      <c r="A4084" s="13" t="str">
        <f t="shared" si="127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 t="shared" si="126"/>
        <v>CF</v>
      </c>
      <c r="Q4084" s="13">
        <f>IFERROR(VLOOKUP($A4084, 'Fielding Data'!$A$1:$H$12056, 5, 0), 0)</f>
        <v>0</v>
      </c>
      <c r="R4084" s="13">
        <f>IFERROR(VLOOKUP($A4084, 'Fielding Data'!$A$1:$H$12056, 6, 0), 0)</f>
        <v>0</v>
      </c>
      <c r="S4084" s="13">
        <f>IFERROR(VLOOKUP($A4084, 'Fielding Data'!$A$1:$H$12056, 7, 0), 0)</f>
        <v>0</v>
      </c>
      <c r="T4084" s="13">
        <f>IFERROR(VLOOKUP($A4084, 'Fielding Data'!$A$1:$H$12056, 8, 0), 0)</f>
        <v>0</v>
      </c>
      <c r="U4084" s="13">
        <f>SUMIFS('Fielding Data'!E:E, 'Fielding Data'!$A:$A, $A4084)</f>
        <v>133</v>
      </c>
      <c r="V4084" s="13">
        <f>SUMIFS('Fielding Data'!F:F, 'Fielding Data'!$A:$A, $A4084)</f>
        <v>2</v>
      </c>
      <c r="W4084" s="13">
        <f>SUMIFS('Fielding Data'!G:G, 'Fielding Data'!$A:$A, $A4084)</f>
        <v>5</v>
      </c>
      <c r="X4084" s="13">
        <f>SUMIFS('Fielding Data'!H:H, 'Fielding Data'!$A:$A, $A4084)</f>
        <v>0</v>
      </c>
    </row>
    <row r="4085" spans="1:24" x14ac:dyDescent="0.3">
      <c r="A4085" s="13" t="str">
        <f t="shared" si="127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 t="shared" si="126"/>
        <v>2B</v>
      </c>
      <c r="Q4085" s="13">
        <f>IFERROR(VLOOKUP($A4085, 'Fielding Data'!$A$1:$H$12056, 5, 0), 0)</f>
        <v>223</v>
      </c>
      <c r="R4085" s="13">
        <f>IFERROR(VLOOKUP($A4085, 'Fielding Data'!$A$1:$H$12056, 6, 0), 0)</f>
        <v>321</v>
      </c>
      <c r="S4085" s="13">
        <f>IFERROR(VLOOKUP($A4085, 'Fielding Data'!$A$1:$H$12056, 7, 0), 0)</f>
        <v>10</v>
      </c>
      <c r="T4085" s="13">
        <f>IFERROR(VLOOKUP($A4085, 'Fielding Data'!$A$1:$H$12056, 8, 0), 0)</f>
        <v>68</v>
      </c>
      <c r="U4085" s="13">
        <f>SUMIFS('Fielding Data'!E:E, 'Fielding Data'!$A:$A, $A4085)</f>
        <v>224</v>
      </c>
      <c r="V4085" s="13">
        <f>SUMIFS('Fielding Data'!F:F, 'Fielding Data'!$A:$A, $A4085)</f>
        <v>321</v>
      </c>
      <c r="W4085" s="13">
        <f>SUMIFS('Fielding Data'!G:G, 'Fielding Data'!$A:$A, $A4085)</f>
        <v>10</v>
      </c>
      <c r="X4085" s="13">
        <f>SUMIFS('Fielding Data'!H:H, 'Fielding Data'!$A:$A, $A4085)</f>
        <v>68</v>
      </c>
    </row>
    <row r="4086" spans="1:24" x14ac:dyDescent="0.3">
      <c r="A4086" s="13" t="str">
        <f t="shared" si="127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 t="shared" si="126"/>
        <v>P</v>
      </c>
      <c r="Q4086" s="13">
        <f>IFERROR(VLOOKUP($A4086, 'Fielding Data'!$A$1:$H$12056, 5, 0), 0)</f>
        <v>13</v>
      </c>
      <c r="R4086" s="13">
        <f>IFERROR(VLOOKUP($A4086, 'Fielding Data'!$A$1:$H$12056, 6, 0), 0)</f>
        <v>43</v>
      </c>
      <c r="S4086" s="13">
        <f>IFERROR(VLOOKUP($A4086, 'Fielding Data'!$A$1:$H$12056, 7, 0), 0)</f>
        <v>2</v>
      </c>
      <c r="T4086" s="13">
        <f>IFERROR(VLOOKUP($A4086, 'Fielding Data'!$A$1:$H$12056, 8, 0), 0)</f>
        <v>5</v>
      </c>
      <c r="U4086" s="13">
        <f>SUMIFS('Fielding Data'!E:E, 'Fielding Data'!$A:$A, $A4086)</f>
        <v>13</v>
      </c>
      <c r="V4086" s="13">
        <f>SUMIFS('Fielding Data'!F:F, 'Fielding Data'!$A:$A, $A4086)</f>
        <v>43</v>
      </c>
      <c r="W4086" s="13">
        <f>SUMIFS('Fielding Data'!G:G, 'Fielding Data'!$A:$A, $A4086)</f>
        <v>2</v>
      </c>
      <c r="X4086" s="13">
        <f>SUMIFS('Fielding Data'!H:H, 'Fielding Data'!$A:$A, $A4086)</f>
        <v>5</v>
      </c>
    </row>
    <row r="4087" spans="1:24" x14ac:dyDescent="0.3">
      <c r="A4087" s="13" t="str">
        <f t="shared" si="127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 t="shared" si="126"/>
        <v>P</v>
      </c>
      <c r="Q4087" s="13">
        <f>IFERROR(VLOOKUP($A4087, 'Fielding Data'!$A$1:$H$12056, 5, 0), 0)</f>
        <v>0</v>
      </c>
      <c r="R4087" s="13">
        <f>IFERROR(VLOOKUP($A4087, 'Fielding Data'!$A$1:$H$12056, 6, 0), 0)</f>
        <v>0</v>
      </c>
      <c r="S4087" s="13">
        <f>IFERROR(VLOOKUP($A4087, 'Fielding Data'!$A$1:$H$12056, 7, 0), 0)</f>
        <v>0</v>
      </c>
      <c r="T4087" s="13">
        <f>IFERROR(VLOOKUP($A4087, 'Fielding Data'!$A$1:$H$12056, 8, 0), 0)</f>
        <v>0</v>
      </c>
      <c r="U4087" s="13">
        <f>SUMIFS('Fielding Data'!E:E, 'Fielding Data'!$A:$A, $A4087)</f>
        <v>0</v>
      </c>
      <c r="V4087" s="13">
        <f>SUMIFS('Fielding Data'!F:F, 'Fielding Data'!$A:$A, $A4087)</f>
        <v>0</v>
      </c>
      <c r="W4087" s="13">
        <f>SUMIFS('Fielding Data'!G:G, 'Fielding Data'!$A:$A, $A4087)</f>
        <v>0</v>
      </c>
      <c r="X4087" s="13">
        <f>SUMIFS('Fielding Data'!H:H, 'Fielding Data'!$A:$A, $A4087)</f>
        <v>0</v>
      </c>
    </row>
    <row r="4088" spans="1:24" x14ac:dyDescent="0.3">
      <c r="A4088" s="13" t="str">
        <f t="shared" si="127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 t="shared" si="126"/>
        <v>1B</v>
      </c>
      <c r="Q4088" s="13">
        <f>IFERROR(VLOOKUP($A4088, 'Fielding Data'!$A$1:$H$12056, 5, 0), 0)</f>
        <v>120</v>
      </c>
      <c r="R4088" s="13">
        <f>IFERROR(VLOOKUP($A4088, 'Fielding Data'!$A$1:$H$12056, 6, 0), 0)</f>
        <v>14</v>
      </c>
      <c r="S4088" s="13">
        <f>IFERROR(VLOOKUP($A4088, 'Fielding Data'!$A$1:$H$12056, 7, 0), 0)</f>
        <v>1</v>
      </c>
      <c r="T4088" s="13">
        <f>IFERROR(VLOOKUP($A4088, 'Fielding Data'!$A$1:$H$12056, 8, 0), 0)</f>
        <v>16</v>
      </c>
      <c r="U4088" s="13">
        <f>SUMIFS('Fielding Data'!E:E, 'Fielding Data'!$A:$A, $A4088)</f>
        <v>219</v>
      </c>
      <c r="V4088" s="13">
        <f>SUMIFS('Fielding Data'!F:F, 'Fielding Data'!$A:$A, $A4088)</f>
        <v>188</v>
      </c>
      <c r="W4088" s="13">
        <f>SUMIFS('Fielding Data'!G:G, 'Fielding Data'!$A:$A, $A4088)</f>
        <v>5</v>
      </c>
      <c r="X4088" s="13">
        <f>SUMIFS('Fielding Data'!H:H, 'Fielding Data'!$A:$A, $A4088)</f>
        <v>48</v>
      </c>
    </row>
    <row r="4089" spans="1:24" x14ac:dyDescent="0.3">
      <c r="A4089" s="13" t="str">
        <f t="shared" si="127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 t="shared" si="126"/>
        <v>P</v>
      </c>
      <c r="Q4089" s="13">
        <f>IFERROR(VLOOKUP($A4089, 'Fielding Data'!$A$1:$H$12056, 5, 0), 0)</f>
        <v>7</v>
      </c>
      <c r="R4089" s="13">
        <f>IFERROR(VLOOKUP($A4089, 'Fielding Data'!$A$1:$H$12056, 6, 0), 0)</f>
        <v>27</v>
      </c>
      <c r="S4089" s="13">
        <f>IFERROR(VLOOKUP($A4089, 'Fielding Data'!$A$1:$H$12056, 7, 0), 0)</f>
        <v>1</v>
      </c>
      <c r="T4089" s="13">
        <f>IFERROR(VLOOKUP($A4089, 'Fielding Data'!$A$1:$H$12056, 8, 0), 0)</f>
        <v>2</v>
      </c>
      <c r="U4089" s="13">
        <f>SUMIFS('Fielding Data'!E:E, 'Fielding Data'!$A:$A, $A4089)</f>
        <v>7</v>
      </c>
      <c r="V4089" s="13">
        <f>SUMIFS('Fielding Data'!F:F, 'Fielding Data'!$A:$A, $A4089)</f>
        <v>27</v>
      </c>
      <c r="W4089" s="13">
        <f>SUMIFS('Fielding Data'!G:G, 'Fielding Data'!$A:$A, $A4089)</f>
        <v>1</v>
      </c>
      <c r="X4089" s="13">
        <f>SUMIFS('Fielding Data'!H:H, 'Fielding Data'!$A:$A, $A4089)</f>
        <v>2</v>
      </c>
    </row>
    <row r="4090" spans="1:24" x14ac:dyDescent="0.3">
      <c r="A4090" s="13" t="str">
        <f t="shared" si="127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 t="shared" si="126"/>
        <v>P</v>
      </c>
      <c r="Q4090" s="13">
        <f>IFERROR(VLOOKUP($A4090, 'Fielding Data'!$A$1:$H$12056, 5, 0), 0)</f>
        <v>7</v>
      </c>
      <c r="R4090" s="13">
        <f>IFERROR(VLOOKUP($A4090, 'Fielding Data'!$A$1:$H$12056, 6, 0), 0)</f>
        <v>24</v>
      </c>
      <c r="S4090" s="13">
        <f>IFERROR(VLOOKUP($A4090, 'Fielding Data'!$A$1:$H$12056, 7, 0), 0)</f>
        <v>0</v>
      </c>
      <c r="T4090" s="13">
        <f>IFERROR(VLOOKUP($A4090, 'Fielding Data'!$A$1:$H$12056, 8, 0), 0)</f>
        <v>3</v>
      </c>
      <c r="U4090" s="13">
        <f>SUMIFS('Fielding Data'!E:E, 'Fielding Data'!$A:$A, $A4090)</f>
        <v>7</v>
      </c>
      <c r="V4090" s="13">
        <f>SUMIFS('Fielding Data'!F:F, 'Fielding Data'!$A:$A, $A4090)</f>
        <v>24</v>
      </c>
      <c r="W4090" s="13">
        <f>SUMIFS('Fielding Data'!G:G, 'Fielding Data'!$A:$A, $A4090)</f>
        <v>0</v>
      </c>
      <c r="X4090" s="13">
        <f>SUMIFS('Fielding Data'!H:H, 'Fielding Data'!$A:$A, $A4090)</f>
        <v>3</v>
      </c>
    </row>
    <row r="4091" spans="1:24" x14ac:dyDescent="0.3">
      <c r="A4091" s="13" t="str">
        <f t="shared" si="127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 t="shared" si="126"/>
        <v>P</v>
      </c>
      <c r="Q4091" s="13">
        <f>IFERROR(VLOOKUP($A4091, 'Fielding Data'!$A$1:$H$12056, 5, 0), 0)</f>
        <v>2</v>
      </c>
      <c r="R4091" s="13">
        <f>IFERROR(VLOOKUP($A4091, 'Fielding Data'!$A$1:$H$12056, 6, 0), 0)</f>
        <v>5</v>
      </c>
      <c r="S4091" s="13">
        <f>IFERROR(VLOOKUP($A4091, 'Fielding Data'!$A$1:$H$12056, 7, 0), 0)</f>
        <v>1</v>
      </c>
      <c r="T4091" s="13">
        <f>IFERROR(VLOOKUP($A4091, 'Fielding Data'!$A$1:$H$12056, 8, 0), 0)</f>
        <v>0</v>
      </c>
      <c r="U4091" s="13">
        <f>SUMIFS('Fielding Data'!E:E, 'Fielding Data'!$A:$A, $A4091)</f>
        <v>2</v>
      </c>
      <c r="V4091" s="13">
        <f>SUMIFS('Fielding Data'!F:F, 'Fielding Data'!$A:$A, $A4091)</f>
        <v>5</v>
      </c>
      <c r="W4091" s="13">
        <f>SUMIFS('Fielding Data'!G:G, 'Fielding Data'!$A:$A, $A4091)</f>
        <v>1</v>
      </c>
      <c r="X4091" s="13">
        <f>SUMIFS('Fielding Data'!H:H, 'Fielding Data'!$A:$A, $A4091)</f>
        <v>0</v>
      </c>
    </row>
    <row r="4092" spans="1:24" x14ac:dyDescent="0.3">
      <c r="A4092" s="13" t="str">
        <f t="shared" si="127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 t="shared" si="126"/>
        <v>CF</v>
      </c>
      <c r="Q4092" s="13">
        <f>IFERROR(VLOOKUP($A4092, 'Fielding Data'!$A$1:$H$12056, 5, 0), 0)</f>
        <v>0</v>
      </c>
      <c r="R4092" s="13">
        <f>IFERROR(VLOOKUP($A4092, 'Fielding Data'!$A$1:$H$12056, 6, 0), 0)</f>
        <v>0</v>
      </c>
      <c r="S4092" s="13">
        <f>IFERROR(VLOOKUP($A4092, 'Fielding Data'!$A$1:$H$12056, 7, 0), 0)</f>
        <v>0</v>
      </c>
      <c r="T4092" s="13">
        <f>IFERROR(VLOOKUP($A4092, 'Fielding Data'!$A$1:$H$12056, 8, 0), 0)</f>
        <v>0</v>
      </c>
      <c r="U4092" s="13">
        <f>SUMIFS('Fielding Data'!E:E, 'Fielding Data'!$A:$A, $A4092)</f>
        <v>0</v>
      </c>
      <c r="V4092" s="13">
        <f>SUMIFS('Fielding Data'!F:F, 'Fielding Data'!$A:$A, $A4092)</f>
        <v>0</v>
      </c>
      <c r="W4092" s="13">
        <f>SUMIFS('Fielding Data'!G:G, 'Fielding Data'!$A:$A, $A4092)</f>
        <v>0</v>
      </c>
      <c r="X4092" s="13">
        <f>SUMIFS('Fielding Data'!H:H, 'Fielding Data'!$A:$A, $A4092)</f>
        <v>0</v>
      </c>
    </row>
    <row r="4093" spans="1:24" x14ac:dyDescent="0.3">
      <c r="A4093" s="13" t="str">
        <f t="shared" si="127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 t="shared" si="126"/>
        <v>LF</v>
      </c>
      <c r="Q4093" s="13">
        <f>IFERROR(VLOOKUP($A4093, 'Fielding Data'!$A$1:$H$12056, 5, 0), 0)</f>
        <v>0</v>
      </c>
      <c r="R4093" s="13">
        <f>IFERROR(VLOOKUP($A4093, 'Fielding Data'!$A$1:$H$12056, 6, 0), 0)</f>
        <v>0</v>
      </c>
      <c r="S4093" s="13">
        <f>IFERROR(VLOOKUP($A4093, 'Fielding Data'!$A$1:$H$12056, 7, 0), 0)</f>
        <v>0</v>
      </c>
      <c r="T4093" s="13">
        <f>IFERROR(VLOOKUP($A4093, 'Fielding Data'!$A$1:$H$12056, 8, 0), 0)</f>
        <v>0</v>
      </c>
      <c r="U4093" s="13">
        <f>SUMIFS('Fielding Data'!E:E, 'Fielding Data'!$A:$A, $A4093)</f>
        <v>38</v>
      </c>
      <c r="V4093" s="13">
        <f>SUMIFS('Fielding Data'!F:F, 'Fielding Data'!$A:$A, $A4093)</f>
        <v>1</v>
      </c>
      <c r="W4093" s="13">
        <f>SUMIFS('Fielding Data'!G:G, 'Fielding Data'!$A:$A, $A4093)</f>
        <v>0</v>
      </c>
      <c r="X4093" s="13">
        <f>SUMIFS('Fielding Data'!H:H, 'Fielding Data'!$A:$A, $A4093)</f>
        <v>0</v>
      </c>
    </row>
    <row r="4094" spans="1:24" x14ac:dyDescent="0.3">
      <c r="A4094" s="13" t="str">
        <f t="shared" si="127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 t="shared" si="126"/>
        <v>P</v>
      </c>
      <c r="Q4094" s="13">
        <f>IFERROR(VLOOKUP($A4094, 'Fielding Data'!$A$1:$H$12056, 5, 0), 0)</f>
        <v>3</v>
      </c>
      <c r="R4094" s="13">
        <f>IFERROR(VLOOKUP($A4094, 'Fielding Data'!$A$1:$H$12056, 6, 0), 0)</f>
        <v>4</v>
      </c>
      <c r="S4094" s="13">
        <f>IFERROR(VLOOKUP($A4094, 'Fielding Data'!$A$1:$H$12056, 7, 0), 0)</f>
        <v>0</v>
      </c>
      <c r="T4094" s="13">
        <f>IFERROR(VLOOKUP($A4094, 'Fielding Data'!$A$1:$H$12056, 8, 0), 0)</f>
        <v>0</v>
      </c>
      <c r="U4094" s="13">
        <f>SUMIFS('Fielding Data'!E:E, 'Fielding Data'!$A:$A, $A4094)</f>
        <v>3</v>
      </c>
      <c r="V4094" s="13">
        <f>SUMIFS('Fielding Data'!F:F, 'Fielding Data'!$A:$A, $A4094)</f>
        <v>4</v>
      </c>
      <c r="W4094" s="13">
        <f>SUMIFS('Fielding Data'!G:G, 'Fielding Data'!$A:$A, $A4094)</f>
        <v>0</v>
      </c>
      <c r="X4094" s="13">
        <f>SUMIFS('Fielding Data'!H:H, 'Fielding Data'!$A:$A, $A4094)</f>
        <v>0</v>
      </c>
    </row>
    <row r="4095" spans="1:24" x14ac:dyDescent="0.3">
      <c r="A4095" s="13" t="str">
        <f t="shared" si="127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 t="shared" si="126"/>
        <v>2B</v>
      </c>
      <c r="Q4095" s="13">
        <f>IFERROR(VLOOKUP($A4095, 'Fielding Data'!$A$1:$H$12056, 5, 0), 0)</f>
        <v>211</v>
      </c>
      <c r="R4095" s="13">
        <f>IFERROR(VLOOKUP($A4095, 'Fielding Data'!$A$1:$H$12056, 6, 0), 0)</f>
        <v>371</v>
      </c>
      <c r="S4095" s="13">
        <f>IFERROR(VLOOKUP($A4095, 'Fielding Data'!$A$1:$H$12056, 7, 0), 0)</f>
        <v>13</v>
      </c>
      <c r="T4095" s="13">
        <f>IFERROR(VLOOKUP($A4095, 'Fielding Data'!$A$1:$H$12056, 8, 0), 0)</f>
        <v>89</v>
      </c>
      <c r="U4095" s="13">
        <f>SUMIFS('Fielding Data'!E:E, 'Fielding Data'!$A:$A, $A4095)</f>
        <v>211</v>
      </c>
      <c r="V4095" s="13">
        <f>SUMIFS('Fielding Data'!F:F, 'Fielding Data'!$A:$A, $A4095)</f>
        <v>371</v>
      </c>
      <c r="W4095" s="13">
        <f>SUMIFS('Fielding Data'!G:G, 'Fielding Data'!$A:$A, $A4095)</f>
        <v>13</v>
      </c>
      <c r="X4095" s="13">
        <f>SUMIFS('Fielding Data'!H:H, 'Fielding Data'!$A:$A, $A4095)</f>
        <v>89</v>
      </c>
    </row>
    <row r="4096" spans="1:24" x14ac:dyDescent="0.3">
      <c r="A4096" s="13" t="str">
        <f t="shared" si="127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 t="shared" si="126"/>
        <v>P</v>
      </c>
      <c r="Q4096" s="13">
        <f>IFERROR(VLOOKUP($A4096, 'Fielding Data'!$A$1:$H$12056, 5, 0), 0)</f>
        <v>5</v>
      </c>
      <c r="R4096" s="13">
        <f>IFERROR(VLOOKUP($A4096, 'Fielding Data'!$A$1:$H$12056, 6, 0), 0)</f>
        <v>10</v>
      </c>
      <c r="S4096" s="13">
        <f>IFERROR(VLOOKUP($A4096, 'Fielding Data'!$A$1:$H$12056, 7, 0), 0)</f>
        <v>0</v>
      </c>
      <c r="T4096" s="13">
        <f>IFERROR(VLOOKUP($A4096, 'Fielding Data'!$A$1:$H$12056, 8, 0), 0)</f>
        <v>2</v>
      </c>
      <c r="U4096" s="13">
        <f>SUMIFS('Fielding Data'!E:E, 'Fielding Data'!$A:$A, $A4096)</f>
        <v>5</v>
      </c>
      <c r="V4096" s="13">
        <f>SUMIFS('Fielding Data'!F:F, 'Fielding Data'!$A:$A, $A4096)</f>
        <v>10</v>
      </c>
      <c r="W4096" s="13">
        <f>SUMIFS('Fielding Data'!G:G, 'Fielding Data'!$A:$A, $A4096)</f>
        <v>0</v>
      </c>
      <c r="X4096" s="13">
        <f>SUMIFS('Fielding Data'!H:H, 'Fielding Data'!$A:$A, $A4096)</f>
        <v>2</v>
      </c>
    </row>
    <row r="4097" spans="1:24" x14ac:dyDescent="0.3">
      <c r="A4097" s="13" t="str">
        <f t="shared" si="127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 t="shared" si="126"/>
        <v>2B</v>
      </c>
      <c r="Q4097" s="13">
        <f>IFERROR(VLOOKUP($A4097, 'Fielding Data'!$A$1:$H$12056, 5, 0), 0)</f>
        <v>242</v>
      </c>
      <c r="R4097" s="13">
        <f>IFERROR(VLOOKUP($A4097, 'Fielding Data'!$A$1:$H$12056, 6, 0), 0)</f>
        <v>395</v>
      </c>
      <c r="S4097" s="13">
        <f>IFERROR(VLOOKUP($A4097, 'Fielding Data'!$A$1:$H$12056, 7, 0), 0)</f>
        <v>12</v>
      </c>
      <c r="T4097" s="13">
        <f>IFERROR(VLOOKUP($A4097, 'Fielding Data'!$A$1:$H$12056, 8, 0), 0)</f>
        <v>91</v>
      </c>
      <c r="U4097" s="13">
        <f>SUMIFS('Fielding Data'!E:E, 'Fielding Data'!$A:$A, $A4097)</f>
        <v>242</v>
      </c>
      <c r="V4097" s="13">
        <f>SUMIFS('Fielding Data'!F:F, 'Fielding Data'!$A:$A, $A4097)</f>
        <v>395</v>
      </c>
      <c r="W4097" s="13">
        <f>SUMIFS('Fielding Data'!G:G, 'Fielding Data'!$A:$A, $A4097)</f>
        <v>12</v>
      </c>
      <c r="X4097" s="13">
        <f>SUMIFS('Fielding Data'!H:H, 'Fielding Data'!$A:$A, $A4097)</f>
        <v>91</v>
      </c>
    </row>
    <row r="4098" spans="1:24" x14ac:dyDescent="0.3">
      <c r="A4098" s="13" t="str">
        <f t="shared" si="127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 t="shared" ref="P4098:P4161" si="128">IFERROR(VLOOKUP($A4098, Fielding, 4, 0), "Other")</f>
        <v>P</v>
      </c>
      <c r="Q4098" s="13">
        <f>IFERROR(VLOOKUP($A4098, 'Fielding Data'!$A$1:$H$12056, 5, 0), 0)</f>
        <v>0</v>
      </c>
      <c r="R4098" s="13">
        <f>IFERROR(VLOOKUP($A4098, 'Fielding Data'!$A$1:$H$12056, 6, 0), 0)</f>
        <v>0</v>
      </c>
      <c r="S4098" s="13">
        <f>IFERROR(VLOOKUP($A4098, 'Fielding Data'!$A$1:$H$12056, 7, 0), 0)</f>
        <v>0</v>
      </c>
      <c r="T4098" s="13">
        <f>IFERROR(VLOOKUP($A4098, 'Fielding Data'!$A$1:$H$12056, 8, 0), 0)</f>
        <v>0</v>
      </c>
      <c r="U4098" s="13">
        <f>SUMIFS('Fielding Data'!E:E, 'Fielding Data'!$A:$A, $A4098)</f>
        <v>0</v>
      </c>
      <c r="V4098" s="13">
        <f>SUMIFS('Fielding Data'!F:F, 'Fielding Data'!$A:$A, $A4098)</f>
        <v>0</v>
      </c>
      <c r="W4098" s="13">
        <f>SUMIFS('Fielding Data'!G:G, 'Fielding Data'!$A:$A, $A4098)</f>
        <v>0</v>
      </c>
      <c r="X4098" s="13">
        <f>SUMIFS('Fielding Data'!H:H, 'Fielding Data'!$A:$A, $A4098)</f>
        <v>0</v>
      </c>
    </row>
    <row r="4099" spans="1:24" x14ac:dyDescent="0.3">
      <c r="A4099" s="13" t="str">
        <f t="shared" ref="A4099:A4162" si="129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 t="shared" si="128"/>
        <v>P</v>
      </c>
      <c r="Q4099" s="13">
        <f>IFERROR(VLOOKUP($A4099, 'Fielding Data'!$A$1:$H$12056, 5, 0), 0)</f>
        <v>12</v>
      </c>
      <c r="R4099" s="13">
        <f>IFERROR(VLOOKUP($A4099, 'Fielding Data'!$A$1:$H$12056, 6, 0), 0)</f>
        <v>18</v>
      </c>
      <c r="S4099" s="13">
        <f>IFERROR(VLOOKUP($A4099, 'Fielding Data'!$A$1:$H$12056, 7, 0), 0)</f>
        <v>1</v>
      </c>
      <c r="T4099" s="13">
        <f>IFERROR(VLOOKUP($A4099, 'Fielding Data'!$A$1:$H$12056, 8, 0), 0)</f>
        <v>1</v>
      </c>
      <c r="U4099" s="13">
        <f>SUMIFS('Fielding Data'!E:E, 'Fielding Data'!$A:$A, $A4099)</f>
        <v>12</v>
      </c>
      <c r="V4099" s="13">
        <f>SUMIFS('Fielding Data'!F:F, 'Fielding Data'!$A:$A, $A4099)</f>
        <v>18</v>
      </c>
      <c r="W4099" s="13">
        <f>SUMIFS('Fielding Data'!G:G, 'Fielding Data'!$A:$A, $A4099)</f>
        <v>1</v>
      </c>
      <c r="X4099" s="13">
        <f>SUMIFS('Fielding Data'!H:H, 'Fielding Data'!$A:$A, $A4099)</f>
        <v>1</v>
      </c>
    </row>
    <row r="4100" spans="1:24" x14ac:dyDescent="0.3">
      <c r="A4100" s="13" t="str">
        <f t="shared" si="129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 t="shared" si="128"/>
        <v>CF</v>
      </c>
      <c r="Q4100" s="13">
        <f>IFERROR(VLOOKUP($A4100, 'Fielding Data'!$A$1:$H$12056, 5, 0), 0)</f>
        <v>0</v>
      </c>
      <c r="R4100" s="13">
        <f>IFERROR(VLOOKUP($A4100, 'Fielding Data'!$A$1:$H$12056, 6, 0), 0)</f>
        <v>0</v>
      </c>
      <c r="S4100" s="13">
        <f>IFERROR(VLOOKUP($A4100, 'Fielding Data'!$A$1:$H$12056, 7, 0), 0)</f>
        <v>0</v>
      </c>
      <c r="T4100" s="13">
        <f>IFERROR(VLOOKUP($A4100, 'Fielding Data'!$A$1:$H$12056, 8, 0), 0)</f>
        <v>0</v>
      </c>
      <c r="U4100" s="13">
        <f>SUMIFS('Fielding Data'!E:E, 'Fielding Data'!$A:$A, $A4100)</f>
        <v>13</v>
      </c>
      <c r="V4100" s="13">
        <f>SUMIFS('Fielding Data'!F:F, 'Fielding Data'!$A:$A, $A4100)</f>
        <v>0</v>
      </c>
      <c r="W4100" s="13">
        <f>SUMIFS('Fielding Data'!G:G, 'Fielding Data'!$A:$A, $A4100)</f>
        <v>0</v>
      </c>
      <c r="X4100" s="13">
        <f>SUMIFS('Fielding Data'!H:H, 'Fielding Data'!$A:$A, $A4100)</f>
        <v>0</v>
      </c>
    </row>
    <row r="4101" spans="1:24" x14ac:dyDescent="0.3">
      <c r="A4101" s="13" t="str">
        <f t="shared" si="129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 t="shared" si="128"/>
        <v>P</v>
      </c>
      <c r="Q4101" s="13">
        <f>IFERROR(VLOOKUP($A4101, 'Fielding Data'!$A$1:$H$12056, 5, 0), 0)</f>
        <v>16</v>
      </c>
      <c r="R4101" s="13">
        <f>IFERROR(VLOOKUP($A4101, 'Fielding Data'!$A$1:$H$12056, 6, 0), 0)</f>
        <v>15</v>
      </c>
      <c r="S4101" s="13">
        <f>IFERROR(VLOOKUP($A4101, 'Fielding Data'!$A$1:$H$12056, 7, 0), 0)</f>
        <v>1</v>
      </c>
      <c r="T4101" s="13">
        <f>IFERROR(VLOOKUP($A4101, 'Fielding Data'!$A$1:$H$12056, 8, 0), 0)</f>
        <v>3</v>
      </c>
      <c r="U4101" s="13">
        <f>SUMIFS('Fielding Data'!E:E, 'Fielding Data'!$A:$A, $A4101)</f>
        <v>16</v>
      </c>
      <c r="V4101" s="13">
        <f>SUMIFS('Fielding Data'!F:F, 'Fielding Data'!$A:$A, $A4101)</f>
        <v>15</v>
      </c>
      <c r="W4101" s="13">
        <f>SUMIFS('Fielding Data'!G:G, 'Fielding Data'!$A:$A, $A4101)</f>
        <v>1</v>
      </c>
      <c r="X4101" s="13">
        <f>SUMIFS('Fielding Data'!H:H, 'Fielding Data'!$A:$A, $A4101)</f>
        <v>3</v>
      </c>
    </row>
    <row r="4102" spans="1:24" x14ac:dyDescent="0.3">
      <c r="A4102" s="13" t="str">
        <f t="shared" si="129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 t="shared" si="128"/>
        <v>P</v>
      </c>
      <c r="Q4102" s="13">
        <f>IFERROR(VLOOKUP($A4102, 'Fielding Data'!$A$1:$H$12056, 5, 0), 0)</f>
        <v>2</v>
      </c>
      <c r="R4102" s="13">
        <f>IFERROR(VLOOKUP($A4102, 'Fielding Data'!$A$1:$H$12056, 6, 0), 0)</f>
        <v>4</v>
      </c>
      <c r="S4102" s="13">
        <f>IFERROR(VLOOKUP($A4102, 'Fielding Data'!$A$1:$H$12056, 7, 0), 0)</f>
        <v>0</v>
      </c>
      <c r="T4102" s="13">
        <f>IFERROR(VLOOKUP($A4102, 'Fielding Data'!$A$1:$H$12056, 8, 0), 0)</f>
        <v>0</v>
      </c>
      <c r="U4102" s="13">
        <f>SUMIFS('Fielding Data'!E:E, 'Fielding Data'!$A:$A, $A4102)</f>
        <v>2</v>
      </c>
      <c r="V4102" s="13">
        <f>SUMIFS('Fielding Data'!F:F, 'Fielding Data'!$A:$A, $A4102)</f>
        <v>4</v>
      </c>
      <c r="W4102" s="13">
        <f>SUMIFS('Fielding Data'!G:G, 'Fielding Data'!$A:$A, $A4102)</f>
        <v>0</v>
      </c>
      <c r="X4102" s="13">
        <f>SUMIFS('Fielding Data'!H:H, 'Fielding Data'!$A:$A, $A4102)</f>
        <v>0</v>
      </c>
    </row>
    <row r="4103" spans="1:24" x14ac:dyDescent="0.3">
      <c r="A4103" s="13" t="str">
        <f t="shared" si="129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 t="shared" si="128"/>
        <v>1B</v>
      </c>
      <c r="Q4103" s="13">
        <f>IFERROR(VLOOKUP($A4103, 'Fielding Data'!$A$1:$H$12056, 5, 0), 0)</f>
        <v>600</v>
      </c>
      <c r="R4103" s="13">
        <f>IFERROR(VLOOKUP($A4103, 'Fielding Data'!$A$1:$H$12056, 6, 0), 0)</f>
        <v>48</v>
      </c>
      <c r="S4103" s="13">
        <f>IFERROR(VLOOKUP($A4103, 'Fielding Data'!$A$1:$H$12056, 7, 0), 0)</f>
        <v>4</v>
      </c>
      <c r="T4103" s="13">
        <f>IFERROR(VLOOKUP($A4103, 'Fielding Data'!$A$1:$H$12056, 8, 0), 0)</f>
        <v>70</v>
      </c>
      <c r="U4103" s="13">
        <f>SUMIFS('Fielding Data'!E:E, 'Fielding Data'!$A:$A, $A4103)</f>
        <v>600</v>
      </c>
      <c r="V4103" s="13">
        <f>SUMIFS('Fielding Data'!F:F, 'Fielding Data'!$A:$A, $A4103)</f>
        <v>48</v>
      </c>
      <c r="W4103" s="13">
        <f>SUMIFS('Fielding Data'!G:G, 'Fielding Data'!$A:$A, $A4103)</f>
        <v>4</v>
      </c>
      <c r="X4103" s="13">
        <f>SUMIFS('Fielding Data'!H:H, 'Fielding Data'!$A:$A, $A4103)</f>
        <v>70</v>
      </c>
    </row>
    <row r="4104" spans="1:24" x14ac:dyDescent="0.3">
      <c r="A4104" s="13" t="str">
        <f t="shared" si="129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 t="shared" si="128"/>
        <v>P</v>
      </c>
      <c r="Q4104" s="13">
        <f>IFERROR(VLOOKUP($A4104, 'Fielding Data'!$A$1:$H$12056, 5, 0), 0)</f>
        <v>4</v>
      </c>
      <c r="R4104" s="13">
        <f>IFERROR(VLOOKUP($A4104, 'Fielding Data'!$A$1:$H$12056, 6, 0), 0)</f>
        <v>7</v>
      </c>
      <c r="S4104" s="13">
        <f>IFERROR(VLOOKUP($A4104, 'Fielding Data'!$A$1:$H$12056, 7, 0), 0)</f>
        <v>0</v>
      </c>
      <c r="T4104" s="13">
        <f>IFERROR(VLOOKUP($A4104, 'Fielding Data'!$A$1:$H$12056, 8, 0), 0)</f>
        <v>0</v>
      </c>
      <c r="U4104" s="13">
        <f>SUMIFS('Fielding Data'!E:E, 'Fielding Data'!$A:$A, $A4104)</f>
        <v>4</v>
      </c>
      <c r="V4104" s="13">
        <f>SUMIFS('Fielding Data'!F:F, 'Fielding Data'!$A:$A, $A4104)</f>
        <v>7</v>
      </c>
      <c r="W4104" s="13">
        <f>SUMIFS('Fielding Data'!G:G, 'Fielding Data'!$A:$A, $A4104)</f>
        <v>0</v>
      </c>
      <c r="X4104" s="13">
        <f>SUMIFS('Fielding Data'!H:H, 'Fielding Data'!$A:$A, $A4104)</f>
        <v>0</v>
      </c>
    </row>
    <row r="4105" spans="1:24" x14ac:dyDescent="0.3">
      <c r="A4105" s="13" t="str">
        <f t="shared" si="129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 t="shared" si="128"/>
        <v>1B</v>
      </c>
      <c r="Q4105" s="13">
        <f>IFERROR(VLOOKUP($A4105, 'Fielding Data'!$A$1:$H$12056, 5, 0), 0)</f>
        <v>39</v>
      </c>
      <c r="R4105" s="13">
        <f>IFERROR(VLOOKUP($A4105, 'Fielding Data'!$A$1:$H$12056, 6, 0), 0)</f>
        <v>2</v>
      </c>
      <c r="S4105" s="13">
        <f>IFERROR(VLOOKUP($A4105, 'Fielding Data'!$A$1:$H$12056, 7, 0), 0)</f>
        <v>1</v>
      </c>
      <c r="T4105" s="13">
        <f>IFERROR(VLOOKUP($A4105, 'Fielding Data'!$A$1:$H$12056, 8, 0), 0)</f>
        <v>4</v>
      </c>
      <c r="U4105" s="13">
        <f>SUMIFS('Fielding Data'!E:E, 'Fielding Data'!$A:$A, $A4105)</f>
        <v>39</v>
      </c>
      <c r="V4105" s="13">
        <f>SUMIFS('Fielding Data'!F:F, 'Fielding Data'!$A:$A, $A4105)</f>
        <v>2</v>
      </c>
      <c r="W4105" s="13">
        <f>SUMIFS('Fielding Data'!G:G, 'Fielding Data'!$A:$A, $A4105)</f>
        <v>1</v>
      </c>
      <c r="X4105" s="13">
        <f>SUMIFS('Fielding Data'!H:H, 'Fielding Data'!$A:$A, $A4105)</f>
        <v>4</v>
      </c>
    </row>
    <row r="4106" spans="1:24" x14ac:dyDescent="0.3">
      <c r="A4106" s="13" t="str">
        <f t="shared" si="129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 t="shared" si="128"/>
        <v>1B</v>
      </c>
      <c r="Q4106" s="13">
        <f>IFERROR(VLOOKUP($A4106, 'Fielding Data'!$A$1:$H$12056, 5, 0), 0)</f>
        <v>26</v>
      </c>
      <c r="R4106" s="13">
        <f>IFERROR(VLOOKUP($A4106, 'Fielding Data'!$A$1:$H$12056, 6, 0), 0)</f>
        <v>2</v>
      </c>
      <c r="S4106" s="13">
        <f>IFERROR(VLOOKUP($A4106, 'Fielding Data'!$A$1:$H$12056, 7, 0), 0)</f>
        <v>0</v>
      </c>
      <c r="T4106" s="13">
        <f>IFERROR(VLOOKUP($A4106, 'Fielding Data'!$A$1:$H$12056, 8, 0), 0)</f>
        <v>2</v>
      </c>
      <c r="U4106" s="13">
        <f>SUMIFS('Fielding Data'!E:E, 'Fielding Data'!$A:$A, $A4106)</f>
        <v>43</v>
      </c>
      <c r="V4106" s="13">
        <f>SUMIFS('Fielding Data'!F:F, 'Fielding Data'!$A:$A, $A4106)</f>
        <v>3</v>
      </c>
      <c r="W4106" s="13">
        <f>SUMIFS('Fielding Data'!G:G, 'Fielding Data'!$A:$A, $A4106)</f>
        <v>0</v>
      </c>
      <c r="X4106" s="13">
        <f>SUMIFS('Fielding Data'!H:H, 'Fielding Data'!$A:$A, $A4106)</f>
        <v>2</v>
      </c>
    </row>
    <row r="4107" spans="1:24" x14ac:dyDescent="0.3">
      <c r="A4107" s="13" t="str">
        <f t="shared" si="129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 t="shared" si="128"/>
        <v>C</v>
      </c>
      <c r="Q4107" s="13">
        <f>IFERROR(VLOOKUP($A4107, 'Fielding Data'!$A$1:$H$12056, 5, 0), 0)</f>
        <v>212</v>
      </c>
      <c r="R4107" s="13">
        <f>IFERROR(VLOOKUP($A4107, 'Fielding Data'!$A$1:$H$12056, 6, 0), 0)</f>
        <v>14</v>
      </c>
      <c r="S4107" s="13">
        <f>IFERROR(VLOOKUP($A4107, 'Fielding Data'!$A$1:$H$12056, 7, 0), 0)</f>
        <v>4</v>
      </c>
      <c r="T4107" s="13">
        <f>IFERROR(VLOOKUP($A4107, 'Fielding Data'!$A$1:$H$12056, 8, 0), 0)</f>
        <v>0</v>
      </c>
      <c r="U4107" s="13">
        <f>SUMIFS('Fielding Data'!E:E, 'Fielding Data'!$A:$A, $A4107)</f>
        <v>212</v>
      </c>
      <c r="V4107" s="13">
        <f>SUMIFS('Fielding Data'!F:F, 'Fielding Data'!$A:$A, $A4107)</f>
        <v>14</v>
      </c>
      <c r="W4107" s="13">
        <f>SUMIFS('Fielding Data'!G:G, 'Fielding Data'!$A:$A, $A4107)</f>
        <v>4</v>
      </c>
      <c r="X4107" s="13">
        <f>SUMIFS('Fielding Data'!H:H, 'Fielding Data'!$A:$A, $A4107)</f>
        <v>0</v>
      </c>
    </row>
    <row r="4108" spans="1:24" x14ac:dyDescent="0.3">
      <c r="A4108" s="13" t="str">
        <f t="shared" si="129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 t="shared" si="128"/>
        <v>LF</v>
      </c>
      <c r="Q4108" s="13">
        <f>IFERROR(VLOOKUP($A4108, 'Fielding Data'!$A$1:$H$12056, 5, 0), 0)</f>
        <v>0</v>
      </c>
      <c r="R4108" s="13">
        <f>IFERROR(VLOOKUP($A4108, 'Fielding Data'!$A$1:$H$12056, 6, 0), 0)</f>
        <v>0</v>
      </c>
      <c r="S4108" s="13">
        <f>IFERROR(VLOOKUP($A4108, 'Fielding Data'!$A$1:$H$12056, 7, 0), 0)</f>
        <v>0</v>
      </c>
      <c r="T4108" s="13">
        <f>IFERROR(VLOOKUP($A4108, 'Fielding Data'!$A$1:$H$12056, 8, 0), 0)</f>
        <v>0</v>
      </c>
      <c r="U4108" s="13">
        <f>SUMIFS('Fielding Data'!E:E, 'Fielding Data'!$A:$A, $A4108)</f>
        <v>157</v>
      </c>
      <c r="V4108" s="13">
        <f>SUMIFS('Fielding Data'!F:F, 'Fielding Data'!$A:$A, $A4108)</f>
        <v>397</v>
      </c>
      <c r="W4108" s="13">
        <f>SUMIFS('Fielding Data'!G:G, 'Fielding Data'!$A:$A, $A4108)</f>
        <v>9</v>
      </c>
      <c r="X4108" s="13">
        <f>SUMIFS('Fielding Data'!H:H, 'Fielding Data'!$A:$A, $A4108)</f>
        <v>98</v>
      </c>
    </row>
    <row r="4109" spans="1:24" x14ac:dyDescent="0.3">
      <c r="A4109" s="13" t="str">
        <f t="shared" si="129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 t="shared" si="128"/>
        <v>C</v>
      </c>
      <c r="Q4109" s="13">
        <f>IFERROR(VLOOKUP($A4109, 'Fielding Data'!$A$1:$H$12056, 5, 0), 0)</f>
        <v>414</v>
      </c>
      <c r="R4109" s="13">
        <f>IFERROR(VLOOKUP($A4109, 'Fielding Data'!$A$1:$H$12056, 6, 0), 0)</f>
        <v>26</v>
      </c>
      <c r="S4109" s="13">
        <f>IFERROR(VLOOKUP($A4109, 'Fielding Data'!$A$1:$H$12056, 7, 0), 0)</f>
        <v>1</v>
      </c>
      <c r="T4109" s="13">
        <f>IFERROR(VLOOKUP($A4109, 'Fielding Data'!$A$1:$H$12056, 8, 0), 0)</f>
        <v>5</v>
      </c>
      <c r="U4109" s="13">
        <f>SUMIFS('Fielding Data'!E:E, 'Fielding Data'!$A:$A, $A4109)</f>
        <v>414</v>
      </c>
      <c r="V4109" s="13">
        <f>SUMIFS('Fielding Data'!F:F, 'Fielding Data'!$A:$A, $A4109)</f>
        <v>26</v>
      </c>
      <c r="W4109" s="13">
        <f>SUMIFS('Fielding Data'!G:G, 'Fielding Data'!$A:$A, $A4109)</f>
        <v>1</v>
      </c>
      <c r="X4109" s="13">
        <f>SUMIFS('Fielding Data'!H:H, 'Fielding Data'!$A:$A, $A4109)</f>
        <v>5</v>
      </c>
    </row>
    <row r="4110" spans="1:24" x14ac:dyDescent="0.3">
      <c r="A4110" s="13" t="str">
        <f t="shared" si="129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 t="shared" si="128"/>
        <v>1B</v>
      </c>
      <c r="Q4110" s="13">
        <f>IFERROR(VLOOKUP($A4110, 'Fielding Data'!$A$1:$H$12056, 5, 0), 0)</f>
        <v>2</v>
      </c>
      <c r="R4110" s="13">
        <f>IFERROR(VLOOKUP($A4110, 'Fielding Data'!$A$1:$H$12056, 6, 0), 0)</f>
        <v>0</v>
      </c>
      <c r="S4110" s="13">
        <f>IFERROR(VLOOKUP($A4110, 'Fielding Data'!$A$1:$H$12056, 7, 0), 0)</f>
        <v>0</v>
      </c>
      <c r="T4110" s="13">
        <f>IFERROR(VLOOKUP($A4110, 'Fielding Data'!$A$1:$H$12056, 8, 0), 0)</f>
        <v>1</v>
      </c>
      <c r="U4110" s="13">
        <f>SUMIFS('Fielding Data'!E:E, 'Fielding Data'!$A:$A, $A4110)</f>
        <v>40</v>
      </c>
      <c r="V4110" s="13">
        <f>SUMIFS('Fielding Data'!F:F, 'Fielding Data'!$A:$A, $A4110)</f>
        <v>3</v>
      </c>
      <c r="W4110" s="13">
        <f>SUMIFS('Fielding Data'!G:G, 'Fielding Data'!$A:$A, $A4110)</f>
        <v>2</v>
      </c>
      <c r="X4110" s="13">
        <f>SUMIFS('Fielding Data'!H:H, 'Fielding Data'!$A:$A, $A4110)</f>
        <v>3</v>
      </c>
    </row>
    <row r="4111" spans="1:24" x14ac:dyDescent="0.3">
      <c r="A4111" s="13" t="str">
        <f t="shared" si="129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 t="shared" si="128"/>
        <v>P</v>
      </c>
      <c r="Q4111" s="13">
        <f>IFERROR(VLOOKUP($A4111, 'Fielding Data'!$A$1:$H$12056, 5, 0), 0)</f>
        <v>2</v>
      </c>
      <c r="R4111" s="13">
        <f>IFERROR(VLOOKUP($A4111, 'Fielding Data'!$A$1:$H$12056, 6, 0), 0)</f>
        <v>3</v>
      </c>
      <c r="S4111" s="13">
        <f>IFERROR(VLOOKUP($A4111, 'Fielding Data'!$A$1:$H$12056, 7, 0), 0)</f>
        <v>0</v>
      </c>
      <c r="T4111" s="13">
        <f>IFERROR(VLOOKUP($A4111, 'Fielding Data'!$A$1:$H$12056, 8, 0), 0)</f>
        <v>0</v>
      </c>
      <c r="U4111" s="13">
        <f>SUMIFS('Fielding Data'!E:E, 'Fielding Data'!$A:$A, $A4111)</f>
        <v>2</v>
      </c>
      <c r="V4111" s="13">
        <f>SUMIFS('Fielding Data'!F:F, 'Fielding Data'!$A:$A, $A4111)</f>
        <v>3</v>
      </c>
      <c r="W4111" s="13">
        <f>SUMIFS('Fielding Data'!G:G, 'Fielding Data'!$A:$A, $A4111)</f>
        <v>0</v>
      </c>
      <c r="X4111" s="13">
        <f>SUMIFS('Fielding Data'!H:H, 'Fielding Data'!$A:$A, $A4111)</f>
        <v>0</v>
      </c>
    </row>
    <row r="4112" spans="1:24" x14ac:dyDescent="0.3">
      <c r="A4112" s="13" t="str">
        <f t="shared" si="129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 t="shared" si="128"/>
        <v>P</v>
      </c>
      <c r="Q4112" s="13">
        <f>IFERROR(VLOOKUP($A4112, 'Fielding Data'!$A$1:$H$12056, 5, 0), 0)</f>
        <v>12</v>
      </c>
      <c r="R4112" s="13">
        <f>IFERROR(VLOOKUP($A4112, 'Fielding Data'!$A$1:$H$12056, 6, 0), 0)</f>
        <v>25</v>
      </c>
      <c r="S4112" s="13">
        <f>IFERROR(VLOOKUP($A4112, 'Fielding Data'!$A$1:$H$12056, 7, 0), 0)</f>
        <v>0</v>
      </c>
      <c r="T4112" s="13">
        <f>IFERROR(VLOOKUP($A4112, 'Fielding Data'!$A$1:$H$12056, 8, 0), 0)</f>
        <v>3</v>
      </c>
      <c r="U4112" s="13">
        <f>SUMIFS('Fielding Data'!E:E, 'Fielding Data'!$A:$A, $A4112)</f>
        <v>12</v>
      </c>
      <c r="V4112" s="13">
        <f>SUMIFS('Fielding Data'!F:F, 'Fielding Data'!$A:$A, $A4112)</f>
        <v>25</v>
      </c>
      <c r="W4112" s="13">
        <f>SUMIFS('Fielding Data'!G:G, 'Fielding Data'!$A:$A, $A4112)</f>
        <v>0</v>
      </c>
      <c r="X4112" s="13">
        <f>SUMIFS('Fielding Data'!H:H, 'Fielding Data'!$A:$A, $A4112)</f>
        <v>3</v>
      </c>
    </row>
    <row r="4113" spans="1:24" x14ac:dyDescent="0.3">
      <c r="A4113" s="13" t="str">
        <f t="shared" si="129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 t="shared" si="128"/>
        <v>P</v>
      </c>
      <c r="Q4113" s="13">
        <f>IFERROR(VLOOKUP($A4113, 'Fielding Data'!$A$1:$H$12056, 5, 0), 0)</f>
        <v>18</v>
      </c>
      <c r="R4113" s="13">
        <f>IFERROR(VLOOKUP($A4113, 'Fielding Data'!$A$1:$H$12056, 6, 0), 0)</f>
        <v>29</v>
      </c>
      <c r="S4113" s="13">
        <f>IFERROR(VLOOKUP($A4113, 'Fielding Data'!$A$1:$H$12056, 7, 0), 0)</f>
        <v>2</v>
      </c>
      <c r="T4113" s="13">
        <f>IFERROR(VLOOKUP($A4113, 'Fielding Data'!$A$1:$H$12056, 8, 0), 0)</f>
        <v>0</v>
      </c>
      <c r="U4113" s="13">
        <f>SUMIFS('Fielding Data'!E:E, 'Fielding Data'!$A:$A, $A4113)</f>
        <v>18</v>
      </c>
      <c r="V4113" s="13">
        <f>SUMIFS('Fielding Data'!F:F, 'Fielding Data'!$A:$A, $A4113)</f>
        <v>29</v>
      </c>
      <c r="W4113" s="13">
        <f>SUMIFS('Fielding Data'!G:G, 'Fielding Data'!$A:$A, $A4113)</f>
        <v>2</v>
      </c>
      <c r="X4113" s="13">
        <f>SUMIFS('Fielding Data'!H:H, 'Fielding Data'!$A:$A, $A4113)</f>
        <v>0</v>
      </c>
    </row>
    <row r="4114" spans="1:24" x14ac:dyDescent="0.3">
      <c r="A4114" s="13" t="str">
        <f t="shared" si="129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 t="shared" si="128"/>
        <v>P</v>
      </c>
      <c r="Q4114" s="13">
        <f>IFERROR(VLOOKUP($A4114, 'Fielding Data'!$A$1:$H$12056, 5, 0), 0)</f>
        <v>0</v>
      </c>
      <c r="R4114" s="13">
        <f>IFERROR(VLOOKUP($A4114, 'Fielding Data'!$A$1:$H$12056, 6, 0), 0)</f>
        <v>2</v>
      </c>
      <c r="S4114" s="13">
        <f>IFERROR(VLOOKUP($A4114, 'Fielding Data'!$A$1:$H$12056, 7, 0), 0)</f>
        <v>0</v>
      </c>
      <c r="T4114" s="13">
        <f>IFERROR(VLOOKUP($A4114, 'Fielding Data'!$A$1:$H$12056, 8, 0), 0)</f>
        <v>0</v>
      </c>
      <c r="U4114" s="13">
        <f>SUMIFS('Fielding Data'!E:E, 'Fielding Data'!$A:$A, $A4114)</f>
        <v>0</v>
      </c>
      <c r="V4114" s="13">
        <f>SUMIFS('Fielding Data'!F:F, 'Fielding Data'!$A:$A, $A4114)</f>
        <v>2</v>
      </c>
      <c r="W4114" s="13">
        <f>SUMIFS('Fielding Data'!G:G, 'Fielding Data'!$A:$A, $A4114)</f>
        <v>0</v>
      </c>
      <c r="X4114" s="13">
        <f>SUMIFS('Fielding Data'!H:H, 'Fielding Data'!$A:$A, $A4114)</f>
        <v>0</v>
      </c>
    </row>
    <row r="4115" spans="1:24" x14ac:dyDescent="0.3">
      <c r="A4115" s="13" t="str">
        <f t="shared" si="129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 t="shared" si="128"/>
        <v>CF</v>
      </c>
      <c r="Q4115" s="13">
        <f>IFERROR(VLOOKUP($A4115, 'Fielding Data'!$A$1:$H$12056, 5, 0), 0)</f>
        <v>0</v>
      </c>
      <c r="R4115" s="13">
        <f>IFERROR(VLOOKUP($A4115, 'Fielding Data'!$A$1:$H$12056, 6, 0), 0)</f>
        <v>0</v>
      </c>
      <c r="S4115" s="13">
        <f>IFERROR(VLOOKUP($A4115, 'Fielding Data'!$A$1:$H$12056, 7, 0), 0)</f>
        <v>0</v>
      </c>
      <c r="T4115" s="13">
        <f>IFERROR(VLOOKUP($A4115, 'Fielding Data'!$A$1:$H$12056, 8, 0), 0)</f>
        <v>0</v>
      </c>
      <c r="U4115" s="13">
        <f>SUMIFS('Fielding Data'!E:E, 'Fielding Data'!$A:$A, $A4115)</f>
        <v>281</v>
      </c>
      <c r="V4115" s="13">
        <f>SUMIFS('Fielding Data'!F:F, 'Fielding Data'!$A:$A, $A4115)</f>
        <v>15</v>
      </c>
      <c r="W4115" s="13">
        <f>SUMIFS('Fielding Data'!G:G, 'Fielding Data'!$A:$A, $A4115)</f>
        <v>5</v>
      </c>
      <c r="X4115" s="13">
        <f>SUMIFS('Fielding Data'!H:H, 'Fielding Data'!$A:$A, $A4115)</f>
        <v>0</v>
      </c>
    </row>
    <row r="4116" spans="1:24" x14ac:dyDescent="0.3">
      <c r="A4116" s="13" t="str">
        <f t="shared" si="129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 t="shared" si="128"/>
        <v>1B</v>
      </c>
      <c r="Q4116" s="13">
        <f>IFERROR(VLOOKUP($A4116, 'Fielding Data'!$A$1:$H$12056, 5, 0), 0)</f>
        <v>71</v>
      </c>
      <c r="R4116" s="13">
        <f>IFERROR(VLOOKUP($A4116, 'Fielding Data'!$A$1:$H$12056, 6, 0), 0)</f>
        <v>2</v>
      </c>
      <c r="S4116" s="13">
        <f>IFERROR(VLOOKUP($A4116, 'Fielding Data'!$A$1:$H$12056, 7, 0), 0)</f>
        <v>0</v>
      </c>
      <c r="T4116" s="13">
        <f>IFERROR(VLOOKUP($A4116, 'Fielding Data'!$A$1:$H$12056, 8, 0), 0)</f>
        <v>8</v>
      </c>
      <c r="U4116" s="13">
        <f>SUMIFS('Fielding Data'!E:E, 'Fielding Data'!$A:$A, $A4116)</f>
        <v>72</v>
      </c>
      <c r="V4116" s="13">
        <f>SUMIFS('Fielding Data'!F:F, 'Fielding Data'!$A:$A, $A4116)</f>
        <v>10</v>
      </c>
      <c r="W4116" s="13">
        <f>SUMIFS('Fielding Data'!G:G, 'Fielding Data'!$A:$A, $A4116)</f>
        <v>1</v>
      </c>
      <c r="X4116" s="13">
        <f>SUMIFS('Fielding Data'!H:H, 'Fielding Data'!$A:$A, $A4116)</f>
        <v>9</v>
      </c>
    </row>
    <row r="4117" spans="1:24" x14ac:dyDescent="0.3">
      <c r="A4117" s="13" t="str">
        <f t="shared" si="129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 t="shared" si="128"/>
        <v>C</v>
      </c>
      <c r="Q4117" s="13">
        <f>IFERROR(VLOOKUP($A4117, 'Fielding Data'!$A$1:$H$12056, 5, 0), 0)</f>
        <v>241</v>
      </c>
      <c r="R4117" s="13">
        <f>IFERROR(VLOOKUP($A4117, 'Fielding Data'!$A$1:$H$12056, 6, 0), 0)</f>
        <v>16</v>
      </c>
      <c r="S4117" s="13">
        <f>IFERROR(VLOOKUP($A4117, 'Fielding Data'!$A$1:$H$12056, 7, 0), 0)</f>
        <v>0</v>
      </c>
      <c r="T4117" s="13">
        <f>IFERROR(VLOOKUP($A4117, 'Fielding Data'!$A$1:$H$12056, 8, 0), 0)</f>
        <v>6</v>
      </c>
      <c r="U4117" s="13">
        <f>SUMIFS('Fielding Data'!E:E, 'Fielding Data'!$A:$A, $A4117)</f>
        <v>241</v>
      </c>
      <c r="V4117" s="13">
        <f>SUMIFS('Fielding Data'!F:F, 'Fielding Data'!$A:$A, $A4117)</f>
        <v>16</v>
      </c>
      <c r="W4117" s="13">
        <f>SUMIFS('Fielding Data'!G:G, 'Fielding Data'!$A:$A, $A4117)</f>
        <v>0</v>
      </c>
      <c r="X4117" s="13">
        <f>SUMIFS('Fielding Data'!H:H, 'Fielding Data'!$A:$A, $A4117)</f>
        <v>6</v>
      </c>
    </row>
    <row r="4118" spans="1:24" x14ac:dyDescent="0.3">
      <c r="A4118" s="13" t="str">
        <f t="shared" si="129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 t="shared" si="128"/>
        <v>CF</v>
      </c>
      <c r="Q4118" s="13">
        <f>IFERROR(VLOOKUP($A4118, 'Fielding Data'!$A$1:$H$12056, 5, 0), 0)</f>
        <v>0</v>
      </c>
      <c r="R4118" s="13">
        <f>IFERROR(VLOOKUP($A4118, 'Fielding Data'!$A$1:$H$12056, 6, 0), 0)</f>
        <v>0</v>
      </c>
      <c r="S4118" s="13">
        <f>IFERROR(VLOOKUP($A4118, 'Fielding Data'!$A$1:$H$12056, 7, 0), 0)</f>
        <v>0</v>
      </c>
      <c r="T4118" s="13">
        <f>IFERROR(VLOOKUP($A4118, 'Fielding Data'!$A$1:$H$12056, 8, 0), 0)</f>
        <v>0</v>
      </c>
      <c r="U4118" s="13">
        <f>SUMIFS('Fielding Data'!E:E, 'Fielding Data'!$A:$A, $A4118)</f>
        <v>119</v>
      </c>
      <c r="V4118" s="13">
        <f>SUMIFS('Fielding Data'!F:F, 'Fielding Data'!$A:$A, $A4118)</f>
        <v>2</v>
      </c>
      <c r="W4118" s="13">
        <f>SUMIFS('Fielding Data'!G:G, 'Fielding Data'!$A:$A, $A4118)</f>
        <v>3</v>
      </c>
      <c r="X4118" s="13">
        <f>SUMIFS('Fielding Data'!H:H, 'Fielding Data'!$A:$A, $A4118)</f>
        <v>1</v>
      </c>
    </row>
    <row r="4119" spans="1:24" x14ac:dyDescent="0.3">
      <c r="A4119" s="13" t="str">
        <f t="shared" si="129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 t="shared" si="128"/>
        <v>1B</v>
      </c>
      <c r="Q4119" s="13">
        <f>IFERROR(VLOOKUP($A4119, 'Fielding Data'!$A$1:$H$12056, 5, 0), 0)</f>
        <v>45</v>
      </c>
      <c r="R4119" s="13">
        <f>IFERROR(VLOOKUP($A4119, 'Fielding Data'!$A$1:$H$12056, 6, 0), 0)</f>
        <v>0</v>
      </c>
      <c r="S4119" s="13">
        <f>IFERROR(VLOOKUP($A4119, 'Fielding Data'!$A$1:$H$12056, 7, 0), 0)</f>
        <v>2</v>
      </c>
      <c r="T4119" s="13">
        <f>IFERROR(VLOOKUP($A4119, 'Fielding Data'!$A$1:$H$12056, 8, 0), 0)</f>
        <v>1</v>
      </c>
      <c r="U4119" s="13">
        <f>SUMIFS('Fielding Data'!E:E, 'Fielding Data'!$A:$A, $A4119)</f>
        <v>47</v>
      </c>
      <c r="V4119" s="13">
        <f>SUMIFS('Fielding Data'!F:F, 'Fielding Data'!$A:$A, $A4119)</f>
        <v>0</v>
      </c>
      <c r="W4119" s="13">
        <f>SUMIFS('Fielding Data'!G:G, 'Fielding Data'!$A:$A, $A4119)</f>
        <v>2</v>
      </c>
      <c r="X4119" s="13">
        <f>SUMIFS('Fielding Data'!H:H, 'Fielding Data'!$A:$A, $A4119)</f>
        <v>1</v>
      </c>
    </row>
    <row r="4120" spans="1:24" x14ac:dyDescent="0.3">
      <c r="A4120" s="13" t="str">
        <f t="shared" si="129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 t="shared" si="128"/>
        <v>LF</v>
      </c>
      <c r="Q4120" s="13">
        <f>IFERROR(VLOOKUP($A4120, 'Fielding Data'!$A$1:$H$12056, 5, 0), 0)</f>
        <v>0</v>
      </c>
      <c r="R4120" s="13">
        <f>IFERROR(VLOOKUP($A4120, 'Fielding Data'!$A$1:$H$12056, 6, 0), 0)</f>
        <v>0</v>
      </c>
      <c r="S4120" s="13">
        <f>IFERROR(VLOOKUP($A4120, 'Fielding Data'!$A$1:$H$12056, 7, 0), 0)</f>
        <v>0</v>
      </c>
      <c r="T4120" s="13">
        <f>IFERROR(VLOOKUP($A4120, 'Fielding Data'!$A$1:$H$12056, 8, 0), 0)</f>
        <v>0</v>
      </c>
      <c r="U4120" s="13">
        <f>SUMIFS('Fielding Data'!E:E, 'Fielding Data'!$A:$A, $A4120)</f>
        <v>6</v>
      </c>
      <c r="V4120" s="13">
        <f>SUMIFS('Fielding Data'!F:F, 'Fielding Data'!$A:$A, $A4120)</f>
        <v>0</v>
      </c>
      <c r="W4120" s="13">
        <f>SUMIFS('Fielding Data'!G:G, 'Fielding Data'!$A:$A, $A4120)</f>
        <v>0</v>
      </c>
      <c r="X4120" s="13">
        <f>SUMIFS('Fielding Data'!H:H, 'Fielding Data'!$A:$A, $A4120)</f>
        <v>0</v>
      </c>
    </row>
    <row r="4121" spans="1:24" x14ac:dyDescent="0.3">
      <c r="A4121" s="13" t="str">
        <f t="shared" si="129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 t="shared" si="128"/>
        <v>1B</v>
      </c>
      <c r="Q4121" s="13">
        <f>IFERROR(VLOOKUP($A4121, 'Fielding Data'!$A$1:$H$12056, 5, 0), 0)</f>
        <v>28</v>
      </c>
      <c r="R4121" s="13">
        <f>IFERROR(VLOOKUP($A4121, 'Fielding Data'!$A$1:$H$12056, 6, 0), 0)</f>
        <v>0</v>
      </c>
      <c r="S4121" s="13">
        <f>IFERROR(VLOOKUP($A4121, 'Fielding Data'!$A$1:$H$12056, 7, 0), 0)</f>
        <v>0</v>
      </c>
      <c r="T4121" s="13">
        <f>IFERROR(VLOOKUP($A4121, 'Fielding Data'!$A$1:$H$12056, 8, 0), 0)</f>
        <v>4</v>
      </c>
      <c r="U4121" s="13">
        <f>SUMIFS('Fielding Data'!E:E, 'Fielding Data'!$A:$A, $A4121)</f>
        <v>28</v>
      </c>
      <c r="V4121" s="13">
        <f>SUMIFS('Fielding Data'!F:F, 'Fielding Data'!$A:$A, $A4121)</f>
        <v>0</v>
      </c>
      <c r="W4121" s="13">
        <f>SUMIFS('Fielding Data'!G:G, 'Fielding Data'!$A:$A, $A4121)</f>
        <v>0</v>
      </c>
      <c r="X4121" s="13">
        <f>SUMIFS('Fielding Data'!H:H, 'Fielding Data'!$A:$A, $A4121)</f>
        <v>4</v>
      </c>
    </row>
    <row r="4122" spans="1:24" x14ac:dyDescent="0.3">
      <c r="A4122" s="13" t="str">
        <f t="shared" si="129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 t="shared" si="128"/>
        <v>P</v>
      </c>
      <c r="Q4122" s="13">
        <f>IFERROR(VLOOKUP($A4122, 'Fielding Data'!$A$1:$H$12056, 5, 0), 0)</f>
        <v>0</v>
      </c>
      <c r="R4122" s="13">
        <f>IFERROR(VLOOKUP($A4122, 'Fielding Data'!$A$1:$H$12056, 6, 0), 0)</f>
        <v>9</v>
      </c>
      <c r="S4122" s="13">
        <f>IFERROR(VLOOKUP($A4122, 'Fielding Data'!$A$1:$H$12056, 7, 0), 0)</f>
        <v>1</v>
      </c>
      <c r="T4122" s="13">
        <f>IFERROR(VLOOKUP($A4122, 'Fielding Data'!$A$1:$H$12056, 8, 0), 0)</f>
        <v>0</v>
      </c>
      <c r="U4122" s="13">
        <f>SUMIFS('Fielding Data'!E:E, 'Fielding Data'!$A:$A, $A4122)</f>
        <v>0</v>
      </c>
      <c r="V4122" s="13">
        <f>SUMIFS('Fielding Data'!F:F, 'Fielding Data'!$A:$A, $A4122)</f>
        <v>9</v>
      </c>
      <c r="W4122" s="13">
        <f>SUMIFS('Fielding Data'!G:G, 'Fielding Data'!$A:$A, $A4122)</f>
        <v>1</v>
      </c>
      <c r="X4122" s="13">
        <f>SUMIFS('Fielding Data'!H:H, 'Fielding Data'!$A:$A, $A4122)</f>
        <v>0</v>
      </c>
    </row>
    <row r="4123" spans="1:24" x14ac:dyDescent="0.3">
      <c r="A4123" s="13" t="str">
        <f t="shared" si="129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 t="shared" si="128"/>
        <v>1B</v>
      </c>
      <c r="Q4123" s="13">
        <f>IFERROR(VLOOKUP($A4123, 'Fielding Data'!$A$1:$H$12056, 5, 0), 0)</f>
        <v>1164</v>
      </c>
      <c r="R4123" s="13">
        <f>IFERROR(VLOOKUP($A4123, 'Fielding Data'!$A$1:$H$12056, 6, 0), 0)</f>
        <v>76</v>
      </c>
      <c r="S4123" s="13">
        <f>IFERROR(VLOOKUP($A4123, 'Fielding Data'!$A$1:$H$12056, 7, 0), 0)</f>
        <v>11</v>
      </c>
      <c r="T4123" s="13">
        <f>IFERROR(VLOOKUP($A4123, 'Fielding Data'!$A$1:$H$12056, 8, 0), 0)</f>
        <v>117</v>
      </c>
      <c r="U4123" s="13">
        <f>SUMIFS('Fielding Data'!E:E, 'Fielding Data'!$A:$A, $A4123)</f>
        <v>1164</v>
      </c>
      <c r="V4123" s="13">
        <f>SUMIFS('Fielding Data'!F:F, 'Fielding Data'!$A:$A, $A4123)</f>
        <v>76</v>
      </c>
      <c r="W4123" s="13">
        <f>SUMIFS('Fielding Data'!G:G, 'Fielding Data'!$A:$A, $A4123)</f>
        <v>11</v>
      </c>
      <c r="X4123" s="13">
        <f>SUMIFS('Fielding Data'!H:H, 'Fielding Data'!$A:$A, $A4123)</f>
        <v>117</v>
      </c>
    </row>
    <row r="4124" spans="1:24" x14ac:dyDescent="0.3">
      <c r="A4124" s="13" t="str">
        <f t="shared" si="129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 t="shared" si="128"/>
        <v>3B</v>
      </c>
      <c r="Q4124" s="13">
        <f>IFERROR(VLOOKUP($A4124, 'Fielding Data'!$A$1:$H$12056, 5, 0), 0)</f>
        <v>1</v>
      </c>
      <c r="R4124" s="13">
        <f>IFERROR(VLOOKUP($A4124, 'Fielding Data'!$A$1:$H$12056, 6, 0), 0)</f>
        <v>3</v>
      </c>
      <c r="S4124" s="13">
        <f>IFERROR(VLOOKUP($A4124, 'Fielding Data'!$A$1:$H$12056, 7, 0), 0)</f>
        <v>0</v>
      </c>
      <c r="T4124" s="13">
        <f>IFERROR(VLOOKUP($A4124, 'Fielding Data'!$A$1:$H$12056, 8, 0), 0)</f>
        <v>1</v>
      </c>
      <c r="U4124" s="13">
        <f>SUMIFS('Fielding Data'!E:E, 'Fielding Data'!$A:$A, $A4124)</f>
        <v>1</v>
      </c>
      <c r="V4124" s="13">
        <f>SUMIFS('Fielding Data'!F:F, 'Fielding Data'!$A:$A, $A4124)</f>
        <v>3</v>
      </c>
      <c r="W4124" s="13">
        <f>SUMIFS('Fielding Data'!G:G, 'Fielding Data'!$A:$A, $A4124)</f>
        <v>0</v>
      </c>
      <c r="X4124" s="13">
        <f>SUMIFS('Fielding Data'!H:H, 'Fielding Data'!$A:$A, $A4124)</f>
        <v>1</v>
      </c>
    </row>
    <row r="4125" spans="1:24" x14ac:dyDescent="0.3">
      <c r="A4125" s="13" t="str">
        <f t="shared" si="129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 t="shared" si="128"/>
        <v>P</v>
      </c>
      <c r="Q4125" s="13">
        <f>IFERROR(VLOOKUP($A4125, 'Fielding Data'!$A$1:$H$12056, 5, 0), 0)</f>
        <v>26</v>
      </c>
      <c r="R4125" s="13">
        <f>IFERROR(VLOOKUP($A4125, 'Fielding Data'!$A$1:$H$12056, 6, 0), 0)</f>
        <v>20</v>
      </c>
      <c r="S4125" s="13">
        <f>IFERROR(VLOOKUP($A4125, 'Fielding Data'!$A$1:$H$12056, 7, 0), 0)</f>
        <v>1</v>
      </c>
      <c r="T4125" s="13">
        <f>IFERROR(VLOOKUP($A4125, 'Fielding Data'!$A$1:$H$12056, 8, 0), 0)</f>
        <v>2</v>
      </c>
      <c r="U4125" s="13">
        <f>SUMIFS('Fielding Data'!E:E, 'Fielding Data'!$A:$A, $A4125)</f>
        <v>26</v>
      </c>
      <c r="V4125" s="13">
        <f>SUMIFS('Fielding Data'!F:F, 'Fielding Data'!$A:$A, $A4125)</f>
        <v>20</v>
      </c>
      <c r="W4125" s="13">
        <f>SUMIFS('Fielding Data'!G:G, 'Fielding Data'!$A:$A, $A4125)</f>
        <v>1</v>
      </c>
      <c r="X4125" s="13">
        <f>SUMIFS('Fielding Data'!H:H, 'Fielding Data'!$A:$A, $A4125)</f>
        <v>2</v>
      </c>
    </row>
    <row r="4126" spans="1:24" x14ac:dyDescent="0.3">
      <c r="A4126" s="13" t="str">
        <f t="shared" si="129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 t="shared" si="128"/>
        <v>C</v>
      </c>
      <c r="Q4126" s="13">
        <f>IFERROR(VLOOKUP($A4126, 'Fielding Data'!$A$1:$H$12056, 5, 0), 0)</f>
        <v>131</v>
      </c>
      <c r="R4126" s="13">
        <f>IFERROR(VLOOKUP($A4126, 'Fielding Data'!$A$1:$H$12056, 6, 0), 0)</f>
        <v>8</v>
      </c>
      <c r="S4126" s="13">
        <f>IFERROR(VLOOKUP($A4126, 'Fielding Data'!$A$1:$H$12056, 7, 0), 0)</f>
        <v>1</v>
      </c>
      <c r="T4126" s="13">
        <f>IFERROR(VLOOKUP($A4126, 'Fielding Data'!$A$1:$H$12056, 8, 0), 0)</f>
        <v>4</v>
      </c>
      <c r="U4126" s="13">
        <f>SUMIFS('Fielding Data'!E:E, 'Fielding Data'!$A:$A, $A4126)</f>
        <v>131</v>
      </c>
      <c r="V4126" s="13">
        <f>SUMIFS('Fielding Data'!F:F, 'Fielding Data'!$A:$A, $A4126)</f>
        <v>8</v>
      </c>
      <c r="W4126" s="13">
        <f>SUMIFS('Fielding Data'!G:G, 'Fielding Data'!$A:$A, $A4126)</f>
        <v>1</v>
      </c>
      <c r="X4126" s="13">
        <f>SUMIFS('Fielding Data'!H:H, 'Fielding Data'!$A:$A, $A4126)</f>
        <v>4</v>
      </c>
    </row>
    <row r="4127" spans="1:24" x14ac:dyDescent="0.3">
      <c r="A4127" s="13" t="str">
        <f t="shared" si="129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 t="shared" si="128"/>
        <v>2B</v>
      </c>
      <c r="Q4127" s="13">
        <f>IFERROR(VLOOKUP($A4127, 'Fielding Data'!$A$1:$H$12056, 5, 0), 0)</f>
        <v>12</v>
      </c>
      <c r="R4127" s="13">
        <f>IFERROR(VLOOKUP($A4127, 'Fielding Data'!$A$1:$H$12056, 6, 0), 0)</f>
        <v>9</v>
      </c>
      <c r="S4127" s="13">
        <f>IFERROR(VLOOKUP($A4127, 'Fielding Data'!$A$1:$H$12056, 7, 0), 0)</f>
        <v>2</v>
      </c>
      <c r="T4127" s="13">
        <f>IFERROR(VLOOKUP($A4127, 'Fielding Data'!$A$1:$H$12056, 8, 0), 0)</f>
        <v>2</v>
      </c>
      <c r="U4127" s="13">
        <f>SUMIFS('Fielding Data'!E:E, 'Fielding Data'!$A:$A, $A4127)</f>
        <v>80</v>
      </c>
      <c r="V4127" s="13">
        <f>SUMIFS('Fielding Data'!F:F, 'Fielding Data'!$A:$A, $A4127)</f>
        <v>198</v>
      </c>
      <c r="W4127" s="13">
        <f>SUMIFS('Fielding Data'!G:G, 'Fielding Data'!$A:$A, $A4127)</f>
        <v>12</v>
      </c>
      <c r="X4127" s="13">
        <f>SUMIFS('Fielding Data'!H:H, 'Fielding Data'!$A:$A, $A4127)</f>
        <v>21</v>
      </c>
    </row>
    <row r="4128" spans="1:24" x14ac:dyDescent="0.3">
      <c r="A4128" s="13" t="str">
        <f t="shared" si="129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 t="shared" si="128"/>
        <v>P</v>
      </c>
      <c r="Q4128" s="13">
        <f>IFERROR(VLOOKUP($A4128, 'Fielding Data'!$A$1:$H$12056, 5, 0), 0)</f>
        <v>0</v>
      </c>
      <c r="R4128" s="13">
        <f>IFERROR(VLOOKUP($A4128, 'Fielding Data'!$A$1:$H$12056, 6, 0), 0)</f>
        <v>1</v>
      </c>
      <c r="S4128" s="13">
        <f>IFERROR(VLOOKUP($A4128, 'Fielding Data'!$A$1:$H$12056, 7, 0), 0)</f>
        <v>0</v>
      </c>
      <c r="T4128" s="13">
        <f>IFERROR(VLOOKUP($A4128, 'Fielding Data'!$A$1:$H$12056, 8, 0), 0)</f>
        <v>0</v>
      </c>
      <c r="U4128" s="13">
        <f>SUMIFS('Fielding Data'!E:E, 'Fielding Data'!$A:$A, $A4128)</f>
        <v>0</v>
      </c>
      <c r="V4128" s="13">
        <f>SUMIFS('Fielding Data'!F:F, 'Fielding Data'!$A:$A, $A4128)</f>
        <v>1</v>
      </c>
      <c r="W4128" s="13">
        <f>SUMIFS('Fielding Data'!G:G, 'Fielding Data'!$A:$A, $A4128)</f>
        <v>0</v>
      </c>
      <c r="X4128" s="13">
        <f>SUMIFS('Fielding Data'!H:H, 'Fielding Data'!$A:$A, $A4128)</f>
        <v>0</v>
      </c>
    </row>
    <row r="4129" spans="1:24" x14ac:dyDescent="0.3">
      <c r="A4129" s="13" t="str">
        <f t="shared" si="129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 t="shared" si="128"/>
        <v>P</v>
      </c>
      <c r="Q4129" s="13">
        <f>IFERROR(VLOOKUP($A4129, 'Fielding Data'!$A$1:$H$12056, 5, 0), 0)</f>
        <v>4</v>
      </c>
      <c r="R4129" s="13">
        <f>IFERROR(VLOOKUP($A4129, 'Fielding Data'!$A$1:$H$12056, 6, 0), 0)</f>
        <v>8</v>
      </c>
      <c r="S4129" s="13">
        <f>IFERROR(VLOOKUP($A4129, 'Fielding Data'!$A$1:$H$12056, 7, 0), 0)</f>
        <v>2</v>
      </c>
      <c r="T4129" s="13">
        <f>IFERROR(VLOOKUP($A4129, 'Fielding Data'!$A$1:$H$12056, 8, 0), 0)</f>
        <v>0</v>
      </c>
      <c r="U4129" s="13">
        <f>SUMIFS('Fielding Data'!E:E, 'Fielding Data'!$A:$A, $A4129)</f>
        <v>4</v>
      </c>
      <c r="V4129" s="13">
        <f>SUMIFS('Fielding Data'!F:F, 'Fielding Data'!$A:$A, $A4129)</f>
        <v>8</v>
      </c>
      <c r="W4129" s="13">
        <f>SUMIFS('Fielding Data'!G:G, 'Fielding Data'!$A:$A, $A4129)</f>
        <v>2</v>
      </c>
      <c r="X4129" s="13">
        <f>SUMIFS('Fielding Data'!H:H, 'Fielding Data'!$A:$A, $A4129)</f>
        <v>0</v>
      </c>
    </row>
    <row r="4130" spans="1:24" x14ac:dyDescent="0.3">
      <c r="A4130" s="13" t="str">
        <f t="shared" si="129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 t="shared" si="128"/>
        <v>P</v>
      </c>
      <c r="Q4130" s="13">
        <f>IFERROR(VLOOKUP($A4130, 'Fielding Data'!$A$1:$H$12056, 5, 0), 0)</f>
        <v>26</v>
      </c>
      <c r="R4130" s="13">
        <f>IFERROR(VLOOKUP($A4130, 'Fielding Data'!$A$1:$H$12056, 6, 0), 0)</f>
        <v>28</v>
      </c>
      <c r="S4130" s="13">
        <f>IFERROR(VLOOKUP($A4130, 'Fielding Data'!$A$1:$H$12056, 7, 0), 0)</f>
        <v>1</v>
      </c>
      <c r="T4130" s="13">
        <f>IFERROR(VLOOKUP($A4130, 'Fielding Data'!$A$1:$H$12056, 8, 0), 0)</f>
        <v>2</v>
      </c>
      <c r="U4130" s="13">
        <f>SUMIFS('Fielding Data'!E:E, 'Fielding Data'!$A:$A, $A4130)</f>
        <v>26</v>
      </c>
      <c r="V4130" s="13">
        <f>SUMIFS('Fielding Data'!F:F, 'Fielding Data'!$A:$A, $A4130)</f>
        <v>28</v>
      </c>
      <c r="W4130" s="13">
        <f>SUMIFS('Fielding Data'!G:G, 'Fielding Data'!$A:$A, $A4130)</f>
        <v>1</v>
      </c>
      <c r="X4130" s="13">
        <f>SUMIFS('Fielding Data'!H:H, 'Fielding Data'!$A:$A, $A4130)</f>
        <v>2</v>
      </c>
    </row>
    <row r="4131" spans="1:24" x14ac:dyDescent="0.3">
      <c r="A4131" s="13" t="str">
        <f t="shared" si="129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 t="shared" si="128"/>
        <v>P</v>
      </c>
      <c r="Q4131" s="13">
        <f>IFERROR(VLOOKUP($A4131, 'Fielding Data'!$A$1:$H$12056, 5, 0), 0)</f>
        <v>2</v>
      </c>
      <c r="R4131" s="13">
        <f>IFERROR(VLOOKUP($A4131, 'Fielding Data'!$A$1:$H$12056, 6, 0), 0)</f>
        <v>3</v>
      </c>
      <c r="S4131" s="13">
        <f>IFERROR(VLOOKUP($A4131, 'Fielding Data'!$A$1:$H$12056, 7, 0), 0)</f>
        <v>0</v>
      </c>
      <c r="T4131" s="13">
        <f>IFERROR(VLOOKUP($A4131, 'Fielding Data'!$A$1:$H$12056, 8, 0), 0)</f>
        <v>1</v>
      </c>
      <c r="U4131" s="13">
        <f>SUMIFS('Fielding Data'!E:E, 'Fielding Data'!$A:$A, $A4131)</f>
        <v>2</v>
      </c>
      <c r="V4131" s="13">
        <f>SUMIFS('Fielding Data'!F:F, 'Fielding Data'!$A:$A, $A4131)</f>
        <v>3</v>
      </c>
      <c r="W4131" s="13">
        <f>SUMIFS('Fielding Data'!G:G, 'Fielding Data'!$A:$A, $A4131)</f>
        <v>0</v>
      </c>
      <c r="X4131" s="13">
        <f>SUMIFS('Fielding Data'!H:H, 'Fielding Data'!$A:$A, $A4131)</f>
        <v>1</v>
      </c>
    </row>
    <row r="4132" spans="1:24" x14ac:dyDescent="0.3">
      <c r="A4132" s="13" t="str">
        <f t="shared" si="129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 t="shared" si="128"/>
        <v>P</v>
      </c>
      <c r="Q4132" s="13">
        <f>IFERROR(VLOOKUP($A4132, 'Fielding Data'!$A$1:$H$12056, 5, 0), 0)</f>
        <v>0</v>
      </c>
      <c r="R4132" s="13">
        <f>IFERROR(VLOOKUP($A4132, 'Fielding Data'!$A$1:$H$12056, 6, 0), 0)</f>
        <v>0</v>
      </c>
      <c r="S4132" s="13">
        <f>IFERROR(VLOOKUP($A4132, 'Fielding Data'!$A$1:$H$12056, 7, 0), 0)</f>
        <v>0</v>
      </c>
      <c r="T4132" s="13">
        <f>IFERROR(VLOOKUP($A4132, 'Fielding Data'!$A$1:$H$12056, 8, 0), 0)</f>
        <v>0</v>
      </c>
      <c r="U4132" s="13">
        <f>SUMIFS('Fielding Data'!E:E, 'Fielding Data'!$A:$A, $A4132)</f>
        <v>0</v>
      </c>
      <c r="V4132" s="13">
        <f>SUMIFS('Fielding Data'!F:F, 'Fielding Data'!$A:$A, $A4132)</f>
        <v>0</v>
      </c>
      <c r="W4132" s="13">
        <f>SUMIFS('Fielding Data'!G:G, 'Fielding Data'!$A:$A, $A4132)</f>
        <v>0</v>
      </c>
      <c r="X4132" s="13">
        <f>SUMIFS('Fielding Data'!H:H, 'Fielding Data'!$A:$A, $A4132)</f>
        <v>0</v>
      </c>
    </row>
    <row r="4133" spans="1:24" x14ac:dyDescent="0.3">
      <c r="A4133" s="13" t="str">
        <f t="shared" si="129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 t="shared" si="128"/>
        <v>P</v>
      </c>
      <c r="Q4133" s="13">
        <f>IFERROR(VLOOKUP($A4133, 'Fielding Data'!$A$1:$H$12056, 5, 0), 0)</f>
        <v>7</v>
      </c>
      <c r="R4133" s="13">
        <f>IFERROR(VLOOKUP($A4133, 'Fielding Data'!$A$1:$H$12056, 6, 0), 0)</f>
        <v>28</v>
      </c>
      <c r="S4133" s="13">
        <f>IFERROR(VLOOKUP($A4133, 'Fielding Data'!$A$1:$H$12056, 7, 0), 0)</f>
        <v>1</v>
      </c>
      <c r="T4133" s="13">
        <f>IFERROR(VLOOKUP($A4133, 'Fielding Data'!$A$1:$H$12056, 8, 0), 0)</f>
        <v>1</v>
      </c>
      <c r="U4133" s="13">
        <f>SUMIFS('Fielding Data'!E:E, 'Fielding Data'!$A:$A, $A4133)</f>
        <v>7</v>
      </c>
      <c r="V4133" s="13">
        <f>SUMIFS('Fielding Data'!F:F, 'Fielding Data'!$A:$A, $A4133)</f>
        <v>28</v>
      </c>
      <c r="W4133" s="13">
        <f>SUMIFS('Fielding Data'!G:G, 'Fielding Data'!$A:$A, $A4133)</f>
        <v>1</v>
      </c>
      <c r="X4133" s="13">
        <f>SUMIFS('Fielding Data'!H:H, 'Fielding Data'!$A:$A, $A4133)</f>
        <v>1</v>
      </c>
    </row>
    <row r="4134" spans="1:24" x14ac:dyDescent="0.3">
      <c r="A4134" s="13" t="str">
        <f t="shared" si="129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 t="shared" si="128"/>
        <v>P</v>
      </c>
      <c r="Q4134" s="13">
        <f>IFERROR(VLOOKUP($A4134, 'Fielding Data'!$A$1:$H$12056, 5, 0), 0)</f>
        <v>1</v>
      </c>
      <c r="R4134" s="13">
        <f>IFERROR(VLOOKUP($A4134, 'Fielding Data'!$A$1:$H$12056, 6, 0), 0)</f>
        <v>2</v>
      </c>
      <c r="S4134" s="13">
        <f>IFERROR(VLOOKUP($A4134, 'Fielding Data'!$A$1:$H$12056, 7, 0), 0)</f>
        <v>0</v>
      </c>
      <c r="T4134" s="13">
        <f>IFERROR(VLOOKUP($A4134, 'Fielding Data'!$A$1:$H$12056, 8, 0), 0)</f>
        <v>0</v>
      </c>
      <c r="U4134" s="13">
        <f>SUMIFS('Fielding Data'!E:E, 'Fielding Data'!$A:$A, $A4134)</f>
        <v>1</v>
      </c>
      <c r="V4134" s="13">
        <f>SUMIFS('Fielding Data'!F:F, 'Fielding Data'!$A:$A, $A4134)</f>
        <v>2</v>
      </c>
      <c r="W4134" s="13">
        <f>SUMIFS('Fielding Data'!G:G, 'Fielding Data'!$A:$A, $A4134)</f>
        <v>0</v>
      </c>
      <c r="X4134" s="13">
        <f>SUMIFS('Fielding Data'!H:H, 'Fielding Data'!$A:$A, $A4134)</f>
        <v>0</v>
      </c>
    </row>
    <row r="4135" spans="1:24" x14ac:dyDescent="0.3">
      <c r="A4135" s="13" t="str">
        <f t="shared" si="129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 t="shared" si="128"/>
        <v>1B</v>
      </c>
      <c r="Q4135" s="13">
        <f>IFERROR(VLOOKUP($A4135, 'Fielding Data'!$A$1:$H$12056, 5, 0), 0)</f>
        <v>2</v>
      </c>
      <c r="R4135" s="13">
        <f>IFERROR(VLOOKUP($A4135, 'Fielding Data'!$A$1:$H$12056, 6, 0), 0)</f>
        <v>0</v>
      </c>
      <c r="S4135" s="13">
        <f>IFERROR(VLOOKUP($A4135, 'Fielding Data'!$A$1:$H$12056, 7, 0), 0)</f>
        <v>0</v>
      </c>
      <c r="T4135" s="13">
        <f>IFERROR(VLOOKUP($A4135, 'Fielding Data'!$A$1:$H$12056, 8, 0), 0)</f>
        <v>0</v>
      </c>
      <c r="U4135" s="13">
        <f>SUMIFS('Fielding Data'!E:E, 'Fielding Data'!$A:$A, $A4135)</f>
        <v>176</v>
      </c>
      <c r="V4135" s="13">
        <f>SUMIFS('Fielding Data'!F:F, 'Fielding Data'!$A:$A, $A4135)</f>
        <v>295</v>
      </c>
      <c r="W4135" s="13">
        <f>SUMIFS('Fielding Data'!G:G, 'Fielding Data'!$A:$A, $A4135)</f>
        <v>3</v>
      </c>
      <c r="X4135" s="13">
        <f>SUMIFS('Fielding Data'!H:H, 'Fielding Data'!$A:$A, $A4135)</f>
        <v>59</v>
      </c>
    </row>
    <row r="4136" spans="1:24" x14ac:dyDescent="0.3">
      <c r="A4136" s="13" t="str">
        <f t="shared" si="129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 t="shared" si="128"/>
        <v>C</v>
      </c>
      <c r="Q4136" s="13">
        <f>IFERROR(VLOOKUP($A4136, 'Fielding Data'!$A$1:$H$12056, 5, 0), 0)</f>
        <v>2</v>
      </c>
      <c r="R4136" s="13">
        <f>IFERROR(VLOOKUP($A4136, 'Fielding Data'!$A$1:$H$12056, 6, 0), 0)</f>
        <v>0</v>
      </c>
      <c r="S4136" s="13">
        <f>IFERROR(VLOOKUP($A4136, 'Fielding Data'!$A$1:$H$12056, 7, 0), 0)</f>
        <v>0</v>
      </c>
      <c r="T4136" s="13">
        <f>IFERROR(VLOOKUP($A4136, 'Fielding Data'!$A$1:$H$12056, 8, 0), 0)</f>
        <v>0</v>
      </c>
      <c r="U4136" s="13">
        <f>SUMIFS('Fielding Data'!E:E, 'Fielding Data'!$A:$A, $A4136)</f>
        <v>2</v>
      </c>
      <c r="V4136" s="13">
        <f>SUMIFS('Fielding Data'!F:F, 'Fielding Data'!$A:$A, $A4136)</f>
        <v>0</v>
      </c>
      <c r="W4136" s="13">
        <f>SUMIFS('Fielding Data'!G:G, 'Fielding Data'!$A:$A, $A4136)</f>
        <v>0</v>
      </c>
      <c r="X4136" s="13">
        <f>SUMIFS('Fielding Data'!H:H, 'Fielding Data'!$A:$A, $A4136)</f>
        <v>0</v>
      </c>
    </row>
    <row r="4137" spans="1:24" x14ac:dyDescent="0.3">
      <c r="A4137" s="13" t="str">
        <f t="shared" si="129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 t="shared" si="128"/>
        <v>P</v>
      </c>
      <c r="Q4137" s="13">
        <f>IFERROR(VLOOKUP($A4137, 'Fielding Data'!$A$1:$H$12056, 5, 0), 0)</f>
        <v>0</v>
      </c>
      <c r="R4137" s="13">
        <f>IFERROR(VLOOKUP($A4137, 'Fielding Data'!$A$1:$H$12056, 6, 0), 0)</f>
        <v>0</v>
      </c>
      <c r="S4137" s="13">
        <f>IFERROR(VLOOKUP($A4137, 'Fielding Data'!$A$1:$H$12056, 7, 0), 0)</f>
        <v>0</v>
      </c>
      <c r="T4137" s="13">
        <f>IFERROR(VLOOKUP($A4137, 'Fielding Data'!$A$1:$H$12056, 8, 0), 0)</f>
        <v>0</v>
      </c>
      <c r="U4137" s="13">
        <f>SUMIFS('Fielding Data'!E:E, 'Fielding Data'!$A:$A, $A4137)</f>
        <v>0</v>
      </c>
      <c r="V4137" s="13">
        <f>SUMIFS('Fielding Data'!F:F, 'Fielding Data'!$A:$A, $A4137)</f>
        <v>0</v>
      </c>
      <c r="W4137" s="13">
        <f>SUMIFS('Fielding Data'!G:G, 'Fielding Data'!$A:$A, $A4137)</f>
        <v>0</v>
      </c>
      <c r="X4137" s="13">
        <f>SUMIFS('Fielding Data'!H:H, 'Fielding Data'!$A:$A, $A4137)</f>
        <v>0</v>
      </c>
    </row>
    <row r="4138" spans="1:24" x14ac:dyDescent="0.3">
      <c r="A4138" s="13" t="str">
        <f t="shared" si="129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 t="shared" si="128"/>
        <v>C</v>
      </c>
      <c r="Q4138" s="13">
        <f>IFERROR(VLOOKUP($A4138, 'Fielding Data'!$A$1:$H$12056, 5, 0), 0)</f>
        <v>7</v>
      </c>
      <c r="R4138" s="13">
        <f>IFERROR(VLOOKUP($A4138, 'Fielding Data'!$A$1:$H$12056, 6, 0), 0)</f>
        <v>0</v>
      </c>
      <c r="S4138" s="13">
        <f>IFERROR(VLOOKUP($A4138, 'Fielding Data'!$A$1:$H$12056, 7, 0), 0)</f>
        <v>0</v>
      </c>
      <c r="T4138" s="13">
        <f>IFERROR(VLOOKUP($A4138, 'Fielding Data'!$A$1:$H$12056, 8, 0), 0)</f>
        <v>0</v>
      </c>
      <c r="U4138" s="13">
        <f>SUMIFS('Fielding Data'!E:E, 'Fielding Data'!$A:$A, $A4138)</f>
        <v>7</v>
      </c>
      <c r="V4138" s="13">
        <f>SUMIFS('Fielding Data'!F:F, 'Fielding Data'!$A:$A, $A4138)</f>
        <v>0</v>
      </c>
      <c r="W4138" s="13">
        <f>SUMIFS('Fielding Data'!G:G, 'Fielding Data'!$A:$A, $A4138)</f>
        <v>0</v>
      </c>
      <c r="X4138" s="13">
        <f>SUMIFS('Fielding Data'!H:H, 'Fielding Data'!$A:$A, $A4138)</f>
        <v>0</v>
      </c>
    </row>
    <row r="4139" spans="1:24" x14ac:dyDescent="0.3">
      <c r="A4139" s="13" t="str">
        <f t="shared" si="129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 t="shared" si="128"/>
        <v>P</v>
      </c>
      <c r="Q4139" s="13">
        <f>IFERROR(VLOOKUP($A4139, 'Fielding Data'!$A$1:$H$12056, 5, 0), 0)</f>
        <v>12</v>
      </c>
      <c r="R4139" s="13">
        <f>IFERROR(VLOOKUP($A4139, 'Fielding Data'!$A$1:$H$12056, 6, 0), 0)</f>
        <v>18</v>
      </c>
      <c r="S4139" s="13">
        <f>IFERROR(VLOOKUP($A4139, 'Fielding Data'!$A$1:$H$12056, 7, 0), 0)</f>
        <v>2</v>
      </c>
      <c r="T4139" s="13">
        <f>IFERROR(VLOOKUP($A4139, 'Fielding Data'!$A$1:$H$12056, 8, 0), 0)</f>
        <v>1</v>
      </c>
      <c r="U4139" s="13">
        <f>SUMIFS('Fielding Data'!E:E, 'Fielding Data'!$A:$A, $A4139)</f>
        <v>12</v>
      </c>
      <c r="V4139" s="13">
        <f>SUMIFS('Fielding Data'!F:F, 'Fielding Data'!$A:$A, $A4139)</f>
        <v>18</v>
      </c>
      <c r="W4139" s="13">
        <f>SUMIFS('Fielding Data'!G:G, 'Fielding Data'!$A:$A, $A4139)</f>
        <v>2</v>
      </c>
      <c r="X4139" s="13">
        <f>SUMIFS('Fielding Data'!H:H, 'Fielding Data'!$A:$A, $A4139)</f>
        <v>1</v>
      </c>
    </row>
    <row r="4140" spans="1:24" x14ac:dyDescent="0.3">
      <c r="A4140" s="13" t="str">
        <f t="shared" si="129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 t="shared" si="128"/>
        <v>1B</v>
      </c>
      <c r="Q4140" s="13">
        <f>IFERROR(VLOOKUP($A4140, 'Fielding Data'!$A$1:$H$12056, 5, 0), 0)</f>
        <v>34</v>
      </c>
      <c r="R4140" s="13">
        <f>IFERROR(VLOOKUP($A4140, 'Fielding Data'!$A$1:$H$12056, 6, 0), 0)</f>
        <v>0</v>
      </c>
      <c r="S4140" s="13">
        <f>IFERROR(VLOOKUP($A4140, 'Fielding Data'!$A$1:$H$12056, 7, 0), 0)</f>
        <v>0</v>
      </c>
      <c r="T4140" s="13">
        <f>IFERROR(VLOOKUP($A4140, 'Fielding Data'!$A$1:$H$12056, 8, 0), 0)</f>
        <v>4</v>
      </c>
      <c r="U4140" s="13">
        <f>SUMIFS('Fielding Data'!E:E, 'Fielding Data'!$A:$A, $A4140)</f>
        <v>34</v>
      </c>
      <c r="V4140" s="13">
        <f>SUMIFS('Fielding Data'!F:F, 'Fielding Data'!$A:$A, $A4140)</f>
        <v>0</v>
      </c>
      <c r="W4140" s="13">
        <f>SUMIFS('Fielding Data'!G:G, 'Fielding Data'!$A:$A, $A4140)</f>
        <v>0</v>
      </c>
      <c r="X4140" s="13">
        <f>SUMIFS('Fielding Data'!H:H, 'Fielding Data'!$A:$A, $A4140)</f>
        <v>4</v>
      </c>
    </row>
    <row r="4141" spans="1:24" x14ac:dyDescent="0.3">
      <c r="A4141" s="13" t="str">
        <f t="shared" si="129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 t="shared" si="128"/>
        <v>P</v>
      </c>
      <c r="Q4141" s="13">
        <f>IFERROR(VLOOKUP($A4141, 'Fielding Data'!$A$1:$H$12056, 5, 0), 0)</f>
        <v>0</v>
      </c>
      <c r="R4141" s="13">
        <f>IFERROR(VLOOKUP($A4141, 'Fielding Data'!$A$1:$H$12056, 6, 0), 0)</f>
        <v>3</v>
      </c>
      <c r="S4141" s="13">
        <f>IFERROR(VLOOKUP($A4141, 'Fielding Data'!$A$1:$H$12056, 7, 0), 0)</f>
        <v>1</v>
      </c>
      <c r="T4141" s="13">
        <f>IFERROR(VLOOKUP($A4141, 'Fielding Data'!$A$1:$H$12056, 8, 0), 0)</f>
        <v>0</v>
      </c>
      <c r="U4141" s="13">
        <f>SUMIFS('Fielding Data'!E:E, 'Fielding Data'!$A:$A, $A4141)</f>
        <v>0</v>
      </c>
      <c r="V4141" s="13">
        <f>SUMIFS('Fielding Data'!F:F, 'Fielding Data'!$A:$A, $A4141)</f>
        <v>3</v>
      </c>
      <c r="W4141" s="13">
        <f>SUMIFS('Fielding Data'!G:G, 'Fielding Data'!$A:$A, $A4141)</f>
        <v>1</v>
      </c>
      <c r="X4141" s="13">
        <f>SUMIFS('Fielding Data'!H:H, 'Fielding Data'!$A:$A, $A4141)</f>
        <v>0</v>
      </c>
    </row>
    <row r="4142" spans="1:24" x14ac:dyDescent="0.3">
      <c r="A4142" s="13" t="str">
        <f t="shared" si="129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 t="shared" si="128"/>
        <v>P</v>
      </c>
      <c r="Q4142" s="13">
        <f>IFERROR(VLOOKUP($A4142, 'Fielding Data'!$A$1:$H$12056, 5, 0), 0)</f>
        <v>0</v>
      </c>
      <c r="R4142" s="13">
        <f>IFERROR(VLOOKUP($A4142, 'Fielding Data'!$A$1:$H$12056, 6, 0), 0)</f>
        <v>0</v>
      </c>
      <c r="S4142" s="13">
        <f>IFERROR(VLOOKUP($A4142, 'Fielding Data'!$A$1:$H$12056, 7, 0), 0)</f>
        <v>0</v>
      </c>
      <c r="T4142" s="13">
        <f>IFERROR(VLOOKUP($A4142, 'Fielding Data'!$A$1:$H$12056, 8, 0), 0)</f>
        <v>0</v>
      </c>
      <c r="U4142" s="13">
        <f>SUMIFS('Fielding Data'!E:E, 'Fielding Data'!$A:$A, $A4142)</f>
        <v>0</v>
      </c>
      <c r="V4142" s="13">
        <f>SUMIFS('Fielding Data'!F:F, 'Fielding Data'!$A:$A, $A4142)</f>
        <v>0</v>
      </c>
      <c r="W4142" s="13">
        <f>SUMIFS('Fielding Data'!G:G, 'Fielding Data'!$A:$A, $A4142)</f>
        <v>0</v>
      </c>
      <c r="X4142" s="13">
        <f>SUMIFS('Fielding Data'!H:H, 'Fielding Data'!$A:$A, $A4142)</f>
        <v>0</v>
      </c>
    </row>
    <row r="4143" spans="1:24" x14ac:dyDescent="0.3">
      <c r="A4143" s="13" t="str">
        <f t="shared" si="129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 t="shared" si="128"/>
        <v>P</v>
      </c>
      <c r="Q4143" s="13">
        <f>IFERROR(VLOOKUP($A4143, 'Fielding Data'!$A$1:$H$12056, 5, 0), 0)</f>
        <v>11</v>
      </c>
      <c r="R4143" s="13">
        <f>IFERROR(VLOOKUP($A4143, 'Fielding Data'!$A$1:$H$12056, 6, 0), 0)</f>
        <v>17</v>
      </c>
      <c r="S4143" s="13">
        <f>IFERROR(VLOOKUP($A4143, 'Fielding Data'!$A$1:$H$12056, 7, 0), 0)</f>
        <v>4</v>
      </c>
      <c r="T4143" s="13">
        <f>IFERROR(VLOOKUP($A4143, 'Fielding Data'!$A$1:$H$12056, 8, 0), 0)</f>
        <v>0</v>
      </c>
      <c r="U4143" s="13">
        <f>SUMIFS('Fielding Data'!E:E, 'Fielding Data'!$A:$A, $A4143)</f>
        <v>11</v>
      </c>
      <c r="V4143" s="13">
        <f>SUMIFS('Fielding Data'!F:F, 'Fielding Data'!$A:$A, $A4143)</f>
        <v>17</v>
      </c>
      <c r="W4143" s="13">
        <f>SUMIFS('Fielding Data'!G:G, 'Fielding Data'!$A:$A, $A4143)</f>
        <v>4</v>
      </c>
      <c r="X4143" s="13">
        <f>SUMIFS('Fielding Data'!H:H, 'Fielding Data'!$A:$A, $A4143)</f>
        <v>0</v>
      </c>
    </row>
    <row r="4144" spans="1:24" x14ac:dyDescent="0.3">
      <c r="A4144" s="13" t="str">
        <f t="shared" si="129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 t="shared" si="128"/>
        <v>P</v>
      </c>
      <c r="Q4144" s="13">
        <f>IFERROR(VLOOKUP($A4144, 'Fielding Data'!$A$1:$H$12056, 5, 0), 0)</f>
        <v>5</v>
      </c>
      <c r="R4144" s="13">
        <f>IFERROR(VLOOKUP($A4144, 'Fielding Data'!$A$1:$H$12056, 6, 0), 0)</f>
        <v>6</v>
      </c>
      <c r="S4144" s="13">
        <f>IFERROR(VLOOKUP($A4144, 'Fielding Data'!$A$1:$H$12056, 7, 0), 0)</f>
        <v>0</v>
      </c>
      <c r="T4144" s="13">
        <f>IFERROR(VLOOKUP($A4144, 'Fielding Data'!$A$1:$H$12056, 8, 0), 0)</f>
        <v>1</v>
      </c>
      <c r="U4144" s="13">
        <f>SUMIFS('Fielding Data'!E:E, 'Fielding Data'!$A:$A, $A4144)</f>
        <v>5</v>
      </c>
      <c r="V4144" s="13">
        <f>SUMIFS('Fielding Data'!F:F, 'Fielding Data'!$A:$A, $A4144)</f>
        <v>6</v>
      </c>
      <c r="W4144" s="13">
        <f>SUMIFS('Fielding Data'!G:G, 'Fielding Data'!$A:$A, $A4144)</f>
        <v>0</v>
      </c>
      <c r="X4144" s="13">
        <f>SUMIFS('Fielding Data'!H:H, 'Fielding Data'!$A:$A, $A4144)</f>
        <v>1</v>
      </c>
    </row>
    <row r="4145" spans="1:24" x14ac:dyDescent="0.3">
      <c r="A4145" s="13" t="str">
        <f t="shared" si="129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 t="shared" si="128"/>
        <v>1B</v>
      </c>
      <c r="Q4145" s="13">
        <f>IFERROR(VLOOKUP($A4145, 'Fielding Data'!$A$1:$H$12056, 5, 0), 0)</f>
        <v>579</v>
      </c>
      <c r="R4145" s="13">
        <f>IFERROR(VLOOKUP($A4145, 'Fielding Data'!$A$1:$H$12056, 6, 0), 0)</f>
        <v>51</v>
      </c>
      <c r="S4145" s="13">
        <f>IFERROR(VLOOKUP($A4145, 'Fielding Data'!$A$1:$H$12056, 7, 0), 0)</f>
        <v>7</v>
      </c>
      <c r="T4145" s="13">
        <f>IFERROR(VLOOKUP($A4145, 'Fielding Data'!$A$1:$H$12056, 8, 0), 0)</f>
        <v>56</v>
      </c>
      <c r="U4145" s="13">
        <f>SUMIFS('Fielding Data'!E:E, 'Fielding Data'!$A:$A, $A4145)</f>
        <v>579</v>
      </c>
      <c r="V4145" s="13">
        <f>SUMIFS('Fielding Data'!F:F, 'Fielding Data'!$A:$A, $A4145)</f>
        <v>51</v>
      </c>
      <c r="W4145" s="13">
        <f>SUMIFS('Fielding Data'!G:G, 'Fielding Data'!$A:$A, $A4145)</f>
        <v>7</v>
      </c>
      <c r="X4145" s="13">
        <f>SUMIFS('Fielding Data'!H:H, 'Fielding Data'!$A:$A, $A4145)</f>
        <v>56</v>
      </c>
    </row>
    <row r="4146" spans="1:24" x14ac:dyDescent="0.3">
      <c r="A4146" s="13" t="str">
        <f t="shared" si="129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 t="shared" si="128"/>
        <v>P</v>
      </c>
      <c r="Q4146" s="13">
        <f>IFERROR(VLOOKUP($A4146, 'Fielding Data'!$A$1:$H$12056, 5, 0), 0)</f>
        <v>1</v>
      </c>
      <c r="R4146" s="13">
        <f>IFERROR(VLOOKUP($A4146, 'Fielding Data'!$A$1:$H$12056, 6, 0), 0)</f>
        <v>5</v>
      </c>
      <c r="S4146" s="13">
        <f>IFERROR(VLOOKUP($A4146, 'Fielding Data'!$A$1:$H$12056, 7, 0), 0)</f>
        <v>0</v>
      </c>
      <c r="T4146" s="13">
        <f>IFERROR(VLOOKUP($A4146, 'Fielding Data'!$A$1:$H$12056, 8, 0), 0)</f>
        <v>0</v>
      </c>
      <c r="U4146" s="13">
        <f>SUMIFS('Fielding Data'!E:E, 'Fielding Data'!$A:$A, $A4146)</f>
        <v>1</v>
      </c>
      <c r="V4146" s="13">
        <f>SUMIFS('Fielding Data'!F:F, 'Fielding Data'!$A:$A, $A4146)</f>
        <v>5</v>
      </c>
      <c r="W4146" s="13">
        <f>SUMIFS('Fielding Data'!G:G, 'Fielding Data'!$A:$A, $A4146)</f>
        <v>0</v>
      </c>
      <c r="X4146" s="13">
        <f>SUMIFS('Fielding Data'!H:H, 'Fielding Data'!$A:$A, $A4146)</f>
        <v>0</v>
      </c>
    </row>
    <row r="4147" spans="1:24" x14ac:dyDescent="0.3">
      <c r="A4147" s="13" t="str">
        <f t="shared" si="129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 t="shared" si="128"/>
        <v>P</v>
      </c>
      <c r="Q4147" s="13">
        <f>IFERROR(VLOOKUP($A4147, 'Fielding Data'!$A$1:$H$12056, 5, 0), 0)</f>
        <v>2</v>
      </c>
      <c r="R4147" s="13">
        <f>IFERROR(VLOOKUP($A4147, 'Fielding Data'!$A$1:$H$12056, 6, 0), 0)</f>
        <v>8</v>
      </c>
      <c r="S4147" s="13">
        <f>IFERROR(VLOOKUP($A4147, 'Fielding Data'!$A$1:$H$12056, 7, 0), 0)</f>
        <v>0</v>
      </c>
      <c r="T4147" s="13">
        <f>IFERROR(VLOOKUP($A4147, 'Fielding Data'!$A$1:$H$12056, 8, 0), 0)</f>
        <v>1</v>
      </c>
      <c r="U4147" s="13">
        <f>SUMIFS('Fielding Data'!E:E, 'Fielding Data'!$A:$A, $A4147)</f>
        <v>2</v>
      </c>
      <c r="V4147" s="13">
        <f>SUMIFS('Fielding Data'!F:F, 'Fielding Data'!$A:$A, $A4147)</f>
        <v>8</v>
      </c>
      <c r="W4147" s="13">
        <f>SUMIFS('Fielding Data'!G:G, 'Fielding Data'!$A:$A, $A4147)</f>
        <v>0</v>
      </c>
      <c r="X4147" s="13">
        <f>SUMIFS('Fielding Data'!H:H, 'Fielding Data'!$A:$A, $A4147)</f>
        <v>1</v>
      </c>
    </row>
    <row r="4148" spans="1:24" x14ac:dyDescent="0.3">
      <c r="A4148" s="13" t="str">
        <f t="shared" si="129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 t="shared" si="128"/>
        <v>P</v>
      </c>
      <c r="Q4148" s="13">
        <f>IFERROR(VLOOKUP($A4148, 'Fielding Data'!$A$1:$H$12056, 5, 0), 0)</f>
        <v>7</v>
      </c>
      <c r="R4148" s="13">
        <f>IFERROR(VLOOKUP($A4148, 'Fielding Data'!$A$1:$H$12056, 6, 0), 0)</f>
        <v>30</v>
      </c>
      <c r="S4148" s="13">
        <f>IFERROR(VLOOKUP($A4148, 'Fielding Data'!$A$1:$H$12056, 7, 0), 0)</f>
        <v>1</v>
      </c>
      <c r="T4148" s="13">
        <f>IFERROR(VLOOKUP($A4148, 'Fielding Data'!$A$1:$H$12056, 8, 0), 0)</f>
        <v>5</v>
      </c>
      <c r="U4148" s="13">
        <f>SUMIFS('Fielding Data'!E:E, 'Fielding Data'!$A:$A, $A4148)</f>
        <v>7</v>
      </c>
      <c r="V4148" s="13">
        <f>SUMIFS('Fielding Data'!F:F, 'Fielding Data'!$A:$A, $A4148)</f>
        <v>30</v>
      </c>
      <c r="W4148" s="13">
        <f>SUMIFS('Fielding Data'!G:G, 'Fielding Data'!$A:$A, $A4148)</f>
        <v>1</v>
      </c>
      <c r="X4148" s="13">
        <f>SUMIFS('Fielding Data'!H:H, 'Fielding Data'!$A:$A, $A4148)</f>
        <v>5</v>
      </c>
    </row>
    <row r="4149" spans="1:24" x14ac:dyDescent="0.3">
      <c r="A4149" s="13" t="str">
        <f t="shared" si="129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 t="shared" si="128"/>
        <v>C</v>
      </c>
      <c r="Q4149" s="13">
        <f>IFERROR(VLOOKUP($A4149, 'Fielding Data'!$A$1:$H$12056, 5, 0), 0)</f>
        <v>643</v>
      </c>
      <c r="R4149" s="13">
        <f>IFERROR(VLOOKUP($A4149, 'Fielding Data'!$A$1:$H$12056, 6, 0), 0)</f>
        <v>40</v>
      </c>
      <c r="S4149" s="13">
        <f>IFERROR(VLOOKUP($A4149, 'Fielding Data'!$A$1:$H$12056, 7, 0), 0)</f>
        <v>3</v>
      </c>
      <c r="T4149" s="13">
        <f>IFERROR(VLOOKUP($A4149, 'Fielding Data'!$A$1:$H$12056, 8, 0), 0)</f>
        <v>6</v>
      </c>
      <c r="U4149" s="13">
        <f>SUMIFS('Fielding Data'!E:E, 'Fielding Data'!$A:$A, $A4149)</f>
        <v>643</v>
      </c>
      <c r="V4149" s="13">
        <f>SUMIFS('Fielding Data'!F:F, 'Fielding Data'!$A:$A, $A4149)</f>
        <v>40</v>
      </c>
      <c r="W4149" s="13">
        <f>SUMIFS('Fielding Data'!G:G, 'Fielding Data'!$A:$A, $A4149)</f>
        <v>3</v>
      </c>
      <c r="X4149" s="13">
        <f>SUMIFS('Fielding Data'!H:H, 'Fielding Data'!$A:$A, $A4149)</f>
        <v>6</v>
      </c>
    </row>
    <row r="4150" spans="1:24" x14ac:dyDescent="0.3">
      <c r="A4150" s="13" t="str">
        <f t="shared" si="129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 t="shared" si="128"/>
        <v>P</v>
      </c>
      <c r="Q4150" s="13">
        <f>IFERROR(VLOOKUP($A4150, 'Fielding Data'!$A$1:$H$12056, 5, 0), 0)</f>
        <v>1</v>
      </c>
      <c r="R4150" s="13">
        <f>IFERROR(VLOOKUP($A4150, 'Fielding Data'!$A$1:$H$12056, 6, 0), 0)</f>
        <v>2</v>
      </c>
      <c r="S4150" s="13">
        <f>IFERROR(VLOOKUP($A4150, 'Fielding Data'!$A$1:$H$12056, 7, 0), 0)</f>
        <v>0</v>
      </c>
      <c r="T4150" s="13">
        <f>IFERROR(VLOOKUP($A4150, 'Fielding Data'!$A$1:$H$12056, 8, 0), 0)</f>
        <v>0</v>
      </c>
      <c r="U4150" s="13">
        <f>SUMIFS('Fielding Data'!E:E, 'Fielding Data'!$A:$A, $A4150)</f>
        <v>1</v>
      </c>
      <c r="V4150" s="13">
        <f>SUMIFS('Fielding Data'!F:F, 'Fielding Data'!$A:$A, $A4150)</f>
        <v>2</v>
      </c>
      <c r="W4150" s="13">
        <f>SUMIFS('Fielding Data'!G:G, 'Fielding Data'!$A:$A, $A4150)</f>
        <v>0</v>
      </c>
      <c r="X4150" s="13">
        <f>SUMIFS('Fielding Data'!H:H, 'Fielding Data'!$A:$A, $A4150)</f>
        <v>0</v>
      </c>
    </row>
    <row r="4151" spans="1:24" x14ac:dyDescent="0.3">
      <c r="A4151" s="13" t="str">
        <f t="shared" si="129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 t="shared" si="128"/>
        <v>P</v>
      </c>
      <c r="Q4151" s="13">
        <f>IFERROR(VLOOKUP($A4151, 'Fielding Data'!$A$1:$H$12056, 5, 0), 0)</f>
        <v>15</v>
      </c>
      <c r="R4151" s="13">
        <f>IFERROR(VLOOKUP($A4151, 'Fielding Data'!$A$1:$H$12056, 6, 0), 0)</f>
        <v>30</v>
      </c>
      <c r="S4151" s="13">
        <f>IFERROR(VLOOKUP($A4151, 'Fielding Data'!$A$1:$H$12056, 7, 0), 0)</f>
        <v>1</v>
      </c>
      <c r="T4151" s="13">
        <f>IFERROR(VLOOKUP($A4151, 'Fielding Data'!$A$1:$H$12056, 8, 0), 0)</f>
        <v>0</v>
      </c>
      <c r="U4151" s="13">
        <f>SUMIFS('Fielding Data'!E:E, 'Fielding Data'!$A:$A, $A4151)</f>
        <v>15</v>
      </c>
      <c r="V4151" s="13">
        <f>SUMIFS('Fielding Data'!F:F, 'Fielding Data'!$A:$A, $A4151)</f>
        <v>30</v>
      </c>
      <c r="W4151" s="13">
        <f>SUMIFS('Fielding Data'!G:G, 'Fielding Data'!$A:$A, $A4151)</f>
        <v>1</v>
      </c>
      <c r="X4151" s="13">
        <f>SUMIFS('Fielding Data'!H:H, 'Fielding Data'!$A:$A, $A4151)</f>
        <v>0</v>
      </c>
    </row>
    <row r="4152" spans="1:24" x14ac:dyDescent="0.3">
      <c r="A4152" s="13" t="str">
        <f t="shared" si="129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 t="shared" si="128"/>
        <v>P</v>
      </c>
      <c r="Q4152" s="13">
        <f>IFERROR(VLOOKUP($A4152, 'Fielding Data'!$A$1:$H$12056, 5, 0), 0)</f>
        <v>1</v>
      </c>
      <c r="R4152" s="13">
        <f>IFERROR(VLOOKUP($A4152, 'Fielding Data'!$A$1:$H$12056, 6, 0), 0)</f>
        <v>3</v>
      </c>
      <c r="S4152" s="13">
        <f>IFERROR(VLOOKUP($A4152, 'Fielding Data'!$A$1:$H$12056, 7, 0), 0)</f>
        <v>0</v>
      </c>
      <c r="T4152" s="13">
        <f>IFERROR(VLOOKUP($A4152, 'Fielding Data'!$A$1:$H$12056, 8, 0), 0)</f>
        <v>0</v>
      </c>
      <c r="U4152" s="13">
        <f>SUMIFS('Fielding Data'!E:E, 'Fielding Data'!$A:$A, $A4152)</f>
        <v>1</v>
      </c>
      <c r="V4152" s="13">
        <f>SUMIFS('Fielding Data'!F:F, 'Fielding Data'!$A:$A, $A4152)</f>
        <v>3</v>
      </c>
      <c r="W4152" s="13">
        <f>SUMIFS('Fielding Data'!G:G, 'Fielding Data'!$A:$A, $A4152)</f>
        <v>0</v>
      </c>
      <c r="X4152" s="13">
        <f>SUMIFS('Fielding Data'!H:H, 'Fielding Data'!$A:$A, $A4152)</f>
        <v>0</v>
      </c>
    </row>
    <row r="4153" spans="1:24" x14ac:dyDescent="0.3">
      <c r="A4153" s="13" t="str">
        <f t="shared" si="129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 t="shared" si="128"/>
        <v>P</v>
      </c>
      <c r="Q4153" s="13">
        <f>IFERROR(VLOOKUP($A4153, 'Fielding Data'!$A$1:$H$12056, 5, 0), 0)</f>
        <v>7</v>
      </c>
      <c r="R4153" s="13">
        <f>IFERROR(VLOOKUP($A4153, 'Fielding Data'!$A$1:$H$12056, 6, 0), 0)</f>
        <v>16</v>
      </c>
      <c r="S4153" s="13">
        <f>IFERROR(VLOOKUP($A4153, 'Fielding Data'!$A$1:$H$12056, 7, 0), 0)</f>
        <v>0</v>
      </c>
      <c r="T4153" s="13">
        <f>IFERROR(VLOOKUP($A4153, 'Fielding Data'!$A$1:$H$12056, 8, 0), 0)</f>
        <v>0</v>
      </c>
      <c r="U4153" s="13">
        <f>SUMIFS('Fielding Data'!E:E, 'Fielding Data'!$A:$A, $A4153)</f>
        <v>7</v>
      </c>
      <c r="V4153" s="13">
        <f>SUMIFS('Fielding Data'!F:F, 'Fielding Data'!$A:$A, $A4153)</f>
        <v>16</v>
      </c>
      <c r="W4153" s="13">
        <f>SUMIFS('Fielding Data'!G:G, 'Fielding Data'!$A:$A, $A4153)</f>
        <v>0</v>
      </c>
      <c r="X4153" s="13">
        <f>SUMIFS('Fielding Data'!H:H, 'Fielding Data'!$A:$A, $A4153)</f>
        <v>0</v>
      </c>
    </row>
    <row r="4154" spans="1:24" x14ac:dyDescent="0.3">
      <c r="A4154" s="13" t="str">
        <f t="shared" si="129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 t="shared" si="128"/>
        <v>2B</v>
      </c>
      <c r="Q4154" s="13">
        <f>IFERROR(VLOOKUP($A4154, 'Fielding Data'!$A$1:$H$12056, 5, 0), 0)</f>
        <v>92</v>
      </c>
      <c r="R4154" s="13">
        <f>IFERROR(VLOOKUP($A4154, 'Fielding Data'!$A$1:$H$12056, 6, 0), 0)</f>
        <v>129</v>
      </c>
      <c r="S4154" s="13">
        <f>IFERROR(VLOOKUP($A4154, 'Fielding Data'!$A$1:$H$12056, 7, 0), 0)</f>
        <v>3</v>
      </c>
      <c r="T4154" s="13">
        <f>IFERROR(VLOOKUP($A4154, 'Fielding Data'!$A$1:$H$12056, 8, 0), 0)</f>
        <v>28</v>
      </c>
      <c r="U4154" s="13">
        <f>SUMIFS('Fielding Data'!E:E, 'Fielding Data'!$A:$A, $A4154)</f>
        <v>125</v>
      </c>
      <c r="V4154" s="13">
        <f>SUMIFS('Fielding Data'!F:F, 'Fielding Data'!$A:$A, $A4154)</f>
        <v>134</v>
      </c>
      <c r="W4154" s="13">
        <f>SUMIFS('Fielding Data'!G:G, 'Fielding Data'!$A:$A, $A4154)</f>
        <v>3</v>
      </c>
      <c r="X4154" s="13">
        <f>SUMIFS('Fielding Data'!H:H, 'Fielding Data'!$A:$A, $A4154)</f>
        <v>28</v>
      </c>
    </row>
    <row r="4155" spans="1:24" x14ac:dyDescent="0.3">
      <c r="A4155" s="13" t="str">
        <f t="shared" si="129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 t="shared" si="128"/>
        <v>1B</v>
      </c>
      <c r="Q4155" s="13">
        <f>IFERROR(VLOOKUP($A4155, 'Fielding Data'!$A$1:$H$12056, 5, 0), 0)</f>
        <v>1203</v>
      </c>
      <c r="R4155" s="13">
        <f>IFERROR(VLOOKUP($A4155, 'Fielding Data'!$A$1:$H$12056, 6, 0), 0)</f>
        <v>98</v>
      </c>
      <c r="S4155" s="13">
        <f>IFERROR(VLOOKUP($A4155, 'Fielding Data'!$A$1:$H$12056, 7, 0), 0)</f>
        <v>7</v>
      </c>
      <c r="T4155" s="13">
        <f>IFERROR(VLOOKUP($A4155, 'Fielding Data'!$A$1:$H$12056, 8, 0), 0)</f>
        <v>115</v>
      </c>
      <c r="U4155" s="13">
        <f>SUMIFS('Fielding Data'!E:E, 'Fielding Data'!$A:$A, $A4155)</f>
        <v>1203</v>
      </c>
      <c r="V4155" s="13">
        <f>SUMIFS('Fielding Data'!F:F, 'Fielding Data'!$A:$A, $A4155)</f>
        <v>98</v>
      </c>
      <c r="W4155" s="13">
        <f>SUMIFS('Fielding Data'!G:G, 'Fielding Data'!$A:$A, $A4155)</f>
        <v>7</v>
      </c>
      <c r="X4155" s="13">
        <f>SUMIFS('Fielding Data'!H:H, 'Fielding Data'!$A:$A, $A4155)</f>
        <v>115</v>
      </c>
    </row>
    <row r="4156" spans="1:24" x14ac:dyDescent="0.3">
      <c r="A4156" s="13" t="str">
        <f t="shared" si="129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 t="shared" si="128"/>
        <v>3B</v>
      </c>
      <c r="Q4156" s="13">
        <f>IFERROR(VLOOKUP($A4156, 'Fielding Data'!$A$1:$H$12056, 5, 0), 0)</f>
        <v>96</v>
      </c>
      <c r="R4156" s="13">
        <f>IFERROR(VLOOKUP($A4156, 'Fielding Data'!$A$1:$H$12056, 6, 0), 0)</f>
        <v>279</v>
      </c>
      <c r="S4156" s="13">
        <f>IFERROR(VLOOKUP($A4156, 'Fielding Data'!$A$1:$H$12056, 7, 0), 0)</f>
        <v>11</v>
      </c>
      <c r="T4156" s="13">
        <f>IFERROR(VLOOKUP($A4156, 'Fielding Data'!$A$1:$H$12056, 8, 0), 0)</f>
        <v>27</v>
      </c>
      <c r="U4156" s="13">
        <f>SUMIFS('Fielding Data'!E:E, 'Fielding Data'!$A:$A, $A4156)</f>
        <v>96</v>
      </c>
      <c r="V4156" s="13">
        <f>SUMIFS('Fielding Data'!F:F, 'Fielding Data'!$A:$A, $A4156)</f>
        <v>279</v>
      </c>
      <c r="W4156" s="13">
        <f>SUMIFS('Fielding Data'!G:G, 'Fielding Data'!$A:$A, $A4156)</f>
        <v>11</v>
      </c>
      <c r="X4156" s="13">
        <f>SUMIFS('Fielding Data'!H:H, 'Fielding Data'!$A:$A, $A4156)</f>
        <v>27</v>
      </c>
    </row>
    <row r="4157" spans="1:24" x14ac:dyDescent="0.3">
      <c r="A4157" s="13" t="str">
        <f t="shared" si="129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 t="shared" si="128"/>
        <v>P</v>
      </c>
      <c r="Q4157" s="13">
        <f>IFERROR(VLOOKUP($A4157, 'Fielding Data'!$A$1:$H$12056, 5, 0), 0)</f>
        <v>5</v>
      </c>
      <c r="R4157" s="13">
        <f>IFERROR(VLOOKUP($A4157, 'Fielding Data'!$A$1:$H$12056, 6, 0), 0)</f>
        <v>9</v>
      </c>
      <c r="S4157" s="13">
        <f>IFERROR(VLOOKUP($A4157, 'Fielding Data'!$A$1:$H$12056, 7, 0), 0)</f>
        <v>0</v>
      </c>
      <c r="T4157" s="13">
        <f>IFERROR(VLOOKUP($A4157, 'Fielding Data'!$A$1:$H$12056, 8, 0), 0)</f>
        <v>1</v>
      </c>
      <c r="U4157" s="13">
        <f>SUMIFS('Fielding Data'!E:E, 'Fielding Data'!$A:$A, $A4157)</f>
        <v>5</v>
      </c>
      <c r="V4157" s="13">
        <f>SUMIFS('Fielding Data'!F:F, 'Fielding Data'!$A:$A, $A4157)</f>
        <v>9</v>
      </c>
      <c r="W4157" s="13">
        <f>SUMIFS('Fielding Data'!G:G, 'Fielding Data'!$A:$A, $A4157)</f>
        <v>0</v>
      </c>
      <c r="X4157" s="13">
        <f>SUMIFS('Fielding Data'!H:H, 'Fielding Data'!$A:$A, $A4157)</f>
        <v>1</v>
      </c>
    </row>
    <row r="4158" spans="1:24" x14ac:dyDescent="0.3">
      <c r="A4158" s="13" t="str">
        <f t="shared" si="129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 t="shared" si="128"/>
        <v>P</v>
      </c>
      <c r="Q4158" s="13">
        <f>IFERROR(VLOOKUP($A4158, 'Fielding Data'!$A$1:$H$12056, 5, 0), 0)</f>
        <v>9</v>
      </c>
      <c r="R4158" s="13">
        <f>IFERROR(VLOOKUP($A4158, 'Fielding Data'!$A$1:$H$12056, 6, 0), 0)</f>
        <v>7</v>
      </c>
      <c r="S4158" s="13">
        <f>IFERROR(VLOOKUP($A4158, 'Fielding Data'!$A$1:$H$12056, 7, 0), 0)</f>
        <v>1</v>
      </c>
      <c r="T4158" s="13">
        <f>IFERROR(VLOOKUP($A4158, 'Fielding Data'!$A$1:$H$12056, 8, 0), 0)</f>
        <v>0</v>
      </c>
      <c r="U4158" s="13">
        <f>SUMIFS('Fielding Data'!E:E, 'Fielding Data'!$A:$A, $A4158)</f>
        <v>9</v>
      </c>
      <c r="V4158" s="13">
        <f>SUMIFS('Fielding Data'!F:F, 'Fielding Data'!$A:$A, $A4158)</f>
        <v>7</v>
      </c>
      <c r="W4158" s="13">
        <f>SUMIFS('Fielding Data'!G:G, 'Fielding Data'!$A:$A, $A4158)</f>
        <v>1</v>
      </c>
      <c r="X4158" s="13">
        <f>SUMIFS('Fielding Data'!H:H, 'Fielding Data'!$A:$A, $A4158)</f>
        <v>0</v>
      </c>
    </row>
    <row r="4159" spans="1:24" x14ac:dyDescent="0.3">
      <c r="A4159" s="13" t="str">
        <f t="shared" si="129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 t="shared" si="128"/>
        <v>CF</v>
      </c>
      <c r="Q4159" s="13">
        <f>IFERROR(VLOOKUP($A4159, 'Fielding Data'!$A$1:$H$12056, 5, 0), 0)</f>
        <v>0</v>
      </c>
      <c r="R4159" s="13">
        <f>IFERROR(VLOOKUP($A4159, 'Fielding Data'!$A$1:$H$12056, 6, 0), 0)</f>
        <v>0</v>
      </c>
      <c r="S4159" s="13">
        <f>IFERROR(VLOOKUP($A4159, 'Fielding Data'!$A$1:$H$12056, 7, 0), 0)</f>
        <v>0</v>
      </c>
      <c r="T4159" s="13">
        <f>IFERROR(VLOOKUP($A4159, 'Fielding Data'!$A$1:$H$12056, 8, 0), 0)</f>
        <v>0</v>
      </c>
      <c r="U4159" s="13">
        <f>SUMIFS('Fielding Data'!E:E, 'Fielding Data'!$A:$A, $A4159)</f>
        <v>164</v>
      </c>
      <c r="V4159" s="13">
        <f>SUMIFS('Fielding Data'!F:F, 'Fielding Data'!$A:$A, $A4159)</f>
        <v>8</v>
      </c>
      <c r="W4159" s="13">
        <f>SUMIFS('Fielding Data'!G:G, 'Fielding Data'!$A:$A, $A4159)</f>
        <v>2</v>
      </c>
      <c r="X4159" s="13">
        <f>SUMIFS('Fielding Data'!H:H, 'Fielding Data'!$A:$A, $A4159)</f>
        <v>1</v>
      </c>
    </row>
    <row r="4160" spans="1:24" x14ac:dyDescent="0.3">
      <c r="A4160" s="13" t="str">
        <f t="shared" si="129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 t="shared" si="128"/>
        <v>P</v>
      </c>
      <c r="Q4160" s="13">
        <f>IFERROR(VLOOKUP($A4160, 'Fielding Data'!$A$1:$H$12056, 5, 0), 0)</f>
        <v>5</v>
      </c>
      <c r="R4160" s="13">
        <f>IFERROR(VLOOKUP($A4160, 'Fielding Data'!$A$1:$H$12056, 6, 0), 0)</f>
        <v>23</v>
      </c>
      <c r="S4160" s="13">
        <f>IFERROR(VLOOKUP($A4160, 'Fielding Data'!$A$1:$H$12056, 7, 0), 0)</f>
        <v>3</v>
      </c>
      <c r="T4160" s="13">
        <f>IFERROR(VLOOKUP($A4160, 'Fielding Data'!$A$1:$H$12056, 8, 0), 0)</f>
        <v>2</v>
      </c>
      <c r="U4160" s="13">
        <f>SUMIFS('Fielding Data'!E:E, 'Fielding Data'!$A:$A, $A4160)</f>
        <v>5</v>
      </c>
      <c r="V4160" s="13">
        <f>SUMIFS('Fielding Data'!F:F, 'Fielding Data'!$A:$A, $A4160)</f>
        <v>23</v>
      </c>
      <c r="W4160" s="13">
        <f>SUMIFS('Fielding Data'!G:G, 'Fielding Data'!$A:$A, $A4160)</f>
        <v>3</v>
      </c>
      <c r="X4160" s="13">
        <f>SUMIFS('Fielding Data'!H:H, 'Fielding Data'!$A:$A, $A4160)</f>
        <v>2</v>
      </c>
    </row>
    <row r="4161" spans="1:24" x14ac:dyDescent="0.3">
      <c r="A4161" s="13" t="str">
        <f t="shared" si="129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 t="shared" si="128"/>
        <v>P</v>
      </c>
      <c r="Q4161" s="13">
        <f>IFERROR(VLOOKUP($A4161, 'Fielding Data'!$A$1:$H$12056, 5, 0), 0)</f>
        <v>0</v>
      </c>
      <c r="R4161" s="13">
        <f>IFERROR(VLOOKUP($A4161, 'Fielding Data'!$A$1:$H$12056, 6, 0), 0)</f>
        <v>2</v>
      </c>
      <c r="S4161" s="13">
        <f>IFERROR(VLOOKUP($A4161, 'Fielding Data'!$A$1:$H$12056, 7, 0), 0)</f>
        <v>0</v>
      </c>
      <c r="T4161" s="13">
        <f>IFERROR(VLOOKUP($A4161, 'Fielding Data'!$A$1:$H$12056, 8, 0), 0)</f>
        <v>0</v>
      </c>
      <c r="U4161" s="13">
        <f>SUMIFS('Fielding Data'!E:E, 'Fielding Data'!$A:$A, $A4161)</f>
        <v>0</v>
      </c>
      <c r="V4161" s="13">
        <f>SUMIFS('Fielding Data'!F:F, 'Fielding Data'!$A:$A, $A4161)</f>
        <v>2</v>
      </c>
      <c r="W4161" s="13">
        <f>SUMIFS('Fielding Data'!G:G, 'Fielding Data'!$A:$A, $A4161)</f>
        <v>0</v>
      </c>
      <c r="X4161" s="13">
        <f>SUMIFS('Fielding Data'!H:H, 'Fielding Data'!$A:$A, $A4161)</f>
        <v>0</v>
      </c>
    </row>
    <row r="4162" spans="1:24" x14ac:dyDescent="0.3">
      <c r="A4162" s="13" t="str">
        <f t="shared" si="129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 t="shared" ref="P4162:P4225" si="130">IFERROR(VLOOKUP($A4162, Fielding, 4, 0), "Other")</f>
        <v>P</v>
      </c>
      <c r="Q4162" s="13">
        <f>IFERROR(VLOOKUP($A4162, 'Fielding Data'!$A$1:$H$12056, 5, 0), 0)</f>
        <v>0</v>
      </c>
      <c r="R4162" s="13">
        <f>IFERROR(VLOOKUP($A4162, 'Fielding Data'!$A$1:$H$12056, 6, 0), 0)</f>
        <v>4</v>
      </c>
      <c r="S4162" s="13">
        <f>IFERROR(VLOOKUP($A4162, 'Fielding Data'!$A$1:$H$12056, 7, 0), 0)</f>
        <v>0</v>
      </c>
      <c r="T4162" s="13">
        <f>IFERROR(VLOOKUP($A4162, 'Fielding Data'!$A$1:$H$12056, 8, 0), 0)</f>
        <v>0</v>
      </c>
      <c r="U4162" s="13">
        <f>SUMIFS('Fielding Data'!E:E, 'Fielding Data'!$A:$A, $A4162)</f>
        <v>0</v>
      </c>
      <c r="V4162" s="13">
        <f>SUMIFS('Fielding Data'!F:F, 'Fielding Data'!$A:$A, $A4162)</f>
        <v>4</v>
      </c>
      <c r="W4162" s="13">
        <f>SUMIFS('Fielding Data'!G:G, 'Fielding Data'!$A:$A, $A4162)</f>
        <v>0</v>
      </c>
      <c r="X4162" s="13">
        <f>SUMIFS('Fielding Data'!H:H, 'Fielding Data'!$A:$A, $A4162)</f>
        <v>0</v>
      </c>
    </row>
    <row r="4163" spans="1:24" x14ac:dyDescent="0.3">
      <c r="A4163" s="13" t="str">
        <f t="shared" ref="A4163:A4226" si="131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 t="shared" si="130"/>
        <v>2B</v>
      </c>
      <c r="Q4163" s="13">
        <f>IFERROR(VLOOKUP($A4163, 'Fielding Data'!$A$1:$H$12056, 5, 0), 0)</f>
        <v>33</v>
      </c>
      <c r="R4163" s="13">
        <f>IFERROR(VLOOKUP($A4163, 'Fielding Data'!$A$1:$H$12056, 6, 0), 0)</f>
        <v>36</v>
      </c>
      <c r="S4163" s="13">
        <f>IFERROR(VLOOKUP($A4163, 'Fielding Data'!$A$1:$H$12056, 7, 0), 0)</f>
        <v>2</v>
      </c>
      <c r="T4163" s="13">
        <f>IFERROR(VLOOKUP($A4163, 'Fielding Data'!$A$1:$H$12056, 8, 0), 0)</f>
        <v>10</v>
      </c>
      <c r="U4163" s="13">
        <f>SUMIFS('Fielding Data'!E:E, 'Fielding Data'!$A:$A, $A4163)</f>
        <v>172</v>
      </c>
      <c r="V4163" s="13">
        <f>SUMIFS('Fielding Data'!F:F, 'Fielding Data'!$A:$A, $A4163)</f>
        <v>302</v>
      </c>
      <c r="W4163" s="13">
        <f>SUMIFS('Fielding Data'!G:G, 'Fielding Data'!$A:$A, $A4163)</f>
        <v>18</v>
      </c>
      <c r="X4163" s="13">
        <f>SUMIFS('Fielding Data'!H:H, 'Fielding Data'!$A:$A, $A4163)</f>
        <v>66</v>
      </c>
    </row>
    <row r="4164" spans="1:24" x14ac:dyDescent="0.3">
      <c r="A4164" s="13" t="str">
        <f t="shared" si="131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 t="shared" si="130"/>
        <v>1B</v>
      </c>
      <c r="Q4164" s="13">
        <f>IFERROR(VLOOKUP($A4164, 'Fielding Data'!$A$1:$H$12056, 5, 0), 0)</f>
        <v>180</v>
      </c>
      <c r="R4164" s="13">
        <f>IFERROR(VLOOKUP($A4164, 'Fielding Data'!$A$1:$H$12056, 6, 0), 0)</f>
        <v>14</v>
      </c>
      <c r="S4164" s="13">
        <f>IFERROR(VLOOKUP($A4164, 'Fielding Data'!$A$1:$H$12056, 7, 0), 0)</f>
        <v>0</v>
      </c>
      <c r="T4164" s="13">
        <f>IFERROR(VLOOKUP($A4164, 'Fielding Data'!$A$1:$H$12056, 8, 0), 0)</f>
        <v>17</v>
      </c>
      <c r="U4164" s="13">
        <f>SUMIFS('Fielding Data'!E:E, 'Fielding Data'!$A:$A, $A4164)</f>
        <v>246</v>
      </c>
      <c r="V4164" s="13">
        <f>SUMIFS('Fielding Data'!F:F, 'Fielding Data'!$A:$A, $A4164)</f>
        <v>173</v>
      </c>
      <c r="W4164" s="13">
        <f>SUMIFS('Fielding Data'!G:G, 'Fielding Data'!$A:$A, $A4164)</f>
        <v>7</v>
      </c>
      <c r="X4164" s="13">
        <f>SUMIFS('Fielding Data'!H:H, 'Fielding Data'!$A:$A, $A4164)</f>
        <v>40</v>
      </c>
    </row>
    <row r="4165" spans="1:24" x14ac:dyDescent="0.3">
      <c r="A4165" s="13" t="str">
        <f t="shared" si="131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 t="shared" si="130"/>
        <v>1B</v>
      </c>
      <c r="Q4165" s="13">
        <f>IFERROR(VLOOKUP($A4165, 'Fielding Data'!$A$1:$H$12056, 5, 0), 0)</f>
        <v>66</v>
      </c>
      <c r="R4165" s="13">
        <f>IFERROR(VLOOKUP($A4165, 'Fielding Data'!$A$1:$H$12056, 6, 0), 0)</f>
        <v>4</v>
      </c>
      <c r="S4165" s="13">
        <f>IFERROR(VLOOKUP($A4165, 'Fielding Data'!$A$1:$H$12056, 7, 0), 0)</f>
        <v>2</v>
      </c>
      <c r="T4165" s="13">
        <f>IFERROR(VLOOKUP($A4165, 'Fielding Data'!$A$1:$H$12056, 8, 0), 0)</f>
        <v>5</v>
      </c>
      <c r="U4165" s="13">
        <f>SUMIFS('Fielding Data'!E:E, 'Fielding Data'!$A:$A, $A4165)</f>
        <v>923</v>
      </c>
      <c r="V4165" s="13">
        <f>SUMIFS('Fielding Data'!F:F, 'Fielding Data'!$A:$A, $A4165)</f>
        <v>60</v>
      </c>
      <c r="W4165" s="13">
        <f>SUMIFS('Fielding Data'!G:G, 'Fielding Data'!$A:$A, $A4165)</f>
        <v>10</v>
      </c>
      <c r="X4165" s="13">
        <f>SUMIFS('Fielding Data'!H:H, 'Fielding Data'!$A:$A, $A4165)</f>
        <v>10</v>
      </c>
    </row>
    <row r="4166" spans="1:24" x14ac:dyDescent="0.3">
      <c r="A4166" s="13" t="str">
        <f t="shared" si="131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 t="shared" si="130"/>
        <v>LF</v>
      </c>
      <c r="Q4166" s="13">
        <f>IFERROR(VLOOKUP($A4166, 'Fielding Data'!$A$1:$H$12056, 5, 0), 0)</f>
        <v>0</v>
      </c>
      <c r="R4166" s="13">
        <f>IFERROR(VLOOKUP($A4166, 'Fielding Data'!$A$1:$H$12056, 6, 0), 0)</f>
        <v>0</v>
      </c>
      <c r="S4166" s="13">
        <f>IFERROR(VLOOKUP($A4166, 'Fielding Data'!$A$1:$H$12056, 7, 0), 0)</f>
        <v>0</v>
      </c>
      <c r="T4166" s="13">
        <f>IFERROR(VLOOKUP($A4166, 'Fielding Data'!$A$1:$H$12056, 8, 0), 0)</f>
        <v>0</v>
      </c>
      <c r="U4166" s="13">
        <f>SUMIFS('Fielding Data'!E:E, 'Fielding Data'!$A:$A, $A4166)</f>
        <v>39</v>
      </c>
      <c r="V4166" s="13">
        <f>SUMIFS('Fielding Data'!F:F, 'Fielding Data'!$A:$A, $A4166)</f>
        <v>0</v>
      </c>
      <c r="W4166" s="13">
        <f>SUMIFS('Fielding Data'!G:G, 'Fielding Data'!$A:$A, $A4166)</f>
        <v>0</v>
      </c>
      <c r="X4166" s="13">
        <f>SUMIFS('Fielding Data'!H:H, 'Fielding Data'!$A:$A, $A4166)</f>
        <v>0</v>
      </c>
    </row>
    <row r="4167" spans="1:24" x14ac:dyDescent="0.3">
      <c r="A4167" s="13" t="str">
        <f t="shared" si="131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 t="shared" si="130"/>
        <v>P</v>
      </c>
      <c r="Q4167" s="13">
        <f>IFERROR(VLOOKUP($A4167, 'Fielding Data'!$A$1:$H$12056, 5, 0), 0)</f>
        <v>1</v>
      </c>
      <c r="R4167" s="13">
        <f>IFERROR(VLOOKUP($A4167, 'Fielding Data'!$A$1:$H$12056, 6, 0), 0)</f>
        <v>3</v>
      </c>
      <c r="S4167" s="13">
        <f>IFERROR(VLOOKUP($A4167, 'Fielding Data'!$A$1:$H$12056, 7, 0), 0)</f>
        <v>0</v>
      </c>
      <c r="T4167" s="13">
        <f>IFERROR(VLOOKUP($A4167, 'Fielding Data'!$A$1:$H$12056, 8, 0), 0)</f>
        <v>0</v>
      </c>
      <c r="U4167" s="13">
        <f>SUMIFS('Fielding Data'!E:E, 'Fielding Data'!$A:$A, $A4167)</f>
        <v>1</v>
      </c>
      <c r="V4167" s="13">
        <f>SUMIFS('Fielding Data'!F:F, 'Fielding Data'!$A:$A, $A4167)</f>
        <v>3</v>
      </c>
      <c r="W4167" s="13">
        <f>SUMIFS('Fielding Data'!G:G, 'Fielding Data'!$A:$A, $A4167)</f>
        <v>0</v>
      </c>
      <c r="X4167" s="13">
        <f>SUMIFS('Fielding Data'!H:H, 'Fielding Data'!$A:$A, $A4167)</f>
        <v>0</v>
      </c>
    </row>
    <row r="4168" spans="1:24" x14ac:dyDescent="0.3">
      <c r="A4168" s="13" t="str">
        <f t="shared" si="131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 t="shared" si="130"/>
        <v>P</v>
      </c>
      <c r="Q4168" s="13">
        <f>IFERROR(VLOOKUP($A4168, 'Fielding Data'!$A$1:$H$12056, 5, 0), 0)</f>
        <v>2</v>
      </c>
      <c r="R4168" s="13">
        <f>IFERROR(VLOOKUP($A4168, 'Fielding Data'!$A$1:$H$12056, 6, 0), 0)</f>
        <v>3</v>
      </c>
      <c r="S4168" s="13">
        <f>IFERROR(VLOOKUP($A4168, 'Fielding Data'!$A$1:$H$12056, 7, 0), 0)</f>
        <v>0</v>
      </c>
      <c r="T4168" s="13">
        <f>IFERROR(VLOOKUP($A4168, 'Fielding Data'!$A$1:$H$12056, 8, 0), 0)</f>
        <v>1</v>
      </c>
      <c r="U4168" s="13">
        <f>SUMIFS('Fielding Data'!E:E, 'Fielding Data'!$A:$A, $A4168)</f>
        <v>2</v>
      </c>
      <c r="V4168" s="13">
        <f>SUMIFS('Fielding Data'!F:F, 'Fielding Data'!$A:$A, $A4168)</f>
        <v>3</v>
      </c>
      <c r="W4168" s="13">
        <f>SUMIFS('Fielding Data'!G:G, 'Fielding Data'!$A:$A, $A4168)</f>
        <v>0</v>
      </c>
      <c r="X4168" s="13">
        <f>SUMIFS('Fielding Data'!H:H, 'Fielding Data'!$A:$A, $A4168)</f>
        <v>1</v>
      </c>
    </row>
    <row r="4169" spans="1:24" x14ac:dyDescent="0.3">
      <c r="A4169" s="13" t="str">
        <f t="shared" si="131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 t="shared" si="130"/>
        <v>LF</v>
      </c>
      <c r="Q4169" s="13">
        <f>IFERROR(VLOOKUP($A4169, 'Fielding Data'!$A$1:$H$12056, 5, 0), 0)</f>
        <v>0</v>
      </c>
      <c r="R4169" s="13">
        <f>IFERROR(VLOOKUP($A4169, 'Fielding Data'!$A$1:$H$12056, 6, 0), 0)</f>
        <v>0</v>
      </c>
      <c r="S4169" s="13">
        <f>IFERROR(VLOOKUP($A4169, 'Fielding Data'!$A$1:$H$12056, 7, 0), 0)</f>
        <v>0</v>
      </c>
      <c r="T4169" s="13">
        <f>IFERROR(VLOOKUP($A4169, 'Fielding Data'!$A$1:$H$12056, 8, 0), 0)</f>
        <v>0</v>
      </c>
      <c r="U4169" s="13">
        <f>SUMIFS('Fielding Data'!E:E, 'Fielding Data'!$A:$A, $A4169)</f>
        <v>27</v>
      </c>
      <c r="V4169" s="13">
        <f>SUMIFS('Fielding Data'!F:F, 'Fielding Data'!$A:$A, $A4169)</f>
        <v>0</v>
      </c>
      <c r="W4169" s="13">
        <f>SUMIFS('Fielding Data'!G:G, 'Fielding Data'!$A:$A, $A4169)</f>
        <v>0</v>
      </c>
      <c r="X4169" s="13">
        <f>SUMIFS('Fielding Data'!H:H, 'Fielding Data'!$A:$A, $A4169)</f>
        <v>0</v>
      </c>
    </row>
    <row r="4170" spans="1:24" x14ac:dyDescent="0.3">
      <c r="A4170" s="13" t="str">
        <f t="shared" si="131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 t="shared" si="130"/>
        <v>1B</v>
      </c>
      <c r="Q4170" s="13">
        <f>IFERROR(VLOOKUP($A4170, 'Fielding Data'!$A$1:$H$12056, 5, 0), 0)</f>
        <v>1</v>
      </c>
      <c r="R4170" s="13">
        <f>IFERROR(VLOOKUP($A4170, 'Fielding Data'!$A$1:$H$12056, 6, 0), 0)</f>
        <v>0</v>
      </c>
      <c r="S4170" s="13">
        <f>IFERROR(VLOOKUP($A4170, 'Fielding Data'!$A$1:$H$12056, 7, 0), 0)</f>
        <v>0</v>
      </c>
      <c r="T4170" s="13">
        <f>IFERROR(VLOOKUP($A4170, 'Fielding Data'!$A$1:$H$12056, 8, 0), 0)</f>
        <v>0</v>
      </c>
      <c r="U4170" s="13">
        <f>SUMIFS('Fielding Data'!E:E, 'Fielding Data'!$A:$A, $A4170)</f>
        <v>1</v>
      </c>
      <c r="V4170" s="13">
        <f>SUMIFS('Fielding Data'!F:F, 'Fielding Data'!$A:$A, $A4170)</f>
        <v>5</v>
      </c>
      <c r="W4170" s="13">
        <f>SUMIFS('Fielding Data'!G:G, 'Fielding Data'!$A:$A, $A4170)</f>
        <v>0</v>
      </c>
      <c r="X4170" s="13">
        <f>SUMIFS('Fielding Data'!H:H, 'Fielding Data'!$A:$A, $A4170)</f>
        <v>1</v>
      </c>
    </row>
    <row r="4171" spans="1:24" x14ac:dyDescent="0.3">
      <c r="A4171" s="13" t="str">
        <f t="shared" si="131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 t="shared" si="130"/>
        <v>P</v>
      </c>
      <c r="Q4171" s="13">
        <f>IFERROR(VLOOKUP($A4171, 'Fielding Data'!$A$1:$H$12056, 5, 0), 0)</f>
        <v>12</v>
      </c>
      <c r="R4171" s="13">
        <f>IFERROR(VLOOKUP($A4171, 'Fielding Data'!$A$1:$H$12056, 6, 0), 0)</f>
        <v>18</v>
      </c>
      <c r="S4171" s="13">
        <f>IFERROR(VLOOKUP($A4171, 'Fielding Data'!$A$1:$H$12056, 7, 0), 0)</f>
        <v>1</v>
      </c>
      <c r="T4171" s="13">
        <f>IFERROR(VLOOKUP($A4171, 'Fielding Data'!$A$1:$H$12056, 8, 0), 0)</f>
        <v>1</v>
      </c>
      <c r="U4171" s="13">
        <f>SUMIFS('Fielding Data'!E:E, 'Fielding Data'!$A:$A, $A4171)</f>
        <v>12</v>
      </c>
      <c r="V4171" s="13">
        <f>SUMIFS('Fielding Data'!F:F, 'Fielding Data'!$A:$A, $A4171)</f>
        <v>18</v>
      </c>
      <c r="W4171" s="13">
        <f>SUMIFS('Fielding Data'!G:G, 'Fielding Data'!$A:$A, $A4171)</f>
        <v>1</v>
      </c>
      <c r="X4171" s="13">
        <f>SUMIFS('Fielding Data'!H:H, 'Fielding Data'!$A:$A, $A4171)</f>
        <v>1</v>
      </c>
    </row>
    <row r="4172" spans="1:24" x14ac:dyDescent="0.3">
      <c r="A4172" s="13" t="str">
        <f t="shared" si="131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 t="shared" si="130"/>
        <v>P</v>
      </c>
      <c r="Q4172" s="13">
        <f>IFERROR(VLOOKUP($A4172, 'Fielding Data'!$A$1:$H$12056, 5, 0), 0)</f>
        <v>14</v>
      </c>
      <c r="R4172" s="13">
        <f>IFERROR(VLOOKUP($A4172, 'Fielding Data'!$A$1:$H$12056, 6, 0), 0)</f>
        <v>26</v>
      </c>
      <c r="S4172" s="13">
        <f>IFERROR(VLOOKUP($A4172, 'Fielding Data'!$A$1:$H$12056, 7, 0), 0)</f>
        <v>1</v>
      </c>
      <c r="T4172" s="13">
        <f>IFERROR(VLOOKUP($A4172, 'Fielding Data'!$A$1:$H$12056, 8, 0), 0)</f>
        <v>5</v>
      </c>
      <c r="U4172" s="13">
        <f>SUMIFS('Fielding Data'!E:E, 'Fielding Data'!$A:$A, $A4172)</f>
        <v>14</v>
      </c>
      <c r="V4172" s="13">
        <f>SUMIFS('Fielding Data'!F:F, 'Fielding Data'!$A:$A, $A4172)</f>
        <v>26</v>
      </c>
      <c r="W4172" s="13">
        <f>SUMIFS('Fielding Data'!G:G, 'Fielding Data'!$A:$A, $A4172)</f>
        <v>1</v>
      </c>
      <c r="X4172" s="13">
        <f>SUMIFS('Fielding Data'!H:H, 'Fielding Data'!$A:$A, $A4172)</f>
        <v>5</v>
      </c>
    </row>
    <row r="4173" spans="1:24" x14ac:dyDescent="0.3">
      <c r="A4173" s="13" t="str">
        <f t="shared" si="131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 t="shared" si="130"/>
        <v>P</v>
      </c>
      <c r="Q4173" s="13">
        <f>IFERROR(VLOOKUP($A4173, 'Fielding Data'!$A$1:$H$12056, 5, 0), 0)</f>
        <v>1</v>
      </c>
      <c r="R4173" s="13">
        <f>IFERROR(VLOOKUP($A4173, 'Fielding Data'!$A$1:$H$12056, 6, 0), 0)</f>
        <v>5</v>
      </c>
      <c r="S4173" s="13">
        <f>IFERROR(VLOOKUP($A4173, 'Fielding Data'!$A$1:$H$12056, 7, 0), 0)</f>
        <v>1</v>
      </c>
      <c r="T4173" s="13">
        <f>IFERROR(VLOOKUP($A4173, 'Fielding Data'!$A$1:$H$12056, 8, 0), 0)</f>
        <v>0</v>
      </c>
      <c r="U4173" s="13">
        <f>SUMIFS('Fielding Data'!E:E, 'Fielding Data'!$A:$A, $A4173)</f>
        <v>1</v>
      </c>
      <c r="V4173" s="13">
        <f>SUMIFS('Fielding Data'!F:F, 'Fielding Data'!$A:$A, $A4173)</f>
        <v>5</v>
      </c>
      <c r="W4173" s="13">
        <f>SUMIFS('Fielding Data'!G:G, 'Fielding Data'!$A:$A, $A4173)</f>
        <v>1</v>
      </c>
      <c r="X4173" s="13">
        <f>SUMIFS('Fielding Data'!H:H, 'Fielding Data'!$A:$A, $A4173)</f>
        <v>0</v>
      </c>
    </row>
    <row r="4174" spans="1:24" x14ac:dyDescent="0.3">
      <c r="A4174" s="13" t="str">
        <f t="shared" si="131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 t="shared" si="130"/>
        <v>P</v>
      </c>
      <c r="Q4174" s="13">
        <f>IFERROR(VLOOKUP($A4174, 'Fielding Data'!$A$1:$H$12056, 5, 0), 0)</f>
        <v>2</v>
      </c>
      <c r="R4174" s="13">
        <f>IFERROR(VLOOKUP($A4174, 'Fielding Data'!$A$1:$H$12056, 6, 0), 0)</f>
        <v>12</v>
      </c>
      <c r="S4174" s="13">
        <f>IFERROR(VLOOKUP($A4174, 'Fielding Data'!$A$1:$H$12056, 7, 0), 0)</f>
        <v>0</v>
      </c>
      <c r="T4174" s="13">
        <f>IFERROR(VLOOKUP($A4174, 'Fielding Data'!$A$1:$H$12056, 8, 0), 0)</f>
        <v>0</v>
      </c>
      <c r="U4174" s="13">
        <f>SUMIFS('Fielding Data'!E:E, 'Fielding Data'!$A:$A, $A4174)</f>
        <v>2</v>
      </c>
      <c r="V4174" s="13">
        <f>SUMIFS('Fielding Data'!F:F, 'Fielding Data'!$A:$A, $A4174)</f>
        <v>12</v>
      </c>
      <c r="W4174" s="13">
        <f>SUMIFS('Fielding Data'!G:G, 'Fielding Data'!$A:$A, $A4174)</f>
        <v>0</v>
      </c>
      <c r="X4174" s="13">
        <f>SUMIFS('Fielding Data'!H:H, 'Fielding Data'!$A:$A, $A4174)</f>
        <v>0</v>
      </c>
    </row>
    <row r="4175" spans="1:24" x14ac:dyDescent="0.3">
      <c r="A4175" s="13" t="str">
        <f t="shared" si="131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 t="shared" si="130"/>
        <v>3B</v>
      </c>
      <c r="Q4175" s="13">
        <f>IFERROR(VLOOKUP($A4175, 'Fielding Data'!$A$1:$H$12056, 5, 0), 0)</f>
        <v>116</v>
      </c>
      <c r="R4175" s="13">
        <f>IFERROR(VLOOKUP($A4175, 'Fielding Data'!$A$1:$H$12056, 6, 0), 0)</f>
        <v>355</v>
      </c>
      <c r="S4175" s="13">
        <f>IFERROR(VLOOKUP($A4175, 'Fielding Data'!$A$1:$H$12056, 7, 0), 0)</f>
        <v>13</v>
      </c>
      <c r="T4175" s="13">
        <f>IFERROR(VLOOKUP($A4175, 'Fielding Data'!$A$1:$H$12056, 8, 0), 0)</f>
        <v>42</v>
      </c>
      <c r="U4175" s="13">
        <f>SUMIFS('Fielding Data'!E:E, 'Fielding Data'!$A:$A, $A4175)</f>
        <v>116</v>
      </c>
      <c r="V4175" s="13">
        <f>SUMIFS('Fielding Data'!F:F, 'Fielding Data'!$A:$A, $A4175)</f>
        <v>355</v>
      </c>
      <c r="W4175" s="13">
        <f>SUMIFS('Fielding Data'!G:G, 'Fielding Data'!$A:$A, $A4175)</f>
        <v>13</v>
      </c>
      <c r="X4175" s="13">
        <f>SUMIFS('Fielding Data'!H:H, 'Fielding Data'!$A:$A, $A4175)</f>
        <v>42</v>
      </c>
    </row>
    <row r="4176" spans="1:24" x14ac:dyDescent="0.3">
      <c r="A4176" s="13" t="str">
        <f t="shared" si="131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 t="shared" si="130"/>
        <v>P</v>
      </c>
      <c r="Q4176" s="13">
        <f>IFERROR(VLOOKUP($A4176, 'Fielding Data'!$A$1:$H$12056, 5, 0), 0)</f>
        <v>3</v>
      </c>
      <c r="R4176" s="13">
        <f>IFERROR(VLOOKUP($A4176, 'Fielding Data'!$A$1:$H$12056, 6, 0), 0)</f>
        <v>11</v>
      </c>
      <c r="S4176" s="13">
        <f>IFERROR(VLOOKUP($A4176, 'Fielding Data'!$A$1:$H$12056, 7, 0), 0)</f>
        <v>1</v>
      </c>
      <c r="T4176" s="13">
        <f>IFERROR(VLOOKUP($A4176, 'Fielding Data'!$A$1:$H$12056, 8, 0), 0)</f>
        <v>0</v>
      </c>
      <c r="U4176" s="13">
        <f>SUMIFS('Fielding Data'!E:E, 'Fielding Data'!$A:$A, $A4176)</f>
        <v>3</v>
      </c>
      <c r="V4176" s="13">
        <f>SUMIFS('Fielding Data'!F:F, 'Fielding Data'!$A:$A, $A4176)</f>
        <v>11</v>
      </c>
      <c r="W4176" s="13">
        <f>SUMIFS('Fielding Data'!G:G, 'Fielding Data'!$A:$A, $A4176)</f>
        <v>1</v>
      </c>
      <c r="X4176" s="13">
        <f>SUMIFS('Fielding Data'!H:H, 'Fielding Data'!$A:$A, $A4176)</f>
        <v>0</v>
      </c>
    </row>
    <row r="4177" spans="1:24" x14ac:dyDescent="0.3">
      <c r="A4177" s="13" t="str">
        <f t="shared" si="131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 t="shared" si="130"/>
        <v>P</v>
      </c>
      <c r="Q4177" s="13">
        <f>IFERROR(VLOOKUP($A4177, 'Fielding Data'!$A$1:$H$12056, 5, 0), 0)</f>
        <v>0</v>
      </c>
      <c r="R4177" s="13">
        <f>IFERROR(VLOOKUP($A4177, 'Fielding Data'!$A$1:$H$12056, 6, 0), 0)</f>
        <v>3</v>
      </c>
      <c r="S4177" s="13">
        <f>IFERROR(VLOOKUP($A4177, 'Fielding Data'!$A$1:$H$12056, 7, 0), 0)</f>
        <v>0</v>
      </c>
      <c r="T4177" s="13">
        <f>IFERROR(VLOOKUP($A4177, 'Fielding Data'!$A$1:$H$12056, 8, 0), 0)</f>
        <v>0</v>
      </c>
      <c r="U4177" s="13">
        <f>SUMIFS('Fielding Data'!E:E, 'Fielding Data'!$A:$A, $A4177)</f>
        <v>0</v>
      </c>
      <c r="V4177" s="13">
        <f>SUMIFS('Fielding Data'!F:F, 'Fielding Data'!$A:$A, $A4177)</f>
        <v>3</v>
      </c>
      <c r="W4177" s="13">
        <f>SUMIFS('Fielding Data'!G:G, 'Fielding Data'!$A:$A, $A4177)</f>
        <v>0</v>
      </c>
      <c r="X4177" s="13">
        <f>SUMIFS('Fielding Data'!H:H, 'Fielding Data'!$A:$A, $A4177)</f>
        <v>0</v>
      </c>
    </row>
    <row r="4178" spans="1:24" x14ac:dyDescent="0.3">
      <c r="A4178" s="13" t="str">
        <f t="shared" si="131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 t="shared" si="130"/>
        <v>P</v>
      </c>
      <c r="Q4178" s="13">
        <f>IFERROR(VLOOKUP($A4178, 'Fielding Data'!$A$1:$H$12056, 5, 0), 0)</f>
        <v>7</v>
      </c>
      <c r="R4178" s="13">
        <f>IFERROR(VLOOKUP($A4178, 'Fielding Data'!$A$1:$H$12056, 6, 0), 0)</f>
        <v>18</v>
      </c>
      <c r="S4178" s="13">
        <f>IFERROR(VLOOKUP($A4178, 'Fielding Data'!$A$1:$H$12056, 7, 0), 0)</f>
        <v>1</v>
      </c>
      <c r="T4178" s="13">
        <f>IFERROR(VLOOKUP($A4178, 'Fielding Data'!$A$1:$H$12056, 8, 0), 0)</f>
        <v>2</v>
      </c>
      <c r="U4178" s="13">
        <f>SUMIFS('Fielding Data'!E:E, 'Fielding Data'!$A:$A, $A4178)</f>
        <v>7</v>
      </c>
      <c r="V4178" s="13">
        <f>SUMIFS('Fielding Data'!F:F, 'Fielding Data'!$A:$A, $A4178)</f>
        <v>18</v>
      </c>
      <c r="W4178" s="13">
        <f>SUMIFS('Fielding Data'!G:G, 'Fielding Data'!$A:$A, $A4178)</f>
        <v>1</v>
      </c>
      <c r="X4178" s="13">
        <f>SUMIFS('Fielding Data'!H:H, 'Fielding Data'!$A:$A, $A4178)</f>
        <v>2</v>
      </c>
    </row>
    <row r="4179" spans="1:24" x14ac:dyDescent="0.3">
      <c r="A4179" s="13" t="str">
        <f t="shared" si="131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 t="shared" si="130"/>
        <v>1B</v>
      </c>
      <c r="Q4179" s="13">
        <f>IFERROR(VLOOKUP($A4179, 'Fielding Data'!$A$1:$H$12056, 5, 0), 0)</f>
        <v>44</v>
      </c>
      <c r="R4179" s="13">
        <f>IFERROR(VLOOKUP($A4179, 'Fielding Data'!$A$1:$H$12056, 6, 0), 0)</f>
        <v>3</v>
      </c>
      <c r="S4179" s="13">
        <f>IFERROR(VLOOKUP($A4179, 'Fielding Data'!$A$1:$H$12056, 7, 0), 0)</f>
        <v>1</v>
      </c>
      <c r="T4179" s="13">
        <f>IFERROR(VLOOKUP($A4179, 'Fielding Data'!$A$1:$H$12056, 8, 0), 0)</f>
        <v>6</v>
      </c>
      <c r="U4179" s="13">
        <f>SUMIFS('Fielding Data'!E:E, 'Fielding Data'!$A:$A, $A4179)</f>
        <v>44</v>
      </c>
      <c r="V4179" s="13">
        <f>SUMIFS('Fielding Data'!F:F, 'Fielding Data'!$A:$A, $A4179)</f>
        <v>3</v>
      </c>
      <c r="W4179" s="13">
        <f>SUMIFS('Fielding Data'!G:G, 'Fielding Data'!$A:$A, $A4179)</f>
        <v>1</v>
      </c>
      <c r="X4179" s="13">
        <f>SUMIFS('Fielding Data'!H:H, 'Fielding Data'!$A:$A, $A4179)</f>
        <v>6</v>
      </c>
    </row>
    <row r="4180" spans="1:24" x14ac:dyDescent="0.3">
      <c r="A4180" s="13" t="str">
        <f t="shared" si="131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 t="shared" si="130"/>
        <v>P</v>
      </c>
      <c r="Q4180" s="13">
        <f>IFERROR(VLOOKUP($A4180, 'Fielding Data'!$A$1:$H$12056, 5, 0), 0)</f>
        <v>1</v>
      </c>
      <c r="R4180" s="13">
        <f>IFERROR(VLOOKUP($A4180, 'Fielding Data'!$A$1:$H$12056, 6, 0), 0)</f>
        <v>1</v>
      </c>
      <c r="S4180" s="13">
        <f>IFERROR(VLOOKUP($A4180, 'Fielding Data'!$A$1:$H$12056, 7, 0), 0)</f>
        <v>0</v>
      </c>
      <c r="T4180" s="13">
        <f>IFERROR(VLOOKUP($A4180, 'Fielding Data'!$A$1:$H$12056, 8, 0), 0)</f>
        <v>0</v>
      </c>
      <c r="U4180" s="13">
        <f>SUMIFS('Fielding Data'!E:E, 'Fielding Data'!$A:$A, $A4180)</f>
        <v>1</v>
      </c>
      <c r="V4180" s="13">
        <f>SUMIFS('Fielding Data'!F:F, 'Fielding Data'!$A:$A, $A4180)</f>
        <v>1</v>
      </c>
      <c r="W4180" s="13">
        <f>SUMIFS('Fielding Data'!G:G, 'Fielding Data'!$A:$A, $A4180)</f>
        <v>0</v>
      </c>
      <c r="X4180" s="13">
        <f>SUMIFS('Fielding Data'!H:H, 'Fielding Data'!$A:$A, $A4180)</f>
        <v>0</v>
      </c>
    </row>
    <row r="4181" spans="1:24" x14ac:dyDescent="0.3">
      <c r="A4181" s="13" t="str">
        <f t="shared" si="131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 t="shared" si="130"/>
        <v>1B</v>
      </c>
      <c r="Q4181" s="13">
        <f>IFERROR(VLOOKUP($A4181, 'Fielding Data'!$A$1:$H$12056, 5, 0), 0)</f>
        <v>62</v>
      </c>
      <c r="R4181" s="13">
        <f>IFERROR(VLOOKUP($A4181, 'Fielding Data'!$A$1:$H$12056, 6, 0), 0)</f>
        <v>3</v>
      </c>
      <c r="S4181" s="13">
        <f>IFERROR(VLOOKUP($A4181, 'Fielding Data'!$A$1:$H$12056, 7, 0), 0)</f>
        <v>3</v>
      </c>
      <c r="T4181" s="13">
        <f>IFERROR(VLOOKUP($A4181, 'Fielding Data'!$A$1:$H$12056, 8, 0), 0)</f>
        <v>4</v>
      </c>
      <c r="U4181" s="13">
        <f>SUMIFS('Fielding Data'!E:E, 'Fielding Data'!$A:$A, $A4181)</f>
        <v>343</v>
      </c>
      <c r="V4181" s="13">
        <f>SUMIFS('Fielding Data'!F:F, 'Fielding Data'!$A:$A, $A4181)</f>
        <v>38</v>
      </c>
      <c r="W4181" s="13">
        <f>SUMIFS('Fielding Data'!G:G, 'Fielding Data'!$A:$A, $A4181)</f>
        <v>4</v>
      </c>
      <c r="X4181" s="13">
        <f>SUMIFS('Fielding Data'!H:H, 'Fielding Data'!$A:$A, $A4181)</f>
        <v>7</v>
      </c>
    </row>
    <row r="4182" spans="1:24" x14ac:dyDescent="0.3">
      <c r="A4182" s="13" t="str">
        <f t="shared" si="131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 t="shared" si="130"/>
        <v>P</v>
      </c>
      <c r="Q4182" s="13">
        <f>IFERROR(VLOOKUP($A4182, 'Fielding Data'!$A$1:$H$12056, 5, 0), 0)</f>
        <v>7</v>
      </c>
      <c r="R4182" s="13">
        <f>IFERROR(VLOOKUP($A4182, 'Fielding Data'!$A$1:$H$12056, 6, 0), 0)</f>
        <v>9</v>
      </c>
      <c r="S4182" s="13">
        <f>IFERROR(VLOOKUP($A4182, 'Fielding Data'!$A$1:$H$12056, 7, 0), 0)</f>
        <v>0</v>
      </c>
      <c r="T4182" s="13">
        <f>IFERROR(VLOOKUP($A4182, 'Fielding Data'!$A$1:$H$12056, 8, 0), 0)</f>
        <v>0</v>
      </c>
      <c r="U4182" s="13">
        <f>SUMIFS('Fielding Data'!E:E, 'Fielding Data'!$A:$A, $A4182)</f>
        <v>7</v>
      </c>
      <c r="V4182" s="13">
        <f>SUMIFS('Fielding Data'!F:F, 'Fielding Data'!$A:$A, $A4182)</f>
        <v>9</v>
      </c>
      <c r="W4182" s="13">
        <f>SUMIFS('Fielding Data'!G:G, 'Fielding Data'!$A:$A, $A4182)</f>
        <v>0</v>
      </c>
      <c r="X4182" s="13">
        <f>SUMIFS('Fielding Data'!H:H, 'Fielding Data'!$A:$A, $A4182)</f>
        <v>0</v>
      </c>
    </row>
    <row r="4183" spans="1:24" x14ac:dyDescent="0.3">
      <c r="A4183" s="13" t="str">
        <f t="shared" si="131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 t="shared" si="130"/>
        <v>P</v>
      </c>
      <c r="Q4183" s="13">
        <f>IFERROR(VLOOKUP($A4183, 'Fielding Data'!$A$1:$H$12056, 5, 0), 0)</f>
        <v>5</v>
      </c>
      <c r="R4183" s="13">
        <f>IFERROR(VLOOKUP($A4183, 'Fielding Data'!$A$1:$H$12056, 6, 0), 0)</f>
        <v>2</v>
      </c>
      <c r="S4183" s="13">
        <f>IFERROR(VLOOKUP($A4183, 'Fielding Data'!$A$1:$H$12056, 7, 0), 0)</f>
        <v>0</v>
      </c>
      <c r="T4183" s="13">
        <f>IFERROR(VLOOKUP($A4183, 'Fielding Data'!$A$1:$H$12056, 8, 0), 0)</f>
        <v>0</v>
      </c>
      <c r="U4183" s="13">
        <f>SUMIFS('Fielding Data'!E:E, 'Fielding Data'!$A:$A, $A4183)</f>
        <v>5</v>
      </c>
      <c r="V4183" s="13">
        <f>SUMIFS('Fielding Data'!F:F, 'Fielding Data'!$A:$A, $A4183)</f>
        <v>2</v>
      </c>
      <c r="W4183" s="13">
        <f>SUMIFS('Fielding Data'!G:G, 'Fielding Data'!$A:$A, $A4183)</f>
        <v>0</v>
      </c>
      <c r="X4183" s="13">
        <f>SUMIFS('Fielding Data'!H:H, 'Fielding Data'!$A:$A, $A4183)</f>
        <v>0</v>
      </c>
    </row>
    <row r="4184" spans="1:24" x14ac:dyDescent="0.3">
      <c r="A4184" s="13" t="str">
        <f t="shared" si="131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 t="shared" si="130"/>
        <v>P</v>
      </c>
      <c r="Q4184" s="13">
        <f>IFERROR(VLOOKUP($A4184, 'Fielding Data'!$A$1:$H$12056, 5, 0), 0)</f>
        <v>4</v>
      </c>
      <c r="R4184" s="13">
        <f>IFERROR(VLOOKUP($A4184, 'Fielding Data'!$A$1:$H$12056, 6, 0), 0)</f>
        <v>13</v>
      </c>
      <c r="S4184" s="13">
        <f>IFERROR(VLOOKUP($A4184, 'Fielding Data'!$A$1:$H$12056, 7, 0), 0)</f>
        <v>0</v>
      </c>
      <c r="T4184" s="13">
        <f>IFERROR(VLOOKUP($A4184, 'Fielding Data'!$A$1:$H$12056, 8, 0), 0)</f>
        <v>0</v>
      </c>
      <c r="U4184" s="13">
        <f>SUMIFS('Fielding Data'!E:E, 'Fielding Data'!$A:$A, $A4184)</f>
        <v>4</v>
      </c>
      <c r="V4184" s="13">
        <f>SUMIFS('Fielding Data'!F:F, 'Fielding Data'!$A:$A, $A4184)</f>
        <v>13</v>
      </c>
      <c r="W4184" s="13">
        <f>SUMIFS('Fielding Data'!G:G, 'Fielding Data'!$A:$A, $A4184)</f>
        <v>0</v>
      </c>
      <c r="X4184" s="13">
        <f>SUMIFS('Fielding Data'!H:H, 'Fielding Data'!$A:$A, $A4184)</f>
        <v>0</v>
      </c>
    </row>
    <row r="4185" spans="1:24" x14ac:dyDescent="0.3">
      <c r="A4185" s="13" t="str">
        <f t="shared" si="131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 t="shared" si="130"/>
        <v>CF</v>
      </c>
      <c r="Q4185" s="13">
        <f>IFERROR(VLOOKUP($A4185, 'Fielding Data'!$A$1:$H$12056, 5, 0), 0)</f>
        <v>0</v>
      </c>
      <c r="R4185" s="13">
        <f>IFERROR(VLOOKUP($A4185, 'Fielding Data'!$A$1:$H$12056, 6, 0), 0)</f>
        <v>0</v>
      </c>
      <c r="S4185" s="13">
        <f>IFERROR(VLOOKUP($A4185, 'Fielding Data'!$A$1:$H$12056, 7, 0), 0)</f>
        <v>0</v>
      </c>
      <c r="T4185" s="13">
        <f>IFERROR(VLOOKUP($A4185, 'Fielding Data'!$A$1:$H$12056, 8, 0), 0)</f>
        <v>0</v>
      </c>
      <c r="U4185" s="13">
        <f>SUMIFS('Fielding Data'!E:E, 'Fielding Data'!$A:$A, $A4185)</f>
        <v>75</v>
      </c>
      <c r="V4185" s="13">
        <f>SUMIFS('Fielding Data'!F:F, 'Fielding Data'!$A:$A, $A4185)</f>
        <v>5</v>
      </c>
      <c r="W4185" s="13">
        <f>SUMIFS('Fielding Data'!G:G, 'Fielding Data'!$A:$A, $A4185)</f>
        <v>0</v>
      </c>
      <c r="X4185" s="13">
        <f>SUMIFS('Fielding Data'!H:H, 'Fielding Data'!$A:$A, $A4185)</f>
        <v>2</v>
      </c>
    </row>
    <row r="4186" spans="1:24" x14ac:dyDescent="0.3">
      <c r="A4186" s="13" t="str">
        <f t="shared" si="131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 t="shared" si="130"/>
        <v>OF</v>
      </c>
      <c r="Q4186" s="13">
        <f>IFERROR(VLOOKUP($A4186, 'Fielding Data'!$A$1:$H$12056, 5, 0), 0)</f>
        <v>312</v>
      </c>
      <c r="R4186" s="13">
        <f>IFERROR(VLOOKUP($A4186, 'Fielding Data'!$A$1:$H$12056, 6, 0), 0)</f>
        <v>7</v>
      </c>
      <c r="S4186" s="13">
        <f>IFERROR(VLOOKUP($A4186, 'Fielding Data'!$A$1:$H$12056, 7, 0), 0)</f>
        <v>0</v>
      </c>
      <c r="T4186" s="13">
        <f>IFERROR(VLOOKUP($A4186, 'Fielding Data'!$A$1:$H$12056, 8, 0), 0)</f>
        <v>1</v>
      </c>
      <c r="U4186" s="13">
        <f>SUMIFS('Fielding Data'!E:E, 'Fielding Data'!$A:$A, $A4186)</f>
        <v>312</v>
      </c>
      <c r="V4186" s="13">
        <f>SUMIFS('Fielding Data'!F:F, 'Fielding Data'!$A:$A, $A4186)</f>
        <v>7</v>
      </c>
      <c r="W4186" s="13">
        <f>SUMIFS('Fielding Data'!G:G, 'Fielding Data'!$A:$A, $A4186)</f>
        <v>0</v>
      </c>
      <c r="X4186" s="13">
        <f>SUMIFS('Fielding Data'!H:H, 'Fielding Data'!$A:$A, $A4186)</f>
        <v>1</v>
      </c>
    </row>
    <row r="4187" spans="1:24" x14ac:dyDescent="0.3">
      <c r="A4187" s="13" t="str">
        <f t="shared" si="131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 t="shared" si="130"/>
        <v>P</v>
      </c>
      <c r="Q4187" s="13">
        <f>IFERROR(VLOOKUP($A4187, 'Fielding Data'!$A$1:$H$12056, 5, 0), 0)</f>
        <v>0</v>
      </c>
      <c r="R4187" s="13">
        <f>IFERROR(VLOOKUP($A4187, 'Fielding Data'!$A$1:$H$12056, 6, 0), 0)</f>
        <v>1</v>
      </c>
      <c r="S4187" s="13">
        <f>IFERROR(VLOOKUP($A4187, 'Fielding Data'!$A$1:$H$12056, 7, 0), 0)</f>
        <v>0</v>
      </c>
      <c r="T4187" s="13">
        <f>IFERROR(VLOOKUP($A4187, 'Fielding Data'!$A$1:$H$12056, 8, 0), 0)</f>
        <v>0</v>
      </c>
      <c r="U4187" s="13">
        <f>SUMIFS('Fielding Data'!E:E, 'Fielding Data'!$A:$A, $A4187)</f>
        <v>0</v>
      </c>
      <c r="V4187" s="13">
        <f>SUMIFS('Fielding Data'!F:F, 'Fielding Data'!$A:$A, $A4187)</f>
        <v>1</v>
      </c>
      <c r="W4187" s="13">
        <f>SUMIFS('Fielding Data'!G:G, 'Fielding Data'!$A:$A, $A4187)</f>
        <v>0</v>
      </c>
      <c r="X4187" s="13">
        <f>SUMIFS('Fielding Data'!H:H, 'Fielding Data'!$A:$A, $A4187)</f>
        <v>0</v>
      </c>
    </row>
    <row r="4188" spans="1:24" x14ac:dyDescent="0.3">
      <c r="A4188" s="13" t="str">
        <f t="shared" si="131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 t="shared" si="130"/>
        <v>P</v>
      </c>
      <c r="Q4188" s="13">
        <f>IFERROR(VLOOKUP($A4188, 'Fielding Data'!$A$1:$H$12056, 5, 0), 0)</f>
        <v>8</v>
      </c>
      <c r="R4188" s="13">
        <f>IFERROR(VLOOKUP($A4188, 'Fielding Data'!$A$1:$H$12056, 6, 0), 0)</f>
        <v>20</v>
      </c>
      <c r="S4188" s="13">
        <f>IFERROR(VLOOKUP($A4188, 'Fielding Data'!$A$1:$H$12056, 7, 0), 0)</f>
        <v>0</v>
      </c>
      <c r="T4188" s="13">
        <f>IFERROR(VLOOKUP($A4188, 'Fielding Data'!$A$1:$H$12056, 8, 0), 0)</f>
        <v>2</v>
      </c>
      <c r="U4188" s="13">
        <f>SUMIFS('Fielding Data'!E:E, 'Fielding Data'!$A:$A, $A4188)</f>
        <v>8</v>
      </c>
      <c r="V4188" s="13">
        <f>SUMIFS('Fielding Data'!F:F, 'Fielding Data'!$A:$A, $A4188)</f>
        <v>20</v>
      </c>
      <c r="W4188" s="13">
        <f>SUMIFS('Fielding Data'!G:G, 'Fielding Data'!$A:$A, $A4188)</f>
        <v>0</v>
      </c>
      <c r="X4188" s="13">
        <f>SUMIFS('Fielding Data'!H:H, 'Fielding Data'!$A:$A, $A4188)</f>
        <v>2</v>
      </c>
    </row>
    <row r="4189" spans="1:24" x14ac:dyDescent="0.3">
      <c r="A4189" s="13" t="str">
        <f t="shared" si="131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 t="shared" si="130"/>
        <v>1B</v>
      </c>
      <c r="Q4189" s="13">
        <f>IFERROR(VLOOKUP($A4189, 'Fielding Data'!$A$1:$H$12056, 5, 0), 0)</f>
        <v>12</v>
      </c>
      <c r="R4189" s="13">
        <f>IFERROR(VLOOKUP($A4189, 'Fielding Data'!$A$1:$H$12056, 6, 0), 0)</f>
        <v>2</v>
      </c>
      <c r="S4189" s="13">
        <f>IFERROR(VLOOKUP($A4189, 'Fielding Data'!$A$1:$H$12056, 7, 0), 0)</f>
        <v>0</v>
      </c>
      <c r="T4189" s="13">
        <f>IFERROR(VLOOKUP($A4189, 'Fielding Data'!$A$1:$H$12056, 8, 0), 0)</f>
        <v>1</v>
      </c>
      <c r="U4189" s="13">
        <f>SUMIFS('Fielding Data'!E:E, 'Fielding Data'!$A:$A, $A4189)</f>
        <v>12</v>
      </c>
      <c r="V4189" s="13">
        <f>SUMIFS('Fielding Data'!F:F, 'Fielding Data'!$A:$A, $A4189)</f>
        <v>2</v>
      </c>
      <c r="W4189" s="13">
        <f>SUMIFS('Fielding Data'!G:G, 'Fielding Data'!$A:$A, $A4189)</f>
        <v>0</v>
      </c>
      <c r="X4189" s="13">
        <f>SUMIFS('Fielding Data'!H:H, 'Fielding Data'!$A:$A, $A4189)</f>
        <v>1</v>
      </c>
    </row>
    <row r="4190" spans="1:24" x14ac:dyDescent="0.3">
      <c r="A4190" s="13" t="str">
        <f t="shared" si="131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 t="shared" si="130"/>
        <v>P</v>
      </c>
      <c r="Q4190" s="13">
        <f>IFERROR(VLOOKUP($A4190, 'Fielding Data'!$A$1:$H$12056, 5, 0), 0)</f>
        <v>1</v>
      </c>
      <c r="R4190" s="13">
        <f>IFERROR(VLOOKUP($A4190, 'Fielding Data'!$A$1:$H$12056, 6, 0), 0)</f>
        <v>1</v>
      </c>
      <c r="S4190" s="13">
        <f>IFERROR(VLOOKUP($A4190, 'Fielding Data'!$A$1:$H$12056, 7, 0), 0)</f>
        <v>0</v>
      </c>
      <c r="T4190" s="13">
        <f>IFERROR(VLOOKUP($A4190, 'Fielding Data'!$A$1:$H$12056, 8, 0), 0)</f>
        <v>1</v>
      </c>
      <c r="U4190" s="13">
        <f>SUMIFS('Fielding Data'!E:E, 'Fielding Data'!$A:$A, $A4190)</f>
        <v>1</v>
      </c>
      <c r="V4190" s="13">
        <f>SUMIFS('Fielding Data'!F:F, 'Fielding Data'!$A:$A, $A4190)</f>
        <v>1</v>
      </c>
      <c r="W4190" s="13">
        <f>SUMIFS('Fielding Data'!G:G, 'Fielding Data'!$A:$A, $A4190)</f>
        <v>0</v>
      </c>
      <c r="X4190" s="13">
        <f>SUMIFS('Fielding Data'!H:H, 'Fielding Data'!$A:$A, $A4190)</f>
        <v>1</v>
      </c>
    </row>
    <row r="4191" spans="1:24" x14ac:dyDescent="0.3">
      <c r="A4191" s="13" t="str">
        <f t="shared" si="131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 t="shared" si="130"/>
        <v>P</v>
      </c>
      <c r="Q4191" s="13">
        <f>IFERROR(VLOOKUP($A4191, 'Fielding Data'!$A$1:$H$12056, 5, 0), 0)</f>
        <v>0</v>
      </c>
      <c r="R4191" s="13">
        <f>IFERROR(VLOOKUP($A4191, 'Fielding Data'!$A$1:$H$12056, 6, 0), 0)</f>
        <v>3</v>
      </c>
      <c r="S4191" s="13">
        <f>IFERROR(VLOOKUP($A4191, 'Fielding Data'!$A$1:$H$12056, 7, 0), 0)</f>
        <v>0</v>
      </c>
      <c r="T4191" s="13">
        <f>IFERROR(VLOOKUP($A4191, 'Fielding Data'!$A$1:$H$12056, 8, 0), 0)</f>
        <v>0</v>
      </c>
      <c r="U4191" s="13">
        <f>SUMIFS('Fielding Data'!E:E, 'Fielding Data'!$A:$A, $A4191)</f>
        <v>0</v>
      </c>
      <c r="V4191" s="13">
        <f>SUMIFS('Fielding Data'!F:F, 'Fielding Data'!$A:$A, $A4191)</f>
        <v>3</v>
      </c>
      <c r="W4191" s="13">
        <f>SUMIFS('Fielding Data'!G:G, 'Fielding Data'!$A:$A, $A4191)</f>
        <v>0</v>
      </c>
      <c r="X4191" s="13">
        <f>SUMIFS('Fielding Data'!H:H, 'Fielding Data'!$A:$A, $A4191)</f>
        <v>0</v>
      </c>
    </row>
    <row r="4192" spans="1:24" x14ac:dyDescent="0.3">
      <c r="A4192" s="13" t="str">
        <f t="shared" si="131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 t="shared" si="130"/>
        <v>C</v>
      </c>
      <c r="Q4192" s="13">
        <f>IFERROR(VLOOKUP($A4192, 'Fielding Data'!$A$1:$H$12056, 5, 0), 0)</f>
        <v>11</v>
      </c>
      <c r="R4192" s="13">
        <f>IFERROR(VLOOKUP($A4192, 'Fielding Data'!$A$1:$H$12056, 6, 0), 0)</f>
        <v>1</v>
      </c>
      <c r="S4192" s="13">
        <f>IFERROR(VLOOKUP($A4192, 'Fielding Data'!$A$1:$H$12056, 7, 0), 0)</f>
        <v>0</v>
      </c>
      <c r="T4192" s="13">
        <f>IFERROR(VLOOKUP($A4192, 'Fielding Data'!$A$1:$H$12056, 8, 0), 0)</f>
        <v>1</v>
      </c>
      <c r="U4192" s="13">
        <f>SUMIFS('Fielding Data'!E:E, 'Fielding Data'!$A:$A, $A4192)</f>
        <v>11</v>
      </c>
      <c r="V4192" s="13">
        <f>SUMIFS('Fielding Data'!F:F, 'Fielding Data'!$A:$A, $A4192)</f>
        <v>1</v>
      </c>
      <c r="W4192" s="13">
        <f>SUMIFS('Fielding Data'!G:G, 'Fielding Data'!$A:$A, $A4192)</f>
        <v>0</v>
      </c>
      <c r="X4192" s="13">
        <f>SUMIFS('Fielding Data'!H:H, 'Fielding Data'!$A:$A, $A4192)</f>
        <v>1</v>
      </c>
    </row>
    <row r="4193" spans="1:24" x14ac:dyDescent="0.3">
      <c r="A4193" s="13" t="str">
        <f t="shared" si="131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 t="shared" si="130"/>
        <v>LF</v>
      </c>
      <c r="Q4193" s="13">
        <f>IFERROR(VLOOKUP($A4193, 'Fielding Data'!$A$1:$H$12056, 5, 0), 0)</f>
        <v>0</v>
      </c>
      <c r="R4193" s="13">
        <f>IFERROR(VLOOKUP($A4193, 'Fielding Data'!$A$1:$H$12056, 6, 0), 0)</f>
        <v>0</v>
      </c>
      <c r="S4193" s="13">
        <f>IFERROR(VLOOKUP($A4193, 'Fielding Data'!$A$1:$H$12056, 7, 0), 0)</f>
        <v>0</v>
      </c>
      <c r="T4193" s="13">
        <f>IFERROR(VLOOKUP($A4193, 'Fielding Data'!$A$1:$H$12056, 8, 0), 0)</f>
        <v>0</v>
      </c>
      <c r="U4193" s="13">
        <f>SUMIFS('Fielding Data'!E:E, 'Fielding Data'!$A:$A, $A4193)</f>
        <v>11</v>
      </c>
      <c r="V4193" s="13">
        <f>SUMIFS('Fielding Data'!F:F, 'Fielding Data'!$A:$A, $A4193)</f>
        <v>0</v>
      </c>
      <c r="W4193" s="13">
        <f>SUMIFS('Fielding Data'!G:G, 'Fielding Data'!$A:$A, $A4193)</f>
        <v>0</v>
      </c>
      <c r="X4193" s="13">
        <f>SUMIFS('Fielding Data'!H:H, 'Fielding Data'!$A:$A, $A4193)</f>
        <v>0</v>
      </c>
    </row>
    <row r="4194" spans="1:24" x14ac:dyDescent="0.3">
      <c r="A4194" s="13" t="str">
        <f t="shared" si="131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 t="shared" si="130"/>
        <v>CF</v>
      </c>
      <c r="Q4194" s="13">
        <f>IFERROR(VLOOKUP($A4194, 'Fielding Data'!$A$1:$H$12056, 5, 0), 0)</f>
        <v>0</v>
      </c>
      <c r="R4194" s="13">
        <f>IFERROR(VLOOKUP($A4194, 'Fielding Data'!$A$1:$H$12056, 6, 0), 0)</f>
        <v>0</v>
      </c>
      <c r="S4194" s="13">
        <f>IFERROR(VLOOKUP($A4194, 'Fielding Data'!$A$1:$H$12056, 7, 0), 0)</f>
        <v>0</v>
      </c>
      <c r="T4194" s="13">
        <f>IFERROR(VLOOKUP($A4194, 'Fielding Data'!$A$1:$H$12056, 8, 0), 0)</f>
        <v>0</v>
      </c>
      <c r="U4194" s="13">
        <f>SUMIFS('Fielding Data'!E:E, 'Fielding Data'!$A:$A, $A4194)</f>
        <v>193</v>
      </c>
      <c r="V4194" s="13">
        <f>SUMIFS('Fielding Data'!F:F, 'Fielding Data'!$A:$A, $A4194)</f>
        <v>6</v>
      </c>
      <c r="W4194" s="13">
        <f>SUMIFS('Fielding Data'!G:G, 'Fielding Data'!$A:$A, $A4194)</f>
        <v>7</v>
      </c>
      <c r="X4194" s="13">
        <f>SUMIFS('Fielding Data'!H:H, 'Fielding Data'!$A:$A, $A4194)</f>
        <v>0</v>
      </c>
    </row>
    <row r="4195" spans="1:24" x14ac:dyDescent="0.3">
      <c r="A4195" s="13" t="str">
        <f t="shared" si="131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 t="shared" si="130"/>
        <v>P</v>
      </c>
      <c r="Q4195" s="13">
        <f>IFERROR(VLOOKUP($A4195, 'Fielding Data'!$A$1:$H$12056, 5, 0), 0)</f>
        <v>0</v>
      </c>
      <c r="R4195" s="13">
        <f>IFERROR(VLOOKUP($A4195, 'Fielding Data'!$A$1:$H$12056, 6, 0), 0)</f>
        <v>0</v>
      </c>
      <c r="S4195" s="13">
        <f>IFERROR(VLOOKUP($A4195, 'Fielding Data'!$A$1:$H$12056, 7, 0), 0)</f>
        <v>1</v>
      </c>
      <c r="T4195" s="13">
        <f>IFERROR(VLOOKUP($A4195, 'Fielding Data'!$A$1:$H$12056, 8, 0), 0)</f>
        <v>0</v>
      </c>
      <c r="U4195" s="13">
        <f>SUMIFS('Fielding Data'!E:E, 'Fielding Data'!$A:$A, $A4195)</f>
        <v>0</v>
      </c>
      <c r="V4195" s="13">
        <f>SUMIFS('Fielding Data'!F:F, 'Fielding Data'!$A:$A, $A4195)</f>
        <v>0</v>
      </c>
      <c r="W4195" s="13">
        <f>SUMIFS('Fielding Data'!G:G, 'Fielding Data'!$A:$A, $A4195)</f>
        <v>1</v>
      </c>
      <c r="X4195" s="13">
        <f>SUMIFS('Fielding Data'!H:H, 'Fielding Data'!$A:$A, $A4195)</f>
        <v>0</v>
      </c>
    </row>
    <row r="4196" spans="1:24" x14ac:dyDescent="0.3">
      <c r="A4196" s="13" t="str">
        <f t="shared" si="131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 t="shared" si="130"/>
        <v>P</v>
      </c>
      <c r="Q4196" s="13">
        <f>IFERROR(VLOOKUP($A4196, 'Fielding Data'!$A$1:$H$12056, 5, 0), 0)</f>
        <v>4</v>
      </c>
      <c r="R4196" s="13">
        <f>IFERROR(VLOOKUP($A4196, 'Fielding Data'!$A$1:$H$12056, 6, 0), 0)</f>
        <v>3</v>
      </c>
      <c r="S4196" s="13">
        <f>IFERROR(VLOOKUP($A4196, 'Fielding Data'!$A$1:$H$12056, 7, 0), 0)</f>
        <v>0</v>
      </c>
      <c r="T4196" s="13">
        <f>IFERROR(VLOOKUP($A4196, 'Fielding Data'!$A$1:$H$12056, 8, 0), 0)</f>
        <v>1</v>
      </c>
      <c r="U4196" s="13">
        <f>SUMIFS('Fielding Data'!E:E, 'Fielding Data'!$A:$A, $A4196)</f>
        <v>4</v>
      </c>
      <c r="V4196" s="13">
        <f>SUMIFS('Fielding Data'!F:F, 'Fielding Data'!$A:$A, $A4196)</f>
        <v>3</v>
      </c>
      <c r="W4196" s="13">
        <f>SUMIFS('Fielding Data'!G:G, 'Fielding Data'!$A:$A, $A4196)</f>
        <v>0</v>
      </c>
      <c r="X4196" s="13">
        <f>SUMIFS('Fielding Data'!H:H, 'Fielding Data'!$A:$A, $A4196)</f>
        <v>1</v>
      </c>
    </row>
    <row r="4197" spans="1:24" x14ac:dyDescent="0.3">
      <c r="A4197" s="13" t="str">
        <f t="shared" si="131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 t="shared" si="130"/>
        <v>P</v>
      </c>
      <c r="Q4197" s="13">
        <f>IFERROR(VLOOKUP($A4197, 'Fielding Data'!$A$1:$H$12056, 5, 0), 0)</f>
        <v>0</v>
      </c>
      <c r="R4197" s="13">
        <f>IFERROR(VLOOKUP($A4197, 'Fielding Data'!$A$1:$H$12056, 6, 0), 0)</f>
        <v>1</v>
      </c>
      <c r="S4197" s="13">
        <f>IFERROR(VLOOKUP($A4197, 'Fielding Data'!$A$1:$H$12056, 7, 0), 0)</f>
        <v>0</v>
      </c>
      <c r="T4197" s="13">
        <f>IFERROR(VLOOKUP($A4197, 'Fielding Data'!$A$1:$H$12056, 8, 0), 0)</f>
        <v>0</v>
      </c>
      <c r="U4197" s="13">
        <f>SUMIFS('Fielding Data'!E:E, 'Fielding Data'!$A:$A, $A4197)</f>
        <v>0</v>
      </c>
      <c r="V4197" s="13">
        <f>SUMIFS('Fielding Data'!F:F, 'Fielding Data'!$A:$A, $A4197)</f>
        <v>1</v>
      </c>
      <c r="W4197" s="13">
        <f>SUMIFS('Fielding Data'!G:G, 'Fielding Data'!$A:$A, $A4197)</f>
        <v>0</v>
      </c>
      <c r="X4197" s="13">
        <f>SUMIFS('Fielding Data'!H:H, 'Fielding Data'!$A:$A, $A4197)</f>
        <v>0</v>
      </c>
    </row>
    <row r="4198" spans="1:24" x14ac:dyDescent="0.3">
      <c r="A4198" s="13" t="str">
        <f t="shared" si="131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 t="shared" si="130"/>
        <v>P</v>
      </c>
      <c r="Q4198" s="13">
        <f>IFERROR(VLOOKUP($A4198, 'Fielding Data'!$A$1:$H$12056, 5, 0), 0)</f>
        <v>0</v>
      </c>
      <c r="R4198" s="13">
        <f>IFERROR(VLOOKUP($A4198, 'Fielding Data'!$A$1:$H$12056, 6, 0), 0)</f>
        <v>4</v>
      </c>
      <c r="S4198" s="13">
        <f>IFERROR(VLOOKUP($A4198, 'Fielding Data'!$A$1:$H$12056, 7, 0), 0)</f>
        <v>0</v>
      </c>
      <c r="T4198" s="13">
        <f>IFERROR(VLOOKUP($A4198, 'Fielding Data'!$A$1:$H$12056, 8, 0), 0)</f>
        <v>0</v>
      </c>
      <c r="U4198" s="13">
        <f>SUMIFS('Fielding Data'!E:E, 'Fielding Data'!$A:$A, $A4198)</f>
        <v>0</v>
      </c>
      <c r="V4198" s="13">
        <f>SUMIFS('Fielding Data'!F:F, 'Fielding Data'!$A:$A, $A4198)</f>
        <v>4</v>
      </c>
      <c r="W4198" s="13">
        <f>SUMIFS('Fielding Data'!G:G, 'Fielding Data'!$A:$A, $A4198)</f>
        <v>0</v>
      </c>
      <c r="X4198" s="13">
        <f>SUMIFS('Fielding Data'!H:H, 'Fielding Data'!$A:$A, $A4198)</f>
        <v>0</v>
      </c>
    </row>
    <row r="4199" spans="1:24" x14ac:dyDescent="0.3">
      <c r="A4199" s="13" t="str">
        <f t="shared" si="131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 t="shared" si="130"/>
        <v>P</v>
      </c>
      <c r="Q4199" s="13">
        <f>IFERROR(VLOOKUP($A4199, 'Fielding Data'!$A$1:$H$12056, 5, 0), 0)</f>
        <v>0</v>
      </c>
      <c r="R4199" s="13">
        <f>IFERROR(VLOOKUP($A4199, 'Fielding Data'!$A$1:$H$12056, 6, 0), 0)</f>
        <v>6</v>
      </c>
      <c r="S4199" s="13">
        <f>IFERROR(VLOOKUP($A4199, 'Fielding Data'!$A$1:$H$12056, 7, 0), 0)</f>
        <v>0</v>
      </c>
      <c r="T4199" s="13">
        <f>IFERROR(VLOOKUP($A4199, 'Fielding Data'!$A$1:$H$12056, 8, 0), 0)</f>
        <v>0</v>
      </c>
      <c r="U4199" s="13">
        <f>SUMIFS('Fielding Data'!E:E, 'Fielding Data'!$A:$A, $A4199)</f>
        <v>0</v>
      </c>
      <c r="V4199" s="13">
        <f>SUMIFS('Fielding Data'!F:F, 'Fielding Data'!$A:$A, $A4199)</f>
        <v>6</v>
      </c>
      <c r="W4199" s="13">
        <f>SUMIFS('Fielding Data'!G:G, 'Fielding Data'!$A:$A, $A4199)</f>
        <v>0</v>
      </c>
      <c r="X4199" s="13">
        <f>SUMIFS('Fielding Data'!H:H, 'Fielding Data'!$A:$A, $A4199)</f>
        <v>0</v>
      </c>
    </row>
    <row r="4200" spans="1:24" x14ac:dyDescent="0.3">
      <c r="A4200" s="13" t="str">
        <f t="shared" si="131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 t="shared" si="130"/>
        <v>LF</v>
      </c>
      <c r="Q4200" s="13">
        <f>IFERROR(VLOOKUP($A4200, 'Fielding Data'!$A$1:$H$12056, 5, 0), 0)</f>
        <v>0</v>
      </c>
      <c r="R4200" s="13">
        <f>IFERROR(VLOOKUP($A4200, 'Fielding Data'!$A$1:$H$12056, 6, 0), 0)</f>
        <v>0</v>
      </c>
      <c r="S4200" s="13">
        <f>IFERROR(VLOOKUP($A4200, 'Fielding Data'!$A$1:$H$12056, 7, 0), 0)</f>
        <v>0</v>
      </c>
      <c r="T4200" s="13">
        <f>IFERROR(VLOOKUP($A4200, 'Fielding Data'!$A$1:$H$12056, 8, 0), 0)</f>
        <v>0</v>
      </c>
      <c r="U4200" s="13">
        <f>SUMIFS('Fielding Data'!E:E, 'Fielding Data'!$A:$A, $A4200)</f>
        <v>12</v>
      </c>
      <c r="V4200" s="13">
        <f>SUMIFS('Fielding Data'!F:F, 'Fielding Data'!$A:$A, $A4200)</f>
        <v>0</v>
      </c>
      <c r="W4200" s="13">
        <f>SUMIFS('Fielding Data'!G:G, 'Fielding Data'!$A:$A, $A4200)</f>
        <v>0</v>
      </c>
      <c r="X4200" s="13">
        <f>SUMIFS('Fielding Data'!H:H, 'Fielding Data'!$A:$A, $A4200)</f>
        <v>0</v>
      </c>
    </row>
    <row r="4201" spans="1:24" x14ac:dyDescent="0.3">
      <c r="A4201" s="13" t="str">
        <f t="shared" si="131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 t="shared" si="130"/>
        <v>LF</v>
      </c>
      <c r="Q4201" s="13">
        <f>IFERROR(VLOOKUP($A4201, 'Fielding Data'!$A$1:$H$12056, 5, 0), 0)</f>
        <v>0</v>
      </c>
      <c r="R4201" s="13">
        <f>IFERROR(VLOOKUP($A4201, 'Fielding Data'!$A$1:$H$12056, 6, 0), 0)</f>
        <v>0</v>
      </c>
      <c r="S4201" s="13">
        <f>IFERROR(VLOOKUP($A4201, 'Fielding Data'!$A$1:$H$12056, 7, 0), 0)</f>
        <v>0</v>
      </c>
      <c r="T4201" s="13">
        <f>IFERROR(VLOOKUP($A4201, 'Fielding Data'!$A$1:$H$12056, 8, 0), 0)</f>
        <v>0</v>
      </c>
      <c r="U4201" s="13">
        <f>SUMIFS('Fielding Data'!E:E, 'Fielding Data'!$A:$A, $A4201)</f>
        <v>98</v>
      </c>
      <c r="V4201" s="13">
        <f>SUMIFS('Fielding Data'!F:F, 'Fielding Data'!$A:$A, $A4201)</f>
        <v>4</v>
      </c>
      <c r="W4201" s="13">
        <f>SUMIFS('Fielding Data'!G:G, 'Fielding Data'!$A:$A, $A4201)</f>
        <v>2</v>
      </c>
      <c r="X4201" s="13">
        <f>SUMIFS('Fielding Data'!H:H, 'Fielding Data'!$A:$A, $A4201)</f>
        <v>1</v>
      </c>
    </row>
    <row r="4202" spans="1:24" x14ac:dyDescent="0.3">
      <c r="A4202" s="13" t="str">
        <f t="shared" si="131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 t="shared" si="130"/>
        <v>P</v>
      </c>
      <c r="Q4202" s="13">
        <f>IFERROR(VLOOKUP($A4202, 'Fielding Data'!$A$1:$H$12056, 5, 0), 0)</f>
        <v>0</v>
      </c>
      <c r="R4202" s="13">
        <f>IFERROR(VLOOKUP($A4202, 'Fielding Data'!$A$1:$H$12056, 6, 0), 0)</f>
        <v>0</v>
      </c>
      <c r="S4202" s="13">
        <f>IFERROR(VLOOKUP($A4202, 'Fielding Data'!$A$1:$H$12056, 7, 0), 0)</f>
        <v>0</v>
      </c>
      <c r="T4202" s="13">
        <f>IFERROR(VLOOKUP($A4202, 'Fielding Data'!$A$1:$H$12056, 8, 0), 0)</f>
        <v>0</v>
      </c>
      <c r="U4202" s="13">
        <f>SUMIFS('Fielding Data'!E:E, 'Fielding Data'!$A:$A, $A4202)</f>
        <v>0</v>
      </c>
      <c r="V4202" s="13">
        <f>SUMIFS('Fielding Data'!F:F, 'Fielding Data'!$A:$A, $A4202)</f>
        <v>0</v>
      </c>
      <c r="W4202" s="13">
        <f>SUMIFS('Fielding Data'!G:G, 'Fielding Data'!$A:$A, $A4202)</f>
        <v>0</v>
      </c>
      <c r="X4202" s="13">
        <f>SUMIFS('Fielding Data'!H:H, 'Fielding Data'!$A:$A, $A4202)</f>
        <v>0</v>
      </c>
    </row>
    <row r="4203" spans="1:24" x14ac:dyDescent="0.3">
      <c r="A4203" s="13" t="str">
        <f t="shared" si="131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 t="shared" si="130"/>
        <v>CF</v>
      </c>
      <c r="Q4203" s="13">
        <f>IFERROR(VLOOKUP($A4203, 'Fielding Data'!$A$1:$H$12056, 5, 0), 0)</f>
        <v>0</v>
      </c>
      <c r="R4203" s="13">
        <f>IFERROR(VLOOKUP($A4203, 'Fielding Data'!$A$1:$H$12056, 6, 0), 0)</f>
        <v>0</v>
      </c>
      <c r="S4203" s="13">
        <f>IFERROR(VLOOKUP($A4203, 'Fielding Data'!$A$1:$H$12056, 7, 0), 0)</f>
        <v>0</v>
      </c>
      <c r="T4203" s="13">
        <f>IFERROR(VLOOKUP($A4203, 'Fielding Data'!$A$1:$H$12056, 8, 0), 0)</f>
        <v>0</v>
      </c>
      <c r="U4203" s="13">
        <f>SUMIFS('Fielding Data'!E:E, 'Fielding Data'!$A:$A, $A4203)</f>
        <v>317</v>
      </c>
      <c r="V4203" s="13">
        <f>SUMIFS('Fielding Data'!F:F, 'Fielding Data'!$A:$A, $A4203)</f>
        <v>14</v>
      </c>
      <c r="W4203" s="13">
        <f>SUMIFS('Fielding Data'!G:G, 'Fielding Data'!$A:$A, $A4203)</f>
        <v>5</v>
      </c>
      <c r="X4203" s="13">
        <f>SUMIFS('Fielding Data'!H:H, 'Fielding Data'!$A:$A, $A4203)</f>
        <v>1</v>
      </c>
    </row>
    <row r="4204" spans="1:24" x14ac:dyDescent="0.3">
      <c r="A4204" s="13" t="str">
        <f t="shared" si="131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 t="shared" si="130"/>
        <v>3B</v>
      </c>
      <c r="Q4204" s="13">
        <f>IFERROR(VLOOKUP($A4204, 'Fielding Data'!$A$1:$H$12056, 5, 0), 0)</f>
        <v>1</v>
      </c>
      <c r="R4204" s="13">
        <f>IFERROR(VLOOKUP($A4204, 'Fielding Data'!$A$1:$H$12056, 6, 0), 0)</f>
        <v>1</v>
      </c>
      <c r="S4204" s="13">
        <f>IFERROR(VLOOKUP($A4204, 'Fielding Data'!$A$1:$H$12056, 7, 0), 0)</f>
        <v>0</v>
      </c>
      <c r="T4204" s="13">
        <f>IFERROR(VLOOKUP($A4204, 'Fielding Data'!$A$1:$H$12056, 8, 0), 0)</f>
        <v>0</v>
      </c>
      <c r="U4204" s="13">
        <f>SUMIFS('Fielding Data'!E:E, 'Fielding Data'!$A:$A, $A4204)</f>
        <v>24</v>
      </c>
      <c r="V4204" s="13">
        <f>SUMIFS('Fielding Data'!F:F, 'Fielding Data'!$A:$A, $A4204)</f>
        <v>5</v>
      </c>
      <c r="W4204" s="13">
        <f>SUMIFS('Fielding Data'!G:G, 'Fielding Data'!$A:$A, $A4204)</f>
        <v>0</v>
      </c>
      <c r="X4204" s="13">
        <f>SUMIFS('Fielding Data'!H:H, 'Fielding Data'!$A:$A, $A4204)</f>
        <v>2</v>
      </c>
    </row>
    <row r="4205" spans="1:24" x14ac:dyDescent="0.3">
      <c r="A4205" s="13" t="str">
        <f t="shared" si="131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 t="shared" si="130"/>
        <v>3B</v>
      </c>
      <c r="Q4205" s="13">
        <f>IFERROR(VLOOKUP($A4205, 'Fielding Data'!$A$1:$H$12056, 5, 0), 0)</f>
        <v>3</v>
      </c>
      <c r="R4205" s="13">
        <f>IFERROR(VLOOKUP($A4205, 'Fielding Data'!$A$1:$H$12056, 6, 0), 0)</f>
        <v>3</v>
      </c>
      <c r="S4205" s="13">
        <f>IFERROR(VLOOKUP($A4205, 'Fielding Data'!$A$1:$H$12056, 7, 0), 0)</f>
        <v>0</v>
      </c>
      <c r="T4205" s="13">
        <f>IFERROR(VLOOKUP($A4205, 'Fielding Data'!$A$1:$H$12056, 8, 0), 0)</f>
        <v>0</v>
      </c>
      <c r="U4205" s="13">
        <f>SUMIFS('Fielding Data'!E:E, 'Fielding Data'!$A:$A, $A4205)</f>
        <v>889</v>
      </c>
      <c r="V4205" s="13">
        <f>SUMIFS('Fielding Data'!F:F, 'Fielding Data'!$A:$A, $A4205)</f>
        <v>106</v>
      </c>
      <c r="W4205" s="13">
        <f>SUMIFS('Fielding Data'!G:G, 'Fielding Data'!$A:$A, $A4205)</f>
        <v>2</v>
      </c>
      <c r="X4205" s="13">
        <f>SUMIFS('Fielding Data'!H:H, 'Fielding Data'!$A:$A, $A4205)</f>
        <v>6</v>
      </c>
    </row>
    <row r="4206" spans="1:24" x14ac:dyDescent="0.3">
      <c r="A4206" s="13" t="str">
        <f t="shared" si="131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 t="shared" si="130"/>
        <v>P</v>
      </c>
      <c r="Q4206" s="13">
        <f>IFERROR(VLOOKUP($A4206, 'Fielding Data'!$A$1:$H$12056, 5, 0), 0)</f>
        <v>2</v>
      </c>
      <c r="R4206" s="13">
        <f>IFERROR(VLOOKUP($A4206, 'Fielding Data'!$A$1:$H$12056, 6, 0), 0)</f>
        <v>0</v>
      </c>
      <c r="S4206" s="13">
        <f>IFERROR(VLOOKUP($A4206, 'Fielding Data'!$A$1:$H$12056, 7, 0), 0)</f>
        <v>0</v>
      </c>
      <c r="T4206" s="13">
        <f>IFERROR(VLOOKUP($A4206, 'Fielding Data'!$A$1:$H$12056, 8, 0), 0)</f>
        <v>0</v>
      </c>
      <c r="U4206" s="13">
        <f>SUMIFS('Fielding Data'!E:E, 'Fielding Data'!$A:$A, $A4206)</f>
        <v>2</v>
      </c>
      <c r="V4206" s="13">
        <f>SUMIFS('Fielding Data'!F:F, 'Fielding Data'!$A:$A, $A4206)</f>
        <v>0</v>
      </c>
      <c r="W4206" s="13">
        <f>SUMIFS('Fielding Data'!G:G, 'Fielding Data'!$A:$A, $A4206)</f>
        <v>0</v>
      </c>
      <c r="X4206" s="13">
        <f>SUMIFS('Fielding Data'!H:H, 'Fielding Data'!$A:$A, $A4206)</f>
        <v>0</v>
      </c>
    </row>
    <row r="4207" spans="1:24" x14ac:dyDescent="0.3">
      <c r="A4207" s="13" t="str">
        <f t="shared" si="131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 t="shared" si="130"/>
        <v>1B</v>
      </c>
      <c r="Q4207" s="13">
        <f>IFERROR(VLOOKUP($A4207, 'Fielding Data'!$A$1:$H$12056, 5, 0), 0)</f>
        <v>85</v>
      </c>
      <c r="R4207" s="13">
        <f>IFERROR(VLOOKUP($A4207, 'Fielding Data'!$A$1:$H$12056, 6, 0), 0)</f>
        <v>14</v>
      </c>
      <c r="S4207" s="13">
        <f>IFERROR(VLOOKUP($A4207, 'Fielding Data'!$A$1:$H$12056, 7, 0), 0)</f>
        <v>0</v>
      </c>
      <c r="T4207" s="13">
        <f>IFERROR(VLOOKUP($A4207, 'Fielding Data'!$A$1:$H$12056, 8, 0), 0)</f>
        <v>3</v>
      </c>
      <c r="U4207" s="13">
        <f>SUMIFS('Fielding Data'!E:E, 'Fielding Data'!$A:$A, $A4207)</f>
        <v>103</v>
      </c>
      <c r="V4207" s="13">
        <f>SUMIFS('Fielding Data'!F:F, 'Fielding Data'!$A:$A, $A4207)</f>
        <v>18</v>
      </c>
      <c r="W4207" s="13">
        <f>SUMIFS('Fielding Data'!G:G, 'Fielding Data'!$A:$A, $A4207)</f>
        <v>0</v>
      </c>
      <c r="X4207" s="13">
        <f>SUMIFS('Fielding Data'!H:H, 'Fielding Data'!$A:$A, $A4207)</f>
        <v>3</v>
      </c>
    </row>
    <row r="4208" spans="1:24" x14ac:dyDescent="0.3">
      <c r="A4208" s="13" t="str">
        <f t="shared" si="131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 t="shared" si="130"/>
        <v>P</v>
      </c>
      <c r="Q4208" s="13">
        <f>IFERROR(VLOOKUP($A4208, 'Fielding Data'!$A$1:$H$12056, 5, 0), 0)</f>
        <v>21</v>
      </c>
      <c r="R4208" s="13">
        <f>IFERROR(VLOOKUP($A4208, 'Fielding Data'!$A$1:$H$12056, 6, 0), 0)</f>
        <v>27</v>
      </c>
      <c r="S4208" s="13">
        <f>IFERROR(VLOOKUP($A4208, 'Fielding Data'!$A$1:$H$12056, 7, 0), 0)</f>
        <v>1</v>
      </c>
      <c r="T4208" s="13">
        <f>IFERROR(VLOOKUP($A4208, 'Fielding Data'!$A$1:$H$12056, 8, 0), 0)</f>
        <v>3</v>
      </c>
      <c r="U4208" s="13">
        <f>SUMIFS('Fielding Data'!E:E, 'Fielding Data'!$A:$A, $A4208)</f>
        <v>21</v>
      </c>
      <c r="V4208" s="13">
        <f>SUMIFS('Fielding Data'!F:F, 'Fielding Data'!$A:$A, $A4208)</f>
        <v>27</v>
      </c>
      <c r="W4208" s="13">
        <f>SUMIFS('Fielding Data'!G:G, 'Fielding Data'!$A:$A, $A4208)</f>
        <v>1</v>
      </c>
      <c r="X4208" s="13">
        <f>SUMIFS('Fielding Data'!H:H, 'Fielding Data'!$A:$A, $A4208)</f>
        <v>3</v>
      </c>
    </row>
    <row r="4209" spans="1:24" x14ac:dyDescent="0.3">
      <c r="A4209" s="13" t="str">
        <f t="shared" si="131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 t="shared" si="130"/>
        <v>2B</v>
      </c>
      <c r="Q4209" s="13">
        <f>IFERROR(VLOOKUP($A4209, 'Fielding Data'!$A$1:$H$12056, 5, 0), 0)</f>
        <v>0</v>
      </c>
      <c r="R4209" s="13">
        <f>IFERROR(VLOOKUP($A4209, 'Fielding Data'!$A$1:$H$12056, 6, 0), 0)</f>
        <v>0</v>
      </c>
      <c r="S4209" s="13">
        <f>IFERROR(VLOOKUP($A4209, 'Fielding Data'!$A$1:$H$12056, 7, 0), 0)</f>
        <v>0</v>
      </c>
      <c r="T4209" s="13">
        <f>IFERROR(VLOOKUP($A4209, 'Fielding Data'!$A$1:$H$12056, 8, 0), 0)</f>
        <v>0</v>
      </c>
      <c r="U4209" s="13">
        <f>SUMIFS('Fielding Data'!E:E, 'Fielding Data'!$A:$A, $A4209)</f>
        <v>40</v>
      </c>
      <c r="V4209" s="13">
        <f>SUMIFS('Fielding Data'!F:F, 'Fielding Data'!$A:$A, $A4209)</f>
        <v>1</v>
      </c>
      <c r="W4209" s="13">
        <f>SUMIFS('Fielding Data'!G:G, 'Fielding Data'!$A:$A, $A4209)</f>
        <v>0</v>
      </c>
      <c r="X4209" s="13">
        <f>SUMIFS('Fielding Data'!H:H, 'Fielding Data'!$A:$A, $A4209)</f>
        <v>0</v>
      </c>
    </row>
    <row r="4210" spans="1:24" x14ac:dyDescent="0.3">
      <c r="A4210" s="13" t="str">
        <f t="shared" si="131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 t="shared" si="130"/>
        <v>C</v>
      </c>
      <c r="Q4210" s="13">
        <f>IFERROR(VLOOKUP($A4210, 'Fielding Data'!$A$1:$H$12056, 5, 0), 0)</f>
        <v>520</v>
      </c>
      <c r="R4210" s="13">
        <f>IFERROR(VLOOKUP($A4210, 'Fielding Data'!$A$1:$H$12056, 6, 0), 0)</f>
        <v>30</v>
      </c>
      <c r="S4210" s="13">
        <f>IFERROR(VLOOKUP($A4210, 'Fielding Data'!$A$1:$H$12056, 7, 0), 0)</f>
        <v>1</v>
      </c>
      <c r="T4210" s="13">
        <f>IFERROR(VLOOKUP($A4210, 'Fielding Data'!$A$1:$H$12056, 8, 0), 0)</f>
        <v>2</v>
      </c>
      <c r="U4210" s="13">
        <f>SUMIFS('Fielding Data'!E:E, 'Fielding Data'!$A:$A, $A4210)</f>
        <v>520</v>
      </c>
      <c r="V4210" s="13">
        <f>SUMIFS('Fielding Data'!F:F, 'Fielding Data'!$A:$A, $A4210)</f>
        <v>30</v>
      </c>
      <c r="W4210" s="13">
        <f>SUMIFS('Fielding Data'!G:G, 'Fielding Data'!$A:$A, $A4210)</f>
        <v>1</v>
      </c>
      <c r="X4210" s="13">
        <f>SUMIFS('Fielding Data'!H:H, 'Fielding Data'!$A:$A, $A4210)</f>
        <v>2</v>
      </c>
    </row>
    <row r="4211" spans="1:24" x14ac:dyDescent="0.3">
      <c r="A4211" s="13" t="str">
        <f t="shared" si="131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 t="shared" si="130"/>
        <v>P</v>
      </c>
      <c r="Q4211" s="13">
        <f>IFERROR(VLOOKUP($A4211, 'Fielding Data'!$A$1:$H$12056, 5, 0), 0)</f>
        <v>1</v>
      </c>
      <c r="R4211" s="13">
        <f>IFERROR(VLOOKUP($A4211, 'Fielding Data'!$A$1:$H$12056, 6, 0), 0)</f>
        <v>4</v>
      </c>
      <c r="S4211" s="13">
        <f>IFERROR(VLOOKUP($A4211, 'Fielding Data'!$A$1:$H$12056, 7, 0), 0)</f>
        <v>0</v>
      </c>
      <c r="T4211" s="13">
        <f>IFERROR(VLOOKUP($A4211, 'Fielding Data'!$A$1:$H$12056, 8, 0), 0)</f>
        <v>0</v>
      </c>
      <c r="U4211" s="13">
        <f>SUMIFS('Fielding Data'!E:E, 'Fielding Data'!$A:$A, $A4211)</f>
        <v>1</v>
      </c>
      <c r="V4211" s="13">
        <f>SUMIFS('Fielding Data'!F:F, 'Fielding Data'!$A:$A, $A4211)</f>
        <v>4</v>
      </c>
      <c r="W4211" s="13">
        <f>SUMIFS('Fielding Data'!G:G, 'Fielding Data'!$A:$A, $A4211)</f>
        <v>0</v>
      </c>
      <c r="X4211" s="13">
        <f>SUMIFS('Fielding Data'!H:H, 'Fielding Data'!$A:$A, $A4211)</f>
        <v>0</v>
      </c>
    </row>
    <row r="4212" spans="1:24" x14ac:dyDescent="0.3">
      <c r="A4212" s="13" t="str">
        <f t="shared" si="131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 t="shared" si="130"/>
        <v>P</v>
      </c>
      <c r="Q4212" s="13">
        <f>IFERROR(VLOOKUP($A4212, 'Fielding Data'!$A$1:$H$12056, 5, 0), 0)</f>
        <v>3</v>
      </c>
      <c r="R4212" s="13">
        <f>IFERROR(VLOOKUP($A4212, 'Fielding Data'!$A$1:$H$12056, 6, 0), 0)</f>
        <v>3</v>
      </c>
      <c r="S4212" s="13">
        <f>IFERROR(VLOOKUP($A4212, 'Fielding Data'!$A$1:$H$12056, 7, 0), 0)</f>
        <v>0</v>
      </c>
      <c r="T4212" s="13">
        <f>IFERROR(VLOOKUP($A4212, 'Fielding Data'!$A$1:$H$12056, 8, 0), 0)</f>
        <v>1</v>
      </c>
      <c r="U4212" s="13">
        <f>SUMIFS('Fielding Data'!E:E, 'Fielding Data'!$A:$A, $A4212)</f>
        <v>3</v>
      </c>
      <c r="V4212" s="13">
        <f>SUMIFS('Fielding Data'!F:F, 'Fielding Data'!$A:$A, $A4212)</f>
        <v>3</v>
      </c>
      <c r="W4212" s="13">
        <f>SUMIFS('Fielding Data'!G:G, 'Fielding Data'!$A:$A, $A4212)</f>
        <v>0</v>
      </c>
      <c r="X4212" s="13">
        <f>SUMIFS('Fielding Data'!H:H, 'Fielding Data'!$A:$A, $A4212)</f>
        <v>1</v>
      </c>
    </row>
    <row r="4213" spans="1:24" x14ac:dyDescent="0.3">
      <c r="A4213" s="13" t="str">
        <f t="shared" si="131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 t="shared" si="130"/>
        <v>P</v>
      </c>
      <c r="Q4213" s="13">
        <f>IFERROR(VLOOKUP($A4213, 'Fielding Data'!$A$1:$H$12056, 5, 0), 0)</f>
        <v>0</v>
      </c>
      <c r="R4213" s="13">
        <f>IFERROR(VLOOKUP($A4213, 'Fielding Data'!$A$1:$H$12056, 6, 0), 0)</f>
        <v>6</v>
      </c>
      <c r="S4213" s="13">
        <f>IFERROR(VLOOKUP($A4213, 'Fielding Data'!$A$1:$H$12056, 7, 0), 0)</f>
        <v>0</v>
      </c>
      <c r="T4213" s="13">
        <f>IFERROR(VLOOKUP($A4213, 'Fielding Data'!$A$1:$H$12056, 8, 0), 0)</f>
        <v>1</v>
      </c>
      <c r="U4213" s="13">
        <f>SUMIFS('Fielding Data'!E:E, 'Fielding Data'!$A:$A, $A4213)</f>
        <v>0</v>
      </c>
      <c r="V4213" s="13">
        <f>SUMIFS('Fielding Data'!F:F, 'Fielding Data'!$A:$A, $A4213)</f>
        <v>6</v>
      </c>
      <c r="W4213" s="13">
        <f>SUMIFS('Fielding Data'!G:G, 'Fielding Data'!$A:$A, $A4213)</f>
        <v>0</v>
      </c>
      <c r="X4213" s="13">
        <f>SUMIFS('Fielding Data'!H:H, 'Fielding Data'!$A:$A, $A4213)</f>
        <v>1</v>
      </c>
    </row>
    <row r="4214" spans="1:24" x14ac:dyDescent="0.3">
      <c r="A4214" s="13" t="str">
        <f t="shared" si="131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 t="shared" si="130"/>
        <v>1B</v>
      </c>
      <c r="Q4214" s="13">
        <f>IFERROR(VLOOKUP($A4214, 'Fielding Data'!$A$1:$H$12056, 5, 0), 0)</f>
        <v>78</v>
      </c>
      <c r="R4214" s="13">
        <f>IFERROR(VLOOKUP($A4214, 'Fielding Data'!$A$1:$H$12056, 6, 0), 0)</f>
        <v>3</v>
      </c>
      <c r="S4214" s="13">
        <f>IFERROR(VLOOKUP($A4214, 'Fielding Data'!$A$1:$H$12056, 7, 0), 0)</f>
        <v>1</v>
      </c>
      <c r="T4214" s="13">
        <f>IFERROR(VLOOKUP($A4214, 'Fielding Data'!$A$1:$H$12056, 8, 0), 0)</f>
        <v>9</v>
      </c>
      <c r="U4214" s="13">
        <f>SUMIFS('Fielding Data'!E:E, 'Fielding Data'!$A:$A, $A4214)</f>
        <v>573</v>
      </c>
      <c r="V4214" s="13">
        <f>SUMIFS('Fielding Data'!F:F, 'Fielding Data'!$A:$A, $A4214)</f>
        <v>33</v>
      </c>
      <c r="W4214" s="13">
        <f>SUMIFS('Fielding Data'!G:G, 'Fielding Data'!$A:$A, $A4214)</f>
        <v>3</v>
      </c>
      <c r="X4214" s="13">
        <f>SUMIFS('Fielding Data'!H:H, 'Fielding Data'!$A:$A, $A4214)</f>
        <v>16</v>
      </c>
    </row>
    <row r="4215" spans="1:24" x14ac:dyDescent="0.3">
      <c r="A4215" s="13" t="str">
        <f t="shared" si="131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 t="shared" si="130"/>
        <v>P</v>
      </c>
      <c r="Q4215" s="13">
        <f>IFERROR(VLOOKUP($A4215, 'Fielding Data'!$A$1:$H$12056, 5, 0), 0)</f>
        <v>6</v>
      </c>
      <c r="R4215" s="13">
        <f>IFERROR(VLOOKUP($A4215, 'Fielding Data'!$A$1:$H$12056, 6, 0), 0)</f>
        <v>10</v>
      </c>
      <c r="S4215" s="13">
        <f>IFERROR(VLOOKUP($A4215, 'Fielding Data'!$A$1:$H$12056, 7, 0), 0)</f>
        <v>0</v>
      </c>
      <c r="T4215" s="13">
        <f>IFERROR(VLOOKUP($A4215, 'Fielding Data'!$A$1:$H$12056, 8, 0), 0)</f>
        <v>0</v>
      </c>
      <c r="U4215" s="13">
        <f>SUMIFS('Fielding Data'!E:E, 'Fielding Data'!$A:$A, $A4215)</f>
        <v>6</v>
      </c>
      <c r="V4215" s="13">
        <f>SUMIFS('Fielding Data'!F:F, 'Fielding Data'!$A:$A, $A4215)</f>
        <v>10</v>
      </c>
      <c r="W4215" s="13">
        <f>SUMIFS('Fielding Data'!G:G, 'Fielding Data'!$A:$A, $A4215)</f>
        <v>0</v>
      </c>
      <c r="X4215" s="13">
        <f>SUMIFS('Fielding Data'!H:H, 'Fielding Data'!$A:$A, $A4215)</f>
        <v>0</v>
      </c>
    </row>
    <row r="4216" spans="1:24" x14ac:dyDescent="0.3">
      <c r="A4216" s="13" t="str">
        <f t="shared" si="131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 t="shared" si="130"/>
        <v>P</v>
      </c>
      <c r="Q4216" s="13">
        <f>IFERROR(VLOOKUP($A4216, 'Fielding Data'!$A$1:$H$12056, 5, 0), 0)</f>
        <v>0</v>
      </c>
      <c r="R4216" s="13">
        <f>IFERROR(VLOOKUP($A4216, 'Fielding Data'!$A$1:$H$12056, 6, 0), 0)</f>
        <v>0</v>
      </c>
      <c r="S4216" s="13">
        <f>IFERROR(VLOOKUP($A4216, 'Fielding Data'!$A$1:$H$12056, 7, 0), 0)</f>
        <v>0</v>
      </c>
      <c r="T4216" s="13">
        <f>IFERROR(VLOOKUP($A4216, 'Fielding Data'!$A$1:$H$12056, 8, 0), 0)</f>
        <v>0</v>
      </c>
      <c r="U4216" s="13">
        <f>SUMIFS('Fielding Data'!E:E, 'Fielding Data'!$A:$A, $A4216)</f>
        <v>0</v>
      </c>
      <c r="V4216" s="13">
        <f>SUMIFS('Fielding Data'!F:F, 'Fielding Data'!$A:$A, $A4216)</f>
        <v>0</v>
      </c>
      <c r="W4216" s="13">
        <f>SUMIFS('Fielding Data'!G:G, 'Fielding Data'!$A:$A, $A4216)</f>
        <v>0</v>
      </c>
      <c r="X4216" s="13">
        <f>SUMIFS('Fielding Data'!H:H, 'Fielding Data'!$A:$A, $A4216)</f>
        <v>0</v>
      </c>
    </row>
    <row r="4217" spans="1:24" x14ac:dyDescent="0.3">
      <c r="A4217" s="13" t="str">
        <f t="shared" si="131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 t="shared" si="130"/>
        <v>1B</v>
      </c>
      <c r="Q4217" s="13">
        <f>IFERROR(VLOOKUP($A4217, 'Fielding Data'!$A$1:$H$12056, 5, 0), 0)</f>
        <v>36</v>
      </c>
      <c r="R4217" s="13">
        <f>IFERROR(VLOOKUP($A4217, 'Fielding Data'!$A$1:$H$12056, 6, 0), 0)</f>
        <v>3</v>
      </c>
      <c r="S4217" s="13">
        <f>IFERROR(VLOOKUP($A4217, 'Fielding Data'!$A$1:$H$12056, 7, 0), 0)</f>
        <v>1</v>
      </c>
      <c r="T4217" s="13">
        <f>IFERROR(VLOOKUP($A4217, 'Fielding Data'!$A$1:$H$12056, 8, 0), 0)</f>
        <v>7</v>
      </c>
      <c r="U4217" s="13">
        <f>SUMIFS('Fielding Data'!E:E, 'Fielding Data'!$A:$A, $A4217)</f>
        <v>239</v>
      </c>
      <c r="V4217" s="13">
        <f>SUMIFS('Fielding Data'!F:F, 'Fielding Data'!$A:$A, $A4217)</f>
        <v>6</v>
      </c>
      <c r="W4217" s="13">
        <f>SUMIFS('Fielding Data'!G:G, 'Fielding Data'!$A:$A, $A4217)</f>
        <v>2</v>
      </c>
      <c r="X4217" s="13">
        <f>SUMIFS('Fielding Data'!H:H, 'Fielding Data'!$A:$A, $A4217)</f>
        <v>7</v>
      </c>
    </row>
    <row r="4218" spans="1:24" x14ac:dyDescent="0.3">
      <c r="A4218" s="13" t="str">
        <f t="shared" si="131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 t="shared" si="130"/>
        <v>CF</v>
      </c>
      <c r="Q4218" s="13">
        <f>IFERROR(VLOOKUP($A4218, 'Fielding Data'!$A$1:$H$12056, 5, 0), 0)</f>
        <v>0</v>
      </c>
      <c r="R4218" s="13">
        <f>IFERROR(VLOOKUP($A4218, 'Fielding Data'!$A$1:$H$12056, 6, 0), 0)</f>
        <v>0</v>
      </c>
      <c r="S4218" s="13">
        <f>IFERROR(VLOOKUP($A4218, 'Fielding Data'!$A$1:$H$12056, 7, 0), 0)</f>
        <v>0</v>
      </c>
      <c r="T4218" s="13">
        <f>IFERROR(VLOOKUP($A4218, 'Fielding Data'!$A$1:$H$12056, 8, 0), 0)</f>
        <v>0</v>
      </c>
      <c r="U4218" s="13">
        <f>SUMIFS('Fielding Data'!E:E, 'Fielding Data'!$A:$A, $A4218)</f>
        <v>33</v>
      </c>
      <c r="V4218" s="13">
        <f>SUMIFS('Fielding Data'!F:F, 'Fielding Data'!$A:$A, $A4218)</f>
        <v>0</v>
      </c>
      <c r="W4218" s="13">
        <f>SUMIFS('Fielding Data'!G:G, 'Fielding Data'!$A:$A, $A4218)</f>
        <v>0</v>
      </c>
      <c r="X4218" s="13">
        <f>SUMIFS('Fielding Data'!H:H, 'Fielding Data'!$A:$A, $A4218)</f>
        <v>0</v>
      </c>
    </row>
    <row r="4219" spans="1:24" x14ac:dyDescent="0.3">
      <c r="A4219" s="13" t="str">
        <f t="shared" si="131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 t="shared" si="130"/>
        <v>P</v>
      </c>
      <c r="Q4219" s="13">
        <f>IFERROR(VLOOKUP($A4219, 'Fielding Data'!$A$1:$H$12056, 5, 0), 0)</f>
        <v>9</v>
      </c>
      <c r="R4219" s="13">
        <f>IFERROR(VLOOKUP($A4219, 'Fielding Data'!$A$1:$H$12056, 6, 0), 0)</f>
        <v>8</v>
      </c>
      <c r="S4219" s="13">
        <f>IFERROR(VLOOKUP($A4219, 'Fielding Data'!$A$1:$H$12056, 7, 0), 0)</f>
        <v>0</v>
      </c>
      <c r="T4219" s="13">
        <f>IFERROR(VLOOKUP($A4219, 'Fielding Data'!$A$1:$H$12056, 8, 0), 0)</f>
        <v>1</v>
      </c>
      <c r="U4219" s="13">
        <f>SUMIFS('Fielding Data'!E:E, 'Fielding Data'!$A:$A, $A4219)</f>
        <v>9</v>
      </c>
      <c r="V4219" s="13">
        <f>SUMIFS('Fielding Data'!F:F, 'Fielding Data'!$A:$A, $A4219)</f>
        <v>8</v>
      </c>
      <c r="W4219" s="13">
        <f>SUMIFS('Fielding Data'!G:G, 'Fielding Data'!$A:$A, $A4219)</f>
        <v>0</v>
      </c>
      <c r="X4219" s="13">
        <f>SUMIFS('Fielding Data'!H:H, 'Fielding Data'!$A:$A, $A4219)</f>
        <v>1</v>
      </c>
    </row>
    <row r="4220" spans="1:24" x14ac:dyDescent="0.3">
      <c r="A4220" s="13" t="str">
        <f t="shared" si="131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 t="shared" si="130"/>
        <v>P</v>
      </c>
      <c r="Q4220" s="13">
        <f>IFERROR(VLOOKUP($A4220, 'Fielding Data'!$A$1:$H$12056, 5, 0), 0)</f>
        <v>8</v>
      </c>
      <c r="R4220" s="13">
        <f>IFERROR(VLOOKUP($A4220, 'Fielding Data'!$A$1:$H$12056, 6, 0), 0)</f>
        <v>6</v>
      </c>
      <c r="S4220" s="13">
        <f>IFERROR(VLOOKUP($A4220, 'Fielding Data'!$A$1:$H$12056, 7, 0), 0)</f>
        <v>2</v>
      </c>
      <c r="T4220" s="13">
        <f>IFERROR(VLOOKUP($A4220, 'Fielding Data'!$A$1:$H$12056, 8, 0), 0)</f>
        <v>0</v>
      </c>
      <c r="U4220" s="13">
        <f>SUMIFS('Fielding Data'!E:E, 'Fielding Data'!$A:$A, $A4220)</f>
        <v>8</v>
      </c>
      <c r="V4220" s="13">
        <f>SUMIFS('Fielding Data'!F:F, 'Fielding Data'!$A:$A, $A4220)</f>
        <v>6</v>
      </c>
      <c r="W4220" s="13">
        <f>SUMIFS('Fielding Data'!G:G, 'Fielding Data'!$A:$A, $A4220)</f>
        <v>2</v>
      </c>
      <c r="X4220" s="13">
        <f>SUMIFS('Fielding Data'!H:H, 'Fielding Data'!$A:$A, $A4220)</f>
        <v>0</v>
      </c>
    </row>
    <row r="4221" spans="1:24" x14ac:dyDescent="0.3">
      <c r="A4221" s="13" t="str">
        <f t="shared" si="131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 t="shared" si="130"/>
        <v>C</v>
      </c>
      <c r="Q4221" s="13">
        <f>IFERROR(VLOOKUP($A4221, 'Fielding Data'!$A$1:$H$12056, 5, 0), 0)</f>
        <v>729</v>
      </c>
      <c r="R4221" s="13">
        <f>IFERROR(VLOOKUP($A4221, 'Fielding Data'!$A$1:$H$12056, 6, 0), 0)</f>
        <v>34</v>
      </c>
      <c r="S4221" s="13">
        <f>IFERROR(VLOOKUP($A4221, 'Fielding Data'!$A$1:$H$12056, 7, 0), 0)</f>
        <v>4</v>
      </c>
      <c r="T4221" s="13">
        <f>IFERROR(VLOOKUP($A4221, 'Fielding Data'!$A$1:$H$12056, 8, 0), 0)</f>
        <v>1</v>
      </c>
      <c r="U4221" s="13">
        <f>SUMIFS('Fielding Data'!E:E, 'Fielding Data'!$A:$A, $A4221)</f>
        <v>729</v>
      </c>
      <c r="V4221" s="13">
        <f>SUMIFS('Fielding Data'!F:F, 'Fielding Data'!$A:$A, $A4221)</f>
        <v>34</v>
      </c>
      <c r="W4221" s="13">
        <f>SUMIFS('Fielding Data'!G:G, 'Fielding Data'!$A:$A, $A4221)</f>
        <v>4</v>
      </c>
      <c r="X4221" s="13">
        <f>SUMIFS('Fielding Data'!H:H, 'Fielding Data'!$A:$A, $A4221)</f>
        <v>1</v>
      </c>
    </row>
    <row r="4222" spans="1:24" x14ac:dyDescent="0.3">
      <c r="A4222" s="13" t="str">
        <f t="shared" si="131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 t="shared" si="130"/>
        <v>P</v>
      </c>
      <c r="Q4222" s="13">
        <f>IFERROR(VLOOKUP($A4222, 'Fielding Data'!$A$1:$H$12056, 5, 0), 0)</f>
        <v>8</v>
      </c>
      <c r="R4222" s="13">
        <f>IFERROR(VLOOKUP($A4222, 'Fielding Data'!$A$1:$H$12056, 6, 0), 0)</f>
        <v>16</v>
      </c>
      <c r="S4222" s="13">
        <f>IFERROR(VLOOKUP($A4222, 'Fielding Data'!$A$1:$H$12056, 7, 0), 0)</f>
        <v>0</v>
      </c>
      <c r="T4222" s="13">
        <f>IFERROR(VLOOKUP($A4222, 'Fielding Data'!$A$1:$H$12056, 8, 0), 0)</f>
        <v>0</v>
      </c>
      <c r="U4222" s="13">
        <f>SUMIFS('Fielding Data'!E:E, 'Fielding Data'!$A:$A, $A4222)</f>
        <v>8</v>
      </c>
      <c r="V4222" s="13">
        <f>SUMIFS('Fielding Data'!F:F, 'Fielding Data'!$A:$A, $A4222)</f>
        <v>16</v>
      </c>
      <c r="W4222" s="13">
        <f>SUMIFS('Fielding Data'!G:G, 'Fielding Data'!$A:$A, $A4222)</f>
        <v>0</v>
      </c>
      <c r="X4222" s="13">
        <f>SUMIFS('Fielding Data'!H:H, 'Fielding Data'!$A:$A, $A4222)</f>
        <v>0</v>
      </c>
    </row>
    <row r="4223" spans="1:24" x14ac:dyDescent="0.3">
      <c r="A4223" s="13" t="str">
        <f t="shared" si="131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 t="shared" si="130"/>
        <v>P</v>
      </c>
      <c r="Q4223" s="13">
        <f>IFERROR(VLOOKUP($A4223, 'Fielding Data'!$A$1:$H$12056, 5, 0), 0)</f>
        <v>1</v>
      </c>
      <c r="R4223" s="13">
        <f>IFERROR(VLOOKUP($A4223, 'Fielding Data'!$A$1:$H$12056, 6, 0), 0)</f>
        <v>0</v>
      </c>
      <c r="S4223" s="13">
        <f>IFERROR(VLOOKUP($A4223, 'Fielding Data'!$A$1:$H$12056, 7, 0), 0)</f>
        <v>0</v>
      </c>
      <c r="T4223" s="13">
        <f>IFERROR(VLOOKUP($A4223, 'Fielding Data'!$A$1:$H$12056, 8, 0), 0)</f>
        <v>0</v>
      </c>
      <c r="U4223" s="13">
        <f>SUMIFS('Fielding Data'!E:E, 'Fielding Data'!$A:$A, $A4223)</f>
        <v>1</v>
      </c>
      <c r="V4223" s="13">
        <f>SUMIFS('Fielding Data'!F:F, 'Fielding Data'!$A:$A, $A4223)</f>
        <v>0</v>
      </c>
      <c r="W4223" s="13">
        <f>SUMIFS('Fielding Data'!G:G, 'Fielding Data'!$A:$A, $A4223)</f>
        <v>0</v>
      </c>
      <c r="X4223" s="13">
        <f>SUMIFS('Fielding Data'!H:H, 'Fielding Data'!$A:$A, $A4223)</f>
        <v>0</v>
      </c>
    </row>
    <row r="4224" spans="1:24" x14ac:dyDescent="0.3">
      <c r="A4224" s="13" t="str">
        <f t="shared" si="131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 t="shared" si="130"/>
        <v>CF</v>
      </c>
      <c r="Q4224" s="13">
        <f>IFERROR(VLOOKUP($A4224, 'Fielding Data'!$A$1:$H$12056, 5, 0), 0)</f>
        <v>0</v>
      </c>
      <c r="R4224" s="13">
        <f>IFERROR(VLOOKUP($A4224, 'Fielding Data'!$A$1:$H$12056, 6, 0), 0)</f>
        <v>0</v>
      </c>
      <c r="S4224" s="13">
        <f>IFERROR(VLOOKUP($A4224, 'Fielding Data'!$A$1:$H$12056, 7, 0), 0)</f>
        <v>0</v>
      </c>
      <c r="T4224" s="13">
        <f>IFERROR(VLOOKUP($A4224, 'Fielding Data'!$A$1:$H$12056, 8, 0), 0)</f>
        <v>0</v>
      </c>
      <c r="U4224" s="13">
        <f>SUMIFS('Fielding Data'!E:E, 'Fielding Data'!$A:$A, $A4224)</f>
        <v>321</v>
      </c>
      <c r="V4224" s="13">
        <f>SUMIFS('Fielding Data'!F:F, 'Fielding Data'!$A:$A, $A4224)</f>
        <v>11</v>
      </c>
      <c r="W4224" s="13">
        <f>SUMIFS('Fielding Data'!G:G, 'Fielding Data'!$A:$A, $A4224)</f>
        <v>6</v>
      </c>
      <c r="X4224" s="13">
        <f>SUMIFS('Fielding Data'!H:H, 'Fielding Data'!$A:$A, $A4224)</f>
        <v>3</v>
      </c>
    </row>
    <row r="4225" spans="1:24" x14ac:dyDescent="0.3">
      <c r="A4225" s="13" t="str">
        <f t="shared" si="131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 t="shared" si="130"/>
        <v>LF</v>
      </c>
      <c r="Q4225" s="13">
        <f>IFERROR(VLOOKUP($A4225, 'Fielding Data'!$A$1:$H$12056, 5, 0), 0)</f>
        <v>0</v>
      </c>
      <c r="R4225" s="13">
        <f>IFERROR(VLOOKUP($A4225, 'Fielding Data'!$A$1:$H$12056, 6, 0), 0)</f>
        <v>0</v>
      </c>
      <c r="S4225" s="13">
        <f>IFERROR(VLOOKUP($A4225, 'Fielding Data'!$A$1:$H$12056, 7, 0), 0)</f>
        <v>0</v>
      </c>
      <c r="T4225" s="13">
        <f>IFERROR(VLOOKUP($A4225, 'Fielding Data'!$A$1:$H$12056, 8, 0), 0)</f>
        <v>0</v>
      </c>
      <c r="U4225" s="13">
        <f>SUMIFS('Fielding Data'!E:E, 'Fielding Data'!$A:$A, $A4225)</f>
        <v>33</v>
      </c>
      <c r="V4225" s="13">
        <f>SUMIFS('Fielding Data'!F:F, 'Fielding Data'!$A:$A, $A4225)</f>
        <v>0</v>
      </c>
      <c r="W4225" s="13">
        <f>SUMIFS('Fielding Data'!G:G, 'Fielding Data'!$A:$A, $A4225)</f>
        <v>0</v>
      </c>
      <c r="X4225" s="13">
        <f>SUMIFS('Fielding Data'!H:H, 'Fielding Data'!$A:$A, $A4225)</f>
        <v>0</v>
      </c>
    </row>
    <row r="4226" spans="1:24" x14ac:dyDescent="0.3">
      <c r="A4226" s="13" t="str">
        <f t="shared" si="131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 t="shared" ref="P4226:P4289" si="132">IFERROR(VLOOKUP($A4226, Fielding, 4, 0), "Other")</f>
        <v>P</v>
      </c>
      <c r="Q4226" s="13">
        <f>IFERROR(VLOOKUP($A4226, 'Fielding Data'!$A$1:$H$12056, 5, 0), 0)</f>
        <v>2</v>
      </c>
      <c r="R4226" s="13">
        <f>IFERROR(VLOOKUP($A4226, 'Fielding Data'!$A$1:$H$12056, 6, 0), 0)</f>
        <v>1</v>
      </c>
      <c r="S4226" s="13">
        <f>IFERROR(VLOOKUP($A4226, 'Fielding Data'!$A$1:$H$12056, 7, 0), 0)</f>
        <v>1</v>
      </c>
      <c r="T4226" s="13">
        <f>IFERROR(VLOOKUP($A4226, 'Fielding Data'!$A$1:$H$12056, 8, 0), 0)</f>
        <v>0</v>
      </c>
      <c r="U4226" s="13">
        <f>SUMIFS('Fielding Data'!E:E, 'Fielding Data'!$A:$A, $A4226)</f>
        <v>2</v>
      </c>
      <c r="V4226" s="13">
        <f>SUMIFS('Fielding Data'!F:F, 'Fielding Data'!$A:$A, $A4226)</f>
        <v>1</v>
      </c>
      <c r="W4226" s="13">
        <f>SUMIFS('Fielding Data'!G:G, 'Fielding Data'!$A:$A, $A4226)</f>
        <v>1</v>
      </c>
      <c r="X4226" s="13">
        <f>SUMIFS('Fielding Data'!H:H, 'Fielding Data'!$A:$A, $A4226)</f>
        <v>0</v>
      </c>
    </row>
    <row r="4227" spans="1:24" x14ac:dyDescent="0.3">
      <c r="A4227" s="13" t="str">
        <f t="shared" ref="A4227:A4290" si="133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 t="shared" si="132"/>
        <v>P</v>
      </c>
      <c r="Q4227" s="13">
        <f>IFERROR(VLOOKUP($A4227, 'Fielding Data'!$A$1:$H$12056, 5, 0), 0)</f>
        <v>3</v>
      </c>
      <c r="R4227" s="13">
        <f>IFERROR(VLOOKUP($A4227, 'Fielding Data'!$A$1:$H$12056, 6, 0), 0)</f>
        <v>12</v>
      </c>
      <c r="S4227" s="13">
        <f>IFERROR(VLOOKUP($A4227, 'Fielding Data'!$A$1:$H$12056, 7, 0), 0)</f>
        <v>0</v>
      </c>
      <c r="T4227" s="13">
        <f>IFERROR(VLOOKUP($A4227, 'Fielding Data'!$A$1:$H$12056, 8, 0), 0)</f>
        <v>0</v>
      </c>
      <c r="U4227" s="13">
        <f>SUMIFS('Fielding Data'!E:E, 'Fielding Data'!$A:$A, $A4227)</f>
        <v>3</v>
      </c>
      <c r="V4227" s="13">
        <f>SUMIFS('Fielding Data'!F:F, 'Fielding Data'!$A:$A, $A4227)</f>
        <v>12</v>
      </c>
      <c r="W4227" s="13">
        <f>SUMIFS('Fielding Data'!G:G, 'Fielding Data'!$A:$A, $A4227)</f>
        <v>0</v>
      </c>
      <c r="X4227" s="13">
        <f>SUMIFS('Fielding Data'!H:H, 'Fielding Data'!$A:$A, $A4227)</f>
        <v>0</v>
      </c>
    </row>
    <row r="4228" spans="1:24" x14ac:dyDescent="0.3">
      <c r="A4228" s="13" t="str">
        <f t="shared" si="133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 t="shared" si="132"/>
        <v>P</v>
      </c>
      <c r="Q4228" s="13">
        <f>IFERROR(VLOOKUP($A4228, 'Fielding Data'!$A$1:$H$12056, 5, 0), 0)</f>
        <v>1</v>
      </c>
      <c r="R4228" s="13">
        <f>IFERROR(VLOOKUP($A4228, 'Fielding Data'!$A$1:$H$12056, 6, 0), 0)</f>
        <v>5</v>
      </c>
      <c r="S4228" s="13">
        <f>IFERROR(VLOOKUP($A4228, 'Fielding Data'!$A$1:$H$12056, 7, 0), 0)</f>
        <v>0</v>
      </c>
      <c r="T4228" s="13">
        <f>IFERROR(VLOOKUP($A4228, 'Fielding Data'!$A$1:$H$12056, 8, 0), 0)</f>
        <v>0</v>
      </c>
      <c r="U4228" s="13">
        <f>SUMIFS('Fielding Data'!E:E, 'Fielding Data'!$A:$A, $A4228)</f>
        <v>1</v>
      </c>
      <c r="V4228" s="13">
        <f>SUMIFS('Fielding Data'!F:F, 'Fielding Data'!$A:$A, $A4228)</f>
        <v>5</v>
      </c>
      <c r="W4228" s="13">
        <f>SUMIFS('Fielding Data'!G:G, 'Fielding Data'!$A:$A, $A4228)</f>
        <v>0</v>
      </c>
      <c r="X4228" s="13">
        <f>SUMIFS('Fielding Data'!H:H, 'Fielding Data'!$A:$A, $A4228)</f>
        <v>0</v>
      </c>
    </row>
    <row r="4229" spans="1:24" x14ac:dyDescent="0.3">
      <c r="A4229" s="13" t="str">
        <f t="shared" si="133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 t="shared" si="132"/>
        <v>P</v>
      </c>
      <c r="Q4229" s="13">
        <f>IFERROR(VLOOKUP($A4229, 'Fielding Data'!$A$1:$H$12056, 5, 0), 0)</f>
        <v>2</v>
      </c>
      <c r="R4229" s="13">
        <f>IFERROR(VLOOKUP($A4229, 'Fielding Data'!$A$1:$H$12056, 6, 0), 0)</f>
        <v>6</v>
      </c>
      <c r="S4229" s="13">
        <f>IFERROR(VLOOKUP($A4229, 'Fielding Data'!$A$1:$H$12056, 7, 0), 0)</f>
        <v>2</v>
      </c>
      <c r="T4229" s="13">
        <f>IFERROR(VLOOKUP($A4229, 'Fielding Data'!$A$1:$H$12056, 8, 0), 0)</f>
        <v>0</v>
      </c>
      <c r="U4229" s="13">
        <f>SUMIFS('Fielding Data'!E:E, 'Fielding Data'!$A:$A, $A4229)</f>
        <v>2</v>
      </c>
      <c r="V4229" s="13">
        <f>SUMIFS('Fielding Data'!F:F, 'Fielding Data'!$A:$A, $A4229)</f>
        <v>6</v>
      </c>
      <c r="W4229" s="13">
        <f>SUMIFS('Fielding Data'!G:G, 'Fielding Data'!$A:$A, $A4229)</f>
        <v>2</v>
      </c>
      <c r="X4229" s="13">
        <f>SUMIFS('Fielding Data'!H:H, 'Fielding Data'!$A:$A, $A4229)</f>
        <v>0</v>
      </c>
    </row>
    <row r="4230" spans="1:24" x14ac:dyDescent="0.3">
      <c r="A4230" s="13" t="str">
        <f t="shared" si="133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 t="shared" si="132"/>
        <v>1B</v>
      </c>
      <c r="Q4230" s="13">
        <f>IFERROR(VLOOKUP($A4230, 'Fielding Data'!$A$1:$H$12056, 5, 0), 0)</f>
        <v>77</v>
      </c>
      <c r="R4230" s="13">
        <f>IFERROR(VLOOKUP($A4230, 'Fielding Data'!$A$1:$H$12056, 6, 0), 0)</f>
        <v>6</v>
      </c>
      <c r="S4230" s="13">
        <f>IFERROR(VLOOKUP($A4230, 'Fielding Data'!$A$1:$H$12056, 7, 0), 0)</f>
        <v>0</v>
      </c>
      <c r="T4230" s="13">
        <f>IFERROR(VLOOKUP($A4230, 'Fielding Data'!$A$1:$H$12056, 8, 0), 0)</f>
        <v>5</v>
      </c>
      <c r="U4230" s="13">
        <f>SUMIFS('Fielding Data'!E:E, 'Fielding Data'!$A:$A, $A4230)</f>
        <v>77</v>
      </c>
      <c r="V4230" s="13">
        <f>SUMIFS('Fielding Data'!F:F, 'Fielding Data'!$A:$A, $A4230)</f>
        <v>6</v>
      </c>
      <c r="W4230" s="13">
        <f>SUMIFS('Fielding Data'!G:G, 'Fielding Data'!$A:$A, $A4230)</f>
        <v>0</v>
      </c>
      <c r="X4230" s="13">
        <f>SUMIFS('Fielding Data'!H:H, 'Fielding Data'!$A:$A, $A4230)</f>
        <v>5</v>
      </c>
    </row>
    <row r="4231" spans="1:24" x14ac:dyDescent="0.3">
      <c r="A4231" s="13" t="str">
        <f t="shared" si="133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 t="shared" si="132"/>
        <v>C</v>
      </c>
      <c r="Q4231" s="13">
        <f>IFERROR(VLOOKUP($A4231, 'Fielding Data'!$A$1:$H$12056, 5, 0), 0)</f>
        <v>210</v>
      </c>
      <c r="R4231" s="13">
        <f>IFERROR(VLOOKUP($A4231, 'Fielding Data'!$A$1:$H$12056, 6, 0), 0)</f>
        <v>16</v>
      </c>
      <c r="S4231" s="13">
        <f>IFERROR(VLOOKUP($A4231, 'Fielding Data'!$A$1:$H$12056, 7, 0), 0)</f>
        <v>2</v>
      </c>
      <c r="T4231" s="13">
        <f>IFERROR(VLOOKUP($A4231, 'Fielding Data'!$A$1:$H$12056, 8, 0), 0)</f>
        <v>0</v>
      </c>
      <c r="U4231" s="13">
        <f>SUMIFS('Fielding Data'!E:E, 'Fielding Data'!$A:$A, $A4231)</f>
        <v>210</v>
      </c>
      <c r="V4231" s="13">
        <f>SUMIFS('Fielding Data'!F:F, 'Fielding Data'!$A:$A, $A4231)</f>
        <v>16</v>
      </c>
      <c r="W4231" s="13">
        <f>SUMIFS('Fielding Data'!G:G, 'Fielding Data'!$A:$A, $A4231)</f>
        <v>2</v>
      </c>
      <c r="X4231" s="13">
        <f>SUMIFS('Fielding Data'!H:H, 'Fielding Data'!$A:$A, $A4231)</f>
        <v>0</v>
      </c>
    </row>
    <row r="4232" spans="1:24" x14ac:dyDescent="0.3">
      <c r="A4232" s="13" t="str">
        <f t="shared" si="133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 t="shared" si="132"/>
        <v>CF</v>
      </c>
      <c r="Q4232" s="13">
        <f>IFERROR(VLOOKUP($A4232, 'Fielding Data'!$A$1:$H$12056, 5, 0), 0)</f>
        <v>0</v>
      </c>
      <c r="R4232" s="13">
        <f>IFERROR(VLOOKUP($A4232, 'Fielding Data'!$A$1:$H$12056, 6, 0), 0)</f>
        <v>0</v>
      </c>
      <c r="S4232" s="13">
        <f>IFERROR(VLOOKUP($A4232, 'Fielding Data'!$A$1:$H$12056, 7, 0), 0)</f>
        <v>0</v>
      </c>
      <c r="T4232" s="13">
        <f>IFERROR(VLOOKUP($A4232, 'Fielding Data'!$A$1:$H$12056, 8, 0), 0)</f>
        <v>0</v>
      </c>
      <c r="U4232" s="13">
        <f>SUMIFS('Fielding Data'!E:E, 'Fielding Data'!$A:$A, $A4232)</f>
        <v>254</v>
      </c>
      <c r="V4232" s="13">
        <f>SUMIFS('Fielding Data'!F:F, 'Fielding Data'!$A:$A, $A4232)</f>
        <v>4</v>
      </c>
      <c r="W4232" s="13">
        <f>SUMIFS('Fielding Data'!G:G, 'Fielding Data'!$A:$A, $A4232)</f>
        <v>1</v>
      </c>
      <c r="X4232" s="13">
        <f>SUMIFS('Fielding Data'!H:H, 'Fielding Data'!$A:$A, $A4232)</f>
        <v>0</v>
      </c>
    </row>
    <row r="4233" spans="1:24" x14ac:dyDescent="0.3">
      <c r="A4233" s="13" t="str">
        <f t="shared" si="133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 t="shared" si="132"/>
        <v>1B</v>
      </c>
      <c r="Q4233" s="13">
        <f>IFERROR(VLOOKUP($A4233, 'Fielding Data'!$A$1:$H$12056, 5, 0), 0)</f>
        <v>153</v>
      </c>
      <c r="R4233" s="13">
        <f>IFERROR(VLOOKUP($A4233, 'Fielding Data'!$A$1:$H$12056, 6, 0), 0)</f>
        <v>13</v>
      </c>
      <c r="S4233" s="13">
        <f>IFERROR(VLOOKUP($A4233, 'Fielding Data'!$A$1:$H$12056, 7, 0), 0)</f>
        <v>0</v>
      </c>
      <c r="T4233" s="13">
        <f>IFERROR(VLOOKUP($A4233, 'Fielding Data'!$A$1:$H$12056, 8, 0), 0)</f>
        <v>6</v>
      </c>
      <c r="U4233" s="13">
        <f>SUMIFS('Fielding Data'!E:E, 'Fielding Data'!$A:$A, $A4233)</f>
        <v>153</v>
      </c>
      <c r="V4233" s="13">
        <f>SUMIFS('Fielding Data'!F:F, 'Fielding Data'!$A:$A, $A4233)</f>
        <v>13</v>
      </c>
      <c r="W4233" s="13">
        <f>SUMIFS('Fielding Data'!G:G, 'Fielding Data'!$A:$A, $A4233)</f>
        <v>0</v>
      </c>
      <c r="X4233" s="13">
        <f>SUMIFS('Fielding Data'!H:H, 'Fielding Data'!$A:$A, $A4233)</f>
        <v>6</v>
      </c>
    </row>
    <row r="4234" spans="1:24" x14ac:dyDescent="0.3">
      <c r="A4234" s="13" t="str">
        <f t="shared" si="133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 t="shared" si="132"/>
        <v>P</v>
      </c>
      <c r="Q4234" s="13">
        <f>IFERROR(VLOOKUP($A4234, 'Fielding Data'!$A$1:$H$12056, 5, 0), 0)</f>
        <v>2</v>
      </c>
      <c r="R4234" s="13">
        <f>IFERROR(VLOOKUP($A4234, 'Fielding Data'!$A$1:$H$12056, 6, 0), 0)</f>
        <v>7</v>
      </c>
      <c r="S4234" s="13">
        <f>IFERROR(VLOOKUP($A4234, 'Fielding Data'!$A$1:$H$12056, 7, 0), 0)</f>
        <v>0</v>
      </c>
      <c r="T4234" s="13">
        <f>IFERROR(VLOOKUP($A4234, 'Fielding Data'!$A$1:$H$12056, 8, 0), 0)</f>
        <v>0</v>
      </c>
      <c r="U4234" s="13">
        <f>SUMIFS('Fielding Data'!E:E, 'Fielding Data'!$A:$A, $A4234)</f>
        <v>2</v>
      </c>
      <c r="V4234" s="13">
        <f>SUMIFS('Fielding Data'!F:F, 'Fielding Data'!$A:$A, $A4234)</f>
        <v>7</v>
      </c>
      <c r="W4234" s="13">
        <f>SUMIFS('Fielding Data'!G:G, 'Fielding Data'!$A:$A, $A4234)</f>
        <v>0</v>
      </c>
      <c r="X4234" s="13">
        <f>SUMIFS('Fielding Data'!H:H, 'Fielding Data'!$A:$A, $A4234)</f>
        <v>0</v>
      </c>
    </row>
    <row r="4235" spans="1:24" x14ac:dyDescent="0.3">
      <c r="A4235" s="13" t="str">
        <f t="shared" si="133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 t="shared" si="132"/>
        <v>P</v>
      </c>
      <c r="Q4235" s="13">
        <f>IFERROR(VLOOKUP($A4235, 'Fielding Data'!$A$1:$H$12056, 5, 0), 0)</f>
        <v>9</v>
      </c>
      <c r="R4235" s="13">
        <f>IFERROR(VLOOKUP($A4235, 'Fielding Data'!$A$1:$H$12056, 6, 0), 0)</f>
        <v>30</v>
      </c>
      <c r="S4235" s="13">
        <f>IFERROR(VLOOKUP($A4235, 'Fielding Data'!$A$1:$H$12056, 7, 0), 0)</f>
        <v>2</v>
      </c>
      <c r="T4235" s="13">
        <f>IFERROR(VLOOKUP($A4235, 'Fielding Data'!$A$1:$H$12056, 8, 0), 0)</f>
        <v>2</v>
      </c>
      <c r="U4235" s="13">
        <f>SUMIFS('Fielding Data'!E:E, 'Fielding Data'!$A:$A, $A4235)</f>
        <v>9</v>
      </c>
      <c r="V4235" s="13">
        <f>SUMIFS('Fielding Data'!F:F, 'Fielding Data'!$A:$A, $A4235)</f>
        <v>30</v>
      </c>
      <c r="W4235" s="13">
        <f>SUMIFS('Fielding Data'!G:G, 'Fielding Data'!$A:$A, $A4235)</f>
        <v>2</v>
      </c>
      <c r="X4235" s="13">
        <f>SUMIFS('Fielding Data'!H:H, 'Fielding Data'!$A:$A, $A4235)</f>
        <v>2</v>
      </c>
    </row>
    <row r="4236" spans="1:24" x14ac:dyDescent="0.3">
      <c r="A4236" s="13" t="str">
        <f t="shared" si="133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 t="shared" si="132"/>
        <v>P</v>
      </c>
      <c r="Q4236" s="13">
        <f>IFERROR(VLOOKUP($A4236, 'Fielding Data'!$A$1:$H$12056, 5, 0), 0)</f>
        <v>2</v>
      </c>
      <c r="R4236" s="13">
        <f>IFERROR(VLOOKUP($A4236, 'Fielding Data'!$A$1:$H$12056, 6, 0), 0)</f>
        <v>1</v>
      </c>
      <c r="S4236" s="13">
        <f>IFERROR(VLOOKUP($A4236, 'Fielding Data'!$A$1:$H$12056, 7, 0), 0)</f>
        <v>0</v>
      </c>
      <c r="T4236" s="13">
        <f>IFERROR(VLOOKUP($A4236, 'Fielding Data'!$A$1:$H$12056, 8, 0), 0)</f>
        <v>0</v>
      </c>
      <c r="U4236" s="13">
        <f>SUMIFS('Fielding Data'!E:E, 'Fielding Data'!$A:$A, $A4236)</f>
        <v>2</v>
      </c>
      <c r="V4236" s="13">
        <f>SUMIFS('Fielding Data'!F:F, 'Fielding Data'!$A:$A, $A4236)</f>
        <v>1</v>
      </c>
      <c r="W4236" s="13">
        <f>SUMIFS('Fielding Data'!G:G, 'Fielding Data'!$A:$A, $A4236)</f>
        <v>0</v>
      </c>
      <c r="X4236" s="13">
        <f>SUMIFS('Fielding Data'!H:H, 'Fielding Data'!$A:$A, $A4236)</f>
        <v>0</v>
      </c>
    </row>
    <row r="4237" spans="1:24" x14ac:dyDescent="0.3">
      <c r="A4237" s="13" t="str">
        <f t="shared" si="133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 t="shared" si="132"/>
        <v>P</v>
      </c>
      <c r="Q4237" s="13">
        <f>IFERROR(VLOOKUP($A4237, 'Fielding Data'!$A$1:$H$12056, 5, 0), 0)</f>
        <v>7</v>
      </c>
      <c r="R4237" s="13">
        <f>IFERROR(VLOOKUP($A4237, 'Fielding Data'!$A$1:$H$12056, 6, 0), 0)</f>
        <v>11</v>
      </c>
      <c r="S4237" s="13">
        <f>IFERROR(VLOOKUP($A4237, 'Fielding Data'!$A$1:$H$12056, 7, 0), 0)</f>
        <v>0</v>
      </c>
      <c r="T4237" s="13">
        <f>IFERROR(VLOOKUP($A4237, 'Fielding Data'!$A$1:$H$12056, 8, 0), 0)</f>
        <v>2</v>
      </c>
      <c r="U4237" s="13">
        <f>SUMIFS('Fielding Data'!E:E, 'Fielding Data'!$A:$A, $A4237)</f>
        <v>7</v>
      </c>
      <c r="V4237" s="13">
        <f>SUMIFS('Fielding Data'!F:F, 'Fielding Data'!$A:$A, $A4237)</f>
        <v>11</v>
      </c>
      <c r="W4237" s="13">
        <f>SUMIFS('Fielding Data'!G:G, 'Fielding Data'!$A:$A, $A4237)</f>
        <v>0</v>
      </c>
      <c r="X4237" s="13">
        <f>SUMIFS('Fielding Data'!H:H, 'Fielding Data'!$A:$A, $A4237)</f>
        <v>2</v>
      </c>
    </row>
    <row r="4238" spans="1:24" x14ac:dyDescent="0.3">
      <c r="A4238" s="13" t="str">
        <f t="shared" si="133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 t="shared" si="132"/>
        <v>P</v>
      </c>
      <c r="Q4238" s="13">
        <f>IFERROR(VLOOKUP($A4238, 'Fielding Data'!$A$1:$H$12056, 5, 0), 0)</f>
        <v>10</v>
      </c>
      <c r="R4238" s="13">
        <f>IFERROR(VLOOKUP($A4238, 'Fielding Data'!$A$1:$H$12056, 6, 0), 0)</f>
        <v>8</v>
      </c>
      <c r="S4238" s="13">
        <f>IFERROR(VLOOKUP($A4238, 'Fielding Data'!$A$1:$H$12056, 7, 0), 0)</f>
        <v>0</v>
      </c>
      <c r="T4238" s="13">
        <f>IFERROR(VLOOKUP($A4238, 'Fielding Data'!$A$1:$H$12056, 8, 0), 0)</f>
        <v>2</v>
      </c>
      <c r="U4238" s="13">
        <f>SUMIFS('Fielding Data'!E:E, 'Fielding Data'!$A:$A, $A4238)</f>
        <v>10</v>
      </c>
      <c r="V4238" s="13">
        <f>SUMIFS('Fielding Data'!F:F, 'Fielding Data'!$A:$A, $A4238)</f>
        <v>8</v>
      </c>
      <c r="W4238" s="13">
        <f>SUMIFS('Fielding Data'!G:G, 'Fielding Data'!$A:$A, $A4238)</f>
        <v>0</v>
      </c>
      <c r="X4238" s="13">
        <f>SUMIFS('Fielding Data'!H:H, 'Fielding Data'!$A:$A, $A4238)</f>
        <v>2</v>
      </c>
    </row>
    <row r="4239" spans="1:24" x14ac:dyDescent="0.3">
      <c r="A4239" s="13" t="str">
        <f t="shared" si="133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 t="shared" si="132"/>
        <v>1B</v>
      </c>
      <c r="Q4239" s="13">
        <f>IFERROR(VLOOKUP($A4239, 'Fielding Data'!$A$1:$H$12056, 5, 0), 0)</f>
        <v>1</v>
      </c>
      <c r="R4239" s="13">
        <f>IFERROR(VLOOKUP($A4239, 'Fielding Data'!$A$1:$H$12056, 6, 0), 0)</f>
        <v>0</v>
      </c>
      <c r="S4239" s="13">
        <f>IFERROR(VLOOKUP($A4239, 'Fielding Data'!$A$1:$H$12056, 7, 0), 0)</f>
        <v>0</v>
      </c>
      <c r="T4239" s="13">
        <f>IFERROR(VLOOKUP($A4239, 'Fielding Data'!$A$1:$H$12056, 8, 0), 0)</f>
        <v>0</v>
      </c>
      <c r="U4239" s="13">
        <f>SUMIFS('Fielding Data'!E:E, 'Fielding Data'!$A:$A, $A4239)</f>
        <v>121</v>
      </c>
      <c r="V4239" s="13">
        <f>SUMIFS('Fielding Data'!F:F, 'Fielding Data'!$A:$A, $A4239)</f>
        <v>289</v>
      </c>
      <c r="W4239" s="13">
        <f>SUMIFS('Fielding Data'!G:G, 'Fielding Data'!$A:$A, $A4239)</f>
        <v>15</v>
      </c>
      <c r="X4239" s="13">
        <f>SUMIFS('Fielding Data'!H:H, 'Fielding Data'!$A:$A, $A4239)</f>
        <v>62</v>
      </c>
    </row>
    <row r="4240" spans="1:24" x14ac:dyDescent="0.3">
      <c r="A4240" s="13" t="str">
        <f t="shared" si="133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 t="shared" si="132"/>
        <v>CF</v>
      </c>
      <c r="Q4240" s="13">
        <f>IFERROR(VLOOKUP($A4240, 'Fielding Data'!$A$1:$H$12056, 5, 0), 0)</f>
        <v>0</v>
      </c>
      <c r="R4240" s="13">
        <f>IFERROR(VLOOKUP($A4240, 'Fielding Data'!$A$1:$H$12056, 6, 0), 0)</f>
        <v>0</v>
      </c>
      <c r="S4240" s="13">
        <f>IFERROR(VLOOKUP($A4240, 'Fielding Data'!$A$1:$H$12056, 7, 0), 0)</f>
        <v>0</v>
      </c>
      <c r="T4240" s="13">
        <f>IFERROR(VLOOKUP($A4240, 'Fielding Data'!$A$1:$H$12056, 8, 0), 0)</f>
        <v>0</v>
      </c>
      <c r="U4240" s="13">
        <f>SUMIFS('Fielding Data'!E:E, 'Fielding Data'!$A:$A, $A4240)</f>
        <v>11</v>
      </c>
      <c r="V4240" s="13">
        <f>SUMIFS('Fielding Data'!F:F, 'Fielding Data'!$A:$A, $A4240)</f>
        <v>0</v>
      </c>
      <c r="W4240" s="13">
        <f>SUMIFS('Fielding Data'!G:G, 'Fielding Data'!$A:$A, $A4240)</f>
        <v>0</v>
      </c>
      <c r="X4240" s="13">
        <f>SUMIFS('Fielding Data'!H:H, 'Fielding Data'!$A:$A, $A4240)</f>
        <v>0</v>
      </c>
    </row>
    <row r="4241" spans="1:24" x14ac:dyDescent="0.3">
      <c r="A4241" s="13" t="str">
        <f t="shared" si="133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 t="shared" si="132"/>
        <v>C</v>
      </c>
      <c r="Q4241" s="13">
        <f>IFERROR(VLOOKUP($A4241, 'Fielding Data'!$A$1:$H$12056, 5, 0), 0)</f>
        <v>668</v>
      </c>
      <c r="R4241" s="13">
        <f>IFERROR(VLOOKUP($A4241, 'Fielding Data'!$A$1:$H$12056, 6, 0), 0)</f>
        <v>55</v>
      </c>
      <c r="S4241" s="13">
        <f>IFERROR(VLOOKUP($A4241, 'Fielding Data'!$A$1:$H$12056, 7, 0), 0)</f>
        <v>5</v>
      </c>
      <c r="T4241" s="13">
        <f>IFERROR(VLOOKUP($A4241, 'Fielding Data'!$A$1:$H$12056, 8, 0), 0)</f>
        <v>2</v>
      </c>
      <c r="U4241" s="13">
        <f>SUMIFS('Fielding Data'!E:E, 'Fielding Data'!$A:$A, $A4241)</f>
        <v>668</v>
      </c>
      <c r="V4241" s="13">
        <f>SUMIFS('Fielding Data'!F:F, 'Fielding Data'!$A:$A, $A4241)</f>
        <v>55</v>
      </c>
      <c r="W4241" s="13">
        <f>SUMIFS('Fielding Data'!G:G, 'Fielding Data'!$A:$A, $A4241)</f>
        <v>5</v>
      </c>
      <c r="X4241" s="13">
        <f>SUMIFS('Fielding Data'!H:H, 'Fielding Data'!$A:$A, $A4241)</f>
        <v>2</v>
      </c>
    </row>
    <row r="4242" spans="1:24" x14ac:dyDescent="0.3">
      <c r="A4242" s="13" t="str">
        <f t="shared" si="133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 t="shared" si="132"/>
        <v>1B</v>
      </c>
      <c r="Q4242" s="13">
        <f>IFERROR(VLOOKUP($A4242, 'Fielding Data'!$A$1:$H$12056, 5, 0), 0)</f>
        <v>10</v>
      </c>
      <c r="R4242" s="13">
        <f>IFERROR(VLOOKUP($A4242, 'Fielding Data'!$A$1:$H$12056, 6, 0), 0)</f>
        <v>1</v>
      </c>
      <c r="S4242" s="13">
        <f>IFERROR(VLOOKUP($A4242, 'Fielding Data'!$A$1:$H$12056, 7, 0), 0)</f>
        <v>0</v>
      </c>
      <c r="T4242" s="13">
        <f>IFERROR(VLOOKUP($A4242, 'Fielding Data'!$A$1:$H$12056, 8, 0), 0)</f>
        <v>0</v>
      </c>
      <c r="U4242" s="13">
        <f>SUMIFS('Fielding Data'!E:E, 'Fielding Data'!$A:$A, $A4242)</f>
        <v>64</v>
      </c>
      <c r="V4242" s="13">
        <f>SUMIFS('Fielding Data'!F:F, 'Fielding Data'!$A:$A, $A4242)</f>
        <v>159</v>
      </c>
      <c r="W4242" s="13">
        <f>SUMIFS('Fielding Data'!G:G, 'Fielding Data'!$A:$A, $A4242)</f>
        <v>10</v>
      </c>
      <c r="X4242" s="13">
        <f>SUMIFS('Fielding Data'!H:H, 'Fielding Data'!$A:$A, $A4242)</f>
        <v>13</v>
      </c>
    </row>
    <row r="4243" spans="1:24" x14ac:dyDescent="0.3">
      <c r="A4243" s="13" t="str">
        <f t="shared" si="133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 t="shared" si="132"/>
        <v>P</v>
      </c>
      <c r="Q4243" s="13">
        <f>IFERROR(VLOOKUP($A4243, 'Fielding Data'!$A$1:$H$12056, 5, 0), 0)</f>
        <v>0</v>
      </c>
      <c r="R4243" s="13">
        <f>IFERROR(VLOOKUP($A4243, 'Fielding Data'!$A$1:$H$12056, 6, 0), 0)</f>
        <v>4</v>
      </c>
      <c r="S4243" s="13">
        <f>IFERROR(VLOOKUP($A4243, 'Fielding Data'!$A$1:$H$12056, 7, 0), 0)</f>
        <v>2</v>
      </c>
      <c r="T4243" s="13">
        <f>IFERROR(VLOOKUP($A4243, 'Fielding Data'!$A$1:$H$12056, 8, 0), 0)</f>
        <v>0</v>
      </c>
      <c r="U4243" s="13">
        <f>SUMIFS('Fielding Data'!E:E, 'Fielding Data'!$A:$A, $A4243)</f>
        <v>0</v>
      </c>
      <c r="V4243" s="13">
        <f>SUMIFS('Fielding Data'!F:F, 'Fielding Data'!$A:$A, $A4243)</f>
        <v>4</v>
      </c>
      <c r="W4243" s="13">
        <f>SUMIFS('Fielding Data'!G:G, 'Fielding Data'!$A:$A, $A4243)</f>
        <v>2</v>
      </c>
      <c r="X4243" s="13">
        <f>SUMIFS('Fielding Data'!H:H, 'Fielding Data'!$A:$A, $A4243)</f>
        <v>0</v>
      </c>
    </row>
    <row r="4244" spans="1:24" x14ac:dyDescent="0.3">
      <c r="A4244" s="13" t="str">
        <f t="shared" si="133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 t="shared" si="132"/>
        <v>P</v>
      </c>
      <c r="Q4244" s="13">
        <f>IFERROR(VLOOKUP($A4244, 'Fielding Data'!$A$1:$H$12056, 5, 0), 0)</f>
        <v>0</v>
      </c>
      <c r="R4244" s="13">
        <f>IFERROR(VLOOKUP($A4244, 'Fielding Data'!$A$1:$H$12056, 6, 0), 0)</f>
        <v>0</v>
      </c>
      <c r="S4244" s="13">
        <f>IFERROR(VLOOKUP($A4244, 'Fielding Data'!$A$1:$H$12056, 7, 0), 0)</f>
        <v>0</v>
      </c>
      <c r="T4244" s="13">
        <f>IFERROR(VLOOKUP($A4244, 'Fielding Data'!$A$1:$H$12056, 8, 0), 0)</f>
        <v>0</v>
      </c>
      <c r="U4244" s="13">
        <f>SUMIFS('Fielding Data'!E:E, 'Fielding Data'!$A:$A, $A4244)</f>
        <v>0</v>
      </c>
      <c r="V4244" s="13">
        <f>SUMIFS('Fielding Data'!F:F, 'Fielding Data'!$A:$A, $A4244)</f>
        <v>0</v>
      </c>
      <c r="W4244" s="13">
        <f>SUMIFS('Fielding Data'!G:G, 'Fielding Data'!$A:$A, $A4244)</f>
        <v>0</v>
      </c>
      <c r="X4244" s="13">
        <f>SUMIFS('Fielding Data'!H:H, 'Fielding Data'!$A:$A, $A4244)</f>
        <v>0</v>
      </c>
    </row>
    <row r="4245" spans="1:24" x14ac:dyDescent="0.3">
      <c r="A4245" s="13" t="str">
        <f t="shared" si="133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 t="shared" si="132"/>
        <v>P</v>
      </c>
      <c r="Q4245" s="13">
        <f>IFERROR(VLOOKUP($A4245, 'Fielding Data'!$A$1:$H$12056, 5, 0), 0)</f>
        <v>14</v>
      </c>
      <c r="R4245" s="13">
        <f>IFERROR(VLOOKUP($A4245, 'Fielding Data'!$A$1:$H$12056, 6, 0), 0)</f>
        <v>24</v>
      </c>
      <c r="S4245" s="13">
        <f>IFERROR(VLOOKUP($A4245, 'Fielding Data'!$A$1:$H$12056, 7, 0), 0)</f>
        <v>0</v>
      </c>
      <c r="T4245" s="13">
        <f>IFERROR(VLOOKUP($A4245, 'Fielding Data'!$A$1:$H$12056, 8, 0), 0)</f>
        <v>0</v>
      </c>
      <c r="U4245" s="13">
        <f>SUMIFS('Fielding Data'!E:E, 'Fielding Data'!$A:$A, $A4245)</f>
        <v>14</v>
      </c>
      <c r="V4245" s="13">
        <f>SUMIFS('Fielding Data'!F:F, 'Fielding Data'!$A:$A, $A4245)</f>
        <v>24</v>
      </c>
      <c r="W4245" s="13">
        <f>SUMIFS('Fielding Data'!G:G, 'Fielding Data'!$A:$A, $A4245)</f>
        <v>0</v>
      </c>
      <c r="X4245" s="13">
        <f>SUMIFS('Fielding Data'!H:H, 'Fielding Data'!$A:$A, $A4245)</f>
        <v>0</v>
      </c>
    </row>
    <row r="4246" spans="1:24" x14ac:dyDescent="0.3">
      <c r="A4246" s="13" t="str">
        <f t="shared" si="133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 t="shared" si="132"/>
        <v>P</v>
      </c>
      <c r="Q4246" s="13">
        <f>IFERROR(VLOOKUP($A4246, 'Fielding Data'!$A$1:$H$12056, 5, 0), 0)</f>
        <v>2</v>
      </c>
      <c r="R4246" s="13">
        <f>IFERROR(VLOOKUP($A4246, 'Fielding Data'!$A$1:$H$12056, 6, 0), 0)</f>
        <v>2</v>
      </c>
      <c r="S4246" s="13">
        <f>IFERROR(VLOOKUP($A4246, 'Fielding Data'!$A$1:$H$12056, 7, 0), 0)</f>
        <v>1</v>
      </c>
      <c r="T4246" s="13">
        <f>IFERROR(VLOOKUP($A4246, 'Fielding Data'!$A$1:$H$12056, 8, 0), 0)</f>
        <v>0</v>
      </c>
      <c r="U4246" s="13">
        <f>SUMIFS('Fielding Data'!E:E, 'Fielding Data'!$A:$A, $A4246)</f>
        <v>2</v>
      </c>
      <c r="V4246" s="13">
        <f>SUMIFS('Fielding Data'!F:F, 'Fielding Data'!$A:$A, $A4246)</f>
        <v>2</v>
      </c>
      <c r="W4246" s="13">
        <f>SUMIFS('Fielding Data'!G:G, 'Fielding Data'!$A:$A, $A4246)</f>
        <v>1</v>
      </c>
      <c r="X4246" s="13">
        <f>SUMIFS('Fielding Data'!H:H, 'Fielding Data'!$A:$A, $A4246)</f>
        <v>0</v>
      </c>
    </row>
    <row r="4247" spans="1:24" x14ac:dyDescent="0.3">
      <c r="A4247" s="13" t="str">
        <f t="shared" si="133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 t="shared" si="132"/>
        <v>2B</v>
      </c>
      <c r="Q4247" s="13">
        <f>IFERROR(VLOOKUP($A4247, 'Fielding Data'!$A$1:$H$12056, 5, 0), 0)</f>
        <v>22</v>
      </c>
      <c r="R4247" s="13">
        <f>IFERROR(VLOOKUP($A4247, 'Fielding Data'!$A$1:$H$12056, 6, 0), 0)</f>
        <v>25</v>
      </c>
      <c r="S4247" s="13">
        <f>IFERROR(VLOOKUP($A4247, 'Fielding Data'!$A$1:$H$12056, 7, 0), 0)</f>
        <v>1</v>
      </c>
      <c r="T4247" s="13">
        <f>IFERROR(VLOOKUP($A4247, 'Fielding Data'!$A$1:$H$12056, 8, 0), 0)</f>
        <v>5</v>
      </c>
      <c r="U4247" s="13">
        <f>SUMIFS('Fielding Data'!E:E, 'Fielding Data'!$A:$A, $A4247)</f>
        <v>109</v>
      </c>
      <c r="V4247" s="13">
        <f>SUMIFS('Fielding Data'!F:F, 'Fielding Data'!$A:$A, $A4247)</f>
        <v>181</v>
      </c>
      <c r="W4247" s="13">
        <f>SUMIFS('Fielding Data'!G:G, 'Fielding Data'!$A:$A, $A4247)</f>
        <v>8</v>
      </c>
      <c r="X4247" s="13">
        <f>SUMIFS('Fielding Data'!H:H, 'Fielding Data'!$A:$A, $A4247)</f>
        <v>35</v>
      </c>
    </row>
    <row r="4248" spans="1:24" x14ac:dyDescent="0.3">
      <c r="A4248" s="13" t="str">
        <f t="shared" si="133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 t="shared" si="132"/>
        <v>C</v>
      </c>
      <c r="Q4248" s="13">
        <f>IFERROR(VLOOKUP($A4248, 'Fielding Data'!$A$1:$H$12056, 5, 0), 0)</f>
        <v>103</v>
      </c>
      <c r="R4248" s="13">
        <f>IFERROR(VLOOKUP($A4248, 'Fielding Data'!$A$1:$H$12056, 6, 0), 0)</f>
        <v>6</v>
      </c>
      <c r="S4248" s="13">
        <f>IFERROR(VLOOKUP($A4248, 'Fielding Data'!$A$1:$H$12056, 7, 0), 0)</f>
        <v>1</v>
      </c>
      <c r="T4248" s="13">
        <f>IFERROR(VLOOKUP($A4248, 'Fielding Data'!$A$1:$H$12056, 8, 0), 0)</f>
        <v>1</v>
      </c>
      <c r="U4248" s="13">
        <f>SUMIFS('Fielding Data'!E:E, 'Fielding Data'!$A:$A, $A4248)</f>
        <v>103</v>
      </c>
      <c r="V4248" s="13">
        <f>SUMIFS('Fielding Data'!F:F, 'Fielding Data'!$A:$A, $A4248)</f>
        <v>6</v>
      </c>
      <c r="W4248" s="13">
        <f>SUMIFS('Fielding Data'!G:G, 'Fielding Data'!$A:$A, $A4248)</f>
        <v>1</v>
      </c>
      <c r="X4248" s="13">
        <f>SUMIFS('Fielding Data'!H:H, 'Fielding Data'!$A:$A, $A4248)</f>
        <v>1</v>
      </c>
    </row>
    <row r="4249" spans="1:24" x14ac:dyDescent="0.3">
      <c r="A4249" s="13" t="str">
        <f t="shared" si="133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 t="shared" si="132"/>
        <v>P</v>
      </c>
      <c r="Q4249" s="13">
        <f>IFERROR(VLOOKUP($A4249, 'Fielding Data'!$A$1:$H$12056, 5, 0), 0)</f>
        <v>0</v>
      </c>
      <c r="R4249" s="13">
        <f>IFERROR(VLOOKUP($A4249, 'Fielding Data'!$A$1:$H$12056, 6, 0), 0)</f>
        <v>0</v>
      </c>
      <c r="S4249" s="13">
        <f>IFERROR(VLOOKUP($A4249, 'Fielding Data'!$A$1:$H$12056, 7, 0), 0)</f>
        <v>0</v>
      </c>
      <c r="T4249" s="13">
        <f>IFERROR(VLOOKUP($A4249, 'Fielding Data'!$A$1:$H$12056, 8, 0), 0)</f>
        <v>0</v>
      </c>
      <c r="U4249" s="13">
        <f>SUMIFS('Fielding Data'!E:E, 'Fielding Data'!$A:$A, $A4249)</f>
        <v>0</v>
      </c>
      <c r="V4249" s="13">
        <f>SUMIFS('Fielding Data'!F:F, 'Fielding Data'!$A:$A, $A4249)</f>
        <v>0</v>
      </c>
      <c r="W4249" s="13">
        <f>SUMIFS('Fielding Data'!G:G, 'Fielding Data'!$A:$A, $A4249)</f>
        <v>0</v>
      </c>
      <c r="X4249" s="13">
        <f>SUMIFS('Fielding Data'!H:H, 'Fielding Data'!$A:$A, $A4249)</f>
        <v>0</v>
      </c>
    </row>
    <row r="4250" spans="1:24" x14ac:dyDescent="0.3">
      <c r="A4250" s="13" t="str">
        <f t="shared" si="133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 t="shared" si="132"/>
        <v>P</v>
      </c>
      <c r="Q4250" s="13">
        <f>IFERROR(VLOOKUP($A4250, 'Fielding Data'!$A$1:$H$12056, 5, 0), 0)</f>
        <v>10</v>
      </c>
      <c r="R4250" s="13">
        <f>IFERROR(VLOOKUP($A4250, 'Fielding Data'!$A$1:$H$12056, 6, 0), 0)</f>
        <v>13</v>
      </c>
      <c r="S4250" s="13">
        <f>IFERROR(VLOOKUP($A4250, 'Fielding Data'!$A$1:$H$12056, 7, 0), 0)</f>
        <v>1</v>
      </c>
      <c r="T4250" s="13">
        <f>IFERROR(VLOOKUP($A4250, 'Fielding Data'!$A$1:$H$12056, 8, 0), 0)</f>
        <v>0</v>
      </c>
      <c r="U4250" s="13">
        <f>SUMIFS('Fielding Data'!E:E, 'Fielding Data'!$A:$A, $A4250)</f>
        <v>10</v>
      </c>
      <c r="V4250" s="13">
        <f>SUMIFS('Fielding Data'!F:F, 'Fielding Data'!$A:$A, $A4250)</f>
        <v>13</v>
      </c>
      <c r="W4250" s="13">
        <f>SUMIFS('Fielding Data'!G:G, 'Fielding Data'!$A:$A, $A4250)</f>
        <v>1</v>
      </c>
      <c r="X4250" s="13">
        <f>SUMIFS('Fielding Data'!H:H, 'Fielding Data'!$A:$A, $A4250)</f>
        <v>0</v>
      </c>
    </row>
    <row r="4251" spans="1:24" x14ac:dyDescent="0.3">
      <c r="A4251" s="13" t="str">
        <f t="shared" si="133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 t="shared" si="132"/>
        <v>P</v>
      </c>
      <c r="Q4251" s="13">
        <f>IFERROR(VLOOKUP($A4251, 'Fielding Data'!$A$1:$H$12056, 5, 0), 0)</f>
        <v>6</v>
      </c>
      <c r="R4251" s="13">
        <f>IFERROR(VLOOKUP($A4251, 'Fielding Data'!$A$1:$H$12056, 6, 0), 0)</f>
        <v>11</v>
      </c>
      <c r="S4251" s="13">
        <f>IFERROR(VLOOKUP($A4251, 'Fielding Data'!$A$1:$H$12056, 7, 0), 0)</f>
        <v>1</v>
      </c>
      <c r="T4251" s="13">
        <f>IFERROR(VLOOKUP($A4251, 'Fielding Data'!$A$1:$H$12056, 8, 0), 0)</f>
        <v>0</v>
      </c>
      <c r="U4251" s="13">
        <f>SUMIFS('Fielding Data'!E:E, 'Fielding Data'!$A:$A, $A4251)</f>
        <v>6</v>
      </c>
      <c r="V4251" s="13">
        <f>SUMIFS('Fielding Data'!F:F, 'Fielding Data'!$A:$A, $A4251)</f>
        <v>11</v>
      </c>
      <c r="W4251" s="13">
        <f>SUMIFS('Fielding Data'!G:G, 'Fielding Data'!$A:$A, $A4251)</f>
        <v>1</v>
      </c>
      <c r="X4251" s="13">
        <f>SUMIFS('Fielding Data'!H:H, 'Fielding Data'!$A:$A, $A4251)</f>
        <v>0</v>
      </c>
    </row>
    <row r="4252" spans="1:24" x14ac:dyDescent="0.3">
      <c r="A4252" s="13" t="str">
        <f t="shared" si="133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 t="shared" si="132"/>
        <v>P</v>
      </c>
      <c r="Q4252" s="13">
        <f>IFERROR(VLOOKUP($A4252, 'Fielding Data'!$A$1:$H$12056, 5, 0), 0)</f>
        <v>1</v>
      </c>
      <c r="R4252" s="13">
        <f>IFERROR(VLOOKUP($A4252, 'Fielding Data'!$A$1:$H$12056, 6, 0), 0)</f>
        <v>5</v>
      </c>
      <c r="S4252" s="13">
        <f>IFERROR(VLOOKUP($A4252, 'Fielding Data'!$A$1:$H$12056, 7, 0), 0)</f>
        <v>0</v>
      </c>
      <c r="T4252" s="13">
        <f>IFERROR(VLOOKUP($A4252, 'Fielding Data'!$A$1:$H$12056, 8, 0), 0)</f>
        <v>1</v>
      </c>
      <c r="U4252" s="13">
        <f>SUMIFS('Fielding Data'!E:E, 'Fielding Data'!$A:$A, $A4252)</f>
        <v>1</v>
      </c>
      <c r="V4252" s="13">
        <f>SUMIFS('Fielding Data'!F:F, 'Fielding Data'!$A:$A, $A4252)</f>
        <v>5</v>
      </c>
      <c r="W4252" s="13">
        <f>SUMIFS('Fielding Data'!G:G, 'Fielding Data'!$A:$A, $A4252)</f>
        <v>0</v>
      </c>
      <c r="X4252" s="13">
        <f>SUMIFS('Fielding Data'!H:H, 'Fielding Data'!$A:$A, $A4252)</f>
        <v>1</v>
      </c>
    </row>
    <row r="4253" spans="1:24" x14ac:dyDescent="0.3">
      <c r="A4253" s="13" t="str">
        <f t="shared" si="133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 t="shared" si="132"/>
        <v>P</v>
      </c>
      <c r="Q4253" s="13">
        <f>IFERROR(VLOOKUP($A4253, 'Fielding Data'!$A$1:$H$12056, 5, 0), 0)</f>
        <v>5</v>
      </c>
      <c r="R4253" s="13">
        <f>IFERROR(VLOOKUP($A4253, 'Fielding Data'!$A$1:$H$12056, 6, 0), 0)</f>
        <v>20</v>
      </c>
      <c r="S4253" s="13">
        <f>IFERROR(VLOOKUP($A4253, 'Fielding Data'!$A$1:$H$12056, 7, 0), 0)</f>
        <v>0</v>
      </c>
      <c r="T4253" s="13">
        <f>IFERROR(VLOOKUP($A4253, 'Fielding Data'!$A$1:$H$12056, 8, 0), 0)</f>
        <v>1</v>
      </c>
      <c r="U4253" s="13">
        <f>SUMIFS('Fielding Data'!E:E, 'Fielding Data'!$A:$A, $A4253)</f>
        <v>5</v>
      </c>
      <c r="V4253" s="13">
        <f>SUMIFS('Fielding Data'!F:F, 'Fielding Data'!$A:$A, $A4253)</f>
        <v>20</v>
      </c>
      <c r="W4253" s="13">
        <f>SUMIFS('Fielding Data'!G:G, 'Fielding Data'!$A:$A, $A4253)</f>
        <v>0</v>
      </c>
      <c r="X4253" s="13">
        <f>SUMIFS('Fielding Data'!H:H, 'Fielding Data'!$A:$A, $A4253)</f>
        <v>1</v>
      </c>
    </row>
    <row r="4254" spans="1:24" x14ac:dyDescent="0.3">
      <c r="A4254" s="13" t="str">
        <f t="shared" si="133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 t="shared" si="132"/>
        <v>C</v>
      </c>
      <c r="Q4254" s="13">
        <f>IFERROR(VLOOKUP($A4254, 'Fielding Data'!$A$1:$H$12056, 5, 0), 0)</f>
        <v>674</v>
      </c>
      <c r="R4254" s="13">
        <f>IFERROR(VLOOKUP($A4254, 'Fielding Data'!$A$1:$H$12056, 6, 0), 0)</f>
        <v>34</v>
      </c>
      <c r="S4254" s="13">
        <f>IFERROR(VLOOKUP($A4254, 'Fielding Data'!$A$1:$H$12056, 7, 0), 0)</f>
        <v>4</v>
      </c>
      <c r="T4254" s="13">
        <f>IFERROR(VLOOKUP($A4254, 'Fielding Data'!$A$1:$H$12056, 8, 0), 0)</f>
        <v>5</v>
      </c>
      <c r="U4254" s="13">
        <f>SUMIFS('Fielding Data'!E:E, 'Fielding Data'!$A:$A, $A4254)</f>
        <v>674</v>
      </c>
      <c r="V4254" s="13">
        <f>SUMIFS('Fielding Data'!F:F, 'Fielding Data'!$A:$A, $A4254)</f>
        <v>34</v>
      </c>
      <c r="W4254" s="13">
        <f>SUMIFS('Fielding Data'!G:G, 'Fielding Data'!$A:$A, $A4254)</f>
        <v>4</v>
      </c>
      <c r="X4254" s="13">
        <f>SUMIFS('Fielding Data'!H:H, 'Fielding Data'!$A:$A, $A4254)</f>
        <v>5</v>
      </c>
    </row>
    <row r="4255" spans="1:24" x14ac:dyDescent="0.3">
      <c r="A4255" s="13" t="str">
        <f t="shared" si="133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 t="shared" si="132"/>
        <v>1B</v>
      </c>
      <c r="Q4255" s="13">
        <f>IFERROR(VLOOKUP($A4255, 'Fielding Data'!$A$1:$H$12056, 5, 0), 0)</f>
        <v>17</v>
      </c>
      <c r="R4255" s="13">
        <f>IFERROR(VLOOKUP($A4255, 'Fielding Data'!$A$1:$H$12056, 6, 0), 0)</f>
        <v>1</v>
      </c>
      <c r="S4255" s="13">
        <f>IFERROR(VLOOKUP($A4255, 'Fielding Data'!$A$1:$H$12056, 7, 0), 0)</f>
        <v>0</v>
      </c>
      <c r="T4255" s="13">
        <f>IFERROR(VLOOKUP($A4255, 'Fielding Data'!$A$1:$H$12056, 8, 0), 0)</f>
        <v>1</v>
      </c>
      <c r="U4255" s="13">
        <f>SUMIFS('Fielding Data'!E:E, 'Fielding Data'!$A:$A, $A4255)</f>
        <v>993</v>
      </c>
      <c r="V4255" s="13">
        <f>SUMIFS('Fielding Data'!F:F, 'Fielding Data'!$A:$A, $A4255)</f>
        <v>64</v>
      </c>
      <c r="W4255" s="13">
        <f>SUMIFS('Fielding Data'!G:G, 'Fielding Data'!$A:$A, $A4255)</f>
        <v>4</v>
      </c>
      <c r="X4255" s="13">
        <f>SUMIFS('Fielding Data'!H:H, 'Fielding Data'!$A:$A, $A4255)</f>
        <v>12</v>
      </c>
    </row>
    <row r="4256" spans="1:24" x14ac:dyDescent="0.3">
      <c r="A4256" s="13" t="str">
        <f t="shared" si="133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 t="shared" si="132"/>
        <v>C</v>
      </c>
      <c r="Q4256" s="13">
        <f>IFERROR(VLOOKUP($A4256, 'Fielding Data'!$A$1:$H$12056, 5, 0), 0)</f>
        <v>4</v>
      </c>
      <c r="R4256" s="13">
        <f>IFERROR(VLOOKUP($A4256, 'Fielding Data'!$A$1:$H$12056, 6, 0), 0)</f>
        <v>0</v>
      </c>
      <c r="S4256" s="13">
        <f>IFERROR(VLOOKUP($A4256, 'Fielding Data'!$A$1:$H$12056, 7, 0), 0)</f>
        <v>0</v>
      </c>
      <c r="T4256" s="13">
        <f>IFERROR(VLOOKUP($A4256, 'Fielding Data'!$A$1:$H$12056, 8, 0), 0)</f>
        <v>0</v>
      </c>
      <c r="U4256" s="13">
        <f>SUMIFS('Fielding Data'!E:E, 'Fielding Data'!$A:$A, $A4256)</f>
        <v>4</v>
      </c>
      <c r="V4256" s="13">
        <f>SUMIFS('Fielding Data'!F:F, 'Fielding Data'!$A:$A, $A4256)</f>
        <v>0</v>
      </c>
      <c r="W4256" s="13">
        <f>SUMIFS('Fielding Data'!G:G, 'Fielding Data'!$A:$A, $A4256)</f>
        <v>0</v>
      </c>
      <c r="X4256" s="13">
        <f>SUMIFS('Fielding Data'!H:H, 'Fielding Data'!$A:$A, $A4256)</f>
        <v>0</v>
      </c>
    </row>
    <row r="4257" spans="1:24" x14ac:dyDescent="0.3">
      <c r="A4257" s="13" t="str">
        <f t="shared" si="133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 t="shared" si="132"/>
        <v>C</v>
      </c>
      <c r="Q4257" s="13">
        <f>IFERROR(VLOOKUP($A4257, 'Fielding Data'!$A$1:$H$12056, 5, 0), 0)</f>
        <v>207</v>
      </c>
      <c r="R4257" s="13">
        <f>IFERROR(VLOOKUP($A4257, 'Fielding Data'!$A$1:$H$12056, 6, 0), 0)</f>
        <v>11</v>
      </c>
      <c r="S4257" s="13">
        <f>IFERROR(VLOOKUP($A4257, 'Fielding Data'!$A$1:$H$12056, 7, 0), 0)</f>
        <v>1</v>
      </c>
      <c r="T4257" s="13">
        <f>IFERROR(VLOOKUP($A4257, 'Fielding Data'!$A$1:$H$12056, 8, 0), 0)</f>
        <v>0</v>
      </c>
      <c r="U4257" s="13">
        <f>SUMIFS('Fielding Data'!E:E, 'Fielding Data'!$A:$A, $A4257)</f>
        <v>207</v>
      </c>
      <c r="V4257" s="13">
        <f>SUMIFS('Fielding Data'!F:F, 'Fielding Data'!$A:$A, $A4257)</f>
        <v>11</v>
      </c>
      <c r="W4257" s="13">
        <f>SUMIFS('Fielding Data'!G:G, 'Fielding Data'!$A:$A, $A4257)</f>
        <v>1</v>
      </c>
      <c r="X4257" s="13">
        <f>SUMIFS('Fielding Data'!H:H, 'Fielding Data'!$A:$A, $A4257)</f>
        <v>0</v>
      </c>
    </row>
    <row r="4258" spans="1:24" x14ac:dyDescent="0.3">
      <c r="A4258" s="13" t="str">
        <f t="shared" si="133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 t="shared" si="132"/>
        <v>C</v>
      </c>
      <c r="Q4258" s="13">
        <f>IFERROR(VLOOKUP($A4258, 'Fielding Data'!$A$1:$H$12056, 5, 0), 0)</f>
        <v>823</v>
      </c>
      <c r="R4258" s="13">
        <f>IFERROR(VLOOKUP($A4258, 'Fielding Data'!$A$1:$H$12056, 6, 0), 0)</f>
        <v>70</v>
      </c>
      <c r="S4258" s="13">
        <f>IFERROR(VLOOKUP($A4258, 'Fielding Data'!$A$1:$H$12056, 7, 0), 0)</f>
        <v>5</v>
      </c>
      <c r="T4258" s="13">
        <f>IFERROR(VLOOKUP($A4258, 'Fielding Data'!$A$1:$H$12056, 8, 0), 0)</f>
        <v>5</v>
      </c>
      <c r="U4258" s="13">
        <f>SUMIFS('Fielding Data'!E:E, 'Fielding Data'!$A:$A, $A4258)</f>
        <v>823</v>
      </c>
      <c r="V4258" s="13">
        <f>SUMIFS('Fielding Data'!F:F, 'Fielding Data'!$A:$A, $A4258)</f>
        <v>70</v>
      </c>
      <c r="W4258" s="13">
        <f>SUMIFS('Fielding Data'!G:G, 'Fielding Data'!$A:$A, $A4258)</f>
        <v>5</v>
      </c>
      <c r="X4258" s="13">
        <f>SUMIFS('Fielding Data'!H:H, 'Fielding Data'!$A:$A, $A4258)</f>
        <v>5</v>
      </c>
    </row>
    <row r="4259" spans="1:24" x14ac:dyDescent="0.3">
      <c r="A4259" s="13" t="str">
        <f t="shared" si="133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 t="shared" si="132"/>
        <v>1B</v>
      </c>
      <c r="Q4259" s="13">
        <f>IFERROR(VLOOKUP($A4259, 'Fielding Data'!$A$1:$H$12056, 5, 0), 0)</f>
        <v>0</v>
      </c>
      <c r="R4259" s="13">
        <f>IFERROR(VLOOKUP($A4259, 'Fielding Data'!$A$1:$H$12056, 6, 0), 0)</f>
        <v>0</v>
      </c>
      <c r="S4259" s="13">
        <f>IFERROR(VLOOKUP($A4259, 'Fielding Data'!$A$1:$H$12056, 7, 0), 0)</f>
        <v>0</v>
      </c>
      <c r="T4259" s="13">
        <f>IFERROR(VLOOKUP($A4259, 'Fielding Data'!$A$1:$H$12056, 8, 0), 0)</f>
        <v>0</v>
      </c>
      <c r="U4259" s="13">
        <f>SUMIFS('Fielding Data'!E:E, 'Fielding Data'!$A:$A, $A4259)</f>
        <v>0</v>
      </c>
      <c r="V4259" s="13">
        <f>SUMIFS('Fielding Data'!F:F, 'Fielding Data'!$A:$A, $A4259)</f>
        <v>0</v>
      </c>
      <c r="W4259" s="13">
        <f>SUMIFS('Fielding Data'!G:G, 'Fielding Data'!$A:$A, $A4259)</f>
        <v>0</v>
      </c>
      <c r="X4259" s="13">
        <f>SUMIFS('Fielding Data'!H:H, 'Fielding Data'!$A:$A, $A4259)</f>
        <v>0</v>
      </c>
    </row>
    <row r="4260" spans="1:24" x14ac:dyDescent="0.3">
      <c r="A4260" s="13" t="str">
        <f t="shared" si="133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 t="shared" si="132"/>
        <v>C</v>
      </c>
      <c r="Q4260" s="13">
        <f>IFERROR(VLOOKUP($A4260, 'Fielding Data'!$A$1:$H$12056, 5, 0), 0)</f>
        <v>22</v>
      </c>
      <c r="R4260" s="13">
        <f>IFERROR(VLOOKUP($A4260, 'Fielding Data'!$A$1:$H$12056, 6, 0), 0)</f>
        <v>3</v>
      </c>
      <c r="S4260" s="13">
        <f>IFERROR(VLOOKUP($A4260, 'Fielding Data'!$A$1:$H$12056, 7, 0), 0)</f>
        <v>1</v>
      </c>
      <c r="T4260" s="13">
        <f>IFERROR(VLOOKUP($A4260, 'Fielding Data'!$A$1:$H$12056, 8, 0), 0)</f>
        <v>0</v>
      </c>
      <c r="U4260" s="13">
        <f>SUMIFS('Fielding Data'!E:E, 'Fielding Data'!$A:$A, $A4260)</f>
        <v>22</v>
      </c>
      <c r="V4260" s="13">
        <f>SUMIFS('Fielding Data'!F:F, 'Fielding Data'!$A:$A, $A4260)</f>
        <v>3</v>
      </c>
      <c r="W4260" s="13">
        <f>SUMIFS('Fielding Data'!G:G, 'Fielding Data'!$A:$A, $A4260)</f>
        <v>1</v>
      </c>
      <c r="X4260" s="13">
        <f>SUMIFS('Fielding Data'!H:H, 'Fielding Data'!$A:$A, $A4260)</f>
        <v>0</v>
      </c>
    </row>
    <row r="4261" spans="1:24" x14ac:dyDescent="0.3">
      <c r="A4261" s="13" t="str">
        <f t="shared" si="133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 t="shared" si="132"/>
        <v>P</v>
      </c>
      <c r="Q4261" s="13">
        <f>IFERROR(VLOOKUP($A4261, 'Fielding Data'!$A$1:$H$12056, 5, 0), 0)</f>
        <v>9</v>
      </c>
      <c r="R4261" s="13">
        <f>IFERROR(VLOOKUP($A4261, 'Fielding Data'!$A$1:$H$12056, 6, 0), 0)</f>
        <v>17</v>
      </c>
      <c r="S4261" s="13">
        <f>IFERROR(VLOOKUP($A4261, 'Fielding Data'!$A$1:$H$12056, 7, 0), 0)</f>
        <v>0</v>
      </c>
      <c r="T4261" s="13">
        <f>IFERROR(VLOOKUP($A4261, 'Fielding Data'!$A$1:$H$12056, 8, 0), 0)</f>
        <v>1</v>
      </c>
      <c r="U4261" s="13">
        <f>SUMIFS('Fielding Data'!E:E, 'Fielding Data'!$A:$A, $A4261)</f>
        <v>9</v>
      </c>
      <c r="V4261" s="13">
        <f>SUMIFS('Fielding Data'!F:F, 'Fielding Data'!$A:$A, $A4261)</f>
        <v>17</v>
      </c>
      <c r="W4261" s="13">
        <f>SUMIFS('Fielding Data'!G:G, 'Fielding Data'!$A:$A, $A4261)</f>
        <v>0</v>
      </c>
      <c r="X4261" s="13">
        <f>SUMIFS('Fielding Data'!H:H, 'Fielding Data'!$A:$A, $A4261)</f>
        <v>1</v>
      </c>
    </row>
    <row r="4262" spans="1:24" x14ac:dyDescent="0.3">
      <c r="A4262" s="13" t="str">
        <f t="shared" si="133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 t="shared" si="132"/>
        <v>1B</v>
      </c>
      <c r="Q4262" s="13">
        <f>IFERROR(VLOOKUP($A4262, 'Fielding Data'!$A$1:$H$12056, 5, 0), 0)</f>
        <v>97</v>
      </c>
      <c r="R4262" s="13">
        <f>IFERROR(VLOOKUP($A4262, 'Fielding Data'!$A$1:$H$12056, 6, 0), 0)</f>
        <v>4</v>
      </c>
      <c r="S4262" s="13">
        <f>IFERROR(VLOOKUP($A4262, 'Fielding Data'!$A$1:$H$12056, 7, 0), 0)</f>
        <v>0</v>
      </c>
      <c r="T4262" s="13">
        <f>IFERROR(VLOOKUP($A4262, 'Fielding Data'!$A$1:$H$12056, 8, 0), 0)</f>
        <v>12</v>
      </c>
      <c r="U4262" s="13">
        <f>SUMIFS('Fielding Data'!E:E, 'Fielding Data'!$A:$A, $A4262)</f>
        <v>131</v>
      </c>
      <c r="V4262" s="13">
        <f>SUMIFS('Fielding Data'!F:F, 'Fielding Data'!$A:$A, $A4262)</f>
        <v>4</v>
      </c>
      <c r="W4262" s="13">
        <f>SUMIFS('Fielding Data'!G:G, 'Fielding Data'!$A:$A, $A4262)</f>
        <v>1</v>
      </c>
      <c r="X4262" s="13">
        <f>SUMIFS('Fielding Data'!H:H, 'Fielding Data'!$A:$A, $A4262)</f>
        <v>12</v>
      </c>
    </row>
    <row r="4263" spans="1:24" x14ac:dyDescent="0.3">
      <c r="A4263" s="13" t="str">
        <f t="shared" si="133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 t="shared" si="132"/>
        <v>P</v>
      </c>
      <c r="Q4263" s="13">
        <f>IFERROR(VLOOKUP($A4263, 'Fielding Data'!$A$1:$H$12056, 5, 0), 0)</f>
        <v>1</v>
      </c>
      <c r="R4263" s="13">
        <f>IFERROR(VLOOKUP($A4263, 'Fielding Data'!$A$1:$H$12056, 6, 0), 0)</f>
        <v>4</v>
      </c>
      <c r="S4263" s="13">
        <f>IFERROR(VLOOKUP($A4263, 'Fielding Data'!$A$1:$H$12056, 7, 0), 0)</f>
        <v>0</v>
      </c>
      <c r="T4263" s="13">
        <f>IFERROR(VLOOKUP($A4263, 'Fielding Data'!$A$1:$H$12056, 8, 0), 0)</f>
        <v>0</v>
      </c>
      <c r="U4263" s="13">
        <f>SUMIFS('Fielding Data'!E:E, 'Fielding Data'!$A:$A, $A4263)</f>
        <v>1</v>
      </c>
      <c r="V4263" s="13">
        <f>SUMIFS('Fielding Data'!F:F, 'Fielding Data'!$A:$A, $A4263)</f>
        <v>4</v>
      </c>
      <c r="W4263" s="13">
        <f>SUMIFS('Fielding Data'!G:G, 'Fielding Data'!$A:$A, $A4263)</f>
        <v>0</v>
      </c>
      <c r="X4263" s="13">
        <f>SUMIFS('Fielding Data'!H:H, 'Fielding Data'!$A:$A, $A4263)</f>
        <v>0</v>
      </c>
    </row>
    <row r="4264" spans="1:24" x14ac:dyDescent="0.3">
      <c r="A4264" s="13" t="str">
        <f t="shared" si="133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 t="shared" si="132"/>
        <v>1B</v>
      </c>
      <c r="Q4264" s="13">
        <f>IFERROR(VLOOKUP($A4264, 'Fielding Data'!$A$1:$H$12056, 5, 0), 0)</f>
        <v>293</v>
      </c>
      <c r="R4264" s="13">
        <f>IFERROR(VLOOKUP($A4264, 'Fielding Data'!$A$1:$H$12056, 6, 0), 0)</f>
        <v>13</v>
      </c>
      <c r="S4264" s="13">
        <f>IFERROR(VLOOKUP($A4264, 'Fielding Data'!$A$1:$H$12056, 7, 0), 0)</f>
        <v>1</v>
      </c>
      <c r="T4264" s="13">
        <f>IFERROR(VLOOKUP($A4264, 'Fielding Data'!$A$1:$H$12056, 8, 0), 0)</f>
        <v>26</v>
      </c>
      <c r="U4264" s="13">
        <f>SUMIFS('Fielding Data'!E:E, 'Fielding Data'!$A:$A, $A4264)</f>
        <v>293</v>
      </c>
      <c r="V4264" s="13">
        <f>SUMIFS('Fielding Data'!F:F, 'Fielding Data'!$A:$A, $A4264)</f>
        <v>13</v>
      </c>
      <c r="W4264" s="13">
        <f>SUMIFS('Fielding Data'!G:G, 'Fielding Data'!$A:$A, $A4264)</f>
        <v>1</v>
      </c>
      <c r="X4264" s="13">
        <f>SUMIFS('Fielding Data'!H:H, 'Fielding Data'!$A:$A, $A4264)</f>
        <v>26</v>
      </c>
    </row>
    <row r="4265" spans="1:24" x14ac:dyDescent="0.3">
      <c r="A4265" s="13" t="str">
        <f t="shared" si="133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 t="shared" si="132"/>
        <v>1B</v>
      </c>
      <c r="Q4265" s="13">
        <f>IFERROR(VLOOKUP($A4265, 'Fielding Data'!$A$1:$H$12056, 5, 0), 0)</f>
        <v>5</v>
      </c>
      <c r="R4265" s="13">
        <f>IFERROR(VLOOKUP($A4265, 'Fielding Data'!$A$1:$H$12056, 6, 0), 0)</f>
        <v>0</v>
      </c>
      <c r="S4265" s="13">
        <f>IFERROR(VLOOKUP($A4265, 'Fielding Data'!$A$1:$H$12056, 7, 0), 0)</f>
        <v>0</v>
      </c>
      <c r="T4265" s="13">
        <f>IFERROR(VLOOKUP($A4265, 'Fielding Data'!$A$1:$H$12056, 8, 0), 0)</f>
        <v>0</v>
      </c>
      <c r="U4265" s="13">
        <f>SUMIFS('Fielding Data'!E:E, 'Fielding Data'!$A:$A, $A4265)</f>
        <v>9</v>
      </c>
      <c r="V4265" s="13">
        <f>SUMIFS('Fielding Data'!F:F, 'Fielding Data'!$A:$A, $A4265)</f>
        <v>16</v>
      </c>
      <c r="W4265" s="13">
        <f>SUMIFS('Fielding Data'!G:G, 'Fielding Data'!$A:$A, $A4265)</f>
        <v>1</v>
      </c>
      <c r="X4265" s="13">
        <f>SUMIFS('Fielding Data'!H:H, 'Fielding Data'!$A:$A, $A4265)</f>
        <v>2</v>
      </c>
    </row>
    <row r="4266" spans="1:24" x14ac:dyDescent="0.3">
      <c r="A4266" s="13" t="str">
        <f t="shared" si="133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 t="shared" si="132"/>
        <v>1B</v>
      </c>
      <c r="Q4266" s="13">
        <f>IFERROR(VLOOKUP($A4266, 'Fielding Data'!$A$1:$H$12056, 5, 0), 0)</f>
        <v>1045</v>
      </c>
      <c r="R4266" s="13">
        <f>IFERROR(VLOOKUP($A4266, 'Fielding Data'!$A$1:$H$12056, 6, 0), 0)</f>
        <v>96</v>
      </c>
      <c r="S4266" s="13">
        <f>IFERROR(VLOOKUP($A4266, 'Fielding Data'!$A$1:$H$12056, 7, 0), 0)</f>
        <v>5</v>
      </c>
      <c r="T4266" s="13">
        <f>IFERROR(VLOOKUP($A4266, 'Fielding Data'!$A$1:$H$12056, 8, 0), 0)</f>
        <v>108</v>
      </c>
      <c r="U4266" s="13">
        <f>SUMIFS('Fielding Data'!E:E, 'Fielding Data'!$A:$A, $A4266)</f>
        <v>1045</v>
      </c>
      <c r="V4266" s="13">
        <f>SUMIFS('Fielding Data'!F:F, 'Fielding Data'!$A:$A, $A4266)</f>
        <v>96</v>
      </c>
      <c r="W4266" s="13">
        <f>SUMIFS('Fielding Data'!G:G, 'Fielding Data'!$A:$A, $A4266)</f>
        <v>5</v>
      </c>
      <c r="X4266" s="13">
        <f>SUMIFS('Fielding Data'!H:H, 'Fielding Data'!$A:$A, $A4266)</f>
        <v>108</v>
      </c>
    </row>
    <row r="4267" spans="1:24" x14ac:dyDescent="0.3">
      <c r="A4267" s="13" t="str">
        <f t="shared" si="133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 t="shared" si="132"/>
        <v>P</v>
      </c>
      <c r="Q4267" s="13">
        <f>IFERROR(VLOOKUP($A4267, 'Fielding Data'!$A$1:$H$12056, 5, 0), 0)</f>
        <v>3</v>
      </c>
      <c r="R4267" s="13">
        <f>IFERROR(VLOOKUP($A4267, 'Fielding Data'!$A$1:$H$12056, 6, 0), 0)</f>
        <v>12</v>
      </c>
      <c r="S4267" s="13">
        <f>IFERROR(VLOOKUP($A4267, 'Fielding Data'!$A$1:$H$12056, 7, 0), 0)</f>
        <v>0</v>
      </c>
      <c r="T4267" s="13">
        <f>IFERROR(VLOOKUP($A4267, 'Fielding Data'!$A$1:$H$12056, 8, 0), 0)</f>
        <v>2</v>
      </c>
      <c r="U4267" s="13">
        <f>SUMIFS('Fielding Data'!E:E, 'Fielding Data'!$A:$A, $A4267)</f>
        <v>3</v>
      </c>
      <c r="V4267" s="13">
        <f>SUMIFS('Fielding Data'!F:F, 'Fielding Data'!$A:$A, $A4267)</f>
        <v>12</v>
      </c>
      <c r="W4267" s="13">
        <f>SUMIFS('Fielding Data'!G:G, 'Fielding Data'!$A:$A, $A4267)</f>
        <v>0</v>
      </c>
      <c r="X4267" s="13">
        <f>SUMIFS('Fielding Data'!H:H, 'Fielding Data'!$A:$A, $A4267)</f>
        <v>2</v>
      </c>
    </row>
    <row r="4268" spans="1:24" x14ac:dyDescent="0.3">
      <c r="A4268" s="13" t="str">
        <f t="shared" si="133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 t="shared" si="132"/>
        <v>1B</v>
      </c>
      <c r="Q4268" s="13">
        <f>IFERROR(VLOOKUP($A4268, 'Fielding Data'!$A$1:$H$12056, 5, 0), 0)</f>
        <v>678</v>
      </c>
      <c r="R4268" s="13">
        <f>IFERROR(VLOOKUP($A4268, 'Fielding Data'!$A$1:$H$12056, 6, 0), 0)</f>
        <v>68</v>
      </c>
      <c r="S4268" s="13">
        <f>IFERROR(VLOOKUP($A4268, 'Fielding Data'!$A$1:$H$12056, 7, 0), 0)</f>
        <v>3</v>
      </c>
      <c r="T4268" s="13">
        <f>IFERROR(VLOOKUP($A4268, 'Fielding Data'!$A$1:$H$12056, 8, 0), 0)</f>
        <v>65</v>
      </c>
      <c r="U4268" s="13">
        <f>SUMIFS('Fielding Data'!E:E, 'Fielding Data'!$A:$A, $A4268)</f>
        <v>678</v>
      </c>
      <c r="V4268" s="13">
        <f>SUMIFS('Fielding Data'!F:F, 'Fielding Data'!$A:$A, $A4268)</f>
        <v>68</v>
      </c>
      <c r="W4268" s="13">
        <f>SUMIFS('Fielding Data'!G:G, 'Fielding Data'!$A:$A, $A4268)</f>
        <v>3</v>
      </c>
      <c r="X4268" s="13">
        <f>SUMIFS('Fielding Data'!H:H, 'Fielding Data'!$A:$A, $A4268)</f>
        <v>65</v>
      </c>
    </row>
    <row r="4269" spans="1:24" x14ac:dyDescent="0.3">
      <c r="A4269" s="13" t="str">
        <f t="shared" si="133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 t="shared" si="132"/>
        <v>P</v>
      </c>
      <c r="Q4269" s="13">
        <f>IFERROR(VLOOKUP($A4269, 'Fielding Data'!$A$1:$H$12056, 5, 0), 0)</f>
        <v>2</v>
      </c>
      <c r="R4269" s="13">
        <f>IFERROR(VLOOKUP($A4269, 'Fielding Data'!$A$1:$H$12056, 6, 0), 0)</f>
        <v>3</v>
      </c>
      <c r="S4269" s="13">
        <f>IFERROR(VLOOKUP($A4269, 'Fielding Data'!$A$1:$H$12056, 7, 0), 0)</f>
        <v>0</v>
      </c>
      <c r="T4269" s="13">
        <f>IFERROR(VLOOKUP($A4269, 'Fielding Data'!$A$1:$H$12056, 8, 0), 0)</f>
        <v>1</v>
      </c>
      <c r="U4269" s="13">
        <f>SUMIFS('Fielding Data'!E:E, 'Fielding Data'!$A:$A, $A4269)</f>
        <v>2</v>
      </c>
      <c r="V4269" s="13">
        <f>SUMIFS('Fielding Data'!F:F, 'Fielding Data'!$A:$A, $A4269)</f>
        <v>3</v>
      </c>
      <c r="W4269" s="13">
        <f>SUMIFS('Fielding Data'!G:G, 'Fielding Data'!$A:$A, $A4269)</f>
        <v>0</v>
      </c>
      <c r="X4269" s="13">
        <f>SUMIFS('Fielding Data'!H:H, 'Fielding Data'!$A:$A, $A4269)</f>
        <v>1</v>
      </c>
    </row>
    <row r="4270" spans="1:24" x14ac:dyDescent="0.3">
      <c r="A4270" s="13" t="str">
        <f t="shared" si="133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 t="shared" si="132"/>
        <v>P</v>
      </c>
      <c r="Q4270" s="13">
        <f>IFERROR(VLOOKUP($A4270, 'Fielding Data'!$A$1:$H$12056, 5, 0), 0)</f>
        <v>3</v>
      </c>
      <c r="R4270" s="13">
        <f>IFERROR(VLOOKUP($A4270, 'Fielding Data'!$A$1:$H$12056, 6, 0), 0)</f>
        <v>4</v>
      </c>
      <c r="S4270" s="13">
        <f>IFERROR(VLOOKUP($A4270, 'Fielding Data'!$A$1:$H$12056, 7, 0), 0)</f>
        <v>1</v>
      </c>
      <c r="T4270" s="13">
        <f>IFERROR(VLOOKUP($A4270, 'Fielding Data'!$A$1:$H$12056, 8, 0), 0)</f>
        <v>0</v>
      </c>
      <c r="U4270" s="13">
        <f>SUMIFS('Fielding Data'!E:E, 'Fielding Data'!$A:$A, $A4270)</f>
        <v>3</v>
      </c>
      <c r="V4270" s="13">
        <f>SUMIFS('Fielding Data'!F:F, 'Fielding Data'!$A:$A, $A4270)</f>
        <v>4</v>
      </c>
      <c r="W4270" s="13">
        <f>SUMIFS('Fielding Data'!G:G, 'Fielding Data'!$A:$A, $A4270)</f>
        <v>1</v>
      </c>
      <c r="X4270" s="13">
        <f>SUMIFS('Fielding Data'!H:H, 'Fielding Data'!$A:$A, $A4270)</f>
        <v>0</v>
      </c>
    </row>
    <row r="4271" spans="1:24" x14ac:dyDescent="0.3">
      <c r="A4271" s="13" t="str">
        <f t="shared" si="133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 t="shared" si="132"/>
        <v>P</v>
      </c>
      <c r="Q4271" s="13">
        <f>IFERROR(VLOOKUP($A4271, 'Fielding Data'!$A$1:$H$12056, 5, 0), 0)</f>
        <v>4</v>
      </c>
      <c r="R4271" s="13">
        <f>IFERROR(VLOOKUP($A4271, 'Fielding Data'!$A$1:$H$12056, 6, 0), 0)</f>
        <v>13</v>
      </c>
      <c r="S4271" s="13">
        <f>IFERROR(VLOOKUP($A4271, 'Fielding Data'!$A$1:$H$12056, 7, 0), 0)</f>
        <v>0</v>
      </c>
      <c r="T4271" s="13">
        <f>IFERROR(VLOOKUP($A4271, 'Fielding Data'!$A$1:$H$12056, 8, 0), 0)</f>
        <v>0</v>
      </c>
      <c r="U4271" s="13">
        <f>SUMIFS('Fielding Data'!E:E, 'Fielding Data'!$A:$A, $A4271)</f>
        <v>4</v>
      </c>
      <c r="V4271" s="13">
        <f>SUMIFS('Fielding Data'!F:F, 'Fielding Data'!$A:$A, $A4271)</f>
        <v>13</v>
      </c>
      <c r="W4271" s="13">
        <f>SUMIFS('Fielding Data'!G:G, 'Fielding Data'!$A:$A, $A4271)</f>
        <v>0</v>
      </c>
      <c r="X4271" s="13">
        <f>SUMIFS('Fielding Data'!H:H, 'Fielding Data'!$A:$A, $A4271)</f>
        <v>0</v>
      </c>
    </row>
    <row r="4272" spans="1:24" x14ac:dyDescent="0.3">
      <c r="A4272" s="13" t="str">
        <f t="shared" si="133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 t="shared" si="132"/>
        <v>P</v>
      </c>
      <c r="Q4272" s="13">
        <f>IFERROR(VLOOKUP($A4272, 'Fielding Data'!$A$1:$H$12056, 5, 0), 0)</f>
        <v>0</v>
      </c>
      <c r="R4272" s="13">
        <f>IFERROR(VLOOKUP($A4272, 'Fielding Data'!$A$1:$H$12056, 6, 0), 0)</f>
        <v>2</v>
      </c>
      <c r="S4272" s="13">
        <f>IFERROR(VLOOKUP($A4272, 'Fielding Data'!$A$1:$H$12056, 7, 0), 0)</f>
        <v>1</v>
      </c>
      <c r="T4272" s="13">
        <f>IFERROR(VLOOKUP($A4272, 'Fielding Data'!$A$1:$H$12056, 8, 0), 0)</f>
        <v>1</v>
      </c>
      <c r="U4272" s="13">
        <f>SUMIFS('Fielding Data'!E:E, 'Fielding Data'!$A:$A, $A4272)</f>
        <v>0</v>
      </c>
      <c r="V4272" s="13">
        <f>SUMIFS('Fielding Data'!F:F, 'Fielding Data'!$A:$A, $A4272)</f>
        <v>2</v>
      </c>
      <c r="W4272" s="13">
        <f>SUMIFS('Fielding Data'!G:G, 'Fielding Data'!$A:$A, $A4272)</f>
        <v>1</v>
      </c>
      <c r="X4272" s="13">
        <f>SUMIFS('Fielding Data'!H:H, 'Fielding Data'!$A:$A, $A4272)</f>
        <v>1</v>
      </c>
    </row>
    <row r="4273" spans="1:24" x14ac:dyDescent="0.3">
      <c r="A4273" s="13" t="str">
        <f t="shared" si="133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 t="shared" si="132"/>
        <v>1B</v>
      </c>
      <c r="Q4273" s="13">
        <f>IFERROR(VLOOKUP($A4273, 'Fielding Data'!$A$1:$H$12056, 5, 0), 0)</f>
        <v>663</v>
      </c>
      <c r="R4273" s="13">
        <f>IFERROR(VLOOKUP($A4273, 'Fielding Data'!$A$1:$H$12056, 6, 0), 0)</f>
        <v>47</v>
      </c>
      <c r="S4273" s="13">
        <f>IFERROR(VLOOKUP($A4273, 'Fielding Data'!$A$1:$H$12056, 7, 0), 0)</f>
        <v>7</v>
      </c>
      <c r="T4273" s="13">
        <f>IFERROR(VLOOKUP($A4273, 'Fielding Data'!$A$1:$H$12056, 8, 0), 0)</f>
        <v>52</v>
      </c>
      <c r="U4273" s="13">
        <f>SUMIFS('Fielding Data'!E:E, 'Fielding Data'!$A:$A, $A4273)</f>
        <v>719</v>
      </c>
      <c r="V4273" s="13">
        <f>SUMIFS('Fielding Data'!F:F, 'Fielding Data'!$A:$A, $A4273)</f>
        <v>48</v>
      </c>
      <c r="W4273" s="13">
        <f>SUMIFS('Fielding Data'!G:G, 'Fielding Data'!$A:$A, $A4273)</f>
        <v>8</v>
      </c>
      <c r="X4273" s="13">
        <f>SUMIFS('Fielding Data'!H:H, 'Fielding Data'!$A:$A, $A4273)</f>
        <v>52</v>
      </c>
    </row>
    <row r="4274" spans="1:24" x14ac:dyDescent="0.3">
      <c r="A4274" s="13" t="str">
        <f t="shared" si="133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 t="shared" si="132"/>
        <v>3B</v>
      </c>
      <c r="Q4274" s="13">
        <f>IFERROR(VLOOKUP($A4274, 'Fielding Data'!$A$1:$H$12056, 5, 0), 0)</f>
        <v>114</v>
      </c>
      <c r="R4274" s="13">
        <f>IFERROR(VLOOKUP($A4274, 'Fielding Data'!$A$1:$H$12056, 6, 0), 0)</f>
        <v>210</v>
      </c>
      <c r="S4274" s="13">
        <f>IFERROR(VLOOKUP($A4274, 'Fielding Data'!$A$1:$H$12056, 7, 0), 0)</f>
        <v>16</v>
      </c>
      <c r="T4274" s="13">
        <f>IFERROR(VLOOKUP($A4274, 'Fielding Data'!$A$1:$H$12056, 8, 0), 0)</f>
        <v>19</v>
      </c>
      <c r="U4274" s="13">
        <f>SUMIFS('Fielding Data'!E:E, 'Fielding Data'!$A:$A, $A4274)</f>
        <v>114</v>
      </c>
      <c r="V4274" s="13">
        <f>SUMIFS('Fielding Data'!F:F, 'Fielding Data'!$A:$A, $A4274)</f>
        <v>210</v>
      </c>
      <c r="W4274" s="13">
        <f>SUMIFS('Fielding Data'!G:G, 'Fielding Data'!$A:$A, $A4274)</f>
        <v>16</v>
      </c>
      <c r="X4274" s="13">
        <f>SUMIFS('Fielding Data'!H:H, 'Fielding Data'!$A:$A, $A4274)</f>
        <v>19</v>
      </c>
    </row>
    <row r="4275" spans="1:24" x14ac:dyDescent="0.3">
      <c r="A4275" s="13" t="str">
        <f t="shared" si="133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 t="shared" si="132"/>
        <v>P</v>
      </c>
      <c r="Q4275" s="13">
        <f>IFERROR(VLOOKUP($A4275, 'Fielding Data'!$A$1:$H$12056, 5, 0), 0)</f>
        <v>0</v>
      </c>
      <c r="R4275" s="13">
        <f>IFERROR(VLOOKUP($A4275, 'Fielding Data'!$A$1:$H$12056, 6, 0), 0)</f>
        <v>0</v>
      </c>
      <c r="S4275" s="13">
        <f>IFERROR(VLOOKUP($A4275, 'Fielding Data'!$A$1:$H$12056, 7, 0), 0)</f>
        <v>0</v>
      </c>
      <c r="T4275" s="13">
        <f>IFERROR(VLOOKUP($A4275, 'Fielding Data'!$A$1:$H$12056, 8, 0), 0)</f>
        <v>0</v>
      </c>
      <c r="U4275" s="13">
        <f>SUMIFS('Fielding Data'!E:E, 'Fielding Data'!$A:$A, $A4275)</f>
        <v>0</v>
      </c>
      <c r="V4275" s="13">
        <f>SUMIFS('Fielding Data'!F:F, 'Fielding Data'!$A:$A, $A4275)</f>
        <v>0</v>
      </c>
      <c r="W4275" s="13">
        <f>SUMIFS('Fielding Data'!G:G, 'Fielding Data'!$A:$A, $A4275)</f>
        <v>0</v>
      </c>
      <c r="X4275" s="13">
        <f>SUMIFS('Fielding Data'!H:H, 'Fielding Data'!$A:$A, $A4275)</f>
        <v>0</v>
      </c>
    </row>
    <row r="4276" spans="1:24" x14ac:dyDescent="0.3">
      <c r="A4276" s="13" t="str">
        <f t="shared" si="133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 t="shared" si="132"/>
        <v>P</v>
      </c>
      <c r="Q4276" s="13">
        <f>IFERROR(VLOOKUP($A4276, 'Fielding Data'!$A$1:$H$12056, 5, 0), 0)</f>
        <v>6</v>
      </c>
      <c r="R4276" s="13">
        <f>IFERROR(VLOOKUP($A4276, 'Fielding Data'!$A$1:$H$12056, 6, 0), 0)</f>
        <v>9</v>
      </c>
      <c r="S4276" s="13">
        <f>IFERROR(VLOOKUP($A4276, 'Fielding Data'!$A$1:$H$12056, 7, 0), 0)</f>
        <v>0</v>
      </c>
      <c r="T4276" s="13">
        <f>IFERROR(VLOOKUP($A4276, 'Fielding Data'!$A$1:$H$12056, 8, 0), 0)</f>
        <v>0</v>
      </c>
      <c r="U4276" s="13">
        <f>SUMIFS('Fielding Data'!E:E, 'Fielding Data'!$A:$A, $A4276)</f>
        <v>6</v>
      </c>
      <c r="V4276" s="13">
        <f>SUMIFS('Fielding Data'!F:F, 'Fielding Data'!$A:$A, $A4276)</f>
        <v>9</v>
      </c>
      <c r="W4276" s="13">
        <f>SUMIFS('Fielding Data'!G:G, 'Fielding Data'!$A:$A, $A4276)</f>
        <v>0</v>
      </c>
      <c r="X4276" s="13">
        <f>SUMIFS('Fielding Data'!H:H, 'Fielding Data'!$A:$A, $A4276)</f>
        <v>0</v>
      </c>
    </row>
    <row r="4277" spans="1:24" x14ac:dyDescent="0.3">
      <c r="A4277" s="13" t="str">
        <f t="shared" si="133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 t="shared" si="132"/>
        <v>LF</v>
      </c>
      <c r="Q4277" s="13">
        <f>IFERROR(VLOOKUP($A4277, 'Fielding Data'!$A$1:$H$12056, 5, 0), 0)</f>
        <v>0</v>
      </c>
      <c r="R4277" s="13">
        <f>IFERROR(VLOOKUP($A4277, 'Fielding Data'!$A$1:$H$12056, 6, 0), 0)</f>
        <v>0</v>
      </c>
      <c r="S4277" s="13">
        <f>IFERROR(VLOOKUP($A4277, 'Fielding Data'!$A$1:$H$12056, 7, 0), 0)</f>
        <v>0</v>
      </c>
      <c r="T4277" s="13">
        <f>IFERROR(VLOOKUP($A4277, 'Fielding Data'!$A$1:$H$12056, 8, 0), 0)</f>
        <v>0</v>
      </c>
      <c r="U4277" s="13">
        <f>SUMIFS('Fielding Data'!E:E, 'Fielding Data'!$A:$A, $A4277)</f>
        <v>195</v>
      </c>
      <c r="V4277" s="13">
        <f>SUMIFS('Fielding Data'!F:F, 'Fielding Data'!$A:$A, $A4277)</f>
        <v>10</v>
      </c>
      <c r="W4277" s="13">
        <f>SUMIFS('Fielding Data'!G:G, 'Fielding Data'!$A:$A, $A4277)</f>
        <v>2</v>
      </c>
      <c r="X4277" s="13">
        <f>SUMIFS('Fielding Data'!H:H, 'Fielding Data'!$A:$A, $A4277)</f>
        <v>1</v>
      </c>
    </row>
    <row r="4278" spans="1:24" x14ac:dyDescent="0.3">
      <c r="A4278" s="13" t="str">
        <f t="shared" si="133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 t="shared" si="132"/>
        <v>1B</v>
      </c>
      <c r="Q4278" s="13">
        <f>IFERROR(VLOOKUP($A4278, 'Fielding Data'!$A$1:$H$12056, 5, 0), 0)</f>
        <v>70</v>
      </c>
      <c r="R4278" s="13">
        <f>IFERROR(VLOOKUP($A4278, 'Fielding Data'!$A$1:$H$12056, 6, 0), 0)</f>
        <v>5</v>
      </c>
      <c r="S4278" s="13">
        <f>IFERROR(VLOOKUP($A4278, 'Fielding Data'!$A$1:$H$12056, 7, 0), 0)</f>
        <v>2</v>
      </c>
      <c r="T4278" s="13">
        <f>IFERROR(VLOOKUP($A4278, 'Fielding Data'!$A$1:$H$12056, 8, 0), 0)</f>
        <v>3</v>
      </c>
      <c r="U4278" s="13">
        <f>SUMIFS('Fielding Data'!E:E, 'Fielding Data'!$A:$A, $A4278)</f>
        <v>333</v>
      </c>
      <c r="V4278" s="13">
        <f>SUMIFS('Fielding Data'!F:F, 'Fielding Data'!$A:$A, $A4278)</f>
        <v>396</v>
      </c>
      <c r="W4278" s="13">
        <f>SUMIFS('Fielding Data'!G:G, 'Fielding Data'!$A:$A, $A4278)</f>
        <v>18</v>
      </c>
      <c r="X4278" s="13">
        <f>SUMIFS('Fielding Data'!H:H, 'Fielding Data'!$A:$A, $A4278)</f>
        <v>89</v>
      </c>
    </row>
    <row r="4279" spans="1:24" x14ac:dyDescent="0.3">
      <c r="A4279" s="13" t="str">
        <f t="shared" si="133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 t="shared" si="132"/>
        <v>2B</v>
      </c>
      <c r="Q4279" s="13">
        <f>IFERROR(VLOOKUP($A4279, 'Fielding Data'!$A$1:$H$12056, 5, 0), 0)</f>
        <v>2</v>
      </c>
      <c r="R4279" s="13">
        <f>IFERROR(VLOOKUP($A4279, 'Fielding Data'!$A$1:$H$12056, 6, 0), 0)</f>
        <v>3</v>
      </c>
      <c r="S4279" s="13">
        <f>IFERROR(VLOOKUP($A4279, 'Fielding Data'!$A$1:$H$12056, 7, 0), 0)</f>
        <v>0</v>
      </c>
      <c r="T4279" s="13">
        <f>IFERROR(VLOOKUP($A4279, 'Fielding Data'!$A$1:$H$12056, 8, 0), 0)</f>
        <v>0</v>
      </c>
      <c r="U4279" s="13">
        <f>SUMIFS('Fielding Data'!E:E, 'Fielding Data'!$A:$A, $A4279)</f>
        <v>31</v>
      </c>
      <c r="V4279" s="13">
        <f>SUMIFS('Fielding Data'!F:F, 'Fielding Data'!$A:$A, $A4279)</f>
        <v>65</v>
      </c>
      <c r="W4279" s="13">
        <f>SUMIFS('Fielding Data'!G:G, 'Fielding Data'!$A:$A, $A4279)</f>
        <v>4</v>
      </c>
      <c r="X4279" s="13">
        <f>SUMIFS('Fielding Data'!H:H, 'Fielding Data'!$A:$A, $A4279)</f>
        <v>11</v>
      </c>
    </row>
    <row r="4280" spans="1:24" x14ac:dyDescent="0.3">
      <c r="A4280" s="13" t="str">
        <f t="shared" si="133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 t="shared" si="132"/>
        <v>C</v>
      </c>
      <c r="Q4280" s="13">
        <f>IFERROR(VLOOKUP($A4280, 'Fielding Data'!$A$1:$H$12056, 5, 0), 0)</f>
        <v>65</v>
      </c>
      <c r="R4280" s="13">
        <f>IFERROR(VLOOKUP($A4280, 'Fielding Data'!$A$1:$H$12056, 6, 0), 0)</f>
        <v>7</v>
      </c>
      <c r="S4280" s="13">
        <f>IFERROR(VLOOKUP($A4280, 'Fielding Data'!$A$1:$H$12056, 7, 0), 0)</f>
        <v>0</v>
      </c>
      <c r="T4280" s="13">
        <f>IFERROR(VLOOKUP($A4280, 'Fielding Data'!$A$1:$H$12056, 8, 0), 0)</f>
        <v>0</v>
      </c>
      <c r="U4280" s="13">
        <f>SUMIFS('Fielding Data'!E:E, 'Fielding Data'!$A:$A, $A4280)</f>
        <v>65</v>
      </c>
      <c r="V4280" s="13">
        <f>SUMIFS('Fielding Data'!F:F, 'Fielding Data'!$A:$A, $A4280)</f>
        <v>7</v>
      </c>
      <c r="W4280" s="13">
        <f>SUMIFS('Fielding Data'!G:G, 'Fielding Data'!$A:$A, $A4280)</f>
        <v>0</v>
      </c>
      <c r="X4280" s="13">
        <f>SUMIFS('Fielding Data'!H:H, 'Fielding Data'!$A:$A, $A4280)</f>
        <v>0</v>
      </c>
    </row>
    <row r="4281" spans="1:24" x14ac:dyDescent="0.3">
      <c r="A4281" s="13" t="str">
        <f t="shared" si="133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 t="shared" si="132"/>
        <v>P</v>
      </c>
      <c r="Q4281" s="13">
        <f>IFERROR(VLOOKUP($A4281, 'Fielding Data'!$A$1:$H$12056, 5, 0), 0)</f>
        <v>1</v>
      </c>
      <c r="R4281" s="13">
        <f>IFERROR(VLOOKUP($A4281, 'Fielding Data'!$A$1:$H$12056, 6, 0), 0)</f>
        <v>4</v>
      </c>
      <c r="S4281" s="13">
        <f>IFERROR(VLOOKUP($A4281, 'Fielding Data'!$A$1:$H$12056, 7, 0), 0)</f>
        <v>0</v>
      </c>
      <c r="T4281" s="13">
        <f>IFERROR(VLOOKUP($A4281, 'Fielding Data'!$A$1:$H$12056, 8, 0), 0)</f>
        <v>0</v>
      </c>
      <c r="U4281" s="13">
        <f>SUMIFS('Fielding Data'!E:E, 'Fielding Data'!$A:$A, $A4281)</f>
        <v>1</v>
      </c>
      <c r="V4281" s="13">
        <f>SUMIFS('Fielding Data'!F:F, 'Fielding Data'!$A:$A, $A4281)</f>
        <v>4</v>
      </c>
      <c r="W4281" s="13">
        <f>SUMIFS('Fielding Data'!G:G, 'Fielding Data'!$A:$A, $A4281)</f>
        <v>0</v>
      </c>
      <c r="X4281" s="13">
        <f>SUMIFS('Fielding Data'!H:H, 'Fielding Data'!$A:$A, $A4281)</f>
        <v>0</v>
      </c>
    </row>
    <row r="4282" spans="1:24" x14ac:dyDescent="0.3">
      <c r="A4282" s="13" t="str">
        <f t="shared" si="133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 t="shared" si="132"/>
        <v>CF</v>
      </c>
      <c r="Q4282" s="13">
        <f>IFERROR(VLOOKUP($A4282, 'Fielding Data'!$A$1:$H$12056, 5, 0), 0)</f>
        <v>0</v>
      </c>
      <c r="R4282" s="13">
        <f>IFERROR(VLOOKUP($A4282, 'Fielding Data'!$A$1:$H$12056, 6, 0), 0)</f>
        <v>0</v>
      </c>
      <c r="S4282" s="13">
        <f>IFERROR(VLOOKUP($A4282, 'Fielding Data'!$A$1:$H$12056, 7, 0), 0)</f>
        <v>0</v>
      </c>
      <c r="T4282" s="13">
        <f>IFERROR(VLOOKUP($A4282, 'Fielding Data'!$A$1:$H$12056, 8, 0), 0)</f>
        <v>0</v>
      </c>
      <c r="U4282" s="13">
        <f>SUMIFS('Fielding Data'!E:E, 'Fielding Data'!$A:$A, $A4282)</f>
        <v>140</v>
      </c>
      <c r="V4282" s="13">
        <f>SUMIFS('Fielding Data'!F:F, 'Fielding Data'!$A:$A, $A4282)</f>
        <v>2</v>
      </c>
      <c r="W4282" s="13">
        <f>SUMIFS('Fielding Data'!G:G, 'Fielding Data'!$A:$A, $A4282)</f>
        <v>0</v>
      </c>
      <c r="X4282" s="13">
        <f>SUMIFS('Fielding Data'!H:H, 'Fielding Data'!$A:$A, $A4282)</f>
        <v>1</v>
      </c>
    </row>
    <row r="4283" spans="1:24" x14ac:dyDescent="0.3">
      <c r="A4283" s="13" t="str">
        <f t="shared" si="133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 t="shared" si="132"/>
        <v>1B</v>
      </c>
      <c r="Q4283" s="13">
        <f>IFERROR(VLOOKUP($A4283, 'Fielding Data'!$A$1:$H$12056, 5, 0), 0)</f>
        <v>976</v>
      </c>
      <c r="R4283" s="13">
        <f>IFERROR(VLOOKUP($A4283, 'Fielding Data'!$A$1:$H$12056, 6, 0), 0)</f>
        <v>87</v>
      </c>
      <c r="S4283" s="13">
        <f>IFERROR(VLOOKUP($A4283, 'Fielding Data'!$A$1:$H$12056, 7, 0), 0)</f>
        <v>6</v>
      </c>
      <c r="T4283" s="13">
        <f>IFERROR(VLOOKUP($A4283, 'Fielding Data'!$A$1:$H$12056, 8, 0), 0)</f>
        <v>96</v>
      </c>
      <c r="U4283" s="13">
        <f>SUMIFS('Fielding Data'!E:E, 'Fielding Data'!$A:$A, $A4283)</f>
        <v>976</v>
      </c>
      <c r="V4283" s="13">
        <f>SUMIFS('Fielding Data'!F:F, 'Fielding Data'!$A:$A, $A4283)</f>
        <v>87</v>
      </c>
      <c r="W4283" s="13">
        <f>SUMIFS('Fielding Data'!G:G, 'Fielding Data'!$A:$A, $A4283)</f>
        <v>6</v>
      </c>
      <c r="X4283" s="13">
        <f>SUMIFS('Fielding Data'!H:H, 'Fielding Data'!$A:$A, $A4283)</f>
        <v>96</v>
      </c>
    </row>
    <row r="4284" spans="1:24" x14ac:dyDescent="0.3">
      <c r="A4284" s="13" t="str">
        <f t="shared" si="133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 t="shared" si="132"/>
        <v>P</v>
      </c>
      <c r="Q4284" s="13">
        <f>IFERROR(VLOOKUP($A4284, 'Fielding Data'!$A$1:$H$12056, 5, 0), 0)</f>
        <v>0</v>
      </c>
      <c r="R4284" s="13">
        <f>IFERROR(VLOOKUP($A4284, 'Fielding Data'!$A$1:$H$12056, 6, 0), 0)</f>
        <v>0</v>
      </c>
      <c r="S4284" s="13">
        <f>IFERROR(VLOOKUP($A4284, 'Fielding Data'!$A$1:$H$12056, 7, 0), 0)</f>
        <v>0</v>
      </c>
      <c r="T4284" s="13">
        <f>IFERROR(VLOOKUP($A4284, 'Fielding Data'!$A$1:$H$12056, 8, 0), 0)</f>
        <v>0</v>
      </c>
      <c r="U4284" s="13">
        <f>SUMIFS('Fielding Data'!E:E, 'Fielding Data'!$A:$A, $A4284)</f>
        <v>0</v>
      </c>
      <c r="V4284" s="13">
        <f>SUMIFS('Fielding Data'!F:F, 'Fielding Data'!$A:$A, $A4284)</f>
        <v>0</v>
      </c>
      <c r="W4284" s="13">
        <f>SUMIFS('Fielding Data'!G:G, 'Fielding Data'!$A:$A, $A4284)</f>
        <v>0</v>
      </c>
      <c r="X4284" s="13">
        <f>SUMIFS('Fielding Data'!H:H, 'Fielding Data'!$A:$A, $A4284)</f>
        <v>0</v>
      </c>
    </row>
    <row r="4285" spans="1:24" x14ac:dyDescent="0.3">
      <c r="A4285" s="13" t="str">
        <f t="shared" si="133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 t="shared" si="132"/>
        <v>P</v>
      </c>
      <c r="Q4285" s="13">
        <f>IFERROR(VLOOKUP($A4285, 'Fielding Data'!$A$1:$H$12056, 5, 0), 0)</f>
        <v>5</v>
      </c>
      <c r="R4285" s="13">
        <f>IFERROR(VLOOKUP($A4285, 'Fielding Data'!$A$1:$H$12056, 6, 0), 0)</f>
        <v>7</v>
      </c>
      <c r="S4285" s="13">
        <f>IFERROR(VLOOKUP($A4285, 'Fielding Data'!$A$1:$H$12056, 7, 0), 0)</f>
        <v>0</v>
      </c>
      <c r="T4285" s="13">
        <f>IFERROR(VLOOKUP($A4285, 'Fielding Data'!$A$1:$H$12056, 8, 0), 0)</f>
        <v>0</v>
      </c>
      <c r="U4285" s="13">
        <f>SUMIFS('Fielding Data'!E:E, 'Fielding Data'!$A:$A, $A4285)</f>
        <v>5</v>
      </c>
      <c r="V4285" s="13">
        <f>SUMIFS('Fielding Data'!F:F, 'Fielding Data'!$A:$A, $A4285)</f>
        <v>7</v>
      </c>
      <c r="W4285" s="13">
        <f>SUMIFS('Fielding Data'!G:G, 'Fielding Data'!$A:$A, $A4285)</f>
        <v>0</v>
      </c>
      <c r="X4285" s="13">
        <f>SUMIFS('Fielding Data'!H:H, 'Fielding Data'!$A:$A, $A4285)</f>
        <v>0</v>
      </c>
    </row>
    <row r="4286" spans="1:24" x14ac:dyDescent="0.3">
      <c r="A4286" s="13" t="str">
        <f t="shared" si="133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 t="shared" si="132"/>
        <v>1B</v>
      </c>
      <c r="Q4286" s="13">
        <f>IFERROR(VLOOKUP($A4286, 'Fielding Data'!$A$1:$H$12056, 5, 0), 0)</f>
        <v>63</v>
      </c>
      <c r="R4286" s="13">
        <f>IFERROR(VLOOKUP($A4286, 'Fielding Data'!$A$1:$H$12056, 6, 0), 0)</f>
        <v>6</v>
      </c>
      <c r="S4286" s="13">
        <f>IFERROR(VLOOKUP($A4286, 'Fielding Data'!$A$1:$H$12056, 7, 0), 0)</f>
        <v>1</v>
      </c>
      <c r="T4286" s="13">
        <f>IFERROR(VLOOKUP($A4286, 'Fielding Data'!$A$1:$H$12056, 8, 0), 0)</f>
        <v>5</v>
      </c>
      <c r="U4286" s="13">
        <f>SUMIFS('Fielding Data'!E:E, 'Fielding Data'!$A:$A, $A4286)</f>
        <v>244</v>
      </c>
      <c r="V4286" s="13">
        <f>SUMIFS('Fielding Data'!F:F, 'Fielding Data'!$A:$A, $A4286)</f>
        <v>11</v>
      </c>
      <c r="W4286" s="13">
        <f>SUMIFS('Fielding Data'!G:G, 'Fielding Data'!$A:$A, $A4286)</f>
        <v>4</v>
      </c>
      <c r="X4286" s="13">
        <f>SUMIFS('Fielding Data'!H:H, 'Fielding Data'!$A:$A, $A4286)</f>
        <v>5</v>
      </c>
    </row>
    <row r="4287" spans="1:24" x14ac:dyDescent="0.3">
      <c r="A4287" s="13" t="str">
        <f t="shared" si="133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 t="shared" si="132"/>
        <v>C</v>
      </c>
      <c r="Q4287" s="13">
        <f>IFERROR(VLOOKUP($A4287, 'Fielding Data'!$A$1:$H$12056, 5, 0), 0)</f>
        <v>425</v>
      </c>
      <c r="R4287" s="13">
        <f>IFERROR(VLOOKUP($A4287, 'Fielding Data'!$A$1:$H$12056, 6, 0), 0)</f>
        <v>36</v>
      </c>
      <c r="S4287" s="13">
        <f>IFERROR(VLOOKUP($A4287, 'Fielding Data'!$A$1:$H$12056, 7, 0), 0)</f>
        <v>5</v>
      </c>
      <c r="T4287" s="13">
        <f>IFERROR(VLOOKUP($A4287, 'Fielding Data'!$A$1:$H$12056, 8, 0), 0)</f>
        <v>7</v>
      </c>
      <c r="U4287" s="13">
        <f>SUMIFS('Fielding Data'!E:E, 'Fielding Data'!$A:$A, $A4287)</f>
        <v>425</v>
      </c>
      <c r="V4287" s="13">
        <f>SUMIFS('Fielding Data'!F:F, 'Fielding Data'!$A:$A, $A4287)</f>
        <v>36</v>
      </c>
      <c r="W4287" s="13">
        <f>SUMIFS('Fielding Data'!G:G, 'Fielding Data'!$A:$A, $A4287)</f>
        <v>5</v>
      </c>
      <c r="X4287" s="13">
        <f>SUMIFS('Fielding Data'!H:H, 'Fielding Data'!$A:$A, $A4287)</f>
        <v>7</v>
      </c>
    </row>
    <row r="4288" spans="1:24" x14ac:dyDescent="0.3">
      <c r="A4288" s="13" t="str">
        <f t="shared" si="133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 t="shared" si="132"/>
        <v>1B</v>
      </c>
      <c r="Q4288" s="13">
        <f>IFERROR(VLOOKUP($A4288, 'Fielding Data'!$A$1:$H$12056, 5, 0), 0)</f>
        <v>7</v>
      </c>
      <c r="R4288" s="13">
        <f>IFERROR(VLOOKUP($A4288, 'Fielding Data'!$A$1:$H$12056, 6, 0), 0)</f>
        <v>2</v>
      </c>
      <c r="S4288" s="13">
        <f>IFERROR(VLOOKUP($A4288, 'Fielding Data'!$A$1:$H$12056, 7, 0), 0)</f>
        <v>0</v>
      </c>
      <c r="T4288" s="13">
        <f>IFERROR(VLOOKUP($A4288, 'Fielding Data'!$A$1:$H$12056, 8, 0), 0)</f>
        <v>2</v>
      </c>
      <c r="U4288" s="13">
        <f>SUMIFS('Fielding Data'!E:E, 'Fielding Data'!$A:$A, $A4288)</f>
        <v>7</v>
      </c>
      <c r="V4288" s="13">
        <f>SUMIFS('Fielding Data'!F:F, 'Fielding Data'!$A:$A, $A4288)</f>
        <v>2</v>
      </c>
      <c r="W4288" s="13">
        <f>SUMIFS('Fielding Data'!G:G, 'Fielding Data'!$A:$A, $A4288)</f>
        <v>0</v>
      </c>
      <c r="X4288" s="13">
        <f>SUMIFS('Fielding Data'!H:H, 'Fielding Data'!$A:$A, $A4288)</f>
        <v>2</v>
      </c>
    </row>
    <row r="4289" spans="1:24" x14ac:dyDescent="0.3">
      <c r="A4289" s="13" t="str">
        <f t="shared" si="133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 t="shared" si="132"/>
        <v>2B</v>
      </c>
      <c r="Q4289" s="13">
        <f>IFERROR(VLOOKUP($A4289, 'Fielding Data'!$A$1:$H$12056, 5, 0), 0)</f>
        <v>17</v>
      </c>
      <c r="R4289" s="13">
        <f>IFERROR(VLOOKUP($A4289, 'Fielding Data'!$A$1:$H$12056, 6, 0), 0)</f>
        <v>18</v>
      </c>
      <c r="S4289" s="13">
        <f>IFERROR(VLOOKUP($A4289, 'Fielding Data'!$A$1:$H$12056, 7, 0), 0)</f>
        <v>2</v>
      </c>
      <c r="T4289" s="13">
        <f>IFERROR(VLOOKUP($A4289, 'Fielding Data'!$A$1:$H$12056, 8, 0), 0)</f>
        <v>4</v>
      </c>
      <c r="U4289" s="13">
        <f>SUMIFS('Fielding Data'!E:E, 'Fielding Data'!$A:$A, $A4289)</f>
        <v>17</v>
      </c>
      <c r="V4289" s="13">
        <f>SUMIFS('Fielding Data'!F:F, 'Fielding Data'!$A:$A, $A4289)</f>
        <v>18</v>
      </c>
      <c r="W4289" s="13">
        <f>SUMIFS('Fielding Data'!G:G, 'Fielding Data'!$A:$A, $A4289)</f>
        <v>2</v>
      </c>
      <c r="X4289" s="13">
        <f>SUMIFS('Fielding Data'!H:H, 'Fielding Data'!$A:$A, $A4289)</f>
        <v>4</v>
      </c>
    </row>
    <row r="4290" spans="1:24" x14ac:dyDescent="0.3">
      <c r="A4290" s="13" t="str">
        <f t="shared" si="133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 t="shared" ref="P4290:P4353" si="134">IFERROR(VLOOKUP($A4290, Fielding, 4, 0), "Other")</f>
        <v>P</v>
      </c>
      <c r="Q4290" s="13">
        <f>IFERROR(VLOOKUP($A4290, 'Fielding Data'!$A$1:$H$12056, 5, 0), 0)</f>
        <v>0</v>
      </c>
      <c r="R4290" s="13">
        <f>IFERROR(VLOOKUP($A4290, 'Fielding Data'!$A$1:$H$12056, 6, 0), 0)</f>
        <v>1</v>
      </c>
      <c r="S4290" s="13">
        <f>IFERROR(VLOOKUP($A4290, 'Fielding Data'!$A$1:$H$12056, 7, 0), 0)</f>
        <v>0</v>
      </c>
      <c r="T4290" s="13">
        <f>IFERROR(VLOOKUP($A4290, 'Fielding Data'!$A$1:$H$12056, 8, 0), 0)</f>
        <v>0</v>
      </c>
      <c r="U4290" s="13">
        <f>SUMIFS('Fielding Data'!E:E, 'Fielding Data'!$A:$A, $A4290)</f>
        <v>0</v>
      </c>
      <c r="V4290" s="13">
        <f>SUMIFS('Fielding Data'!F:F, 'Fielding Data'!$A:$A, $A4290)</f>
        <v>1</v>
      </c>
      <c r="W4290" s="13">
        <f>SUMIFS('Fielding Data'!G:G, 'Fielding Data'!$A:$A, $A4290)</f>
        <v>0</v>
      </c>
      <c r="X4290" s="13">
        <f>SUMIFS('Fielding Data'!H:H, 'Fielding Data'!$A:$A, $A4290)</f>
        <v>0</v>
      </c>
    </row>
    <row r="4291" spans="1:24" x14ac:dyDescent="0.3">
      <c r="A4291" s="13" t="str">
        <f t="shared" ref="A4291:A4354" si="135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 t="shared" si="134"/>
        <v>P</v>
      </c>
      <c r="Q4291" s="13">
        <f>IFERROR(VLOOKUP($A4291, 'Fielding Data'!$A$1:$H$12056, 5, 0), 0)</f>
        <v>0</v>
      </c>
      <c r="R4291" s="13">
        <f>IFERROR(VLOOKUP($A4291, 'Fielding Data'!$A$1:$H$12056, 6, 0), 0)</f>
        <v>5</v>
      </c>
      <c r="S4291" s="13">
        <f>IFERROR(VLOOKUP($A4291, 'Fielding Data'!$A$1:$H$12056, 7, 0), 0)</f>
        <v>0</v>
      </c>
      <c r="T4291" s="13">
        <f>IFERROR(VLOOKUP($A4291, 'Fielding Data'!$A$1:$H$12056, 8, 0), 0)</f>
        <v>0</v>
      </c>
      <c r="U4291" s="13">
        <f>SUMIFS('Fielding Data'!E:E, 'Fielding Data'!$A:$A, $A4291)</f>
        <v>0</v>
      </c>
      <c r="V4291" s="13">
        <f>SUMIFS('Fielding Data'!F:F, 'Fielding Data'!$A:$A, $A4291)</f>
        <v>5</v>
      </c>
      <c r="W4291" s="13">
        <f>SUMIFS('Fielding Data'!G:G, 'Fielding Data'!$A:$A, $A4291)</f>
        <v>0</v>
      </c>
      <c r="X4291" s="13">
        <f>SUMIFS('Fielding Data'!H:H, 'Fielding Data'!$A:$A, $A4291)</f>
        <v>0</v>
      </c>
    </row>
    <row r="4292" spans="1:24" x14ac:dyDescent="0.3">
      <c r="A4292" s="13" t="str">
        <f t="shared" si="135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 t="shared" si="134"/>
        <v>P</v>
      </c>
      <c r="Q4292" s="13">
        <f>IFERROR(VLOOKUP($A4292, 'Fielding Data'!$A$1:$H$12056, 5, 0), 0)</f>
        <v>9</v>
      </c>
      <c r="R4292" s="13">
        <f>IFERROR(VLOOKUP($A4292, 'Fielding Data'!$A$1:$H$12056, 6, 0), 0)</f>
        <v>15</v>
      </c>
      <c r="S4292" s="13">
        <f>IFERROR(VLOOKUP($A4292, 'Fielding Data'!$A$1:$H$12056, 7, 0), 0)</f>
        <v>0</v>
      </c>
      <c r="T4292" s="13">
        <f>IFERROR(VLOOKUP($A4292, 'Fielding Data'!$A$1:$H$12056, 8, 0), 0)</f>
        <v>1</v>
      </c>
      <c r="U4292" s="13">
        <f>SUMIFS('Fielding Data'!E:E, 'Fielding Data'!$A:$A, $A4292)</f>
        <v>9</v>
      </c>
      <c r="V4292" s="13">
        <f>SUMIFS('Fielding Data'!F:F, 'Fielding Data'!$A:$A, $A4292)</f>
        <v>15</v>
      </c>
      <c r="W4292" s="13">
        <f>SUMIFS('Fielding Data'!G:G, 'Fielding Data'!$A:$A, $A4292)</f>
        <v>0</v>
      </c>
      <c r="X4292" s="13">
        <f>SUMIFS('Fielding Data'!H:H, 'Fielding Data'!$A:$A, $A4292)</f>
        <v>1</v>
      </c>
    </row>
    <row r="4293" spans="1:24" x14ac:dyDescent="0.3">
      <c r="A4293" s="13" t="str">
        <f t="shared" si="135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 t="shared" si="134"/>
        <v>C</v>
      </c>
      <c r="Q4293" s="13">
        <f>IFERROR(VLOOKUP($A4293, 'Fielding Data'!$A$1:$H$12056, 5, 0), 0)</f>
        <v>0</v>
      </c>
      <c r="R4293" s="13">
        <f>IFERROR(VLOOKUP($A4293, 'Fielding Data'!$A$1:$H$12056, 6, 0), 0)</f>
        <v>0</v>
      </c>
      <c r="S4293" s="13">
        <f>IFERROR(VLOOKUP($A4293, 'Fielding Data'!$A$1:$H$12056, 7, 0), 0)</f>
        <v>0</v>
      </c>
      <c r="T4293" s="13">
        <f>IFERROR(VLOOKUP($A4293, 'Fielding Data'!$A$1:$H$12056, 8, 0), 0)</f>
        <v>0</v>
      </c>
      <c r="U4293" s="13">
        <f>SUMIFS('Fielding Data'!E:E, 'Fielding Data'!$A:$A, $A4293)</f>
        <v>0</v>
      </c>
      <c r="V4293" s="13">
        <f>SUMIFS('Fielding Data'!F:F, 'Fielding Data'!$A:$A, $A4293)</f>
        <v>0</v>
      </c>
      <c r="W4293" s="13">
        <f>SUMIFS('Fielding Data'!G:G, 'Fielding Data'!$A:$A, $A4293)</f>
        <v>0</v>
      </c>
      <c r="X4293" s="13">
        <f>SUMIFS('Fielding Data'!H:H, 'Fielding Data'!$A:$A, $A4293)</f>
        <v>0</v>
      </c>
    </row>
    <row r="4294" spans="1:24" x14ac:dyDescent="0.3">
      <c r="A4294" s="13" t="str">
        <f t="shared" si="135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 t="shared" si="134"/>
        <v>P</v>
      </c>
      <c r="Q4294" s="13">
        <f>IFERROR(VLOOKUP($A4294, 'Fielding Data'!$A$1:$H$12056, 5, 0), 0)</f>
        <v>5</v>
      </c>
      <c r="R4294" s="13">
        <f>IFERROR(VLOOKUP($A4294, 'Fielding Data'!$A$1:$H$12056, 6, 0), 0)</f>
        <v>26</v>
      </c>
      <c r="S4294" s="13">
        <f>IFERROR(VLOOKUP($A4294, 'Fielding Data'!$A$1:$H$12056, 7, 0), 0)</f>
        <v>2</v>
      </c>
      <c r="T4294" s="13">
        <f>IFERROR(VLOOKUP($A4294, 'Fielding Data'!$A$1:$H$12056, 8, 0), 0)</f>
        <v>1</v>
      </c>
      <c r="U4294" s="13">
        <f>SUMIFS('Fielding Data'!E:E, 'Fielding Data'!$A:$A, $A4294)</f>
        <v>5</v>
      </c>
      <c r="V4294" s="13">
        <f>SUMIFS('Fielding Data'!F:F, 'Fielding Data'!$A:$A, $A4294)</f>
        <v>26</v>
      </c>
      <c r="W4294" s="13">
        <f>SUMIFS('Fielding Data'!G:G, 'Fielding Data'!$A:$A, $A4294)</f>
        <v>2</v>
      </c>
      <c r="X4294" s="13">
        <f>SUMIFS('Fielding Data'!H:H, 'Fielding Data'!$A:$A, $A4294)</f>
        <v>1</v>
      </c>
    </row>
    <row r="4295" spans="1:24" x14ac:dyDescent="0.3">
      <c r="A4295" s="13" t="str">
        <f t="shared" si="135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 t="shared" si="134"/>
        <v>CF</v>
      </c>
      <c r="Q4295" s="13">
        <f>IFERROR(VLOOKUP($A4295, 'Fielding Data'!$A$1:$H$12056, 5, 0), 0)</f>
        <v>0</v>
      </c>
      <c r="R4295" s="13">
        <f>IFERROR(VLOOKUP($A4295, 'Fielding Data'!$A$1:$H$12056, 6, 0), 0)</f>
        <v>0</v>
      </c>
      <c r="S4295" s="13">
        <f>IFERROR(VLOOKUP($A4295, 'Fielding Data'!$A$1:$H$12056, 7, 0), 0)</f>
        <v>0</v>
      </c>
      <c r="T4295" s="13">
        <f>IFERROR(VLOOKUP($A4295, 'Fielding Data'!$A$1:$H$12056, 8, 0), 0)</f>
        <v>0</v>
      </c>
      <c r="U4295" s="13">
        <f>SUMIFS('Fielding Data'!E:E, 'Fielding Data'!$A:$A, $A4295)</f>
        <v>46</v>
      </c>
      <c r="V4295" s="13">
        <f>SUMIFS('Fielding Data'!F:F, 'Fielding Data'!$A:$A, $A4295)</f>
        <v>2</v>
      </c>
      <c r="W4295" s="13">
        <f>SUMIFS('Fielding Data'!G:G, 'Fielding Data'!$A:$A, $A4295)</f>
        <v>0</v>
      </c>
      <c r="X4295" s="13">
        <f>SUMIFS('Fielding Data'!H:H, 'Fielding Data'!$A:$A, $A4295)</f>
        <v>0</v>
      </c>
    </row>
    <row r="4296" spans="1:24" x14ac:dyDescent="0.3">
      <c r="A4296" s="13" t="str">
        <f t="shared" si="135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 t="shared" si="134"/>
        <v>C</v>
      </c>
      <c r="Q4296" s="13">
        <f>IFERROR(VLOOKUP($A4296, 'Fielding Data'!$A$1:$H$12056, 5, 0), 0)</f>
        <v>323</v>
      </c>
      <c r="R4296" s="13">
        <f>IFERROR(VLOOKUP($A4296, 'Fielding Data'!$A$1:$H$12056, 6, 0), 0)</f>
        <v>14</v>
      </c>
      <c r="S4296" s="13">
        <f>IFERROR(VLOOKUP($A4296, 'Fielding Data'!$A$1:$H$12056, 7, 0), 0)</f>
        <v>2</v>
      </c>
      <c r="T4296" s="13">
        <f>IFERROR(VLOOKUP($A4296, 'Fielding Data'!$A$1:$H$12056, 8, 0), 0)</f>
        <v>0</v>
      </c>
      <c r="U4296" s="13">
        <f>SUMIFS('Fielding Data'!E:E, 'Fielding Data'!$A:$A, $A4296)</f>
        <v>323</v>
      </c>
      <c r="V4296" s="13">
        <f>SUMIFS('Fielding Data'!F:F, 'Fielding Data'!$A:$A, $A4296)</f>
        <v>14</v>
      </c>
      <c r="W4296" s="13">
        <f>SUMIFS('Fielding Data'!G:G, 'Fielding Data'!$A:$A, $A4296)</f>
        <v>2</v>
      </c>
      <c r="X4296" s="13">
        <f>SUMIFS('Fielding Data'!H:H, 'Fielding Data'!$A:$A, $A4296)</f>
        <v>0</v>
      </c>
    </row>
    <row r="4297" spans="1:24" x14ac:dyDescent="0.3">
      <c r="A4297" s="13" t="str">
        <f t="shared" si="135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 t="shared" si="134"/>
        <v>2B</v>
      </c>
      <c r="Q4297" s="13">
        <f>IFERROR(VLOOKUP($A4297, 'Fielding Data'!$A$1:$H$12056, 5, 0), 0)</f>
        <v>3</v>
      </c>
      <c r="R4297" s="13">
        <f>IFERROR(VLOOKUP($A4297, 'Fielding Data'!$A$1:$H$12056, 6, 0), 0)</f>
        <v>6</v>
      </c>
      <c r="S4297" s="13">
        <f>IFERROR(VLOOKUP($A4297, 'Fielding Data'!$A$1:$H$12056, 7, 0), 0)</f>
        <v>0</v>
      </c>
      <c r="T4297" s="13">
        <f>IFERROR(VLOOKUP($A4297, 'Fielding Data'!$A$1:$H$12056, 8, 0), 0)</f>
        <v>3</v>
      </c>
      <c r="U4297" s="13">
        <f>SUMIFS('Fielding Data'!E:E, 'Fielding Data'!$A:$A, $A4297)</f>
        <v>85</v>
      </c>
      <c r="V4297" s="13">
        <f>SUMIFS('Fielding Data'!F:F, 'Fielding Data'!$A:$A, $A4297)</f>
        <v>205</v>
      </c>
      <c r="W4297" s="13">
        <f>SUMIFS('Fielding Data'!G:G, 'Fielding Data'!$A:$A, $A4297)</f>
        <v>7</v>
      </c>
      <c r="X4297" s="13">
        <f>SUMIFS('Fielding Data'!H:H, 'Fielding Data'!$A:$A, $A4297)</f>
        <v>37</v>
      </c>
    </row>
    <row r="4298" spans="1:24" x14ac:dyDescent="0.3">
      <c r="A4298" s="13" t="str">
        <f t="shared" si="135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 t="shared" si="134"/>
        <v>1B</v>
      </c>
      <c r="Q4298" s="13">
        <f>IFERROR(VLOOKUP($A4298, 'Fielding Data'!$A$1:$H$12056, 5, 0), 0)</f>
        <v>24</v>
      </c>
      <c r="R4298" s="13">
        <f>IFERROR(VLOOKUP($A4298, 'Fielding Data'!$A$1:$H$12056, 6, 0), 0)</f>
        <v>0</v>
      </c>
      <c r="S4298" s="13">
        <f>IFERROR(VLOOKUP($A4298, 'Fielding Data'!$A$1:$H$12056, 7, 0), 0)</f>
        <v>0</v>
      </c>
      <c r="T4298" s="13">
        <f>IFERROR(VLOOKUP($A4298, 'Fielding Data'!$A$1:$H$12056, 8, 0), 0)</f>
        <v>2</v>
      </c>
      <c r="U4298" s="13">
        <f>SUMIFS('Fielding Data'!E:E, 'Fielding Data'!$A:$A, $A4298)</f>
        <v>71</v>
      </c>
      <c r="V4298" s="13">
        <f>SUMIFS('Fielding Data'!F:F, 'Fielding Data'!$A:$A, $A4298)</f>
        <v>0</v>
      </c>
      <c r="W4298" s="13">
        <f>SUMIFS('Fielding Data'!G:G, 'Fielding Data'!$A:$A, $A4298)</f>
        <v>1</v>
      </c>
      <c r="X4298" s="13">
        <f>SUMIFS('Fielding Data'!H:H, 'Fielding Data'!$A:$A, $A4298)</f>
        <v>2</v>
      </c>
    </row>
    <row r="4299" spans="1:24" x14ac:dyDescent="0.3">
      <c r="A4299" s="13" t="str">
        <f t="shared" si="135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 t="shared" si="134"/>
        <v>P</v>
      </c>
      <c r="Q4299" s="13">
        <f>IFERROR(VLOOKUP($A4299, 'Fielding Data'!$A$1:$H$12056, 5, 0), 0)</f>
        <v>0</v>
      </c>
      <c r="R4299" s="13">
        <f>IFERROR(VLOOKUP($A4299, 'Fielding Data'!$A$1:$H$12056, 6, 0), 0)</f>
        <v>3</v>
      </c>
      <c r="S4299" s="13">
        <f>IFERROR(VLOOKUP($A4299, 'Fielding Data'!$A$1:$H$12056, 7, 0), 0)</f>
        <v>1</v>
      </c>
      <c r="T4299" s="13">
        <f>IFERROR(VLOOKUP($A4299, 'Fielding Data'!$A$1:$H$12056, 8, 0), 0)</f>
        <v>0</v>
      </c>
      <c r="U4299" s="13">
        <f>SUMIFS('Fielding Data'!E:E, 'Fielding Data'!$A:$A, $A4299)</f>
        <v>0</v>
      </c>
      <c r="V4299" s="13">
        <f>SUMIFS('Fielding Data'!F:F, 'Fielding Data'!$A:$A, $A4299)</f>
        <v>3</v>
      </c>
      <c r="W4299" s="13">
        <f>SUMIFS('Fielding Data'!G:G, 'Fielding Data'!$A:$A, $A4299)</f>
        <v>1</v>
      </c>
      <c r="X4299" s="13">
        <f>SUMIFS('Fielding Data'!H:H, 'Fielding Data'!$A:$A, $A4299)</f>
        <v>0</v>
      </c>
    </row>
    <row r="4300" spans="1:24" x14ac:dyDescent="0.3">
      <c r="A4300" s="13" t="str">
        <f t="shared" si="135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 t="shared" si="134"/>
        <v>P</v>
      </c>
      <c r="Q4300" s="13">
        <f>IFERROR(VLOOKUP($A4300, 'Fielding Data'!$A$1:$H$12056, 5, 0), 0)</f>
        <v>0</v>
      </c>
      <c r="R4300" s="13">
        <f>IFERROR(VLOOKUP($A4300, 'Fielding Data'!$A$1:$H$12056, 6, 0), 0)</f>
        <v>0</v>
      </c>
      <c r="S4300" s="13">
        <f>IFERROR(VLOOKUP($A4300, 'Fielding Data'!$A$1:$H$12056, 7, 0), 0)</f>
        <v>0</v>
      </c>
      <c r="T4300" s="13">
        <f>IFERROR(VLOOKUP($A4300, 'Fielding Data'!$A$1:$H$12056, 8, 0), 0)</f>
        <v>0</v>
      </c>
      <c r="U4300" s="13">
        <f>SUMIFS('Fielding Data'!E:E, 'Fielding Data'!$A:$A, $A4300)</f>
        <v>0</v>
      </c>
      <c r="V4300" s="13">
        <f>SUMIFS('Fielding Data'!F:F, 'Fielding Data'!$A:$A, $A4300)</f>
        <v>0</v>
      </c>
      <c r="W4300" s="13">
        <f>SUMIFS('Fielding Data'!G:G, 'Fielding Data'!$A:$A, $A4300)</f>
        <v>0</v>
      </c>
      <c r="X4300" s="13">
        <f>SUMIFS('Fielding Data'!H:H, 'Fielding Data'!$A:$A, $A4300)</f>
        <v>0</v>
      </c>
    </row>
    <row r="4301" spans="1:24" x14ac:dyDescent="0.3">
      <c r="A4301" s="13" t="str">
        <f t="shared" si="135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 t="shared" si="134"/>
        <v>2B</v>
      </c>
      <c r="Q4301" s="13">
        <f>IFERROR(VLOOKUP($A4301, 'Fielding Data'!$A$1:$H$12056, 5, 0), 0)</f>
        <v>22</v>
      </c>
      <c r="R4301" s="13">
        <f>IFERROR(VLOOKUP($A4301, 'Fielding Data'!$A$1:$H$12056, 6, 0), 0)</f>
        <v>30</v>
      </c>
      <c r="S4301" s="13">
        <f>IFERROR(VLOOKUP($A4301, 'Fielding Data'!$A$1:$H$12056, 7, 0), 0)</f>
        <v>1</v>
      </c>
      <c r="T4301" s="13">
        <f>IFERROR(VLOOKUP($A4301, 'Fielding Data'!$A$1:$H$12056, 8, 0), 0)</f>
        <v>11</v>
      </c>
      <c r="U4301" s="13">
        <f>SUMIFS('Fielding Data'!E:E, 'Fielding Data'!$A:$A, $A4301)</f>
        <v>29</v>
      </c>
      <c r="V4301" s="13">
        <f>SUMIFS('Fielding Data'!F:F, 'Fielding Data'!$A:$A, $A4301)</f>
        <v>46</v>
      </c>
      <c r="W4301" s="13">
        <f>SUMIFS('Fielding Data'!G:G, 'Fielding Data'!$A:$A, $A4301)</f>
        <v>1</v>
      </c>
      <c r="X4301" s="13">
        <f>SUMIFS('Fielding Data'!H:H, 'Fielding Data'!$A:$A, $A4301)</f>
        <v>13</v>
      </c>
    </row>
    <row r="4302" spans="1:24" x14ac:dyDescent="0.3">
      <c r="A4302" s="13" t="str">
        <f t="shared" si="135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 t="shared" si="134"/>
        <v>1B</v>
      </c>
      <c r="Q4302" s="13">
        <f>IFERROR(VLOOKUP($A4302, 'Fielding Data'!$A$1:$H$12056, 5, 0), 0)</f>
        <v>4</v>
      </c>
      <c r="R4302" s="13">
        <f>IFERROR(VLOOKUP($A4302, 'Fielding Data'!$A$1:$H$12056, 6, 0), 0)</f>
        <v>0</v>
      </c>
      <c r="S4302" s="13">
        <f>IFERROR(VLOOKUP($A4302, 'Fielding Data'!$A$1:$H$12056, 7, 0), 0)</f>
        <v>0</v>
      </c>
      <c r="T4302" s="13">
        <f>IFERROR(VLOOKUP($A4302, 'Fielding Data'!$A$1:$H$12056, 8, 0), 0)</f>
        <v>0</v>
      </c>
      <c r="U4302" s="13">
        <f>SUMIFS('Fielding Data'!E:E, 'Fielding Data'!$A:$A, $A4302)</f>
        <v>566</v>
      </c>
      <c r="V4302" s="13">
        <f>SUMIFS('Fielding Data'!F:F, 'Fielding Data'!$A:$A, $A4302)</f>
        <v>30</v>
      </c>
      <c r="W4302" s="13">
        <f>SUMIFS('Fielding Data'!G:G, 'Fielding Data'!$A:$A, $A4302)</f>
        <v>3</v>
      </c>
      <c r="X4302" s="13">
        <f>SUMIFS('Fielding Data'!H:H, 'Fielding Data'!$A:$A, $A4302)</f>
        <v>4</v>
      </c>
    </row>
    <row r="4303" spans="1:24" x14ac:dyDescent="0.3">
      <c r="A4303" s="13" t="str">
        <f t="shared" si="135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 t="shared" si="134"/>
        <v>P</v>
      </c>
      <c r="Q4303" s="13">
        <f>IFERROR(VLOOKUP($A4303, 'Fielding Data'!$A$1:$H$12056, 5, 0), 0)</f>
        <v>8</v>
      </c>
      <c r="R4303" s="13">
        <f>IFERROR(VLOOKUP($A4303, 'Fielding Data'!$A$1:$H$12056, 6, 0), 0)</f>
        <v>18</v>
      </c>
      <c r="S4303" s="13">
        <f>IFERROR(VLOOKUP($A4303, 'Fielding Data'!$A$1:$H$12056, 7, 0), 0)</f>
        <v>0</v>
      </c>
      <c r="T4303" s="13">
        <f>IFERROR(VLOOKUP($A4303, 'Fielding Data'!$A$1:$H$12056, 8, 0), 0)</f>
        <v>1</v>
      </c>
      <c r="U4303" s="13">
        <f>SUMIFS('Fielding Data'!E:E, 'Fielding Data'!$A:$A, $A4303)</f>
        <v>8</v>
      </c>
      <c r="V4303" s="13">
        <f>SUMIFS('Fielding Data'!F:F, 'Fielding Data'!$A:$A, $A4303)</f>
        <v>18</v>
      </c>
      <c r="W4303" s="13">
        <f>SUMIFS('Fielding Data'!G:G, 'Fielding Data'!$A:$A, $A4303)</f>
        <v>0</v>
      </c>
      <c r="X4303" s="13">
        <f>SUMIFS('Fielding Data'!H:H, 'Fielding Data'!$A:$A, $A4303)</f>
        <v>1</v>
      </c>
    </row>
    <row r="4304" spans="1:24" x14ac:dyDescent="0.3">
      <c r="A4304" s="13" t="str">
        <f t="shared" si="135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 t="shared" si="134"/>
        <v>2B</v>
      </c>
      <c r="Q4304" s="13">
        <f>IFERROR(VLOOKUP($A4304, 'Fielding Data'!$A$1:$H$12056, 5, 0), 0)</f>
        <v>6</v>
      </c>
      <c r="R4304" s="13">
        <f>IFERROR(VLOOKUP($A4304, 'Fielding Data'!$A$1:$H$12056, 6, 0), 0)</f>
        <v>3</v>
      </c>
      <c r="S4304" s="13">
        <f>IFERROR(VLOOKUP($A4304, 'Fielding Data'!$A$1:$H$12056, 7, 0), 0)</f>
        <v>0</v>
      </c>
      <c r="T4304" s="13">
        <f>IFERROR(VLOOKUP($A4304, 'Fielding Data'!$A$1:$H$12056, 8, 0), 0)</f>
        <v>2</v>
      </c>
      <c r="U4304" s="13">
        <f>SUMIFS('Fielding Data'!E:E, 'Fielding Data'!$A:$A, $A4304)</f>
        <v>99</v>
      </c>
      <c r="V4304" s="13">
        <f>SUMIFS('Fielding Data'!F:F, 'Fielding Data'!$A:$A, $A4304)</f>
        <v>182</v>
      </c>
      <c r="W4304" s="13">
        <f>SUMIFS('Fielding Data'!G:G, 'Fielding Data'!$A:$A, $A4304)</f>
        <v>14</v>
      </c>
      <c r="X4304" s="13">
        <f>SUMIFS('Fielding Data'!H:H, 'Fielding Data'!$A:$A, $A4304)</f>
        <v>37</v>
      </c>
    </row>
    <row r="4305" spans="1:24" x14ac:dyDescent="0.3">
      <c r="A4305" s="13" t="str">
        <f t="shared" si="135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 t="shared" si="134"/>
        <v>P</v>
      </c>
      <c r="Q4305" s="13">
        <f>IFERROR(VLOOKUP($A4305, 'Fielding Data'!$A$1:$H$12056, 5, 0), 0)</f>
        <v>0</v>
      </c>
      <c r="R4305" s="13">
        <f>IFERROR(VLOOKUP($A4305, 'Fielding Data'!$A$1:$H$12056, 6, 0), 0)</f>
        <v>2</v>
      </c>
      <c r="S4305" s="13">
        <f>IFERROR(VLOOKUP($A4305, 'Fielding Data'!$A$1:$H$12056, 7, 0), 0)</f>
        <v>0</v>
      </c>
      <c r="T4305" s="13">
        <f>IFERROR(VLOOKUP($A4305, 'Fielding Data'!$A$1:$H$12056, 8, 0), 0)</f>
        <v>0</v>
      </c>
      <c r="U4305" s="13">
        <f>SUMIFS('Fielding Data'!E:E, 'Fielding Data'!$A:$A, $A4305)</f>
        <v>0</v>
      </c>
      <c r="V4305" s="13">
        <f>SUMIFS('Fielding Data'!F:F, 'Fielding Data'!$A:$A, $A4305)</f>
        <v>2</v>
      </c>
      <c r="W4305" s="13">
        <f>SUMIFS('Fielding Data'!G:G, 'Fielding Data'!$A:$A, $A4305)</f>
        <v>0</v>
      </c>
      <c r="X4305" s="13">
        <f>SUMIFS('Fielding Data'!H:H, 'Fielding Data'!$A:$A, $A4305)</f>
        <v>0</v>
      </c>
    </row>
    <row r="4306" spans="1:24" x14ac:dyDescent="0.3">
      <c r="A4306" s="13" t="str">
        <f t="shared" si="135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 t="shared" si="134"/>
        <v>P</v>
      </c>
      <c r="Q4306" s="13">
        <f>IFERROR(VLOOKUP($A4306, 'Fielding Data'!$A$1:$H$12056, 5, 0), 0)</f>
        <v>4</v>
      </c>
      <c r="R4306" s="13">
        <f>IFERROR(VLOOKUP($A4306, 'Fielding Data'!$A$1:$H$12056, 6, 0), 0)</f>
        <v>6</v>
      </c>
      <c r="S4306" s="13">
        <f>IFERROR(VLOOKUP($A4306, 'Fielding Data'!$A$1:$H$12056, 7, 0), 0)</f>
        <v>0</v>
      </c>
      <c r="T4306" s="13">
        <f>IFERROR(VLOOKUP($A4306, 'Fielding Data'!$A$1:$H$12056, 8, 0), 0)</f>
        <v>0</v>
      </c>
      <c r="U4306" s="13">
        <f>SUMIFS('Fielding Data'!E:E, 'Fielding Data'!$A:$A, $A4306)</f>
        <v>4</v>
      </c>
      <c r="V4306" s="13">
        <f>SUMIFS('Fielding Data'!F:F, 'Fielding Data'!$A:$A, $A4306)</f>
        <v>6</v>
      </c>
      <c r="W4306" s="13">
        <f>SUMIFS('Fielding Data'!G:G, 'Fielding Data'!$A:$A, $A4306)</f>
        <v>0</v>
      </c>
      <c r="X4306" s="13">
        <f>SUMIFS('Fielding Data'!H:H, 'Fielding Data'!$A:$A, $A4306)</f>
        <v>0</v>
      </c>
    </row>
    <row r="4307" spans="1:24" x14ac:dyDescent="0.3">
      <c r="A4307" s="13" t="str">
        <f t="shared" si="135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 t="shared" si="134"/>
        <v>P</v>
      </c>
      <c r="Q4307" s="13">
        <f>IFERROR(VLOOKUP($A4307, 'Fielding Data'!$A$1:$H$12056, 5, 0), 0)</f>
        <v>4</v>
      </c>
      <c r="R4307" s="13">
        <f>IFERROR(VLOOKUP($A4307, 'Fielding Data'!$A$1:$H$12056, 6, 0), 0)</f>
        <v>3</v>
      </c>
      <c r="S4307" s="13">
        <f>IFERROR(VLOOKUP($A4307, 'Fielding Data'!$A$1:$H$12056, 7, 0), 0)</f>
        <v>1</v>
      </c>
      <c r="T4307" s="13">
        <f>IFERROR(VLOOKUP($A4307, 'Fielding Data'!$A$1:$H$12056, 8, 0), 0)</f>
        <v>2</v>
      </c>
      <c r="U4307" s="13">
        <f>SUMIFS('Fielding Data'!E:E, 'Fielding Data'!$A:$A, $A4307)</f>
        <v>4</v>
      </c>
      <c r="V4307" s="13">
        <f>SUMIFS('Fielding Data'!F:F, 'Fielding Data'!$A:$A, $A4307)</f>
        <v>3</v>
      </c>
      <c r="W4307" s="13">
        <f>SUMIFS('Fielding Data'!G:G, 'Fielding Data'!$A:$A, $A4307)</f>
        <v>1</v>
      </c>
      <c r="X4307" s="13">
        <f>SUMIFS('Fielding Data'!H:H, 'Fielding Data'!$A:$A, $A4307)</f>
        <v>2</v>
      </c>
    </row>
    <row r="4308" spans="1:24" x14ac:dyDescent="0.3">
      <c r="A4308" s="13" t="str">
        <f t="shared" si="135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 t="shared" si="134"/>
        <v>P</v>
      </c>
      <c r="Q4308" s="13">
        <f>IFERROR(VLOOKUP($A4308, 'Fielding Data'!$A$1:$H$12056, 5, 0), 0)</f>
        <v>3</v>
      </c>
      <c r="R4308" s="13">
        <f>IFERROR(VLOOKUP($A4308, 'Fielding Data'!$A$1:$H$12056, 6, 0), 0)</f>
        <v>4</v>
      </c>
      <c r="S4308" s="13">
        <f>IFERROR(VLOOKUP($A4308, 'Fielding Data'!$A$1:$H$12056, 7, 0), 0)</f>
        <v>0</v>
      </c>
      <c r="T4308" s="13">
        <f>IFERROR(VLOOKUP($A4308, 'Fielding Data'!$A$1:$H$12056, 8, 0), 0)</f>
        <v>0</v>
      </c>
      <c r="U4308" s="13">
        <f>SUMIFS('Fielding Data'!E:E, 'Fielding Data'!$A:$A, $A4308)</f>
        <v>3</v>
      </c>
      <c r="V4308" s="13">
        <f>SUMIFS('Fielding Data'!F:F, 'Fielding Data'!$A:$A, $A4308)</f>
        <v>4</v>
      </c>
      <c r="W4308" s="13">
        <f>SUMIFS('Fielding Data'!G:G, 'Fielding Data'!$A:$A, $A4308)</f>
        <v>0</v>
      </c>
      <c r="X4308" s="13">
        <f>SUMIFS('Fielding Data'!H:H, 'Fielding Data'!$A:$A, $A4308)</f>
        <v>0</v>
      </c>
    </row>
    <row r="4309" spans="1:24" x14ac:dyDescent="0.3">
      <c r="A4309" s="13" t="str">
        <f t="shared" si="135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 t="shared" si="134"/>
        <v>P</v>
      </c>
      <c r="Q4309" s="13">
        <f>IFERROR(VLOOKUP($A4309, 'Fielding Data'!$A$1:$H$12056, 5, 0), 0)</f>
        <v>0</v>
      </c>
      <c r="R4309" s="13">
        <f>IFERROR(VLOOKUP($A4309, 'Fielding Data'!$A$1:$H$12056, 6, 0), 0)</f>
        <v>5</v>
      </c>
      <c r="S4309" s="13">
        <f>IFERROR(VLOOKUP($A4309, 'Fielding Data'!$A$1:$H$12056, 7, 0), 0)</f>
        <v>0</v>
      </c>
      <c r="T4309" s="13">
        <f>IFERROR(VLOOKUP($A4309, 'Fielding Data'!$A$1:$H$12056, 8, 0), 0)</f>
        <v>0</v>
      </c>
      <c r="U4309" s="13">
        <f>SUMIFS('Fielding Data'!E:E, 'Fielding Data'!$A:$A, $A4309)</f>
        <v>0</v>
      </c>
      <c r="V4309" s="13">
        <f>SUMIFS('Fielding Data'!F:F, 'Fielding Data'!$A:$A, $A4309)</f>
        <v>5</v>
      </c>
      <c r="W4309" s="13">
        <f>SUMIFS('Fielding Data'!G:G, 'Fielding Data'!$A:$A, $A4309)</f>
        <v>0</v>
      </c>
      <c r="X4309" s="13">
        <f>SUMIFS('Fielding Data'!H:H, 'Fielding Data'!$A:$A, $A4309)</f>
        <v>0</v>
      </c>
    </row>
    <row r="4310" spans="1:24" x14ac:dyDescent="0.3">
      <c r="A4310" s="13" t="str">
        <f t="shared" si="135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 t="shared" si="134"/>
        <v>P</v>
      </c>
      <c r="Q4310" s="13">
        <f>IFERROR(VLOOKUP($A4310, 'Fielding Data'!$A$1:$H$12056, 5, 0), 0)</f>
        <v>9</v>
      </c>
      <c r="R4310" s="13">
        <f>IFERROR(VLOOKUP($A4310, 'Fielding Data'!$A$1:$H$12056, 6, 0), 0)</f>
        <v>12</v>
      </c>
      <c r="S4310" s="13">
        <f>IFERROR(VLOOKUP($A4310, 'Fielding Data'!$A$1:$H$12056, 7, 0), 0)</f>
        <v>0</v>
      </c>
      <c r="T4310" s="13">
        <f>IFERROR(VLOOKUP($A4310, 'Fielding Data'!$A$1:$H$12056, 8, 0), 0)</f>
        <v>1</v>
      </c>
      <c r="U4310" s="13">
        <f>SUMIFS('Fielding Data'!E:E, 'Fielding Data'!$A:$A, $A4310)</f>
        <v>9</v>
      </c>
      <c r="V4310" s="13">
        <f>SUMIFS('Fielding Data'!F:F, 'Fielding Data'!$A:$A, $A4310)</f>
        <v>12</v>
      </c>
      <c r="W4310" s="13">
        <f>SUMIFS('Fielding Data'!G:G, 'Fielding Data'!$A:$A, $A4310)</f>
        <v>0</v>
      </c>
      <c r="X4310" s="13">
        <f>SUMIFS('Fielding Data'!H:H, 'Fielding Data'!$A:$A, $A4310)</f>
        <v>1</v>
      </c>
    </row>
    <row r="4311" spans="1:24" x14ac:dyDescent="0.3">
      <c r="A4311" s="13" t="str">
        <f t="shared" si="135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 t="shared" si="134"/>
        <v>P</v>
      </c>
      <c r="Q4311" s="13">
        <f>IFERROR(VLOOKUP($A4311, 'Fielding Data'!$A$1:$H$12056, 5, 0), 0)</f>
        <v>4</v>
      </c>
      <c r="R4311" s="13">
        <f>IFERROR(VLOOKUP($A4311, 'Fielding Data'!$A$1:$H$12056, 6, 0), 0)</f>
        <v>4</v>
      </c>
      <c r="S4311" s="13">
        <f>IFERROR(VLOOKUP($A4311, 'Fielding Data'!$A$1:$H$12056, 7, 0), 0)</f>
        <v>4</v>
      </c>
      <c r="T4311" s="13">
        <f>IFERROR(VLOOKUP($A4311, 'Fielding Data'!$A$1:$H$12056, 8, 0), 0)</f>
        <v>0</v>
      </c>
      <c r="U4311" s="13">
        <f>SUMIFS('Fielding Data'!E:E, 'Fielding Data'!$A:$A, $A4311)</f>
        <v>4</v>
      </c>
      <c r="V4311" s="13">
        <f>SUMIFS('Fielding Data'!F:F, 'Fielding Data'!$A:$A, $A4311)</f>
        <v>4</v>
      </c>
      <c r="W4311" s="13">
        <f>SUMIFS('Fielding Data'!G:G, 'Fielding Data'!$A:$A, $A4311)</f>
        <v>4</v>
      </c>
      <c r="X4311" s="13">
        <f>SUMIFS('Fielding Data'!H:H, 'Fielding Data'!$A:$A, $A4311)</f>
        <v>0</v>
      </c>
    </row>
    <row r="4312" spans="1:24" x14ac:dyDescent="0.3">
      <c r="A4312" s="13" t="str">
        <f t="shared" si="135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 t="shared" si="134"/>
        <v>P</v>
      </c>
      <c r="Q4312" s="13">
        <f>IFERROR(VLOOKUP($A4312, 'Fielding Data'!$A$1:$H$12056, 5, 0), 0)</f>
        <v>0</v>
      </c>
      <c r="R4312" s="13">
        <f>IFERROR(VLOOKUP($A4312, 'Fielding Data'!$A$1:$H$12056, 6, 0), 0)</f>
        <v>2</v>
      </c>
      <c r="S4312" s="13">
        <f>IFERROR(VLOOKUP($A4312, 'Fielding Data'!$A$1:$H$12056, 7, 0), 0)</f>
        <v>0</v>
      </c>
      <c r="T4312" s="13">
        <f>IFERROR(VLOOKUP($A4312, 'Fielding Data'!$A$1:$H$12056, 8, 0), 0)</f>
        <v>0</v>
      </c>
      <c r="U4312" s="13">
        <f>SUMIFS('Fielding Data'!E:E, 'Fielding Data'!$A:$A, $A4312)</f>
        <v>0</v>
      </c>
      <c r="V4312" s="13">
        <f>SUMIFS('Fielding Data'!F:F, 'Fielding Data'!$A:$A, $A4312)</f>
        <v>2</v>
      </c>
      <c r="W4312" s="13">
        <f>SUMIFS('Fielding Data'!G:G, 'Fielding Data'!$A:$A, $A4312)</f>
        <v>0</v>
      </c>
      <c r="X4312" s="13">
        <f>SUMIFS('Fielding Data'!H:H, 'Fielding Data'!$A:$A, $A4312)</f>
        <v>0</v>
      </c>
    </row>
    <row r="4313" spans="1:24" x14ac:dyDescent="0.3">
      <c r="A4313" s="13" t="str">
        <f t="shared" si="135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 t="shared" si="134"/>
        <v>P</v>
      </c>
      <c r="Q4313" s="13">
        <f>IFERROR(VLOOKUP($A4313, 'Fielding Data'!$A$1:$H$12056, 5, 0), 0)</f>
        <v>0</v>
      </c>
      <c r="R4313" s="13">
        <f>IFERROR(VLOOKUP($A4313, 'Fielding Data'!$A$1:$H$12056, 6, 0), 0)</f>
        <v>11</v>
      </c>
      <c r="S4313" s="13">
        <f>IFERROR(VLOOKUP($A4313, 'Fielding Data'!$A$1:$H$12056, 7, 0), 0)</f>
        <v>0</v>
      </c>
      <c r="T4313" s="13">
        <f>IFERROR(VLOOKUP($A4313, 'Fielding Data'!$A$1:$H$12056, 8, 0), 0)</f>
        <v>0</v>
      </c>
      <c r="U4313" s="13">
        <f>SUMIFS('Fielding Data'!E:E, 'Fielding Data'!$A:$A, $A4313)</f>
        <v>0</v>
      </c>
      <c r="V4313" s="13">
        <f>SUMIFS('Fielding Data'!F:F, 'Fielding Data'!$A:$A, $A4313)</f>
        <v>11</v>
      </c>
      <c r="W4313" s="13">
        <f>SUMIFS('Fielding Data'!G:G, 'Fielding Data'!$A:$A, $A4313)</f>
        <v>0</v>
      </c>
      <c r="X4313" s="13">
        <f>SUMIFS('Fielding Data'!H:H, 'Fielding Data'!$A:$A, $A4313)</f>
        <v>0</v>
      </c>
    </row>
    <row r="4314" spans="1:24" x14ac:dyDescent="0.3">
      <c r="A4314" s="13" t="str">
        <f t="shared" si="135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 t="shared" si="134"/>
        <v>1B</v>
      </c>
      <c r="Q4314" s="13">
        <f>IFERROR(VLOOKUP($A4314, 'Fielding Data'!$A$1:$H$12056, 5, 0), 0)</f>
        <v>4</v>
      </c>
      <c r="R4314" s="13">
        <f>IFERROR(VLOOKUP($A4314, 'Fielding Data'!$A$1:$H$12056, 6, 0), 0)</f>
        <v>0</v>
      </c>
      <c r="S4314" s="13">
        <f>IFERROR(VLOOKUP($A4314, 'Fielding Data'!$A$1:$H$12056, 7, 0), 0)</f>
        <v>0</v>
      </c>
      <c r="T4314" s="13">
        <f>IFERROR(VLOOKUP($A4314, 'Fielding Data'!$A$1:$H$12056, 8, 0), 0)</f>
        <v>0</v>
      </c>
      <c r="U4314" s="13">
        <f>SUMIFS('Fielding Data'!E:E, 'Fielding Data'!$A:$A, $A4314)</f>
        <v>118</v>
      </c>
      <c r="V4314" s="13">
        <f>SUMIFS('Fielding Data'!F:F, 'Fielding Data'!$A:$A, $A4314)</f>
        <v>12</v>
      </c>
      <c r="W4314" s="13">
        <f>SUMIFS('Fielding Data'!G:G, 'Fielding Data'!$A:$A, $A4314)</f>
        <v>3</v>
      </c>
      <c r="X4314" s="13">
        <f>SUMIFS('Fielding Data'!H:H, 'Fielding Data'!$A:$A, $A4314)</f>
        <v>1</v>
      </c>
    </row>
    <row r="4315" spans="1:24" x14ac:dyDescent="0.3">
      <c r="A4315" s="13" t="str">
        <f t="shared" si="135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 t="shared" si="134"/>
        <v>P</v>
      </c>
      <c r="Q4315" s="13">
        <f>IFERROR(VLOOKUP($A4315, 'Fielding Data'!$A$1:$H$12056, 5, 0), 0)</f>
        <v>0</v>
      </c>
      <c r="R4315" s="13">
        <f>IFERROR(VLOOKUP($A4315, 'Fielding Data'!$A$1:$H$12056, 6, 0), 0)</f>
        <v>1</v>
      </c>
      <c r="S4315" s="13">
        <f>IFERROR(VLOOKUP($A4315, 'Fielding Data'!$A$1:$H$12056, 7, 0), 0)</f>
        <v>1</v>
      </c>
      <c r="T4315" s="13">
        <f>IFERROR(VLOOKUP($A4315, 'Fielding Data'!$A$1:$H$12056, 8, 0), 0)</f>
        <v>0</v>
      </c>
      <c r="U4315" s="13">
        <f>SUMIFS('Fielding Data'!E:E, 'Fielding Data'!$A:$A, $A4315)</f>
        <v>0</v>
      </c>
      <c r="V4315" s="13">
        <f>SUMIFS('Fielding Data'!F:F, 'Fielding Data'!$A:$A, $A4315)</f>
        <v>1</v>
      </c>
      <c r="W4315" s="13">
        <f>SUMIFS('Fielding Data'!G:G, 'Fielding Data'!$A:$A, $A4315)</f>
        <v>1</v>
      </c>
      <c r="X4315" s="13">
        <f>SUMIFS('Fielding Data'!H:H, 'Fielding Data'!$A:$A, $A4315)</f>
        <v>0</v>
      </c>
    </row>
    <row r="4316" spans="1:24" x14ac:dyDescent="0.3">
      <c r="A4316" s="13" t="str">
        <f t="shared" si="135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 t="shared" si="134"/>
        <v>P</v>
      </c>
      <c r="Q4316" s="13">
        <f>IFERROR(VLOOKUP($A4316, 'Fielding Data'!$A$1:$H$12056, 5, 0), 0)</f>
        <v>2</v>
      </c>
      <c r="R4316" s="13">
        <f>IFERROR(VLOOKUP($A4316, 'Fielding Data'!$A$1:$H$12056, 6, 0), 0)</f>
        <v>1</v>
      </c>
      <c r="S4316" s="13">
        <f>IFERROR(VLOOKUP($A4316, 'Fielding Data'!$A$1:$H$12056, 7, 0), 0)</f>
        <v>0</v>
      </c>
      <c r="T4316" s="13">
        <f>IFERROR(VLOOKUP($A4316, 'Fielding Data'!$A$1:$H$12056, 8, 0), 0)</f>
        <v>0</v>
      </c>
      <c r="U4316" s="13">
        <f>SUMIFS('Fielding Data'!E:E, 'Fielding Data'!$A:$A, $A4316)</f>
        <v>2</v>
      </c>
      <c r="V4316" s="13">
        <f>SUMIFS('Fielding Data'!F:F, 'Fielding Data'!$A:$A, $A4316)</f>
        <v>1</v>
      </c>
      <c r="W4316" s="13">
        <f>SUMIFS('Fielding Data'!G:G, 'Fielding Data'!$A:$A, $A4316)</f>
        <v>0</v>
      </c>
      <c r="X4316" s="13">
        <f>SUMIFS('Fielding Data'!H:H, 'Fielding Data'!$A:$A, $A4316)</f>
        <v>0</v>
      </c>
    </row>
    <row r="4317" spans="1:24" x14ac:dyDescent="0.3">
      <c r="A4317" s="13" t="str">
        <f t="shared" si="135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 t="shared" si="134"/>
        <v>P</v>
      </c>
      <c r="Q4317" s="13">
        <f>IFERROR(VLOOKUP($A4317, 'Fielding Data'!$A$1:$H$12056, 5, 0), 0)</f>
        <v>4</v>
      </c>
      <c r="R4317" s="13">
        <f>IFERROR(VLOOKUP($A4317, 'Fielding Data'!$A$1:$H$12056, 6, 0), 0)</f>
        <v>8</v>
      </c>
      <c r="S4317" s="13">
        <f>IFERROR(VLOOKUP($A4317, 'Fielding Data'!$A$1:$H$12056, 7, 0), 0)</f>
        <v>0</v>
      </c>
      <c r="T4317" s="13">
        <f>IFERROR(VLOOKUP($A4317, 'Fielding Data'!$A$1:$H$12056, 8, 0), 0)</f>
        <v>1</v>
      </c>
      <c r="U4317" s="13">
        <f>SUMIFS('Fielding Data'!E:E, 'Fielding Data'!$A:$A, $A4317)</f>
        <v>4</v>
      </c>
      <c r="V4317" s="13">
        <f>SUMIFS('Fielding Data'!F:F, 'Fielding Data'!$A:$A, $A4317)</f>
        <v>8</v>
      </c>
      <c r="W4317" s="13">
        <f>SUMIFS('Fielding Data'!G:G, 'Fielding Data'!$A:$A, $A4317)</f>
        <v>0</v>
      </c>
      <c r="X4317" s="13">
        <f>SUMIFS('Fielding Data'!H:H, 'Fielding Data'!$A:$A, $A4317)</f>
        <v>1</v>
      </c>
    </row>
    <row r="4318" spans="1:24" x14ac:dyDescent="0.3">
      <c r="A4318" s="13" t="str">
        <f t="shared" si="135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 t="shared" si="134"/>
        <v>3B</v>
      </c>
      <c r="Q4318" s="13">
        <f>IFERROR(VLOOKUP($A4318, 'Fielding Data'!$A$1:$H$12056, 5, 0), 0)</f>
        <v>0</v>
      </c>
      <c r="R4318" s="13">
        <f>IFERROR(VLOOKUP($A4318, 'Fielding Data'!$A$1:$H$12056, 6, 0), 0)</f>
        <v>2</v>
      </c>
      <c r="S4318" s="13">
        <f>IFERROR(VLOOKUP($A4318, 'Fielding Data'!$A$1:$H$12056, 7, 0), 0)</f>
        <v>1</v>
      </c>
      <c r="T4318" s="13">
        <f>IFERROR(VLOOKUP($A4318, 'Fielding Data'!$A$1:$H$12056, 8, 0), 0)</f>
        <v>0</v>
      </c>
      <c r="U4318" s="13">
        <f>SUMIFS('Fielding Data'!E:E, 'Fielding Data'!$A:$A, $A4318)</f>
        <v>4</v>
      </c>
      <c r="V4318" s="13">
        <f>SUMIFS('Fielding Data'!F:F, 'Fielding Data'!$A:$A, $A4318)</f>
        <v>2</v>
      </c>
      <c r="W4318" s="13">
        <f>SUMIFS('Fielding Data'!G:G, 'Fielding Data'!$A:$A, $A4318)</f>
        <v>1</v>
      </c>
      <c r="X4318" s="13">
        <f>SUMIFS('Fielding Data'!H:H, 'Fielding Data'!$A:$A, $A4318)</f>
        <v>0</v>
      </c>
    </row>
    <row r="4319" spans="1:24" x14ac:dyDescent="0.3">
      <c r="A4319" s="13" t="str">
        <f t="shared" si="135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 t="shared" si="134"/>
        <v>P</v>
      </c>
      <c r="Q4319" s="13">
        <f>IFERROR(VLOOKUP($A4319, 'Fielding Data'!$A$1:$H$12056, 5, 0), 0)</f>
        <v>1</v>
      </c>
      <c r="R4319" s="13">
        <f>IFERROR(VLOOKUP($A4319, 'Fielding Data'!$A$1:$H$12056, 6, 0), 0)</f>
        <v>2</v>
      </c>
      <c r="S4319" s="13">
        <f>IFERROR(VLOOKUP($A4319, 'Fielding Data'!$A$1:$H$12056, 7, 0), 0)</f>
        <v>1</v>
      </c>
      <c r="T4319" s="13">
        <f>IFERROR(VLOOKUP($A4319, 'Fielding Data'!$A$1:$H$12056, 8, 0), 0)</f>
        <v>0</v>
      </c>
      <c r="U4319" s="13">
        <f>SUMIFS('Fielding Data'!E:E, 'Fielding Data'!$A:$A, $A4319)</f>
        <v>1</v>
      </c>
      <c r="V4319" s="13">
        <f>SUMIFS('Fielding Data'!F:F, 'Fielding Data'!$A:$A, $A4319)</f>
        <v>2</v>
      </c>
      <c r="W4319" s="13">
        <f>SUMIFS('Fielding Data'!G:G, 'Fielding Data'!$A:$A, $A4319)</f>
        <v>1</v>
      </c>
      <c r="X4319" s="13">
        <f>SUMIFS('Fielding Data'!H:H, 'Fielding Data'!$A:$A, $A4319)</f>
        <v>0</v>
      </c>
    </row>
    <row r="4320" spans="1:24" x14ac:dyDescent="0.3">
      <c r="A4320" s="13" t="str">
        <f t="shared" si="135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 t="shared" si="134"/>
        <v>1B</v>
      </c>
      <c r="Q4320" s="13">
        <f>IFERROR(VLOOKUP($A4320, 'Fielding Data'!$A$1:$H$12056, 5, 0), 0)</f>
        <v>36</v>
      </c>
      <c r="R4320" s="13">
        <f>IFERROR(VLOOKUP($A4320, 'Fielding Data'!$A$1:$H$12056, 6, 0), 0)</f>
        <v>1</v>
      </c>
      <c r="S4320" s="13">
        <f>IFERROR(VLOOKUP($A4320, 'Fielding Data'!$A$1:$H$12056, 7, 0), 0)</f>
        <v>0</v>
      </c>
      <c r="T4320" s="13">
        <f>IFERROR(VLOOKUP($A4320, 'Fielding Data'!$A$1:$H$12056, 8, 0), 0)</f>
        <v>4</v>
      </c>
      <c r="U4320" s="13">
        <f>SUMIFS('Fielding Data'!E:E, 'Fielding Data'!$A:$A, $A4320)</f>
        <v>36</v>
      </c>
      <c r="V4320" s="13">
        <f>SUMIFS('Fielding Data'!F:F, 'Fielding Data'!$A:$A, $A4320)</f>
        <v>1</v>
      </c>
      <c r="W4320" s="13">
        <f>SUMIFS('Fielding Data'!G:G, 'Fielding Data'!$A:$A, $A4320)</f>
        <v>0</v>
      </c>
      <c r="X4320" s="13">
        <f>SUMIFS('Fielding Data'!H:H, 'Fielding Data'!$A:$A, $A4320)</f>
        <v>4</v>
      </c>
    </row>
    <row r="4321" spans="1:24" x14ac:dyDescent="0.3">
      <c r="A4321" s="13" t="str">
        <f t="shared" si="135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 t="shared" si="134"/>
        <v>P</v>
      </c>
      <c r="Q4321" s="13">
        <f>IFERROR(VLOOKUP($A4321, 'Fielding Data'!$A$1:$H$12056, 5, 0), 0)</f>
        <v>3</v>
      </c>
      <c r="R4321" s="13">
        <f>IFERROR(VLOOKUP($A4321, 'Fielding Data'!$A$1:$H$12056, 6, 0), 0)</f>
        <v>5</v>
      </c>
      <c r="S4321" s="13">
        <f>IFERROR(VLOOKUP($A4321, 'Fielding Data'!$A$1:$H$12056, 7, 0), 0)</f>
        <v>0</v>
      </c>
      <c r="T4321" s="13">
        <f>IFERROR(VLOOKUP($A4321, 'Fielding Data'!$A$1:$H$12056, 8, 0), 0)</f>
        <v>0</v>
      </c>
      <c r="U4321" s="13">
        <f>SUMIFS('Fielding Data'!E:E, 'Fielding Data'!$A:$A, $A4321)</f>
        <v>3</v>
      </c>
      <c r="V4321" s="13">
        <f>SUMIFS('Fielding Data'!F:F, 'Fielding Data'!$A:$A, $A4321)</f>
        <v>5</v>
      </c>
      <c r="W4321" s="13">
        <f>SUMIFS('Fielding Data'!G:G, 'Fielding Data'!$A:$A, $A4321)</f>
        <v>0</v>
      </c>
      <c r="X4321" s="13">
        <f>SUMIFS('Fielding Data'!H:H, 'Fielding Data'!$A:$A, $A4321)</f>
        <v>0</v>
      </c>
    </row>
    <row r="4322" spans="1:24" x14ac:dyDescent="0.3">
      <c r="A4322" s="13" t="str">
        <f t="shared" si="135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 t="shared" si="134"/>
        <v>P</v>
      </c>
      <c r="Q4322" s="13">
        <f>IFERROR(VLOOKUP($A4322, 'Fielding Data'!$A$1:$H$12056, 5, 0), 0)</f>
        <v>3</v>
      </c>
      <c r="R4322" s="13">
        <f>IFERROR(VLOOKUP($A4322, 'Fielding Data'!$A$1:$H$12056, 6, 0), 0)</f>
        <v>2</v>
      </c>
      <c r="S4322" s="13">
        <f>IFERROR(VLOOKUP($A4322, 'Fielding Data'!$A$1:$H$12056, 7, 0), 0)</f>
        <v>1</v>
      </c>
      <c r="T4322" s="13">
        <f>IFERROR(VLOOKUP($A4322, 'Fielding Data'!$A$1:$H$12056, 8, 0), 0)</f>
        <v>1</v>
      </c>
      <c r="U4322" s="13">
        <f>SUMIFS('Fielding Data'!E:E, 'Fielding Data'!$A:$A, $A4322)</f>
        <v>3</v>
      </c>
      <c r="V4322" s="13">
        <f>SUMIFS('Fielding Data'!F:F, 'Fielding Data'!$A:$A, $A4322)</f>
        <v>2</v>
      </c>
      <c r="W4322" s="13">
        <f>SUMIFS('Fielding Data'!G:G, 'Fielding Data'!$A:$A, $A4322)</f>
        <v>1</v>
      </c>
      <c r="X4322" s="13">
        <f>SUMIFS('Fielding Data'!H:H, 'Fielding Data'!$A:$A, $A4322)</f>
        <v>1</v>
      </c>
    </row>
    <row r="4323" spans="1:24" x14ac:dyDescent="0.3">
      <c r="A4323" s="13" t="str">
        <f t="shared" si="135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 t="shared" si="134"/>
        <v>P</v>
      </c>
      <c r="Q4323" s="13">
        <f>IFERROR(VLOOKUP($A4323, 'Fielding Data'!$A$1:$H$12056, 5, 0), 0)</f>
        <v>0</v>
      </c>
      <c r="R4323" s="13">
        <f>IFERROR(VLOOKUP($A4323, 'Fielding Data'!$A$1:$H$12056, 6, 0), 0)</f>
        <v>4</v>
      </c>
      <c r="S4323" s="13">
        <f>IFERROR(VLOOKUP($A4323, 'Fielding Data'!$A$1:$H$12056, 7, 0), 0)</f>
        <v>0</v>
      </c>
      <c r="T4323" s="13">
        <f>IFERROR(VLOOKUP($A4323, 'Fielding Data'!$A$1:$H$12056, 8, 0), 0)</f>
        <v>0</v>
      </c>
      <c r="U4323" s="13">
        <f>SUMIFS('Fielding Data'!E:E, 'Fielding Data'!$A:$A, $A4323)</f>
        <v>0</v>
      </c>
      <c r="V4323" s="13">
        <f>SUMIFS('Fielding Data'!F:F, 'Fielding Data'!$A:$A, $A4323)</f>
        <v>4</v>
      </c>
      <c r="W4323" s="13">
        <f>SUMIFS('Fielding Data'!G:G, 'Fielding Data'!$A:$A, $A4323)</f>
        <v>0</v>
      </c>
      <c r="X4323" s="13">
        <f>SUMIFS('Fielding Data'!H:H, 'Fielding Data'!$A:$A, $A4323)</f>
        <v>0</v>
      </c>
    </row>
    <row r="4324" spans="1:24" x14ac:dyDescent="0.3">
      <c r="A4324" s="13" t="str">
        <f t="shared" si="135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 t="shared" si="134"/>
        <v>P</v>
      </c>
      <c r="Q4324" s="13">
        <f>IFERROR(VLOOKUP($A4324, 'Fielding Data'!$A$1:$H$12056, 5, 0), 0)</f>
        <v>5</v>
      </c>
      <c r="R4324" s="13">
        <f>IFERROR(VLOOKUP($A4324, 'Fielding Data'!$A$1:$H$12056, 6, 0), 0)</f>
        <v>3</v>
      </c>
      <c r="S4324" s="13">
        <f>IFERROR(VLOOKUP($A4324, 'Fielding Data'!$A$1:$H$12056, 7, 0), 0)</f>
        <v>0</v>
      </c>
      <c r="T4324" s="13">
        <f>IFERROR(VLOOKUP($A4324, 'Fielding Data'!$A$1:$H$12056, 8, 0), 0)</f>
        <v>1</v>
      </c>
      <c r="U4324" s="13">
        <f>SUMIFS('Fielding Data'!E:E, 'Fielding Data'!$A:$A, $A4324)</f>
        <v>5</v>
      </c>
      <c r="V4324" s="13">
        <f>SUMIFS('Fielding Data'!F:F, 'Fielding Data'!$A:$A, $A4324)</f>
        <v>3</v>
      </c>
      <c r="W4324" s="13">
        <f>SUMIFS('Fielding Data'!G:G, 'Fielding Data'!$A:$A, $A4324)</f>
        <v>0</v>
      </c>
      <c r="X4324" s="13">
        <f>SUMIFS('Fielding Data'!H:H, 'Fielding Data'!$A:$A, $A4324)</f>
        <v>1</v>
      </c>
    </row>
    <row r="4325" spans="1:24" x14ac:dyDescent="0.3">
      <c r="A4325" s="13" t="str">
        <f t="shared" si="135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 t="shared" si="134"/>
        <v>P</v>
      </c>
      <c r="Q4325" s="13">
        <f>IFERROR(VLOOKUP($A4325, 'Fielding Data'!$A$1:$H$12056, 5, 0), 0)</f>
        <v>1</v>
      </c>
      <c r="R4325" s="13">
        <f>IFERROR(VLOOKUP($A4325, 'Fielding Data'!$A$1:$H$12056, 6, 0), 0)</f>
        <v>7</v>
      </c>
      <c r="S4325" s="13">
        <f>IFERROR(VLOOKUP($A4325, 'Fielding Data'!$A$1:$H$12056, 7, 0), 0)</f>
        <v>0</v>
      </c>
      <c r="T4325" s="13">
        <f>IFERROR(VLOOKUP($A4325, 'Fielding Data'!$A$1:$H$12056, 8, 0), 0)</f>
        <v>2</v>
      </c>
      <c r="U4325" s="13">
        <f>SUMIFS('Fielding Data'!E:E, 'Fielding Data'!$A:$A, $A4325)</f>
        <v>1</v>
      </c>
      <c r="V4325" s="13">
        <f>SUMIFS('Fielding Data'!F:F, 'Fielding Data'!$A:$A, $A4325)</f>
        <v>7</v>
      </c>
      <c r="W4325" s="13">
        <f>SUMIFS('Fielding Data'!G:G, 'Fielding Data'!$A:$A, $A4325)</f>
        <v>0</v>
      </c>
      <c r="X4325" s="13">
        <f>SUMIFS('Fielding Data'!H:H, 'Fielding Data'!$A:$A, $A4325)</f>
        <v>2</v>
      </c>
    </row>
    <row r="4326" spans="1:24" x14ac:dyDescent="0.3">
      <c r="A4326" s="13" t="str">
        <f t="shared" si="135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 t="shared" si="134"/>
        <v>P</v>
      </c>
      <c r="Q4326" s="13">
        <f>IFERROR(VLOOKUP($A4326, 'Fielding Data'!$A$1:$H$12056, 5, 0), 0)</f>
        <v>8</v>
      </c>
      <c r="R4326" s="13">
        <f>IFERROR(VLOOKUP($A4326, 'Fielding Data'!$A$1:$H$12056, 6, 0), 0)</f>
        <v>8</v>
      </c>
      <c r="S4326" s="13">
        <f>IFERROR(VLOOKUP($A4326, 'Fielding Data'!$A$1:$H$12056, 7, 0), 0)</f>
        <v>1</v>
      </c>
      <c r="T4326" s="13">
        <f>IFERROR(VLOOKUP($A4326, 'Fielding Data'!$A$1:$H$12056, 8, 0), 0)</f>
        <v>1</v>
      </c>
      <c r="U4326" s="13">
        <f>SUMIFS('Fielding Data'!E:E, 'Fielding Data'!$A:$A, $A4326)</f>
        <v>8</v>
      </c>
      <c r="V4326" s="13">
        <f>SUMIFS('Fielding Data'!F:F, 'Fielding Data'!$A:$A, $A4326)</f>
        <v>8</v>
      </c>
      <c r="W4326" s="13">
        <f>SUMIFS('Fielding Data'!G:G, 'Fielding Data'!$A:$A, $A4326)</f>
        <v>1</v>
      </c>
      <c r="X4326" s="13">
        <f>SUMIFS('Fielding Data'!H:H, 'Fielding Data'!$A:$A, $A4326)</f>
        <v>1</v>
      </c>
    </row>
    <row r="4327" spans="1:24" x14ac:dyDescent="0.3">
      <c r="A4327" s="13" t="str">
        <f t="shared" si="135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 t="shared" si="134"/>
        <v>P</v>
      </c>
      <c r="Q4327" s="13">
        <f>IFERROR(VLOOKUP($A4327, 'Fielding Data'!$A$1:$H$12056, 5, 0), 0)</f>
        <v>3</v>
      </c>
      <c r="R4327" s="13">
        <f>IFERROR(VLOOKUP($A4327, 'Fielding Data'!$A$1:$H$12056, 6, 0), 0)</f>
        <v>8</v>
      </c>
      <c r="S4327" s="13">
        <f>IFERROR(VLOOKUP($A4327, 'Fielding Data'!$A$1:$H$12056, 7, 0), 0)</f>
        <v>0</v>
      </c>
      <c r="T4327" s="13">
        <f>IFERROR(VLOOKUP($A4327, 'Fielding Data'!$A$1:$H$12056, 8, 0), 0)</f>
        <v>2</v>
      </c>
      <c r="U4327" s="13">
        <f>SUMIFS('Fielding Data'!E:E, 'Fielding Data'!$A:$A, $A4327)</f>
        <v>3</v>
      </c>
      <c r="V4327" s="13">
        <f>SUMIFS('Fielding Data'!F:F, 'Fielding Data'!$A:$A, $A4327)</f>
        <v>8</v>
      </c>
      <c r="W4327" s="13">
        <f>SUMIFS('Fielding Data'!G:G, 'Fielding Data'!$A:$A, $A4327)</f>
        <v>0</v>
      </c>
      <c r="X4327" s="13">
        <f>SUMIFS('Fielding Data'!H:H, 'Fielding Data'!$A:$A, $A4327)</f>
        <v>2</v>
      </c>
    </row>
    <row r="4328" spans="1:24" x14ac:dyDescent="0.3">
      <c r="A4328" s="13" t="str">
        <f t="shared" si="135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 t="shared" si="134"/>
        <v>1B</v>
      </c>
      <c r="Q4328" s="13">
        <f>IFERROR(VLOOKUP($A4328, 'Fielding Data'!$A$1:$H$12056, 5, 0), 0)</f>
        <v>933</v>
      </c>
      <c r="R4328" s="13">
        <f>IFERROR(VLOOKUP($A4328, 'Fielding Data'!$A$1:$H$12056, 6, 0), 0)</f>
        <v>67</v>
      </c>
      <c r="S4328" s="13">
        <f>IFERROR(VLOOKUP($A4328, 'Fielding Data'!$A$1:$H$12056, 7, 0), 0)</f>
        <v>4</v>
      </c>
      <c r="T4328" s="13">
        <f>IFERROR(VLOOKUP($A4328, 'Fielding Data'!$A$1:$H$12056, 8, 0), 0)</f>
        <v>93</v>
      </c>
      <c r="U4328" s="13">
        <f>SUMIFS('Fielding Data'!E:E, 'Fielding Data'!$A:$A, $A4328)</f>
        <v>938</v>
      </c>
      <c r="V4328" s="13">
        <f>SUMIFS('Fielding Data'!F:F, 'Fielding Data'!$A:$A, $A4328)</f>
        <v>67</v>
      </c>
      <c r="W4328" s="13">
        <f>SUMIFS('Fielding Data'!G:G, 'Fielding Data'!$A:$A, $A4328)</f>
        <v>4</v>
      </c>
      <c r="X4328" s="13">
        <f>SUMIFS('Fielding Data'!H:H, 'Fielding Data'!$A:$A, $A4328)</f>
        <v>93</v>
      </c>
    </row>
    <row r="4329" spans="1:24" x14ac:dyDescent="0.3">
      <c r="A4329" s="13" t="str">
        <f t="shared" si="135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 t="shared" si="134"/>
        <v>2B</v>
      </c>
      <c r="Q4329" s="13">
        <f>IFERROR(VLOOKUP($A4329, 'Fielding Data'!$A$1:$H$12056, 5, 0), 0)</f>
        <v>2</v>
      </c>
      <c r="R4329" s="13">
        <f>IFERROR(VLOOKUP($A4329, 'Fielding Data'!$A$1:$H$12056, 6, 0), 0)</f>
        <v>10</v>
      </c>
      <c r="S4329" s="13">
        <f>IFERROR(VLOOKUP($A4329, 'Fielding Data'!$A$1:$H$12056, 7, 0), 0)</f>
        <v>0</v>
      </c>
      <c r="T4329" s="13">
        <f>IFERROR(VLOOKUP($A4329, 'Fielding Data'!$A$1:$H$12056, 8, 0), 0)</f>
        <v>0</v>
      </c>
      <c r="U4329" s="13">
        <f>SUMIFS('Fielding Data'!E:E, 'Fielding Data'!$A:$A, $A4329)</f>
        <v>20</v>
      </c>
      <c r="V4329" s="13">
        <f>SUMIFS('Fielding Data'!F:F, 'Fielding Data'!$A:$A, $A4329)</f>
        <v>41</v>
      </c>
      <c r="W4329" s="13">
        <f>SUMIFS('Fielding Data'!G:G, 'Fielding Data'!$A:$A, $A4329)</f>
        <v>1</v>
      </c>
      <c r="X4329" s="13">
        <f>SUMIFS('Fielding Data'!H:H, 'Fielding Data'!$A:$A, $A4329)</f>
        <v>4</v>
      </c>
    </row>
    <row r="4330" spans="1:24" x14ac:dyDescent="0.3">
      <c r="A4330" s="13" t="str">
        <f t="shared" si="135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 t="shared" si="134"/>
        <v>CF</v>
      </c>
      <c r="Q4330" s="13">
        <f>IFERROR(VLOOKUP($A4330, 'Fielding Data'!$A$1:$H$12056, 5, 0), 0)</f>
        <v>0</v>
      </c>
      <c r="R4330" s="13">
        <f>IFERROR(VLOOKUP($A4330, 'Fielding Data'!$A$1:$H$12056, 6, 0), 0)</f>
        <v>0</v>
      </c>
      <c r="S4330" s="13">
        <f>IFERROR(VLOOKUP($A4330, 'Fielding Data'!$A$1:$H$12056, 7, 0), 0)</f>
        <v>0</v>
      </c>
      <c r="T4330" s="13">
        <f>IFERROR(VLOOKUP($A4330, 'Fielding Data'!$A$1:$H$12056, 8, 0), 0)</f>
        <v>0</v>
      </c>
      <c r="U4330" s="13">
        <f>SUMIFS('Fielding Data'!E:E, 'Fielding Data'!$A:$A, $A4330)</f>
        <v>157</v>
      </c>
      <c r="V4330" s="13">
        <f>SUMIFS('Fielding Data'!F:F, 'Fielding Data'!$A:$A, $A4330)</f>
        <v>8</v>
      </c>
      <c r="W4330" s="13">
        <f>SUMIFS('Fielding Data'!G:G, 'Fielding Data'!$A:$A, $A4330)</f>
        <v>2</v>
      </c>
      <c r="X4330" s="13">
        <f>SUMIFS('Fielding Data'!H:H, 'Fielding Data'!$A:$A, $A4330)</f>
        <v>4</v>
      </c>
    </row>
    <row r="4331" spans="1:24" x14ac:dyDescent="0.3">
      <c r="A4331" s="13" t="str">
        <f t="shared" si="135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 t="shared" si="134"/>
        <v>1B</v>
      </c>
      <c r="Q4331" s="13">
        <f>IFERROR(VLOOKUP($A4331, 'Fielding Data'!$A$1:$H$12056, 5, 0), 0)</f>
        <v>385</v>
      </c>
      <c r="R4331" s="13">
        <f>IFERROR(VLOOKUP($A4331, 'Fielding Data'!$A$1:$H$12056, 6, 0), 0)</f>
        <v>28</v>
      </c>
      <c r="S4331" s="13">
        <f>IFERROR(VLOOKUP($A4331, 'Fielding Data'!$A$1:$H$12056, 7, 0), 0)</f>
        <v>5</v>
      </c>
      <c r="T4331" s="13">
        <f>IFERROR(VLOOKUP($A4331, 'Fielding Data'!$A$1:$H$12056, 8, 0), 0)</f>
        <v>28</v>
      </c>
      <c r="U4331" s="13">
        <f>SUMIFS('Fielding Data'!E:E, 'Fielding Data'!$A:$A, $A4331)</f>
        <v>469</v>
      </c>
      <c r="V4331" s="13">
        <f>SUMIFS('Fielding Data'!F:F, 'Fielding Data'!$A:$A, $A4331)</f>
        <v>36</v>
      </c>
      <c r="W4331" s="13">
        <f>SUMIFS('Fielding Data'!G:G, 'Fielding Data'!$A:$A, $A4331)</f>
        <v>7</v>
      </c>
      <c r="X4331" s="13">
        <f>SUMIFS('Fielding Data'!H:H, 'Fielding Data'!$A:$A, $A4331)</f>
        <v>30</v>
      </c>
    </row>
    <row r="4332" spans="1:24" x14ac:dyDescent="0.3">
      <c r="A4332" s="13" t="str">
        <f t="shared" si="135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 t="shared" si="134"/>
        <v>CF</v>
      </c>
      <c r="Q4332" s="13">
        <f>IFERROR(VLOOKUP($A4332, 'Fielding Data'!$A$1:$H$12056, 5, 0), 0)</f>
        <v>0</v>
      </c>
      <c r="R4332" s="13">
        <f>IFERROR(VLOOKUP($A4332, 'Fielding Data'!$A$1:$H$12056, 6, 0), 0)</f>
        <v>0</v>
      </c>
      <c r="S4332" s="13">
        <f>IFERROR(VLOOKUP($A4332, 'Fielding Data'!$A$1:$H$12056, 7, 0), 0)</f>
        <v>0</v>
      </c>
      <c r="T4332" s="13">
        <f>IFERROR(VLOOKUP($A4332, 'Fielding Data'!$A$1:$H$12056, 8, 0), 0)</f>
        <v>0</v>
      </c>
      <c r="U4332" s="13">
        <f>SUMIFS('Fielding Data'!E:E, 'Fielding Data'!$A:$A, $A4332)</f>
        <v>149</v>
      </c>
      <c r="V4332" s="13">
        <f>SUMIFS('Fielding Data'!F:F, 'Fielding Data'!$A:$A, $A4332)</f>
        <v>5</v>
      </c>
      <c r="W4332" s="13">
        <f>SUMIFS('Fielding Data'!G:G, 'Fielding Data'!$A:$A, $A4332)</f>
        <v>4</v>
      </c>
      <c r="X4332" s="13">
        <f>SUMIFS('Fielding Data'!H:H, 'Fielding Data'!$A:$A, $A4332)</f>
        <v>1</v>
      </c>
    </row>
    <row r="4333" spans="1:24" x14ac:dyDescent="0.3">
      <c r="A4333" s="13" t="str">
        <f t="shared" si="135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 t="shared" si="134"/>
        <v>C</v>
      </c>
      <c r="Q4333" s="13">
        <f>IFERROR(VLOOKUP($A4333, 'Fielding Data'!$A$1:$H$12056, 5, 0), 0)</f>
        <v>37</v>
      </c>
      <c r="R4333" s="13">
        <f>IFERROR(VLOOKUP($A4333, 'Fielding Data'!$A$1:$H$12056, 6, 0), 0)</f>
        <v>2</v>
      </c>
      <c r="S4333" s="13">
        <f>IFERROR(VLOOKUP($A4333, 'Fielding Data'!$A$1:$H$12056, 7, 0), 0)</f>
        <v>1</v>
      </c>
      <c r="T4333" s="13">
        <f>IFERROR(VLOOKUP($A4333, 'Fielding Data'!$A$1:$H$12056, 8, 0), 0)</f>
        <v>0</v>
      </c>
      <c r="U4333" s="13">
        <f>SUMIFS('Fielding Data'!E:E, 'Fielding Data'!$A:$A, $A4333)</f>
        <v>37</v>
      </c>
      <c r="V4333" s="13">
        <f>SUMIFS('Fielding Data'!F:F, 'Fielding Data'!$A:$A, $A4333)</f>
        <v>2</v>
      </c>
      <c r="W4333" s="13">
        <f>SUMIFS('Fielding Data'!G:G, 'Fielding Data'!$A:$A, $A4333)</f>
        <v>1</v>
      </c>
      <c r="X4333" s="13">
        <f>SUMIFS('Fielding Data'!H:H, 'Fielding Data'!$A:$A, $A4333)</f>
        <v>0</v>
      </c>
    </row>
    <row r="4334" spans="1:24" x14ac:dyDescent="0.3">
      <c r="A4334" s="13" t="str">
        <f t="shared" si="135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 t="shared" si="134"/>
        <v>P</v>
      </c>
      <c r="Q4334" s="13">
        <f>IFERROR(VLOOKUP($A4334, 'Fielding Data'!$A$1:$H$12056, 5, 0), 0)</f>
        <v>2</v>
      </c>
      <c r="R4334" s="13">
        <f>IFERROR(VLOOKUP($A4334, 'Fielding Data'!$A$1:$H$12056, 6, 0), 0)</f>
        <v>5</v>
      </c>
      <c r="S4334" s="13">
        <f>IFERROR(VLOOKUP($A4334, 'Fielding Data'!$A$1:$H$12056, 7, 0), 0)</f>
        <v>0</v>
      </c>
      <c r="T4334" s="13">
        <f>IFERROR(VLOOKUP($A4334, 'Fielding Data'!$A$1:$H$12056, 8, 0), 0)</f>
        <v>0</v>
      </c>
      <c r="U4334" s="13">
        <f>SUMIFS('Fielding Data'!E:E, 'Fielding Data'!$A:$A, $A4334)</f>
        <v>2</v>
      </c>
      <c r="V4334" s="13">
        <f>SUMIFS('Fielding Data'!F:F, 'Fielding Data'!$A:$A, $A4334)</f>
        <v>5</v>
      </c>
      <c r="W4334" s="13">
        <f>SUMIFS('Fielding Data'!G:G, 'Fielding Data'!$A:$A, $A4334)</f>
        <v>0</v>
      </c>
      <c r="X4334" s="13">
        <f>SUMIFS('Fielding Data'!H:H, 'Fielding Data'!$A:$A, $A4334)</f>
        <v>0</v>
      </c>
    </row>
    <row r="4335" spans="1:24" x14ac:dyDescent="0.3">
      <c r="A4335" s="13" t="str">
        <f t="shared" si="135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 t="shared" si="134"/>
        <v>2B</v>
      </c>
      <c r="Q4335" s="13">
        <f>IFERROR(VLOOKUP($A4335, 'Fielding Data'!$A$1:$H$12056, 5, 0), 0)</f>
        <v>0</v>
      </c>
      <c r="R4335" s="13">
        <f>IFERROR(VLOOKUP($A4335, 'Fielding Data'!$A$1:$H$12056, 6, 0), 0)</f>
        <v>5</v>
      </c>
      <c r="S4335" s="13">
        <f>IFERROR(VLOOKUP($A4335, 'Fielding Data'!$A$1:$H$12056, 7, 0), 0)</f>
        <v>0</v>
      </c>
      <c r="T4335" s="13">
        <f>IFERROR(VLOOKUP($A4335, 'Fielding Data'!$A$1:$H$12056, 8, 0), 0)</f>
        <v>0</v>
      </c>
      <c r="U4335" s="13">
        <f>SUMIFS('Fielding Data'!E:E, 'Fielding Data'!$A:$A, $A4335)</f>
        <v>61</v>
      </c>
      <c r="V4335" s="13">
        <f>SUMIFS('Fielding Data'!F:F, 'Fielding Data'!$A:$A, $A4335)</f>
        <v>8</v>
      </c>
      <c r="W4335" s="13">
        <f>SUMIFS('Fielding Data'!G:G, 'Fielding Data'!$A:$A, $A4335)</f>
        <v>1</v>
      </c>
      <c r="X4335" s="13">
        <f>SUMIFS('Fielding Data'!H:H, 'Fielding Data'!$A:$A, $A4335)</f>
        <v>0</v>
      </c>
    </row>
    <row r="4336" spans="1:24" x14ac:dyDescent="0.3">
      <c r="A4336" s="13" t="str">
        <f t="shared" si="135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 t="shared" si="134"/>
        <v>P</v>
      </c>
      <c r="Q4336" s="13">
        <f>IFERROR(VLOOKUP($A4336, 'Fielding Data'!$A$1:$H$12056, 5, 0), 0)</f>
        <v>4</v>
      </c>
      <c r="R4336" s="13">
        <f>IFERROR(VLOOKUP($A4336, 'Fielding Data'!$A$1:$H$12056, 6, 0), 0)</f>
        <v>2</v>
      </c>
      <c r="S4336" s="13">
        <f>IFERROR(VLOOKUP($A4336, 'Fielding Data'!$A$1:$H$12056, 7, 0), 0)</f>
        <v>0</v>
      </c>
      <c r="T4336" s="13">
        <f>IFERROR(VLOOKUP($A4336, 'Fielding Data'!$A$1:$H$12056, 8, 0), 0)</f>
        <v>0</v>
      </c>
      <c r="U4336" s="13">
        <f>SUMIFS('Fielding Data'!E:E, 'Fielding Data'!$A:$A, $A4336)</f>
        <v>4</v>
      </c>
      <c r="V4336" s="13">
        <f>SUMIFS('Fielding Data'!F:F, 'Fielding Data'!$A:$A, $A4336)</f>
        <v>2</v>
      </c>
      <c r="W4336" s="13">
        <f>SUMIFS('Fielding Data'!G:G, 'Fielding Data'!$A:$A, $A4336)</f>
        <v>0</v>
      </c>
      <c r="X4336" s="13">
        <f>SUMIFS('Fielding Data'!H:H, 'Fielding Data'!$A:$A, $A4336)</f>
        <v>0</v>
      </c>
    </row>
    <row r="4337" spans="1:24" x14ac:dyDescent="0.3">
      <c r="A4337" s="13" t="str">
        <f t="shared" si="135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 t="shared" si="134"/>
        <v>P</v>
      </c>
      <c r="Q4337" s="13">
        <f>IFERROR(VLOOKUP($A4337, 'Fielding Data'!$A$1:$H$12056, 5, 0), 0)</f>
        <v>14</v>
      </c>
      <c r="R4337" s="13">
        <f>IFERROR(VLOOKUP($A4337, 'Fielding Data'!$A$1:$H$12056, 6, 0), 0)</f>
        <v>21</v>
      </c>
      <c r="S4337" s="13">
        <f>IFERROR(VLOOKUP($A4337, 'Fielding Data'!$A$1:$H$12056, 7, 0), 0)</f>
        <v>4</v>
      </c>
      <c r="T4337" s="13">
        <f>IFERROR(VLOOKUP($A4337, 'Fielding Data'!$A$1:$H$12056, 8, 0), 0)</f>
        <v>0</v>
      </c>
      <c r="U4337" s="13">
        <f>SUMIFS('Fielding Data'!E:E, 'Fielding Data'!$A:$A, $A4337)</f>
        <v>14</v>
      </c>
      <c r="V4337" s="13">
        <f>SUMIFS('Fielding Data'!F:F, 'Fielding Data'!$A:$A, $A4337)</f>
        <v>21</v>
      </c>
      <c r="W4337" s="13">
        <f>SUMIFS('Fielding Data'!G:G, 'Fielding Data'!$A:$A, $A4337)</f>
        <v>4</v>
      </c>
      <c r="X4337" s="13">
        <f>SUMIFS('Fielding Data'!H:H, 'Fielding Data'!$A:$A, $A4337)</f>
        <v>0</v>
      </c>
    </row>
    <row r="4338" spans="1:24" x14ac:dyDescent="0.3">
      <c r="A4338" s="13" t="str">
        <f t="shared" si="135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 t="shared" si="134"/>
        <v>1B</v>
      </c>
      <c r="Q4338" s="13">
        <f>IFERROR(VLOOKUP($A4338, 'Fielding Data'!$A$1:$H$12056, 5, 0), 0)</f>
        <v>152</v>
      </c>
      <c r="R4338" s="13">
        <f>IFERROR(VLOOKUP($A4338, 'Fielding Data'!$A$1:$H$12056, 6, 0), 0)</f>
        <v>12</v>
      </c>
      <c r="S4338" s="13">
        <f>IFERROR(VLOOKUP($A4338, 'Fielding Data'!$A$1:$H$12056, 7, 0), 0)</f>
        <v>0</v>
      </c>
      <c r="T4338" s="13">
        <f>IFERROR(VLOOKUP($A4338, 'Fielding Data'!$A$1:$H$12056, 8, 0), 0)</f>
        <v>15</v>
      </c>
      <c r="U4338" s="13">
        <f>SUMIFS('Fielding Data'!E:E, 'Fielding Data'!$A:$A, $A4338)</f>
        <v>257</v>
      </c>
      <c r="V4338" s="13">
        <f>SUMIFS('Fielding Data'!F:F, 'Fielding Data'!$A:$A, $A4338)</f>
        <v>18</v>
      </c>
      <c r="W4338" s="13">
        <f>SUMIFS('Fielding Data'!G:G, 'Fielding Data'!$A:$A, $A4338)</f>
        <v>2</v>
      </c>
      <c r="X4338" s="13">
        <f>SUMIFS('Fielding Data'!H:H, 'Fielding Data'!$A:$A, $A4338)</f>
        <v>15</v>
      </c>
    </row>
    <row r="4339" spans="1:24" x14ac:dyDescent="0.3">
      <c r="A4339" s="13" t="str">
        <f t="shared" si="135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 t="shared" si="134"/>
        <v>P</v>
      </c>
      <c r="Q4339" s="13">
        <f>IFERROR(VLOOKUP($A4339, 'Fielding Data'!$A$1:$H$12056, 5, 0), 0)</f>
        <v>2</v>
      </c>
      <c r="R4339" s="13">
        <f>IFERROR(VLOOKUP($A4339, 'Fielding Data'!$A$1:$H$12056, 6, 0), 0)</f>
        <v>8</v>
      </c>
      <c r="S4339" s="13">
        <f>IFERROR(VLOOKUP($A4339, 'Fielding Data'!$A$1:$H$12056, 7, 0), 0)</f>
        <v>0</v>
      </c>
      <c r="T4339" s="13">
        <f>IFERROR(VLOOKUP($A4339, 'Fielding Data'!$A$1:$H$12056, 8, 0), 0)</f>
        <v>1</v>
      </c>
      <c r="U4339" s="13">
        <f>SUMIFS('Fielding Data'!E:E, 'Fielding Data'!$A:$A, $A4339)</f>
        <v>2</v>
      </c>
      <c r="V4339" s="13">
        <f>SUMIFS('Fielding Data'!F:F, 'Fielding Data'!$A:$A, $A4339)</f>
        <v>8</v>
      </c>
      <c r="W4339" s="13">
        <f>SUMIFS('Fielding Data'!G:G, 'Fielding Data'!$A:$A, $A4339)</f>
        <v>0</v>
      </c>
      <c r="X4339" s="13">
        <f>SUMIFS('Fielding Data'!H:H, 'Fielding Data'!$A:$A, $A4339)</f>
        <v>1</v>
      </c>
    </row>
    <row r="4340" spans="1:24" x14ac:dyDescent="0.3">
      <c r="A4340" s="13" t="str">
        <f t="shared" si="135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 t="shared" si="134"/>
        <v>CF</v>
      </c>
      <c r="Q4340" s="13">
        <f>IFERROR(VLOOKUP($A4340, 'Fielding Data'!$A$1:$H$12056, 5, 0), 0)</f>
        <v>0</v>
      </c>
      <c r="R4340" s="13">
        <f>IFERROR(VLOOKUP($A4340, 'Fielding Data'!$A$1:$H$12056, 6, 0), 0)</f>
        <v>0</v>
      </c>
      <c r="S4340" s="13">
        <f>IFERROR(VLOOKUP($A4340, 'Fielding Data'!$A$1:$H$12056, 7, 0), 0)</f>
        <v>0</v>
      </c>
      <c r="T4340" s="13">
        <f>IFERROR(VLOOKUP($A4340, 'Fielding Data'!$A$1:$H$12056, 8, 0), 0)</f>
        <v>0</v>
      </c>
      <c r="U4340" s="13">
        <f>SUMIFS('Fielding Data'!E:E, 'Fielding Data'!$A:$A, $A4340)</f>
        <v>343</v>
      </c>
      <c r="V4340" s="13">
        <f>SUMIFS('Fielding Data'!F:F, 'Fielding Data'!$A:$A, $A4340)</f>
        <v>17</v>
      </c>
      <c r="W4340" s="13">
        <f>SUMIFS('Fielding Data'!G:G, 'Fielding Data'!$A:$A, $A4340)</f>
        <v>5</v>
      </c>
      <c r="X4340" s="13">
        <f>SUMIFS('Fielding Data'!H:H, 'Fielding Data'!$A:$A, $A4340)</f>
        <v>1</v>
      </c>
    </row>
    <row r="4341" spans="1:24" x14ac:dyDescent="0.3">
      <c r="A4341" s="13" t="str">
        <f t="shared" si="135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 t="shared" si="134"/>
        <v>P</v>
      </c>
      <c r="Q4341" s="13">
        <f>IFERROR(VLOOKUP($A4341, 'Fielding Data'!$A$1:$H$12056, 5, 0), 0)</f>
        <v>4</v>
      </c>
      <c r="R4341" s="13">
        <f>IFERROR(VLOOKUP($A4341, 'Fielding Data'!$A$1:$H$12056, 6, 0), 0)</f>
        <v>6</v>
      </c>
      <c r="S4341" s="13">
        <f>IFERROR(VLOOKUP($A4341, 'Fielding Data'!$A$1:$H$12056, 7, 0), 0)</f>
        <v>0</v>
      </c>
      <c r="T4341" s="13">
        <f>IFERROR(VLOOKUP($A4341, 'Fielding Data'!$A$1:$H$12056, 8, 0), 0)</f>
        <v>0</v>
      </c>
      <c r="U4341" s="13">
        <f>SUMIFS('Fielding Data'!E:E, 'Fielding Data'!$A:$A, $A4341)</f>
        <v>4</v>
      </c>
      <c r="V4341" s="13">
        <f>SUMIFS('Fielding Data'!F:F, 'Fielding Data'!$A:$A, $A4341)</f>
        <v>6</v>
      </c>
      <c r="W4341" s="13">
        <f>SUMIFS('Fielding Data'!G:G, 'Fielding Data'!$A:$A, $A4341)</f>
        <v>0</v>
      </c>
      <c r="X4341" s="13">
        <f>SUMIFS('Fielding Data'!H:H, 'Fielding Data'!$A:$A, $A4341)</f>
        <v>0</v>
      </c>
    </row>
    <row r="4342" spans="1:24" x14ac:dyDescent="0.3">
      <c r="A4342" s="13" t="str">
        <f t="shared" si="135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 t="shared" si="134"/>
        <v>2B</v>
      </c>
      <c r="Q4342" s="13">
        <f>IFERROR(VLOOKUP($A4342, 'Fielding Data'!$A$1:$H$12056, 5, 0), 0)</f>
        <v>12</v>
      </c>
      <c r="R4342" s="13">
        <f>IFERROR(VLOOKUP($A4342, 'Fielding Data'!$A$1:$H$12056, 6, 0), 0)</f>
        <v>8</v>
      </c>
      <c r="S4342" s="13">
        <f>IFERROR(VLOOKUP($A4342, 'Fielding Data'!$A$1:$H$12056, 7, 0), 0)</f>
        <v>1</v>
      </c>
      <c r="T4342" s="13">
        <f>IFERROR(VLOOKUP($A4342, 'Fielding Data'!$A$1:$H$12056, 8, 0), 0)</f>
        <v>2</v>
      </c>
      <c r="U4342" s="13">
        <f>SUMIFS('Fielding Data'!E:E, 'Fielding Data'!$A:$A, $A4342)</f>
        <v>14</v>
      </c>
      <c r="V4342" s="13">
        <f>SUMIFS('Fielding Data'!F:F, 'Fielding Data'!$A:$A, $A4342)</f>
        <v>22</v>
      </c>
      <c r="W4342" s="13">
        <f>SUMIFS('Fielding Data'!G:G, 'Fielding Data'!$A:$A, $A4342)</f>
        <v>1</v>
      </c>
      <c r="X4342" s="13">
        <f>SUMIFS('Fielding Data'!H:H, 'Fielding Data'!$A:$A, $A4342)</f>
        <v>3</v>
      </c>
    </row>
    <row r="4343" spans="1:24" x14ac:dyDescent="0.3">
      <c r="A4343" s="13" t="str">
        <f t="shared" si="135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 t="shared" si="134"/>
        <v>P</v>
      </c>
      <c r="Q4343" s="13">
        <f>IFERROR(VLOOKUP($A4343, 'Fielding Data'!$A$1:$H$12056, 5, 0), 0)</f>
        <v>2</v>
      </c>
      <c r="R4343" s="13">
        <f>IFERROR(VLOOKUP($A4343, 'Fielding Data'!$A$1:$H$12056, 6, 0), 0)</f>
        <v>4</v>
      </c>
      <c r="S4343" s="13">
        <f>IFERROR(VLOOKUP($A4343, 'Fielding Data'!$A$1:$H$12056, 7, 0), 0)</f>
        <v>0</v>
      </c>
      <c r="T4343" s="13">
        <f>IFERROR(VLOOKUP($A4343, 'Fielding Data'!$A$1:$H$12056, 8, 0), 0)</f>
        <v>0</v>
      </c>
      <c r="U4343" s="13">
        <f>SUMIFS('Fielding Data'!E:E, 'Fielding Data'!$A:$A, $A4343)</f>
        <v>2</v>
      </c>
      <c r="V4343" s="13">
        <f>SUMIFS('Fielding Data'!F:F, 'Fielding Data'!$A:$A, $A4343)</f>
        <v>4</v>
      </c>
      <c r="W4343" s="13">
        <f>SUMIFS('Fielding Data'!G:G, 'Fielding Data'!$A:$A, $A4343)</f>
        <v>0</v>
      </c>
      <c r="X4343" s="13">
        <f>SUMIFS('Fielding Data'!H:H, 'Fielding Data'!$A:$A, $A4343)</f>
        <v>0</v>
      </c>
    </row>
    <row r="4344" spans="1:24" x14ac:dyDescent="0.3">
      <c r="A4344" s="13" t="str">
        <f t="shared" si="135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 t="shared" si="134"/>
        <v>2B</v>
      </c>
      <c r="Q4344" s="13">
        <f>IFERROR(VLOOKUP($A4344, 'Fielding Data'!$A$1:$H$12056, 5, 0), 0)</f>
        <v>4</v>
      </c>
      <c r="R4344" s="13">
        <f>IFERROR(VLOOKUP($A4344, 'Fielding Data'!$A$1:$H$12056, 6, 0), 0)</f>
        <v>5</v>
      </c>
      <c r="S4344" s="13">
        <f>IFERROR(VLOOKUP($A4344, 'Fielding Data'!$A$1:$H$12056, 7, 0), 0)</f>
        <v>0</v>
      </c>
      <c r="T4344" s="13">
        <f>IFERROR(VLOOKUP($A4344, 'Fielding Data'!$A$1:$H$12056, 8, 0), 0)</f>
        <v>2</v>
      </c>
      <c r="U4344" s="13">
        <f>SUMIFS('Fielding Data'!E:E, 'Fielding Data'!$A:$A, $A4344)</f>
        <v>6</v>
      </c>
      <c r="V4344" s="13">
        <f>SUMIFS('Fielding Data'!F:F, 'Fielding Data'!$A:$A, $A4344)</f>
        <v>10</v>
      </c>
      <c r="W4344" s="13">
        <f>SUMIFS('Fielding Data'!G:G, 'Fielding Data'!$A:$A, $A4344)</f>
        <v>0</v>
      </c>
      <c r="X4344" s="13">
        <f>SUMIFS('Fielding Data'!H:H, 'Fielding Data'!$A:$A, $A4344)</f>
        <v>3</v>
      </c>
    </row>
    <row r="4345" spans="1:24" x14ac:dyDescent="0.3">
      <c r="A4345" s="13" t="str">
        <f t="shared" si="135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 t="shared" si="134"/>
        <v>P</v>
      </c>
      <c r="Q4345" s="13">
        <f>IFERROR(VLOOKUP($A4345, 'Fielding Data'!$A$1:$H$12056, 5, 0), 0)</f>
        <v>0</v>
      </c>
      <c r="R4345" s="13">
        <f>IFERROR(VLOOKUP($A4345, 'Fielding Data'!$A$1:$H$12056, 6, 0), 0)</f>
        <v>0</v>
      </c>
      <c r="S4345" s="13">
        <f>IFERROR(VLOOKUP($A4345, 'Fielding Data'!$A$1:$H$12056, 7, 0), 0)</f>
        <v>0</v>
      </c>
      <c r="T4345" s="13">
        <f>IFERROR(VLOOKUP($A4345, 'Fielding Data'!$A$1:$H$12056, 8, 0), 0)</f>
        <v>0</v>
      </c>
      <c r="U4345" s="13">
        <f>SUMIFS('Fielding Data'!E:E, 'Fielding Data'!$A:$A, $A4345)</f>
        <v>0</v>
      </c>
      <c r="V4345" s="13">
        <f>SUMIFS('Fielding Data'!F:F, 'Fielding Data'!$A:$A, $A4345)</f>
        <v>0</v>
      </c>
      <c r="W4345" s="13">
        <f>SUMIFS('Fielding Data'!G:G, 'Fielding Data'!$A:$A, $A4345)</f>
        <v>0</v>
      </c>
      <c r="X4345" s="13">
        <f>SUMIFS('Fielding Data'!H:H, 'Fielding Data'!$A:$A, $A4345)</f>
        <v>0</v>
      </c>
    </row>
    <row r="4346" spans="1:24" x14ac:dyDescent="0.3">
      <c r="A4346" s="13" t="str">
        <f t="shared" si="135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 t="shared" si="134"/>
        <v>P</v>
      </c>
      <c r="Q4346" s="13">
        <f>IFERROR(VLOOKUP($A4346, 'Fielding Data'!$A$1:$H$12056, 5, 0), 0)</f>
        <v>3</v>
      </c>
      <c r="R4346" s="13">
        <f>IFERROR(VLOOKUP($A4346, 'Fielding Data'!$A$1:$H$12056, 6, 0), 0)</f>
        <v>10</v>
      </c>
      <c r="S4346" s="13">
        <f>IFERROR(VLOOKUP($A4346, 'Fielding Data'!$A$1:$H$12056, 7, 0), 0)</f>
        <v>0</v>
      </c>
      <c r="T4346" s="13">
        <f>IFERROR(VLOOKUP($A4346, 'Fielding Data'!$A$1:$H$12056, 8, 0), 0)</f>
        <v>2</v>
      </c>
      <c r="U4346" s="13">
        <f>SUMIFS('Fielding Data'!E:E, 'Fielding Data'!$A:$A, $A4346)</f>
        <v>3</v>
      </c>
      <c r="V4346" s="13">
        <f>SUMIFS('Fielding Data'!F:F, 'Fielding Data'!$A:$A, $A4346)</f>
        <v>10</v>
      </c>
      <c r="W4346" s="13">
        <f>SUMIFS('Fielding Data'!G:G, 'Fielding Data'!$A:$A, $A4346)</f>
        <v>0</v>
      </c>
      <c r="X4346" s="13">
        <f>SUMIFS('Fielding Data'!H:H, 'Fielding Data'!$A:$A, $A4346)</f>
        <v>2</v>
      </c>
    </row>
    <row r="4347" spans="1:24" x14ac:dyDescent="0.3">
      <c r="A4347" s="13" t="str">
        <f t="shared" si="135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 t="shared" si="134"/>
        <v>LF</v>
      </c>
      <c r="Q4347" s="13">
        <f>IFERROR(VLOOKUP($A4347, 'Fielding Data'!$A$1:$H$12056, 5, 0), 0)</f>
        <v>0</v>
      </c>
      <c r="R4347" s="13">
        <f>IFERROR(VLOOKUP($A4347, 'Fielding Data'!$A$1:$H$12056, 6, 0), 0)</f>
        <v>0</v>
      </c>
      <c r="S4347" s="13">
        <f>IFERROR(VLOOKUP($A4347, 'Fielding Data'!$A$1:$H$12056, 7, 0), 0)</f>
        <v>0</v>
      </c>
      <c r="T4347" s="13">
        <f>IFERROR(VLOOKUP($A4347, 'Fielding Data'!$A$1:$H$12056, 8, 0), 0)</f>
        <v>0</v>
      </c>
      <c r="U4347" s="13">
        <f>SUMIFS('Fielding Data'!E:E, 'Fielding Data'!$A:$A, $A4347)</f>
        <v>69</v>
      </c>
      <c r="V4347" s="13">
        <f>SUMIFS('Fielding Data'!F:F, 'Fielding Data'!$A:$A, $A4347)</f>
        <v>3</v>
      </c>
      <c r="W4347" s="13">
        <f>SUMIFS('Fielding Data'!G:G, 'Fielding Data'!$A:$A, $A4347)</f>
        <v>2</v>
      </c>
      <c r="X4347" s="13">
        <f>SUMIFS('Fielding Data'!H:H, 'Fielding Data'!$A:$A, $A4347)</f>
        <v>0</v>
      </c>
    </row>
    <row r="4348" spans="1:24" x14ac:dyDescent="0.3">
      <c r="A4348" s="13" t="str">
        <f t="shared" si="135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 t="shared" si="134"/>
        <v>P</v>
      </c>
      <c r="Q4348" s="13">
        <f>IFERROR(VLOOKUP($A4348, 'Fielding Data'!$A$1:$H$12056, 5, 0), 0)</f>
        <v>0</v>
      </c>
      <c r="R4348" s="13">
        <f>IFERROR(VLOOKUP($A4348, 'Fielding Data'!$A$1:$H$12056, 6, 0), 0)</f>
        <v>3</v>
      </c>
      <c r="S4348" s="13">
        <f>IFERROR(VLOOKUP($A4348, 'Fielding Data'!$A$1:$H$12056, 7, 0), 0)</f>
        <v>0</v>
      </c>
      <c r="T4348" s="13">
        <f>IFERROR(VLOOKUP($A4348, 'Fielding Data'!$A$1:$H$12056, 8, 0), 0)</f>
        <v>0</v>
      </c>
      <c r="U4348" s="13">
        <f>SUMIFS('Fielding Data'!E:E, 'Fielding Data'!$A:$A, $A4348)</f>
        <v>0</v>
      </c>
      <c r="V4348" s="13">
        <f>SUMIFS('Fielding Data'!F:F, 'Fielding Data'!$A:$A, $A4348)</f>
        <v>3</v>
      </c>
      <c r="W4348" s="13">
        <f>SUMIFS('Fielding Data'!G:G, 'Fielding Data'!$A:$A, $A4348)</f>
        <v>0</v>
      </c>
      <c r="X4348" s="13">
        <f>SUMIFS('Fielding Data'!H:H, 'Fielding Data'!$A:$A, $A4348)</f>
        <v>0</v>
      </c>
    </row>
    <row r="4349" spans="1:24" x14ac:dyDescent="0.3">
      <c r="A4349" s="13" t="str">
        <f t="shared" si="135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 t="shared" si="134"/>
        <v>P</v>
      </c>
      <c r="Q4349" s="13">
        <f>IFERROR(VLOOKUP($A4349, 'Fielding Data'!$A$1:$H$12056, 5, 0), 0)</f>
        <v>4</v>
      </c>
      <c r="R4349" s="13">
        <f>IFERROR(VLOOKUP($A4349, 'Fielding Data'!$A$1:$H$12056, 6, 0), 0)</f>
        <v>10</v>
      </c>
      <c r="S4349" s="13">
        <f>IFERROR(VLOOKUP($A4349, 'Fielding Data'!$A$1:$H$12056, 7, 0), 0)</f>
        <v>1</v>
      </c>
      <c r="T4349" s="13">
        <f>IFERROR(VLOOKUP($A4349, 'Fielding Data'!$A$1:$H$12056, 8, 0), 0)</f>
        <v>0</v>
      </c>
      <c r="U4349" s="13">
        <f>SUMIFS('Fielding Data'!E:E, 'Fielding Data'!$A:$A, $A4349)</f>
        <v>4</v>
      </c>
      <c r="V4349" s="13">
        <f>SUMIFS('Fielding Data'!F:F, 'Fielding Data'!$A:$A, $A4349)</f>
        <v>10</v>
      </c>
      <c r="W4349" s="13">
        <f>SUMIFS('Fielding Data'!G:G, 'Fielding Data'!$A:$A, $A4349)</f>
        <v>1</v>
      </c>
      <c r="X4349" s="13">
        <f>SUMIFS('Fielding Data'!H:H, 'Fielding Data'!$A:$A, $A4349)</f>
        <v>0</v>
      </c>
    </row>
    <row r="4350" spans="1:24" x14ac:dyDescent="0.3">
      <c r="A4350" s="13" t="str">
        <f t="shared" si="135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 t="shared" si="134"/>
        <v>1B</v>
      </c>
      <c r="Q4350" s="13">
        <f>IFERROR(VLOOKUP($A4350, 'Fielding Data'!$A$1:$H$12056, 5, 0), 0)</f>
        <v>23</v>
      </c>
      <c r="R4350" s="13">
        <f>IFERROR(VLOOKUP($A4350, 'Fielding Data'!$A$1:$H$12056, 6, 0), 0)</f>
        <v>0</v>
      </c>
      <c r="S4350" s="13">
        <f>IFERROR(VLOOKUP($A4350, 'Fielding Data'!$A$1:$H$12056, 7, 0), 0)</f>
        <v>0</v>
      </c>
      <c r="T4350" s="13">
        <f>IFERROR(VLOOKUP($A4350, 'Fielding Data'!$A$1:$H$12056, 8, 0), 0)</f>
        <v>2</v>
      </c>
      <c r="U4350" s="13">
        <f>SUMIFS('Fielding Data'!E:E, 'Fielding Data'!$A:$A, $A4350)</f>
        <v>46</v>
      </c>
      <c r="V4350" s="13">
        <f>SUMIFS('Fielding Data'!F:F, 'Fielding Data'!$A:$A, $A4350)</f>
        <v>0</v>
      </c>
      <c r="W4350" s="13">
        <f>SUMIFS('Fielding Data'!G:G, 'Fielding Data'!$A:$A, $A4350)</f>
        <v>0</v>
      </c>
      <c r="X4350" s="13">
        <f>SUMIFS('Fielding Data'!H:H, 'Fielding Data'!$A:$A, $A4350)</f>
        <v>2</v>
      </c>
    </row>
    <row r="4351" spans="1:24" x14ac:dyDescent="0.3">
      <c r="A4351" s="13" t="str">
        <f t="shared" si="135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 t="shared" si="134"/>
        <v>2B</v>
      </c>
      <c r="Q4351" s="13">
        <f>IFERROR(VLOOKUP($A4351, 'Fielding Data'!$A$1:$H$12056, 5, 0), 0)</f>
        <v>254</v>
      </c>
      <c r="R4351" s="13">
        <f>IFERROR(VLOOKUP($A4351, 'Fielding Data'!$A$1:$H$12056, 6, 0), 0)</f>
        <v>429</v>
      </c>
      <c r="S4351" s="13">
        <f>IFERROR(VLOOKUP($A4351, 'Fielding Data'!$A$1:$H$12056, 7, 0), 0)</f>
        <v>5</v>
      </c>
      <c r="T4351" s="13">
        <f>IFERROR(VLOOKUP($A4351, 'Fielding Data'!$A$1:$H$12056, 8, 0), 0)</f>
        <v>102</v>
      </c>
      <c r="U4351" s="13">
        <f>SUMIFS('Fielding Data'!E:E, 'Fielding Data'!$A:$A, $A4351)</f>
        <v>254</v>
      </c>
      <c r="V4351" s="13">
        <f>SUMIFS('Fielding Data'!F:F, 'Fielding Data'!$A:$A, $A4351)</f>
        <v>429</v>
      </c>
      <c r="W4351" s="13">
        <f>SUMIFS('Fielding Data'!G:G, 'Fielding Data'!$A:$A, $A4351)</f>
        <v>5</v>
      </c>
      <c r="X4351" s="13">
        <f>SUMIFS('Fielding Data'!H:H, 'Fielding Data'!$A:$A, $A4351)</f>
        <v>102</v>
      </c>
    </row>
    <row r="4352" spans="1:24" x14ac:dyDescent="0.3">
      <c r="A4352" s="13" t="str">
        <f t="shared" si="135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 t="shared" si="134"/>
        <v>OF</v>
      </c>
      <c r="Q4352" s="13">
        <f>IFERROR(VLOOKUP($A4352, 'Fielding Data'!$A$1:$H$12056, 5, 0), 0)</f>
        <v>3</v>
      </c>
      <c r="R4352" s="13">
        <f>IFERROR(VLOOKUP($A4352, 'Fielding Data'!$A$1:$H$12056, 6, 0), 0)</f>
        <v>0</v>
      </c>
      <c r="S4352" s="13">
        <f>IFERROR(VLOOKUP($A4352, 'Fielding Data'!$A$1:$H$12056, 7, 0), 0)</f>
        <v>0</v>
      </c>
      <c r="T4352" s="13">
        <f>IFERROR(VLOOKUP($A4352, 'Fielding Data'!$A$1:$H$12056, 8, 0), 0)</f>
        <v>0</v>
      </c>
      <c r="U4352" s="13">
        <f>SUMIFS('Fielding Data'!E:E, 'Fielding Data'!$A:$A, $A4352)</f>
        <v>3</v>
      </c>
      <c r="V4352" s="13">
        <f>SUMIFS('Fielding Data'!F:F, 'Fielding Data'!$A:$A, $A4352)</f>
        <v>0</v>
      </c>
      <c r="W4352" s="13">
        <f>SUMIFS('Fielding Data'!G:G, 'Fielding Data'!$A:$A, $A4352)</f>
        <v>0</v>
      </c>
      <c r="X4352" s="13">
        <f>SUMIFS('Fielding Data'!H:H, 'Fielding Data'!$A:$A, $A4352)</f>
        <v>0</v>
      </c>
    </row>
    <row r="4353" spans="1:24" x14ac:dyDescent="0.3">
      <c r="A4353" s="13" t="str">
        <f t="shared" si="135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 t="shared" si="134"/>
        <v>LF</v>
      </c>
      <c r="Q4353" s="13">
        <f>IFERROR(VLOOKUP($A4353, 'Fielding Data'!$A$1:$H$12056, 5, 0), 0)</f>
        <v>0</v>
      </c>
      <c r="R4353" s="13">
        <f>IFERROR(VLOOKUP($A4353, 'Fielding Data'!$A$1:$H$12056, 6, 0), 0)</f>
        <v>0</v>
      </c>
      <c r="S4353" s="13">
        <f>IFERROR(VLOOKUP($A4353, 'Fielding Data'!$A$1:$H$12056, 7, 0), 0)</f>
        <v>0</v>
      </c>
      <c r="T4353" s="13">
        <f>IFERROR(VLOOKUP($A4353, 'Fielding Data'!$A$1:$H$12056, 8, 0), 0)</f>
        <v>0</v>
      </c>
      <c r="U4353" s="13">
        <f>SUMIFS('Fielding Data'!E:E, 'Fielding Data'!$A:$A, $A4353)</f>
        <v>15</v>
      </c>
      <c r="V4353" s="13">
        <f>SUMIFS('Fielding Data'!F:F, 'Fielding Data'!$A:$A, $A4353)</f>
        <v>0</v>
      </c>
      <c r="W4353" s="13">
        <f>SUMIFS('Fielding Data'!G:G, 'Fielding Data'!$A:$A, $A4353)</f>
        <v>0</v>
      </c>
      <c r="X4353" s="13">
        <f>SUMIFS('Fielding Data'!H:H, 'Fielding Data'!$A:$A, $A4353)</f>
        <v>0</v>
      </c>
    </row>
    <row r="4354" spans="1:24" x14ac:dyDescent="0.3">
      <c r="A4354" s="13" t="str">
        <f t="shared" si="135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 t="shared" ref="P4354:P4417" si="136">IFERROR(VLOOKUP($A4354, Fielding, 4, 0), "Other")</f>
        <v>P</v>
      </c>
      <c r="Q4354" s="13">
        <f>IFERROR(VLOOKUP($A4354, 'Fielding Data'!$A$1:$H$12056, 5, 0), 0)</f>
        <v>11</v>
      </c>
      <c r="R4354" s="13">
        <f>IFERROR(VLOOKUP($A4354, 'Fielding Data'!$A$1:$H$12056, 6, 0), 0)</f>
        <v>14</v>
      </c>
      <c r="S4354" s="13">
        <f>IFERROR(VLOOKUP($A4354, 'Fielding Data'!$A$1:$H$12056, 7, 0), 0)</f>
        <v>2</v>
      </c>
      <c r="T4354" s="13">
        <f>IFERROR(VLOOKUP($A4354, 'Fielding Data'!$A$1:$H$12056, 8, 0), 0)</f>
        <v>3</v>
      </c>
      <c r="U4354" s="13">
        <f>SUMIFS('Fielding Data'!E:E, 'Fielding Data'!$A:$A, $A4354)</f>
        <v>11</v>
      </c>
      <c r="V4354" s="13">
        <f>SUMIFS('Fielding Data'!F:F, 'Fielding Data'!$A:$A, $A4354)</f>
        <v>14</v>
      </c>
      <c r="W4354" s="13">
        <f>SUMIFS('Fielding Data'!G:G, 'Fielding Data'!$A:$A, $A4354)</f>
        <v>2</v>
      </c>
      <c r="X4354" s="13">
        <f>SUMIFS('Fielding Data'!H:H, 'Fielding Data'!$A:$A, $A4354)</f>
        <v>3</v>
      </c>
    </row>
    <row r="4355" spans="1:24" x14ac:dyDescent="0.3">
      <c r="A4355" s="13" t="str">
        <f t="shared" ref="A4355:A4418" si="137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 t="shared" si="136"/>
        <v>1B</v>
      </c>
      <c r="Q4355" s="13">
        <f>IFERROR(VLOOKUP($A4355, 'Fielding Data'!$A$1:$H$12056, 5, 0), 0)</f>
        <v>1</v>
      </c>
      <c r="R4355" s="13">
        <f>IFERROR(VLOOKUP($A4355, 'Fielding Data'!$A$1:$H$12056, 6, 0), 0)</f>
        <v>0</v>
      </c>
      <c r="S4355" s="13">
        <f>IFERROR(VLOOKUP($A4355, 'Fielding Data'!$A$1:$H$12056, 7, 0), 0)</f>
        <v>0</v>
      </c>
      <c r="T4355" s="13">
        <f>IFERROR(VLOOKUP($A4355, 'Fielding Data'!$A$1:$H$12056, 8, 0), 0)</f>
        <v>0</v>
      </c>
      <c r="U4355" s="13">
        <f>SUMIFS('Fielding Data'!E:E, 'Fielding Data'!$A:$A, $A4355)</f>
        <v>529</v>
      </c>
      <c r="V4355" s="13">
        <f>SUMIFS('Fielding Data'!F:F, 'Fielding Data'!$A:$A, $A4355)</f>
        <v>27</v>
      </c>
      <c r="W4355" s="13">
        <f>SUMIFS('Fielding Data'!G:G, 'Fielding Data'!$A:$A, $A4355)</f>
        <v>3</v>
      </c>
      <c r="X4355" s="13">
        <f>SUMIFS('Fielding Data'!H:H, 'Fielding Data'!$A:$A, $A4355)</f>
        <v>4</v>
      </c>
    </row>
    <row r="4356" spans="1:24" x14ac:dyDescent="0.3">
      <c r="A4356" s="13" t="str">
        <f t="shared" si="137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 t="shared" si="136"/>
        <v>2B</v>
      </c>
      <c r="Q4356" s="13">
        <f>IFERROR(VLOOKUP($A4356, 'Fielding Data'!$A$1:$H$12056, 5, 0), 0)</f>
        <v>12</v>
      </c>
      <c r="R4356" s="13">
        <f>IFERROR(VLOOKUP($A4356, 'Fielding Data'!$A$1:$H$12056, 6, 0), 0)</f>
        <v>17</v>
      </c>
      <c r="S4356" s="13">
        <f>IFERROR(VLOOKUP($A4356, 'Fielding Data'!$A$1:$H$12056, 7, 0), 0)</f>
        <v>0</v>
      </c>
      <c r="T4356" s="13">
        <f>IFERROR(VLOOKUP($A4356, 'Fielding Data'!$A$1:$H$12056, 8, 0), 0)</f>
        <v>4</v>
      </c>
      <c r="U4356" s="13">
        <f>SUMIFS('Fielding Data'!E:E, 'Fielding Data'!$A:$A, $A4356)</f>
        <v>24</v>
      </c>
      <c r="V4356" s="13">
        <f>SUMIFS('Fielding Data'!F:F, 'Fielding Data'!$A:$A, $A4356)</f>
        <v>66</v>
      </c>
      <c r="W4356" s="13">
        <f>SUMIFS('Fielding Data'!G:G, 'Fielding Data'!$A:$A, $A4356)</f>
        <v>0</v>
      </c>
      <c r="X4356" s="13">
        <f>SUMIFS('Fielding Data'!H:H, 'Fielding Data'!$A:$A, $A4356)</f>
        <v>11</v>
      </c>
    </row>
    <row r="4357" spans="1:24" x14ac:dyDescent="0.3">
      <c r="A4357" s="13" t="str">
        <f t="shared" si="137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 t="shared" si="136"/>
        <v>OF</v>
      </c>
      <c r="Q4357" s="13">
        <f>IFERROR(VLOOKUP($A4357, 'Fielding Data'!$A$1:$H$12056, 5, 0), 0)</f>
        <v>374</v>
      </c>
      <c r="R4357" s="13">
        <f>IFERROR(VLOOKUP($A4357, 'Fielding Data'!$A$1:$H$12056, 6, 0), 0)</f>
        <v>2</v>
      </c>
      <c r="S4357" s="13">
        <f>IFERROR(VLOOKUP($A4357, 'Fielding Data'!$A$1:$H$12056, 7, 0), 0)</f>
        <v>7</v>
      </c>
      <c r="T4357" s="13">
        <f>IFERROR(VLOOKUP($A4357, 'Fielding Data'!$A$1:$H$12056, 8, 0), 0)</f>
        <v>1</v>
      </c>
      <c r="U4357" s="13">
        <f>SUMIFS('Fielding Data'!E:E, 'Fielding Data'!$A:$A, $A4357)</f>
        <v>374</v>
      </c>
      <c r="V4357" s="13">
        <f>SUMIFS('Fielding Data'!F:F, 'Fielding Data'!$A:$A, $A4357)</f>
        <v>2</v>
      </c>
      <c r="W4357" s="13">
        <f>SUMIFS('Fielding Data'!G:G, 'Fielding Data'!$A:$A, $A4357)</f>
        <v>7</v>
      </c>
      <c r="X4357" s="13">
        <f>SUMIFS('Fielding Data'!H:H, 'Fielding Data'!$A:$A, $A4357)</f>
        <v>1</v>
      </c>
    </row>
    <row r="4358" spans="1:24" x14ac:dyDescent="0.3">
      <c r="A4358" s="13" t="str">
        <f t="shared" si="137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 t="shared" si="136"/>
        <v>2B</v>
      </c>
      <c r="Q4358" s="13">
        <f>IFERROR(VLOOKUP($A4358, 'Fielding Data'!$A$1:$H$12056, 5, 0), 0)</f>
        <v>33</v>
      </c>
      <c r="R4358" s="13">
        <f>IFERROR(VLOOKUP($A4358, 'Fielding Data'!$A$1:$H$12056, 6, 0), 0)</f>
        <v>64</v>
      </c>
      <c r="S4358" s="13">
        <f>IFERROR(VLOOKUP($A4358, 'Fielding Data'!$A$1:$H$12056, 7, 0), 0)</f>
        <v>2</v>
      </c>
      <c r="T4358" s="13">
        <f>IFERROR(VLOOKUP($A4358, 'Fielding Data'!$A$1:$H$12056, 8, 0), 0)</f>
        <v>14</v>
      </c>
      <c r="U4358" s="13">
        <f>SUMIFS('Fielding Data'!E:E, 'Fielding Data'!$A:$A, $A4358)</f>
        <v>91</v>
      </c>
      <c r="V4358" s="13">
        <f>SUMIFS('Fielding Data'!F:F, 'Fielding Data'!$A:$A, $A4358)</f>
        <v>222</v>
      </c>
      <c r="W4358" s="13">
        <f>SUMIFS('Fielding Data'!G:G, 'Fielding Data'!$A:$A, $A4358)</f>
        <v>8</v>
      </c>
      <c r="X4358" s="13">
        <f>SUMIFS('Fielding Data'!H:H, 'Fielding Data'!$A:$A, $A4358)</f>
        <v>44</v>
      </c>
    </row>
    <row r="4359" spans="1:24" x14ac:dyDescent="0.3">
      <c r="A4359" s="13" t="str">
        <f t="shared" si="137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 t="shared" si="136"/>
        <v>LF</v>
      </c>
      <c r="Q4359" s="13">
        <f>IFERROR(VLOOKUP($A4359, 'Fielding Data'!$A$1:$H$12056, 5, 0), 0)</f>
        <v>0</v>
      </c>
      <c r="R4359" s="13">
        <f>IFERROR(VLOOKUP($A4359, 'Fielding Data'!$A$1:$H$12056, 6, 0), 0)</f>
        <v>0</v>
      </c>
      <c r="S4359" s="13">
        <f>IFERROR(VLOOKUP($A4359, 'Fielding Data'!$A$1:$H$12056, 7, 0), 0)</f>
        <v>0</v>
      </c>
      <c r="T4359" s="13">
        <f>IFERROR(VLOOKUP($A4359, 'Fielding Data'!$A$1:$H$12056, 8, 0), 0)</f>
        <v>0</v>
      </c>
      <c r="U4359" s="13">
        <f>SUMIFS('Fielding Data'!E:E, 'Fielding Data'!$A:$A, $A4359)</f>
        <v>142</v>
      </c>
      <c r="V4359" s="13">
        <f>SUMIFS('Fielding Data'!F:F, 'Fielding Data'!$A:$A, $A4359)</f>
        <v>294</v>
      </c>
      <c r="W4359" s="13">
        <f>SUMIFS('Fielding Data'!G:G, 'Fielding Data'!$A:$A, $A4359)</f>
        <v>4</v>
      </c>
      <c r="X4359" s="13">
        <f>SUMIFS('Fielding Data'!H:H, 'Fielding Data'!$A:$A, $A4359)</f>
        <v>54</v>
      </c>
    </row>
    <row r="4360" spans="1:24" x14ac:dyDescent="0.3">
      <c r="A4360" s="13" t="str">
        <f t="shared" si="137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 t="shared" si="136"/>
        <v>P</v>
      </c>
      <c r="Q4360" s="13">
        <f>IFERROR(VLOOKUP($A4360, 'Fielding Data'!$A$1:$H$12056, 5, 0), 0)</f>
        <v>3</v>
      </c>
      <c r="R4360" s="13">
        <f>IFERROR(VLOOKUP($A4360, 'Fielding Data'!$A$1:$H$12056, 6, 0), 0)</f>
        <v>4</v>
      </c>
      <c r="S4360" s="13">
        <f>IFERROR(VLOOKUP($A4360, 'Fielding Data'!$A$1:$H$12056, 7, 0), 0)</f>
        <v>0</v>
      </c>
      <c r="T4360" s="13">
        <f>IFERROR(VLOOKUP($A4360, 'Fielding Data'!$A$1:$H$12056, 8, 0), 0)</f>
        <v>0</v>
      </c>
      <c r="U4360" s="13">
        <f>SUMIFS('Fielding Data'!E:E, 'Fielding Data'!$A:$A, $A4360)</f>
        <v>3</v>
      </c>
      <c r="V4360" s="13">
        <f>SUMIFS('Fielding Data'!F:F, 'Fielding Data'!$A:$A, $A4360)</f>
        <v>4</v>
      </c>
      <c r="W4360" s="13">
        <f>SUMIFS('Fielding Data'!G:G, 'Fielding Data'!$A:$A, $A4360)</f>
        <v>0</v>
      </c>
      <c r="X4360" s="13">
        <f>SUMIFS('Fielding Data'!H:H, 'Fielding Data'!$A:$A, $A4360)</f>
        <v>0</v>
      </c>
    </row>
    <row r="4361" spans="1:24" x14ac:dyDescent="0.3">
      <c r="A4361" s="13" t="str">
        <f t="shared" si="137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 t="shared" si="136"/>
        <v>P</v>
      </c>
      <c r="Q4361" s="13">
        <f>IFERROR(VLOOKUP($A4361, 'Fielding Data'!$A$1:$H$12056, 5, 0), 0)</f>
        <v>10</v>
      </c>
      <c r="R4361" s="13">
        <f>IFERROR(VLOOKUP($A4361, 'Fielding Data'!$A$1:$H$12056, 6, 0), 0)</f>
        <v>19</v>
      </c>
      <c r="S4361" s="13">
        <f>IFERROR(VLOOKUP($A4361, 'Fielding Data'!$A$1:$H$12056, 7, 0), 0)</f>
        <v>1</v>
      </c>
      <c r="T4361" s="13">
        <f>IFERROR(VLOOKUP($A4361, 'Fielding Data'!$A$1:$H$12056, 8, 0), 0)</f>
        <v>2</v>
      </c>
      <c r="U4361" s="13">
        <f>SUMIFS('Fielding Data'!E:E, 'Fielding Data'!$A:$A, $A4361)</f>
        <v>10</v>
      </c>
      <c r="V4361" s="13">
        <f>SUMIFS('Fielding Data'!F:F, 'Fielding Data'!$A:$A, $A4361)</f>
        <v>19</v>
      </c>
      <c r="W4361" s="13">
        <f>SUMIFS('Fielding Data'!G:G, 'Fielding Data'!$A:$A, $A4361)</f>
        <v>1</v>
      </c>
      <c r="X4361" s="13">
        <f>SUMIFS('Fielding Data'!H:H, 'Fielding Data'!$A:$A, $A4361)</f>
        <v>2</v>
      </c>
    </row>
    <row r="4362" spans="1:24" x14ac:dyDescent="0.3">
      <c r="A4362" s="13" t="str">
        <f t="shared" si="137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 t="shared" si="136"/>
        <v>C</v>
      </c>
      <c r="Q4362" s="13">
        <f>IFERROR(VLOOKUP($A4362, 'Fielding Data'!$A$1:$H$12056, 5, 0), 0)</f>
        <v>1</v>
      </c>
      <c r="R4362" s="13">
        <f>IFERROR(VLOOKUP($A4362, 'Fielding Data'!$A$1:$H$12056, 6, 0), 0)</f>
        <v>0</v>
      </c>
      <c r="S4362" s="13">
        <f>IFERROR(VLOOKUP($A4362, 'Fielding Data'!$A$1:$H$12056, 7, 0), 0)</f>
        <v>0</v>
      </c>
      <c r="T4362" s="13">
        <f>IFERROR(VLOOKUP($A4362, 'Fielding Data'!$A$1:$H$12056, 8, 0), 0)</f>
        <v>0</v>
      </c>
      <c r="U4362" s="13">
        <f>SUMIFS('Fielding Data'!E:E, 'Fielding Data'!$A:$A, $A4362)</f>
        <v>1</v>
      </c>
      <c r="V4362" s="13">
        <f>SUMIFS('Fielding Data'!F:F, 'Fielding Data'!$A:$A, $A4362)</f>
        <v>0</v>
      </c>
      <c r="W4362" s="13">
        <f>SUMIFS('Fielding Data'!G:G, 'Fielding Data'!$A:$A, $A4362)</f>
        <v>0</v>
      </c>
      <c r="X4362" s="13">
        <f>SUMIFS('Fielding Data'!H:H, 'Fielding Data'!$A:$A, $A4362)</f>
        <v>0</v>
      </c>
    </row>
    <row r="4363" spans="1:24" x14ac:dyDescent="0.3">
      <c r="A4363" s="13" t="str">
        <f t="shared" si="137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 t="shared" si="136"/>
        <v>P</v>
      </c>
      <c r="Q4363" s="13">
        <f>IFERROR(VLOOKUP($A4363, 'Fielding Data'!$A$1:$H$12056, 5, 0), 0)</f>
        <v>2</v>
      </c>
      <c r="R4363" s="13">
        <f>IFERROR(VLOOKUP($A4363, 'Fielding Data'!$A$1:$H$12056, 6, 0), 0)</f>
        <v>6</v>
      </c>
      <c r="S4363" s="13">
        <f>IFERROR(VLOOKUP($A4363, 'Fielding Data'!$A$1:$H$12056, 7, 0), 0)</f>
        <v>0</v>
      </c>
      <c r="T4363" s="13">
        <f>IFERROR(VLOOKUP($A4363, 'Fielding Data'!$A$1:$H$12056, 8, 0), 0)</f>
        <v>0</v>
      </c>
      <c r="U4363" s="13">
        <f>SUMIFS('Fielding Data'!E:E, 'Fielding Data'!$A:$A, $A4363)</f>
        <v>2</v>
      </c>
      <c r="V4363" s="13">
        <f>SUMIFS('Fielding Data'!F:F, 'Fielding Data'!$A:$A, $A4363)</f>
        <v>6</v>
      </c>
      <c r="W4363" s="13">
        <f>SUMIFS('Fielding Data'!G:G, 'Fielding Data'!$A:$A, $A4363)</f>
        <v>0</v>
      </c>
      <c r="X4363" s="13">
        <f>SUMIFS('Fielding Data'!H:H, 'Fielding Data'!$A:$A, $A4363)</f>
        <v>0</v>
      </c>
    </row>
    <row r="4364" spans="1:24" x14ac:dyDescent="0.3">
      <c r="A4364" s="13" t="str">
        <f t="shared" si="137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 t="shared" si="136"/>
        <v>CF</v>
      </c>
      <c r="Q4364" s="13">
        <f>IFERROR(VLOOKUP($A4364, 'Fielding Data'!$A$1:$H$12056, 5, 0), 0)</f>
        <v>0</v>
      </c>
      <c r="R4364" s="13">
        <f>IFERROR(VLOOKUP($A4364, 'Fielding Data'!$A$1:$H$12056, 6, 0), 0)</f>
        <v>0</v>
      </c>
      <c r="S4364" s="13">
        <f>IFERROR(VLOOKUP($A4364, 'Fielding Data'!$A$1:$H$12056, 7, 0), 0)</f>
        <v>0</v>
      </c>
      <c r="T4364" s="13">
        <f>IFERROR(VLOOKUP($A4364, 'Fielding Data'!$A$1:$H$12056, 8, 0), 0)</f>
        <v>0</v>
      </c>
      <c r="U4364" s="13">
        <f>SUMIFS('Fielding Data'!E:E, 'Fielding Data'!$A:$A, $A4364)</f>
        <v>11</v>
      </c>
      <c r="V4364" s="13">
        <f>SUMIFS('Fielding Data'!F:F, 'Fielding Data'!$A:$A, $A4364)</f>
        <v>0</v>
      </c>
      <c r="W4364" s="13">
        <f>SUMIFS('Fielding Data'!G:G, 'Fielding Data'!$A:$A, $A4364)</f>
        <v>0</v>
      </c>
      <c r="X4364" s="13">
        <f>SUMIFS('Fielding Data'!H:H, 'Fielding Data'!$A:$A, $A4364)</f>
        <v>0</v>
      </c>
    </row>
    <row r="4365" spans="1:24" x14ac:dyDescent="0.3">
      <c r="A4365" s="13" t="str">
        <f t="shared" si="137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 t="shared" si="136"/>
        <v>2B</v>
      </c>
      <c r="Q4365" s="13">
        <f>IFERROR(VLOOKUP($A4365, 'Fielding Data'!$A$1:$H$12056, 5, 0), 0)</f>
        <v>30</v>
      </c>
      <c r="R4365" s="13">
        <f>IFERROR(VLOOKUP($A4365, 'Fielding Data'!$A$1:$H$12056, 6, 0), 0)</f>
        <v>48</v>
      </c>
      <c r="S4365" s="13">
        <f>IFERROR(VLOOKUP($A4365, 'Fielding Data'!$A$1:$H$12056, 7, 0), 0)</f>
        <v>2</v>
      </c>
      <c r="T4365" s="13">
        <f>IFERROR(VLOOKUP($A4365, 'Fielding Data'!$A$1:$H$12056, 8, 0), 0)</f>
        <v>9</v>
      </c>
      <c r="U4365" s="13">
        <f>SUMIFS('Fielding Data'!E:E, 'Fielding Data'!$A:$A, $A4365)</f>
        <v>30</v>
      </c>
      <c r="V4365" s="13">
        <f>SUMIFS('Fielding Data'!F:F, 'Fielding Data'!$A:$A, $A4365)</f>
        <v>49</v>
      </c>
      <c r="W4365" s="13">
        <f>SUMIFS('Fielding Data'!G:G, 'Fielding Data'!$A:$A, $A4365)</f>
        <v>2</v>
      </c>
      <c r="X4365" s="13">
        <f>SUMIFS('Fielding Data'!H:H, 'Fielding Data'!$A:$A, $A4365)</f>
        <v>9</v>
      </c>
    </row>
    <row r="4366" spans="1:24" x14ac:dyDescent="0.3">
      <c r="A4366" s="13" t="str">
        <f t="shared" si="137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 t="shared" si="136"/>
        <v>P</v>
      </c>
      <c r="Q4366" s="13">
        <f>IFERROR(VLOOKUP($A4366, 'Fielding Data'!$A$1:$H$12056, 5, 0), 0)</f>
        <v>3</v>
      </c>
      <c r="R4366" s="13">
        <f>IFERROR(VLOOKUP($A4366, 'Fielding Data'!$A$1:$H$12056, 6, 0), 0)</f>
        <v>5</v>
      </c>
      <c r="S4366" s="13">
        <f>IFERROR(VLOOKUP($A4366, 'Fielding Data'!$A$1:$H$12056, 7, 0), 0)</f>
        <v>0</v>
      </c>
      <c r="T4366" s="13">
        <f>IFERROR(VLOOKUP($A4366, 'Fielding Data'!$A$1:$H$12056, 8, 0), 0)</f>
        <v>0</v>
      </c>
      <c r="U4366" s="13">
        <f>SUMIFS('Fielding Data'!E:E, 'Fielding Data'!$A:$A, $A4366)</f>
        <v>3</v>
      </c>
      <c r="V4366" s="13">
        <f>SUMIFS('Fielding Data'!F:F, 'Fielding Data'!$A:$A, $A4366)</f>
        <v>5</v>
      </c>
      <c r="W4366" s="13">
        <f>SUMIFS('Fielding Data'!G:G, 'Fielding Data'!$A:$A, $A4366)</f>
        <v>0</v>
      </c>
      <c r="X4366" s="13">
        <f>SUMIFS('Fielding Data'!H:H, 'Fielding Data'!$A:$A, $A4366)</f>
        <v>0</v>
      </c>
    </row>
    <row r="4367" spans="1:24" x14ac:dyDescent="0.3">
      <c r="A4367" s="13" t="str">
        <f t="shared" si="137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 t="shared" si="136"/>
        <v>CF</v>
      </c>
      <c r="Q4367" s="13">
        <f>IFERROR(VLOOKUP($A4367, 'Fielding Data'!$A$1:$H$12056, 5, 0), 0)</f>
        <v>0</v>
      </c>
      <c r="R4367" s="13">
        <f>IFERROR(VLOOKUP($A4367, 'Fielding Data'!$A$1:$H$12056, 6, 0), 0)</f>
        <v>0</v>
      </c>
      <c r="S4367" s="13">
        <f>IFERROR(VLOOKUP($A4367, 'Fielding Data'!$A$1:$H$12056, 7, 0), 0)</f>
        <v>0</v>
      </c>
      <c r="T4367" s="13">
        <f>IFERROR(VLOOKUP($A4367, 'Fielding Data'!$A$1:$H$12056, 8, 0), 0)</f>
        <v>0</v>
      </c>
      <c r="U4367" s="13">
        <f>SUMIFS('Fielding Data'!E:E, 'Fielding Data'!$A:$A, $A4367)</f>
        <v>67</v>
      </c>
      <c r="V4367" s="13">
        <f>SUMIFS('Fielding Data'!F:F, 'Fielding Data'!$A:$A, $A4367)</f>
        <v>8</v>
      </c>
      <c r="W4367" s="13">
        <f>SUMIFS('Fielding Data'!G:G, 'Fielding Data'!$A:$A, $A4367)</f>
        <v>1</v>
      </c>
      <c r="X4367" s="13">
        <f>SUMIFS('Fielding Data'!H:H, 'Fielding Data'!$A:$A, $A4367)</f>
        <v>1</v>
      </c>
    </row>
    <row r="4368" spans="1:24" x14ac:dyDescent="0.3">
      <c r="A4368" s="13" t="str">
        <f t="shared" si="137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 t="shared" si="136"/>
        <v>P</v>
      </c>
      <c r="Q4368" s="13">
        <f>IFERROR(VLOOKUP($A4368, 'Fielding Data'!$A$1:$H$12056, 5, 0), 0)</f>
        <v>0</v>
      </c>
      <c r="R4368" s="13">
        <f>IFERROR(VLOOKUP($A4368, 'Fielding Data'!$A$1:$H$12056, 6, 0), 0)</f>
        <v>1</v>
      </c>
      <c r="S4368" s="13">
        <f>IFERROR(VLOOKUP($A4368, 'Fielding Data'!$A$1:$H$12056, 7, 0), 0)</f>
        <v>0</v>
      </c>
      <c r="T4368" s="13">
        <f>IFERROR(VLOOKUP($A4368, 'Fielding Data'!$A$1:$H$12056, 8, 0), 0)</f>
        <v>0</v>
      </c>
      <c r="U4368" s="13">
        <f>SUMIFS('Fielding Data'!E:E, 'Fielding Data'!$A:$A, $A4368)</f>
        <v>0</v>
      </c>
      <c r="V4368" s="13">
        <f>SUMIFS('Fielding Data'!F:F, 'Fielding Data'!$A:$A, $A4368)</f>
        <v>1</v>
      </c>
      <c r="W4368" s="13">
        <f>SUMIFS('Fielding Data'!G:G, 'Fielding Data'!$A:$A, $A4368)</f>
        <v>0</v>
      </c>
      <c r="X4368" s="13">
        <f>SUMIFS('Fielding Data'!H:H, 'Fielding Data'!$A:$A, $A4368)</f>
        <v>0</v>
      </c>
    </row>
    <row r="4369" spans="1:24" x14ac:dyDescent="0.3">
      <c r="A4369" s="13" t="str">
        <f t="shared" si="137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 t="shared" si="136"/>
        <v>P</v>
      </c>
      <c r="Q4369" s="13">
        <f>IFERROR(VLOOKUP($A4369, 'Fielding Data'!$A$1:$H$12056, 5, 0), 0)</f>
        <v>4</v>
      </c>
      <c r="R4369" s="13">
        <f>IFERROR(VLOOKUP($A4369, 'Fielding Data'!$A$1:$H$12056, 6, 0), 0)</f>
        <v>22</v>
      </c>
      <c r="S4369" s="13">
        <f>IFERROR(VLOOKUP($A4369, 'Fielding Data'!$A$1:$H$12056, 7, 0), 0)</f>
        <v>1</v>
      </c>
      <c r="T4369" s="13">
        <f>IFERROR(VLOOKUP($A4369, 'Fielding Data'!$A$1:$H$12056, 8, 0), 0)</f>
        <v>1</v>
      </c>
      <c r="U4369" s="13">
        <f>SUMIFS('Fielding Data'!E:E, 'Fielding Data'!$A:$A, $A4369)</f>
        <v>4</v>
      </c>
      <c r="V4369" s="13">
        <f>SUMIFS('Fielding Data'!F:F, 'Fielding Data'!$A:$A, $A4369)</f>
        <v>22</v>
      </c>
      <c r="W4369" s="13">
        <f>SUMIFS('Fielding Data'!G:G, 'Fielding Data'!$A:$A, $A4369)</f>
        <v>1</v>
      </c>
      <c r="X4369" s="13">
        <f>SUMIFS('Fielding Data'!H:H, 'Fielding Data'!$A:$A, $A4369)</f>
        <v>1</v>
      </c>
    </row>
    <row r="4370" spans="1:24" x14ac:dyDescent="0.3">
      <c r="A4370" s="13" t="str">
        <f t="shared" si="137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 t="shared" si="136"/>
        <v>P</v>
      </c>
      <c r="Q4370" s="13">
        <f>IFERROR(VLOOKUP($A4370, 'Fielding Data'!$A$1:$H$12056, 5, 0), 0)</f>
        <v>1</v>
      </c>
      <c r="R4370" s="13">
        <f>IFERROR(VLOOKUP($A4370, 'Fielding Data'!$A$1:$H$12056, 6, 0), 0)</f>
        <v>4</v>
      </c>
      <c r="S4370" s="13">
        <f>IFERROR(VLOOKUP($A4370, 'Fielding Data'!$A$1:$H$12056, 7, 0), 0)</f>
        <v>1</v>
      </c>
      <c r="T4370" s="13">
        <f>IFERROR(VLOOKUP($A4370, 'Fielding Data'!$A$1:$H$12056, 8, 0), 0)</f>
        <v>0</v>
      </c>
      <c r="U4370" s="13">
        <f>SUMIFS('Fielding Data'!E:E, 'Fielding Data'!$A:$A, $A4370)</f>
        <v>1</v>
      </c>
      <c r="V4370" s="13">
        <f>SUMIFS('Fielding Data'!F:F, 'Fielding Data'!$A:$A, $A4370)</f>
        <v>4</v>
      </c>
      <c r="W4370" s="13">
        <f>SUMIFS('Fielding Data'!G:G, 'Fielding Data'!$A:$A, $A4370)</f>
        <v>1</v>
      </c>
      <c r="X4370" s="13">
        <f>SUMIFS('Fielding Data'!H:H, 'Fielding Data'!$A:$A, $A4370)</f>
        <v>0</v>
      </c>
    </row>
    <row r="4371" spans="1:24" x14ac:dyDescent="0.3">
      <c r="A4371" s="13" t="str">
        <f t="shared" si="137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 t="shared" si="136"/>
        <v>1B</v>
      </c>
      <c r="Q4371" s="13">
        <f>IFERROR(VLOOKUP($A4371, 'Fielding Data'!$A$1:$H$12056, 5, 0), 0)</f>
        <v>2</v>
      </c>
      <c r="R4371" s="13">
        <f>IFERROR(VLOOKUP($A4371, 'Fielding Data'!$A$1:$H$12056, 6, 0), 0)</f>
        <v>0</v>
      </c>
      <c r="S4371" s="13">
        <f>IFERROR(VLOOKUP($A4371, 'Fielding Data'!$A$1:$H$12056, 7, 0), 0)</f>
        <v>1</v>
      </c>
      <c r="T4371" s="13">
        <f>IFERROR(VLOOKUP($A4371, 'Fielding Data'!$A$1:$H$12056, 8, 0), 0)</f>
        <v>0</v>
      </c>
      <c r="U4371" s="13">
        <f>SUMIFS('Fielding Data'!E:E, 'Fielding Data'!$A:$A, $A4371)</f>
        <v>932</v>
      </c>
      <c r="V4371" s="13">
        <f>SUMIFS('Fielding Data'!F:F, 'Fielding Data'!$A:$A, $A4371)</f>
        <v>71</v>
      </c>
      <c r="W4371" s="13">
        <f>SUMIFS('Fielding Data'!G:G, 'Fielding Data'!$A:$A, $A4371)</f>
        <v>8</v>
      </c>
      <c r="X4371" s="13">
        <f>SUMIFS('Fielding Data'!H:H, 'Fielding Data'!$A:$A, $A4371)</f>
        <v>4</v>
      </c>
    </row>
    <row r="4372" spans="1:24" x14ac:dyDescent="0.3">
      <c r="A4372" s="13" t="str">
        <f t="shared" si="137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 t="shared" si="136"/>
        <v>P</v>
      </c>
      <c r="Q4372" s="13">
        <f>IFERROR(VLOOKUP($A4372, 'Fielding Data'!$A$1:$H$12056, 5, 0), 0)</f>
        <v>2</v>
      </c>
      <c r="R4372" s="13">
        <f>IFERROR(VLOOKUP($A4372, 'Fielding Data'!$A$1:$H$12056, 6, 0), 0)</f>
        <v>5</v>
      </c>
      <c r="S4372" s="13">
        <f>IFERROR(VLOOKUP($A4372, 'Fielding Data'!$A$1:$H$12056, 7, 0), 0)</f>
        <v>0</v>
      </c>
      <c r="T4372" s="13">
        <f>IFERROR(VLOOKUP($A4372, 'Fielding Data'!$A$1:$H$12056, 8, 0), 0)</f>
        <v>0</v>
      </c>
      <c r="U4372" s="13">
        <f>SUMIFS('Fielding Data'!E:E, 'Fielding Data'!$A:$A, $A4372)</f>
        <v>2</v>
      </c>
      <c r="V4372" s="13">
        <f>SUMIFS('Fielding Data'!F:F, 'Fielding Data'!$A:$A, $A4372)</f>
        <v>5</v>
      </c>
      <c r="W4372" s="13">
        <f>SUMIFS('Fielding Data'!G:G, 'Fielding Data'!$A:$A, $A4372)</f>
        <v>0</v>
      </c>
      <c r="X4372" s="13">
        <f>SUMIFS('Fielding Data'!H:H, 'Fielding Data'!$A:$A, $A4372)</f>
        <v>0</v>
      </c>
    </row>
    <row r="4373" spans="1:24" x14ac:dyDescent="0.3">
      <c r="A4373" s="13" t="str">
        <f t="shared" si="137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 t="shared" si="136"/>
        <v>P</v>
      </c>
      <c r="Q4373" s="13">
        <f>IFERROR(VLOOKUP($A4373, 'Fielding Data'!$A$1:$H$12056, 5, 0), 0)</f>
        <v>2</v>
      </c>
      <c r="R4373" s="13">
        <f>IFERROR(VLOOKUP($A4373, 'Fielding Data'!$A$1:$H$12056, 6, 0), 0)</f>
        <v>5</v>
      </c>
      <c r="S4373" s="13">
        <f>IFERROR(VLOOKUP($A4373, 'Fielding Data'!$A$1:$H$12056, 7, 0), 0)</f>
        <v>0</v>
      </c>
      <c r="T4373" s="13">
        <f>IFERROR(VLOOKUP($A4373, 'Fielding Data'!$A$1:$H$12056, 8, 0), 0)</f>
        <v>0</v>
      </c>
      <c r="U4373" s="13">
        <f>SUMIFS('Fielding Data'!E:E, 'Fielding Data'!$A:$A, $A4373)</f>
        <v>2</v>
      </c>
      <c r="V4373" s="13">
        <f>SUMIFS('Fielding Data'!F:F, 'Fielding Data'!$A:$A, $A4373)</f>
        <v>5</v>
      </c>
      <c r="W4373" s="13">
        <f>SUMIFS('Fielding Data'!G:G, 'Fielding Data'!$A:$A, $A4373)</f>
        <v>0</v>
      </c>
      <c r="X4373" s="13">
        <f>SUMIFS('Fielding Data'!H:H, 'Fielding Data'!$A:$A, $A4373)</f>
        <v>0</v>
      </c>
    </row>
    <row r="4374" spans="1:24" x14ac:dyDescent="0.3">
      <c r="A4374" s="13" t="str">
        <f t="shared" si="137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 t="shared" si="136"/>
        <v>1B</v>
      </c>
      <c r="Q4374" s="13">
        <f>IFERROR(VLOOKUP($A4374, 'Fielding Data'!$A$1:$H$12056, 5, 0), 0)</f>
        <v>17</v>
      </c>
      <c r="R4374" s="13">
        <f>IFERROR(VLOOKUP($A4374, 'Fielding Data'!$A$1:$H$12056, 6, 0), 0)</f>
        <v>2</v>
      </c>
      <c r="S4374" s="13">
        <f>IFERROR(VLOOKUP($A4374, 'Fielding Data'!$A$1:$H$12056, 7, 0), 0)</f>
        <v>0</v>
      </c>
      <c r="T4374" s="13">
        <f>IFERROR(VLOOKUP($A4374, 'Fielding Data'!$A$1:$H$12056, 8, 0), 0)</f>
        <v>1</v>
      </c>
      <c r="U4374" s="13">
        <f>SUMIFS('Fielding Data'!E:E, 'Fielding Data'!$A:$A, $A4374)</f>
        <v>19</v>
      </c>
      <c r="V4374" s="13">
        <f>SUMIFS('Fielding Data'!F:F, 'Fielding Data'!$A:$A, $A4374)</f>
        <v>2</v>
      </c>
      <c r="W4374" s="13">
        <f>SUMIFS('Fielding Data'!G:G, 'Fielding Data'!$A:$A, $A4374)</f>
        <v>0</v>
      </c>
      <c r="X4374" s="13">
        <f>SUMIFS('Fielding Data'!H:H, 'Fielding Data'!$A:$A, $A4374)</f>
        <v>1</v>
      </c>
    </row>
    <row r="4375" spans="1:24" x14ac:dyDescent="0.3">
      <c r="A4375" s="13" t="str">
        <f t="shared" si="137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 t="shared" si="136"/>
        <v>1B</v>
      </c>
      <c r="Q4375" s="13">
        <f>IFERROR(VLOOKUP($A4375, 'Fielding Data'!$A$1:$H$12056, 5, 0), 0)</f>
        <v>8</v>
      </c>
      <c r="R4375" s="13">
        <f>IFERROR(VLOOKUP($A4375, 'Fielding Data'!$A$1:$H$12056, 6, 0), 0)</f>
        <v>2</v>
      </c>
      <c r="S4375" s="13">
        <f>IFERROR(VLOOKUP($A4375, 'Fielding Data'!$A$1:$H$12056, 7, 0), 0)</f>
        <v>0</v>
      </c>
      <c r="T4375" s="13">
        <f>IFERROR(VLOOKUP($A4375, 'Fielding Data'!$A$1:$H$12056, 8, 0), 0)</f>
        <v>1</v>
      </c>
      <c r="U4375" s="13">
        <f>SUMIFS('Fielding Data'!E:E, 'Fielding Data'!$A:$A, $A4375)</f>
        <v>8</v>
      </c>
      <c r="V4375" s="13">
        <f>SUMIFS('Fielding Data'!F:F, 'Fielding Data'!$A:$A, $A4375)</f>
        <v>2</v>
      </c>
      <c r="W4375" s="13">
        <f>SUMIFS('Fielding Data'!G:G, 'Fielding Data'!$A:$A, $A4375)</f>
        <v>0</v>
      </c>
      <c r="X4375" s="13">
        <f>SUMIFS('Fielding Data'!H:H, 'Fielding Data'!$A:$A, $A4375)</f>
        <v>1</v>
      </c>
    </row>
    <row r="4376" spans="1:24" x14ac:dyDescent="0.3">
      <c r="A4376" s="13" t="str">
        <f t="shared" si="137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 t="shared" si="136"/>
        <v>P</v>
      </c>
      <c r="Q4376" s="13">
        <f>IFERROR(VLOOKUP($A4376, 'Fielding Data'!$A$1:$H$12056, 5, 0), 0)</f>
        <v>1</v>
      </c>
      <c r="R4376" s="13">
        <f>IFERROR(VLOOKUP($A4376, 'Fielding Data'!$A$1:$H$12056, 6, 0), 0)</f>
        <v>5</v>
      </c>
      <c r="S4376" s="13">
        <f>IFERROR(VLOOKUP($A4376, 'Fielding Data'!$A$1:$H$12056, 7, 0), 0)</f>
        <v>0</v>
      </c>
      <c r="T4376" s="13">
        <f>IFERROR(VLOOKUP($A4376, 'Fielding Data'!$A$1:$H$12056, 8, 0), 0)</f>
        <v>1</v>
      </c>
      <c r="U4376" s="13">
        <f>SUMIFS('Fielding Data'!E:E, 'Fielding Data'!$A:$A, $A4376)</f>
        <v>1</v>
      </c>
      <c r="V4376" s="13">
        <f>SUMIFS('Fielding Data'!F:F, 'Fielding Data'!$A:$A, $A4376)</f>
        <v>5</v>
      </c>
      <c r="W4376" s="13">
        <f>SUMIFS('Fielding Data'!G:G, 'Fielding Data'!$A:$A, $A4376)</f>
        <v>0</v>
      </c>
      <c r="X4376" s="13">
        <f>SUMIFS('Fielding Data'!H:H, 'Fielding Data'!$A:$A, $A4376)</f>
        <v>1</v>
      </c>
    </row>
    <row r="4377" spans="1:24" x14ac:dyDescent="0.3">
      <c r="A4377" s="13" t="str">
        <f t="shared" si="137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 t="shared" si="136"/>
        <v>P</v>
      </c>
      <c r="Q4377" s="13">
        <f>IFERROR(VLOOKUP($A4377, 'Fielding Data'!$A$1:$H$12056, 5, 0), 0)</f>
        <v>0</v>
      </c>
      <c r="R4377" s="13">
        <f>IFERROR(VLOOKUP($A4377, 'Fielding Data'!$A$1:$H$12056, 6, 0), 0)</f>
        <v>4</v>
      </c>
      <c r="S4377" s="13">
        <f>IFERROR(VLOOKUP($A4377, 'Fielding Data'!$A$1:$H$12056, 7, 0), 0)</f>
        <v>0</v>
      </c>
      <c r="T4377" s="13">
        <f>IFERROR(VLOOKUP($A4377, 'Fielding Data'!$A$1:$H$12056, 8, 0), 0)</f>
        <v>0</v>
      </c>
      <c r="U4377" s="13">
        <f>SUMIFS('Fielding Data'!E:E, 'Fielding Data'!$A:$A, $A4377)</f>
        <v>0</v>
      </c>
      <c r="V4377" s="13">
        <f>SUMIFS('Fielding Data'!F:F, 'Fielding Data'!$A:$A, $A4377)</f>
        <v>4</v>
      </c>
      <c r="W4377" s="13">
        <f>SUMIFS('Fielding Data'!G:G, 'Fielding Data'!$A:$A, $A4377)</f>
        <v>0</v>
      </c>
      <c r="X4377" s="13">
        <f>SUMIFS('Fielding Data'!H:H, 'Fielding Data'!$A:$A, $A4377)</f>
        <v>0</v>
      </c>
    </row>
    <row r="4378" spans="1:24" x14ac:dyDescent="0.3">
      <c r="A4378" s="13" t="str">
        <f t="shared" si="137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 t="shared" si="136"/>
        <v>P</v>
      </c>
      <c r="Q4378" s="13">
        <f>IFERROR(VLOOKUP($A4378, 'Fielding Data'!$A$1:$H$12056, 5, 0), 0)</f>
        <v>7</v>
      </c>
      <c r="R4378" s="13">
        <f>IFERROR(VLOOKUP($A4378, 'Fielding Data'!$A$1:$H$12056, 6, 0), 0)</f>
        <v>30</v>
      </c>
      <c r="S4378" s="13">
        <f>IFERROR(VLOOKUP($A4378, 'Fielding Data'!$A$1:$H$12056, 7, 0), 0)</f>
        <v>3</v>
      </c>
      <c r="T4378" s="13">
        <f>IFERROR(VLOOKUP($A4378, 'Fielding Data'!$A$1:$H$12056, 8, 0), 0)</f>
        <v>4</v>
      </c>
      <c r="U4378" s="13">
        <f>SUMIFS('Fielding Data'!E:E, 'Fielding Data'!$A:$A, $A4378)</f>
        <v>7</v>
      </c>
      <c r="V4378" s="13">
        <f>SUMIFS('Fielding Data'!F:F, 'Fielding Data'!$A:$A, $A4378)</f>
        <v>30</v>
      </c>
      <c r="W4378" s="13">
        <f>SUMIFS('Fielding Data'!G:G, 'Fielding Data'!$A:$A, $A4378)</f>
        <v>3</v>
      </c>
      <c r="X4378" s="13">
        <f>SUMIFS('Fielding Data'!H:H, 'Fielding Data'!$A:$A, $A4378)</f>
        <v>4</v>
      </c>
    </row>
    <row r="4379" spans="1:24" x14ac:dyDescent="0.3">
      <c r="A4379" s="13" t="str">
        <f t="shared" si="137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 t="shared" si="136"/>
        <v>P</v>
      </c>
      <c r="Q4379" s="13">
        <f>IFERROR(VLOOKUP($A4379, 'Fielding Data'!$A$1:$H$12056, 5, 0), 0)</f>
        <v>9</v>
      </c>
      <c r="R4379" s="13">
        <f>IFERROR(VLOOKUP($A4379, 'Fielding Data'!$A$1:$H$12056, 6, 0), 0)</f>
        <v>14</v>
      </c>
      <c r="S4379" s="13">
        <f>IFERROR(VLOOKUP($A4379, 'Fielding Data'!$A$1:$H$12056, 7, 0), 0)</f>
        <v>1</v>
      </c>
      <c r="T4379" s="13">
        <f>IFERROR(VLOOKUP($A4379, 'Fielding Data'!$A$1:$H$12056, 8, 0), 0)</f>
        <v>0</v>
      </c>
      <c r="U4379" s="13">
        <f>SUMIFS('Fielding Data'!E:E, 'Fielding Data'!$A:$A, $A4379)</f>
        <v>9</v>
      </c>
      <c r="V4379" s="13">
        <f>SUMIFS('Fielding Data'!F:F, 'Fielding Data'!$A:$A, $A4379)</f>
        <v>14</v>
      </c>
      <c r="W4379" s="13">
        <f>SUMIFS('Fielding Data'!G:G, 'Fielding Data'!$A:$A, $A4379)</f>
        <v>1</v>
      </c>
      <c r="X4379" s="13">
        <f>SUMIFS('Fielding Data'!H:H, 'Fielding Data'!$A:$A, $A4379)</f>
        <v>0</v>
      </c>
    </row>
    <row r="4380" spans="1:24" x14ac:dyDescent="0.3">
      <c r="A4380" s="13" t="str">
        <f t="shared" si="137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 t="shared" si="136"/>
        <v>2B</v>
      </c>
      <c r="Q4380" s="13">
        <f>IFERROR(VLOOKUP($A4380, 'Fielding Data'!$A$1:$H$12056, 5, 0), 0)</f>
        <v>0</v>
      </c>
      <c r="R4380" s="13">
        <f>IFERROR(VLOOKUP($A4380, 'Fielding Data'!$A$1:$H$12056, 6, 0), 0)</f>
        <v>0</v>
      </c>
      <c r="S4380" s="13">
        <f>IFERROR(VLOOKUP($A4380, 'Fielding Data'!$A$1:$H$12056, 7, 0), 0)</f>
        <v>0</v>
      </c>
      <c r="T4380" s="13">
        <f>IFERROR(VLOOKUP($A4380, 'Fielding Data'!$A$1:$H$12056, 8, 0), 0)</f>
        <v>0</v>
      </c>
      <c r="U4380" s="13">
        <f>SUMIFS('Fielding Data'!E:E, 'Fielding Data'!$A:$A, $A4380)</f>
        <v>415</v>
      </c>
      <c r="V4380" s="13">
        <f>SUMIFS('Fielding Data'!F:F, 'Fielding Data'!$A:$A, $A4380)</f>
        <v>29</v>
      </c>
      <c r="W4380" s="13">
        <f>SUMIFS('Fielding Data'!G:G, 'Fielding Data'!$A:$A, $A4380)</f>
        <v>5</v>
      </c>
      <c r="X4380" s="13">
        <f>SUMIFS('Fielding Data'!H:H, 'Fielding Data'!$A:$A, $A4380)</f>
        <v>4</v>
      </c>
    </row>
    <row r="4381" spans="1:24" x14ac:dyDescent="0.3">
      <c r="A4381" s="13" t="str">
        <f t="shared" si="137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 t="shared" si="136"/>
        <v>2B</v>
      </c>
      <c r="Q4381" s="13">
        <f>IFERROR(VLOOKUP($A4381, 'Fielding Data'!$A$1:$H$12056, 5, 0), 0)</f>
        <v>3</v>
      </c>
      <c r="R4381" s="13">
        <f>IFERROR(VLOOKUP($A4381, 'Fielding Data'!$A$1:$H$12056, 6, 0), 0)</f>
        <v>2</v>
      </c>
      <c r="S4381" s="13">
        <f>IFERROR(VLOOKUP($A4381, 'Fielding Data'!$A$1:$H$12056, 7, 0), 0)</f>
        <v>1</v>
      </c>
      <c r="T4381" s="13">
        <f>IFERROR(VLOOKUP($A4381, 'Fielding Data'!$A$1:$H$12056, 8, 0), 0)</f>
        <v>0</v>
      </c>
      <c r="U4381" s="13">
        <f>SUMIFS('Fielding Data'!E:E, 'Fielding Data'!$A:$A, $A4381)</f>
        <v>3</v>
      </c>
      <c r="V4381" s="13">
        <f>SUMIFS('Fielding Data'!F:F, 'Fielding Data'!$A:$A, $A4381)</f>
        <v>2</v>
      </c>
      <c r="W4381" s="13">
        <f>SUMIFS('Fielding Data'!G:G, 'Fielding Data'!$A:$A, $A4381)</f>
        <v>1</v>
      </c>
      <c r="X4381" s="13">
        <f>SUMIFS('Fielding Data'!H:H, 'Fielding Data'!$A:$A, $A4381)</f>
        <v>0</v>
      </c>
    </row>
    <row r="4382" spans="1:24" x14ac:dyDescent="0.3">
      <c r="A4382" s="13" t="str">
        <f t="shared" si="137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 t="shared" si="136"/>
        <v>P</v>
      </c>
      <c r="Q4382" s="13">
        <f>IFERROR(VLOOKUP($A4382, 'Fielding Data'!$A$1:$H$12056, 5, 0), 0)</f>
        <v>13</v>
      </c>
      <c r="R4382" s="13">
        <f>IFERROR(VLOOKUP($A4382, 'Fielding Data'!$A$1:$H$12056, 6, 0), 0)</f>
        <v>9</v>
      </c>
      <c r="S4382" s="13">
        <f>IFERROR(VLOOKUP($A4382, 'Fielding Data'!$A$1:$H$12056, 7, 0), 0)</f>
        <v>1</v>
      </c>
      <c r="T4382" s="13">
        <f>IFERROR(VLOOKUP($A4382, 'Fielding Data'!$A$1:$H$12056, 8, 0), 0)</f>
        <v>2</v>
      </c>
      <c r="U4382" s="13">
        <f>SUMIFS('Fielding Data'!E:E, 'Fielding Data'!$A:$A, $A4382)</f>
        <v>13</v>
      </c>
      <c r="V4382" s="13">
        <f>SUMIFS('Fielding Data'!F:F, 'Fielding Data'!$A:$A, $A4382)</f>
        <v>9</v>
      </c>
      <c r="W4382" s="13">
        <f>SUMIFS('Fielding Data'!G:G, 'Fielding Data'!$A:$A, $A4382)</f>
        <v>1</v>
      </c>
      <c r="X4382" s="13">
        <f>SUMIFS('Fielding Data'!H:H, 'Fielding Data'!$A:$A, $A4382)</f>
        <v>2</v>
      </c>
    </row>
    <row r="4383" spans="1:24" x14ac:dyDescent="0.3">
      <c r="A4383" s="13" t="str">
        <f t="shared" si="137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 t="shared" si="136"/>
        <v>2B</v>
      </c>
      <c r="Q4383" s="13">
        <f>IFERROR(VLOOKUP($A4383, 'Fielding Data'!$A$1:$H$12056, 5, 0), 0)</f>
        <v>278</v>
      </c>
      <c r="R4383" s="13">
        <f>IFERROR(VLOOKUP($A4383, 'Fielding Data'!$A$1:$H$12056, 6, 0), 0)</f>
        <v>428</v>
      </c>
      <c r="S4383" s="13">
        <f>IFERROR(VLOOKUP($A4383, 'Fielding Data'!$A$1:$H$12056, 7, 0), 0)</f>
        <v>9</v>
      </c>
      <c r="T4383" s="13">
        <f>IFERROR(VLOOKUP($A4383, 'Fielding Data'!$A$1:$H$12056, 8, 0), 0)</f>
        <v>84</v>
      </c>
      <c r="U4383" s="13">
        <f>SUMIFS('Fielding Data'!E:E, 'Fielding Data'!$A:$A, $A4383)</f>
        <v>278</v>
      </c>
      <c r="V4383" s="13">
        <f>SUMIFS('Fielding Data'!F:F, 'Fielding Data'!$A:$A, $A4383)</f>
        <v>428</v>
      </c>
      <c r="W4383" s="13">
        <f>SUMIFS('Fielding Data'!G:G, 'Fielding Data'!$A:$A, $A4383)</f>
        <v>9</v>
      </c>
      <c r="X4383" s="13">
        <f>SUMIFS('Fielding Data'!H:H, 'Fielding Data'!$A:$A, $A4383)</f>
        <v>84</v>
      </c>
    </row>
    <row r="4384" spans="1:24" x14ac:dyDescent="0.3">
      <c r="A4384" s="13" t="str">
        <f t="shared" si="137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 t="shared" si="136"/>
        <v>P</v>
      </c>
      <c r="Q4384" s="13">
        <f>IFERROR(VLOOKUP($A4384, 'Fielding Data'!$A$1:$H$12056, 5, 0), 0)</f>
        <v>0</v>
      </c>
      <c r="R4384" s="13">
        <f>IFERROR(VLOOKUP($A4384, 'Fielding Data'!$A$1:$H$12056, 6, 0), 0)</f>
        <v>0</v>
      </c>
      <c r="S4384" s="13">
        <f>IFERROR(VLOOKUP($A4384, 'Fielding Data'!$A$1:$H$12056, 7, 0), 0)</f>
        <v>0</v>
      </c>
      <c r="T4384" s="13">
        <f>IFERROR(VLOOKUP($A4384, 'Fielding Data'!$A$1:$H$12056, 8, 0), 0)</f>
        <v>0</v>
      </c>
      <c r="U4384" s="13">
        <f>SUMIFS('Fielding Data'!E:E, 'Fielding Data'!$A:$A, $A4384)</f>
        <v>0</v>
      </c>
      <c r="V4384" s="13">
        <f>SUMIFS('Fielding Data'!F:F, 'Fielding Data'!$A:$A, $A4384)</f>
        <v>0</v>
      </c>
      <c r="W4384" s="13">
        <f>SUMIFS('Fielding Data'!G:G, 'Fielding Data'!$A:$A, $A4384)</f>
        <v>0</v>
      </c>
      <c r="X4384" s="13">
        <f>SUMIFS('Fielding Data'!H:H, 'Fielding Data'!$A:$A, $A4384)</f>
        <v>0</v>
      </c>
    </row>
    <row r="4385" spans="1:24" x14ac:dyDescent="0.3">
      <c r="A4385" s="13" t="str">
        <f t="shared" si="137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 t="shared" si="136"/>
        <v>CF</v>
      </c>
      <c r="Q4385" s="13">
        <f>IFERROR(VLOOKUP($A4385, 'Fielding Data'!$A$1:$H$12056, 5, 0), 0)</f>
        <v>0</v>
      </c>
      <c r="R4385" s="13">
        <f>IFERROR(VLOOKUP($A4385, 'Fielding Data'!$A$1:$H$12056, 6, 0), 0)</f>
        <v>0</v>
      </c>
      <c r="S4385" s="13">
        <f>IFERROR(VLOOKUP($A4385, 'Fielding Data'!$A$1:$H$12056, 7, 0), 0)</f>
        <v>0</v>
      </c>
      <c r="T4385" s="13">
        <f>IFERROR(VLOOKUP($A4385, 'Fielding Data'!$A$1:$H$12056, 8, 0), 0)</f>
        <v>0</v>
      </c>
      <c r="U4385" s="13">
        <f>SUMIFS('Fielding Data'!E:E, 'Fielding Data'!$A:$A, $A4385)</f>
        <v>10</v>
      </c>
      <c r="V4385" s="13">
        <f>SUMIFS('Fielding Data'!F:F, 'Fielding Data'!$A:$A, $A4385)</f>
        <v>0</v>
      </c>
      <c r="W4385" s="13">
        <f>SUMIFS('Fielding Data'!G:G, 'Fielding Data'!$A:$A, $A4385)</f>
        <v>0</v>
      </c>
      <c r="X4385" s="13">
        <f>SUMIFS('Fielding Data'!H:H, 'Fielding Data'!$A:$A, $A4385)</f>
        <v>0</v>
      </c>
    </row>
    <row r="4386" spans="1:24" x14ac:dyDescent="0.3">
      <c r="A4386" s="13" t="str">
        <f t="shared" si="137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 t="shared" si="136"/>
        <v>LF</v>
      </c>
      <c r="Q4386" s="13">
        <f>IFERROR(VLOOKUP($A4386, 'Fielding Data'!$A$1:$H$12056, 5, 0), 0)</f>
        <v>0</v>
      </c>
      <c r="R4386" s="13">
        <f>IFERROR(VLOOKUP($A4386, 'Fielding Data'!$A$1:$H$12056, 6, 0), 0)</f>
        <v>0</v>
      </c>
      <c r="S4386" s="13">
        <f>IFERROR(VLOOKUP($A4386, 'Fielding Data'!$A$1:$H$12056, 7, 0), 0)</f>
        <v>0</v>
      </c>
      <c r="T4386" s="13">
        <f>IFERROR(VLOOKUP($A4386, 'Fielding Data'!$A$1:$H$12056, 8, 0), 0)</f>
        <v>0</v>
      </c>
      <c r="U4386" s="13">
        <f>SUMIFS('Fielding Data'!E:E, 'Fielding Data'!$A:$A, $A4386)</f>
        <v>146</v>
      </c>
      <c r="V4386" s="13">
        <f>SUMIFS('Fielding Data'!F:F, 'Fielding Data'!$A:$A, $A4386)</f>
        <v>0</v>
      </c>
      <c r="W4386" s="13">
        <f>SUMIFS('Fielding Data'!G:G, 'Fielding Data'!$A:$A, $A4386)</f>
        <v>0</v>
      </c>
      <c r="X4386" s="13">
        <f>SUMIFS('Fielding Data'!H:H, 'Fielding Data'!$A:$A, $A4386)</f>
        <v>0</v>
      </c>
    </row>
    <row r="4387" spans="1:24" x14ac:dyDescent="0.3">
      <c r="A4387" s="13" t="str">
        <f t="shared" si="137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 t="shared" si="136"/>
        <v>C</v>
      </c>
      <c r="Q4387" s="13">
        <f>IFERROR(VLOOKUP($A4387, 'Fielding Data'!$A$1:$H$12056, 5, 0), 0)</f>
        <v>892</v>
      </c>
      <c r="R4387" s="13">
        <f>IFERROR(VLOOKUP($A4387, 'Fielding Data'!$A$1:$H$12056, 6, 0), 0)</f>
        <v>65</v>
      </c>
      <c r="S4387" s="13">
        <f>IFERROR(VLOOKUP($A4387, 'Fielding Data'!$A$1:$H$12056, 7, 0), 0)</f>
        <v>2</v>
      </c>
      <c r="T4387" s="13">
        <f>IFERROR(VLOOKUP($A4387, 'Fielding Data'!$A$1:$H$12056, 8, 0), 0)</f>
        <v>8</v>
      </c>
      <c r="U4387" s="13">
        <f>SUMIFS('Fielding Data'!E:E, 'Fielding Data'!$A:$A, $A4387)</f>
        <v>892</v>
      </c>
      <c r="V4387" s="13">
        <f>SUMIFS('Fielding Data'!F:F, 'Fielding Data'!$A:$A, $A4387)</f>
        <v>65</v>
      </c>
      <c r="W4387" s="13">
        <f>SUMIFS('Fielding Data'!G:G, 'Fielding Data'!$A:$A, $A4387)</f>
        <v>2</v>
      </c>
      <c r="X4387" s="13">
        <f>SUMIFS('Fielding Data'!H:H, 'Fielding Data'!$A:$A, $A4387)</f>
        <v>8</v>
      </c>
    </row>
    <row r="4388" spans="1:24" x14ac:dyDescent="0.3">
      <c r="A4388" s="13" t="str">
        <f t="shared" si="137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 t="shared" si="136"/>
        <v>LF</v>
      </c>
      <c r="Q4388" s="13">
        <f>IFERROR(VLOOKUP($A4388, 'Fielding Data'!$A$1:$H$12056, 5, 0), 0)</f>
        <v>0</v>
      </c>
      <c r="R4388" s="13">
        <f>IFERROR(VLOOKUP($A4388, 'Fielding Data'!$A$1:$H$12056, 6, 0), 0)</f>
        <v>0</v>
      </c>
      <c r="S4388" s="13">
        <f>IFERROR(VLOOKUP($A4388, 'Fielding Data'!$A$1:$H$12056, 7, 0), 0)</f>
        <v>0</v>
      </c>
      <c r="T4388" s="13">
        <f>IFERROR(VLOOKUP($A4388, 'Fielding Data'!$A$1:$H$12056, 8, 0), 0)</f>
        <v>0</v>
      </c>
      <c r="U4388" s="13">
        <f>SUMIFS('Fielding Data'!E:E, 'Fielding Data'!$A:$A, $A4388)</f>
        <v>57</v>
      </c>
      <c r="V4388" s="13">
        <f>SUMIFS('Fielding Data'!F:F, 'Fielding Data'!$A:$A, $A4388)</f>
        <v>1</v>
      </c>
      <c r="W4388" s="13">
        <f>SUMIFS('Fielding Data'!G:G, 'Fielding Data'!$A:$A, $A4388)</f>
        <v>0</v>
      </c>
      <c r="X4388" s="13">
        <f>SUMIFS('Fielding Data'!H:H, 'Fielding Data'!$A:$A, $A4388)</f>
        <v>0</v>
      </c>
    </row>
    <row r="4389" spans="1:24" x14ac:dyDescent="0.3">
      <c r="A4389" s="13" t="str">
        <f t="shared" si="137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 t="shared" si="136"/>
        <v>1B</v>
      </c>
      <c r="Q4389" s="13">
        <f>IFERROR(VLOOKUP($A4389, 'Fielding Data'!$A$1:$H$12056, 5, 0), 0)</f>
        <v>73</v>
      </c>
      <c r="R4389" s="13">
        <f>IFERROR(VLOOKUP($A4389, 'Fielding Data'!$A$1:$H$12056, 6, 0), 0)</f>
        <v>6</v>
      </c>
      <c r="S4389" s="13">
        <f>IFERROR(VLOOKUP($A4389, 'Fielding Data'!$A$1:$H$12056, 7, 0), 0)</f>
        <v>0</v>
      </c>
      <c r="T4389" s="13">
        <f>IFERROR(VLOOKUP($A4389, 'Fielding Data'!$A$1:$H$12056, 8, 0), 0)</f>
        <v>6</v>
      </c>
      <c r="U4389" s="13">
        <f>SUMIFS('Fielding Data'!E:E, 'Fielding Data'!$A:$A, $A4389)</f>
        <v>81</v>
      </c>
      <c r="V4389" s="13">
        <f>SUMIFS('Fielding Data'!F:F, 'Fielding Data'!$A:$A, $A4389)</f>
        <v>6</v>
      </c>
      <c r="W4389" s="13">
        <f>SUMIFS('Fielding Data'!G:G, 'Fielding Data'!$A:$A, $A4389)</f>
        <v>0</v>
      </c>
      <c r="X4389" s="13">
        <f>SUMIFS('Fielding Data'!H:H, 'Fielding Data'!$A:$A, $A4389)</f>
        <v>6</v>
      </c>
    </row>
    <row r="4390" spans="1:24" x14ac:dyDescent="0.3">
      <c r="A4390" s="13" t="str">
        <f t="shared" si="137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 t="shared" si="136"/>
        <v>P</v>
      </c>
      <c r="Q4390" s="13">
        <f>IFERROR(VLOOKUP($A4390, 'Fielding Data'!$A$1:$H$12056, 5, 0), 0)</f>
        <v>0</v>
      </c>
      <c r="R4390" s="13">
        <f>IFERROR(VLOOKUP($A4390, 'Fielding Data'!$A$1:$H$12056, 6, 0), 0)</f>
        <v>0</v>
      </c>
      <c r="S4390" s="13">
        <f>IFERROR(VLOOKUP($A4390, 'Fielding Data'!$A$1:$H$12056, 7, 0), 0)</f>
        <v>0</v>
      </c>
      <c r="T4390" s="13">
        <f>IFERROR(VLOOKUP($A4390, 'Fielding Data'!$A$1:$H$12056, 8, 0), 0)</f>
        <v>0</v>
      </c>
      <c r="U4390" s="13">
        <f>SUMIFS('Fielding Data'!E:E, 'Fielding Data'!$A:$A, $A4390)</f>
        <v>0</v>
      </c>
      <c r="V4390" s="13">
        <f>SUMIFS('Fielding Data'!F:F, 'Fielding Data'!$A:$A, $A4390)</f>
        <v>0</v>
      </c>
      <c r="W4390" s="13">
        <f>SUMIFS('Fielding Data'!G:G, 'Fielding Data'!$A:$A, $A4390)</f>
        <v>0</v>
      </c>
      <c r="X4390" s="13">
        <f>SUMIFS('Fielding Data'!H:H, 'Fielding Data'!$A:$A, $A4390)</f>
        <v>0</v>
      </c>
    </row>
    <row r="4391" spans="1:24" x14ac:dyDescent="0.3">
      <c r="A4391" s="13" t="str">
        <f t="shared" si="137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 t="shared" si="136"/>
        <v>C</v>
      </c>
      <c r="Q4391" s="13">
        <f>IFERROR(VLOOKUP($A4391, 'Fielding Data'!$A$1:$H$12056, 5, 0), 0)</f>
        <v>112</v>
      </c>
      <c r="R4391" s="13">
        <f>IFERROR(VLOOKUP($A4391, 'Fielding Data'!$A$1:$H$12056, 6, 0), 0)</f>
        <v>4</v>
      </c>
      <c r="S4391" s="13">
        <f>IFERROR(VLOOKUP($A4391, 'Fielding Data'!$A$1:$H$12056, 7, 0), 0)</f>
        <v>2</v>
      </c>
      <c r="T4391" s="13">
        <f>IFERROR(VLOOKUP($A4391, 'Fielding Data'!$A$1:$H$12056, 8, 0), 0)</f>
        <v>1</v>
      </c>
      <c r="U4391" s="13">
        <f>SUMIFS('Fielding Data'!E:E, 'Fielding Data'!$A:$A, $A4391)</f>
        <v>112</v>
      </c>
      <c r="V4391" s="13">
        <f>SUMIFS('Fielding Data'!F:F, 'Fielding Data'!$A:$A, $A4391)</f>
        <v>4</v>
      </c>
      <c r="W4391" s="13">
        <f>SUMIFS('Fielding Data'!G:G, 'Fielding Data'!$A:$A, $A4391)</f>
        <v>2</v>
      </c>
      <c r="X4391" s="13">
        <f>SUMIFS('Fielding Data'!H:H, 'Fielding Data'!$A:$A, $A4391)</f>
        <v>1</v>
      </c>
    </row>
    <row r="4392" spans="1:24" x14ac:dyDescent="0.3">
      <c r="A4392" s="13" t="str">
        <f t="shared" si="137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 t="shared" si="136"/>
        <v>1B</v>
      </c>
      <c r="Q4392" s="13">
        <f>IFERROR(VLOOKUP($A4392, 'Fielding Data'!$A$1:$H$12056, 5, 0), 0)</f>
        <v>2</v>
      </c>
      <c r="R4392" s="13">
        <f>IFERROR(VLOOKUP($A4392, 'Fielding Data'!$A$1:$H$12056, 6, 0), 0)</f>
        <v>0</v>
      </c>
      <c r="S4392" s="13">
        <f>IFERROR(VLOOKUP($A4392, 'Fielding Data'!$A$1:$H$12056, 7, 0), 0)</f>
        <v>0</v>
      </c>
      <c r="T4392" s="13">
        <f>IFERROR(VLOOKUP($A4392, 'Fielding Data'!$A$1:$H$12056, 8, 0), 0)</f>
        <v>0</v>
      </c>
      <c r="U4392" s="13">
        <f>SUMIFS('Fielding Data'!E:E, 'Fielding Data'!$A:$A, $A4392)</f>
        <v>93</v>
      </c>
      <c r="V4392" s="13">
        <f>SUMIFS('Fielding Data'!F:F, 'Fielding Data'!$A:$A, $A4392)</f>
        <v>194</v>
      </c>
      <c r="W4392" s="13">
        <f>SUMIFS('Fielding Data'!G:G, 'Fielding Data'!$A:$A, $A4392)</f>
        <v>13</v>
      </c>
      <c r="X4392" s="13">
        <f>SUMIFS('Fielding Data'!H:H, 'Fielding Data'!$A:$A, $A4392)</f>
        <v>25</v>
      </c>
    </row>
    <row r="4393" spans="1:24" x14ac:dyDescent="0.3">
      <c r="A4393" s="13" t="str">
        <f t="shared" si="137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 t="shared" si="136"/>
        <v>3B</v>
      </c>
      <c r="Q4393" s="13">
        <f>IFERROR(VLOOKUP($A4393, 'Fielding Data'!$A$1:$H$12056, 5, 0), 0)</f>
        <v>52</v>
      </c>
      <c r="R4393" s="13">
        <f>IFERROR(VLOOKUP($A4393, 'Fielding Data'!$A$1:$H$12056, 6, 0), 0)</f>
        <v>153</v>
      </c>
      <c r="S4393" s="13">
        <f>IFERROR(VLOOKUP($A4393, 'Fielding Data'!$A$1:$H$12056, 7, 0), 0)</f>
        <v>2</v>
      </c>
      <c r="T4393" s="13">
        <f>IFERROR(VLOOKUP($A4393, 'Fielding Data'!$A$1:$H$12056, 8, 0), 0)</f>
        <v>13</v>
      </c>
      <c r="U4393" s="13">
        <f>SUMIFS('Fielding Data'!E:E, 'Fielding Data'!$A:$A, $A4393)</f>
        <v>52</v>
      </c>
      <c r="V4393" s="13">
        <f>SUMIFS('Fielding Data'!F:F, 'Fielding Data'!$A:$A, $A4393)</f>
        <v>153</v>
      </c>
      <c r="W4393" s="13">
        <f>SUMIFS('Fielding Data'!G:G, 'Fielding Data'!$A:$A, $A4393)</f>
        <v>2</v>
      </c>
      <c r="X4393" s="13">
        <f>SUMIFS('Fielding Data'!H:H, 'Fielding Data'!$A:$A, $A4393)</f>
        <v>13</v>
      </c>
    </row>
    <row r="4394" spans="1:24" x14ac:dyDescent="0.3">
      <c r="A4394" s="13" t="str">
        <f t="shared" si="137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 t="shared" si="136"/>
        <v>CF</v>
      </c>
      <c r="Q4394" s="13">
        <f>IFERROR(VLOOKUP($A4394, 'Fielding Data'!$A$1:$H$12056, 5, 0), 0)</f>
        <v>0</v>
      </c>
      <c r="R4394" s="13">
        <f>IFERROR(VLOOKUP($A4394, 'Fielding Data'!$A$1:$H$12056, 6, 0), 0)</f>
        <v>0</v>
      </c>
      <c r="S4394" s="13">
        <f>IFERROR(VLOOKUP($A4394, 'Fielding Data'!$A$1:$H$12056, 7, 0), 0)</f>
        <v>0</v>
      </c>
      <c r="T4394" s="13">
        <f>IFERROR(VLOOKUP($A4394, 'Fielding Data'!$A$1:$H$12056, 8, 0), 0)</f>
        <v>0</v>
      </c>
      <c r="U4394" s="13">
        <f>SUMIFS('Fielding Data'!E:E, 'Fielding Data'!$A:$A, $A4394)</f>
        <v>246</v>
      </c>
      <c r="V4394" s="13">
        <f>SUMIFS('Fielding Data'!F:F, 'Fielding Data'!$A:$A, $A4394)</f>
        <v>8</v>
      </c>
      <c r="W4394" s="13">
        <f>SUMIFS('Fielding Data'!G:G, 'Fielding Data'!$A:$A, $A4394)</f>
        <v>2</v>
      </c>
      <c r="X4394" s="13">
        <f>SUMIFS('Fielding Data'!H:H, 'Fielding Data'!$A:$A, $A4394)</f>
        <v>1</v>
      </c>
    </row>
    <row r="4395" spans="1:24" x14ac:dyDescent="0.3">
      <c r="A4395" s="13" t="str">
        <f t="shared" si="137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 t="shared" si="136"/>
        <v>P</v>
      </c>
      <c r="Q4395" s="13">
        <f>IFERROR(VLOOKUP($A4395, 'Fielding Data'!$A$1:$H$12056, 5, 0), 0)</f>
        <v>0</v>
      </c>
      <c r="R4395" s="13">
        <f>IFERROR(VLOOKUP($A4395, 'Fielding Data'!$A$1:$H$12056, 6, 0), 0)</f>
        <v>2</v>
      </c>
      <c r="S4395" s="13">
        <f>IFERROR(VLOOKUP($A4395, 'Fielding Data'!$A$1:$H$12056, 7, 0), 0)</f>
        <v>0</v>
      </c>
      <c r="T4395" s="13">
        <f>IFERROR(VLOOKUP($A4395, 'Fielding Data'!$A$1:$H$12056, 8, 0), 0)</f>
        <v>0</v>
      </c>
      <c r="U4395" s="13">
        <f>SUMIFS('Fielding Data'!E:E, 'Fielding Data'!$A:$A, $A4395)</f>
        <v>0</v>
      </c>
      <c r="V4395" s="13">
        <f>SUMIFS('Fielding Data'!F:F, 'Fielding Data'!$A:$A, $A4395)</f>
        <v>2</v>
      </c>
      <c r="W4395" s="13">
        <f>SUMIFS('Fielding Data'!G:G, 'Fielding Data'!$A:$A, $A4395)</f>
        <v>0</v>
      </c>
      <c r="X4395" s="13">
        <f>SUMIFS('Fielding Data'!H:H, 'Fielding Data'!$A:$A, $A4395)</f>
        <v>0</v>
      </c>
    </row>
    <row r="4396" spans="1:24" x14ac:dyDescent="0.3">
      <c r="A4396" s="13" t="str">
        <f t="shared" si="137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 t="shared" si="136"/>
        <v>P</v>
      </c>
      <c r="Q4396" s="13">
        <f>IFERROR(VLOOKUP($A4396, 'Fielding Data'!$A$1:$H$12056, 5, 0), 0)</f>
        <v>15</v>
      </c>
      <c r="R4396" s="13">
        <f>IFERROR(VLOOKUP($A4396, 'Fielding Data'!$A$1:$H$12056, 6, 0), 0)</f>
        <v>21</v>
      </c>
      <c r="S4396" s="13">
        <f>IFERROR(VLOOKUP($A4396, 'Fielding Data'!$A$1:$H$12056, 7, 0), 0)</f>
        <v>1</v>
      </c>
      <c r="T4396" s="13">
        <f>IFERROR(VLOOKUP($A4396, 'Fielding Data'!$A$1:$H$12056, 8, 0), 0)</f>
        <v>2</v>
      </c>
      <c r="U4396" s="13">
        <f>SUMIFS('Fielding Data'!E:E, 'Fielding Data'!$A:$A, $A4396)</f>
        <v>15</v>
      </c>
      <c r="V4396" s="13">
        <f>SUMIFS('Fielding Data'!F:F, 'Fielding Data'!$A:$A, $A4396)</f>
        <v>21</v>
      </c>
      <c r="W4396" s="13">
        <f>SUMIFS('Fielding Data'!G:G, 'Fielding Data'!$A:$A, $A4396)</f>
        <v>1</v>
      </c>
      <c r="X4396" s="13">
        <f>SUMIFS('Fielding Data'!H:H, 'Fielding Data'!$A:$A, $A4396)</f>
        <v>2</v>
      </c>
    </row>
    <row r="4397" spans="1:24" x14ac:dyDescent="0.3">
      <c r="A4397" s="13" t="str">
        <f t="shared" si="137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 t="shared" si="136"/>
        <v>1B</v>
      </c>
      <c r="Q4397" s="13">
        <f>IFERROR(VLOOKUP($A4397, 'Fielding Data'!$A$1:$H$12056, 5, 0), 0)</f>
        <v>137</v>
      </c>
      <c r="R4397" s="13">
        <f>IFERROR(VLOOKUP($A4397, 'Fielding Data'!$A$1:$H$12056, 6, 0), 0)</f>
        <v>6</v>
      </c>
      <c r="S4397" s="13">
        <f>IFERROR(VLOOKUP($A4397, 'Fielding Data'!$A$1:$H$12056, 7, 0), 0)</f>
        <v>2</v>
      </c>
      <c r="T4397" s="13">
        <f>IFERROR(VLOOKUP($A4397, 'Fielding Data'!$A$1:$H$12056, 8, 0), 0)</f>
        <v>11</v>
      </c>
      <c r="U4397" s="13">
        <f>SUMIFS('Fielding Data'!E:E, 'Fielding Data'!$A:$A, $A4397)</f>
        <v>1044</v>
      </c>
      <c r="V4397" s="13">
        <f>SUMIFS('Fielding Data'!F:F, 'Fielding Data'!$A:$A, $A4397)</f>
        <v>59</v>
      </c>
      <c r="W4397" s="13">
        <f>SUMIFS('Fielding Data'!G:G, 'Fielding Data'!$A:$A, $A4397)</f>
        <v>9</v>
      </c>
      <c r="X4397" s="13">
        <f>SUMIFS('Fielding Data'!H:H, 'Fielding Data'!$A:$A, $A4397)</f>
        <v>16</v>
      </c>
    </row>
    <row r="4398" spans="1:24" x14ac:dyDescent="0.3">
      <c r="A4398" s="13" t="str">
        <f t="shared" si="137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 t="shared" si="136"/>
        <v>2B</v>
      </c>
      <c r="Q4398" s="13">
        <f>IFERROR(VLOOKUP($A4398, 'Fielding Data'!$A$1:$H$12056, 5, 0), 0)</f>
        <v>53</v>
      </c>
      <c r="R4398" s="13">
        <f>IFERROR(VLOOKUP($A4398, 'Fielding Data'!$A$1:$H$12056, 6, 0), 0)</f>
        <v>66</v>
      </c>
      <c r="S4398" s="13">
        <f>IFERROR(VLOOKUP($A4398, 'Fielding Data'!$A$1:$H$12056, 7, 0), 0)</f>
        <v>3</v>
      </c>
      <c r="T4398" s="13">
        <f>IFERROR(VLOOKUP($A4398, 'Fielding Data'!$A$1:$H$12056, 8, 0), 0)</f>
        <v>12</v>
      </c>
      <c r="U4398" s="13">
        <f>SUMIFS('Fielding Data'!E:E, 'Fielding Data'!$A:$A, $A4398)</f>
        <v>148</v>
      </c>
      <c r="V4398" s="13">
        <f>SUMIFS('Fielding Data'!F:F, 'Fielding Data'!$A:$A, $A4398)</f>
        <v>269</v>
      </c>
      <c r="W4398" s="13">
        <f>SUMIFS('Fielding Data'!G:G, 'Fielding Data'!$A:$A, $A4398)</f>
        <v>10</v>
      </c>
      <c r="X4398" s="13">
        <f>SUMIFS('Fielding Data'!H:H, 'Fielding Data'!$A:$A, $A4398)</f>
        <v>33</v>
      </c>
    </row>
    <row r="4399" spans="1:24" x14ac:dyDescent="0.3">
      <c r="A4399" s="13" t="str">
        <f t="shared" si="137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 t="shared" si="136"/>
        <v>P</v>
      </c>
      <c r="Q4399" s="13">
        <f>IFERROR(VLOOKUP($A4399, 'Fielding Data'!$A$1:$H$12056, 5, 0), 0)</f>
        <v>8</v>
      </c>
      <c r="R4399" s="13">
        <f>IFERROR(VLOOKUP($A4399, 'Fielding Data'!$A$1:$H$12056, 6, 0), 0)</f>
        <v>13</v>
      </c>
      <c r="S4399" s="13">
        <f>IFERROR(VLOOKUP($A4399, 'Fielding Data'!$A$1:$H$12056, 7, 0), 0)</f>
        <v>1</v>
      </c>
      <c r="T4399" s="13">
        <f>IFERROR(VLOOKUP($A4399, 'Fielding Data'!$A$1:$H$12056, 8, 0), 0)</f>
        <v>2</v>
      </c>
      <c r="U4399" s="13">
        <f>SUMIFS('Fielding Data'!E:E, 'Fielding Data'!$A:$A, $A4399)</f>
        <v>8</v>
      </c>
      <c r="V4399" s="13">
        <f>SUMIFS('Fielding Data'!F:F, 'Fielding Data'!$A:$A, $A4399)</f>
        <v>13</v>
      </c>
      <c r="W4399" s="13">
        <f>SUMIFS('Fielding Data'!G:G, 'Fielding Data'!$A:$A, $A4399)</f>
        <v>1</v>
      </c>
      <c r="X4399" s="13">
        <f>SUMIFS('Fielding Data'!H:H, 'Fielding Data'!$A:$A, $A4399)</f>
        <v>2</v>
      </c>
    </row>
    <row r="4400" spans="1:24" x14ac:dyDescent="0.3">
      <c r="A4400" s="13" t="str">
        <f t="shared" si="137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 t="shared" si="136"/>
        <v>P</v>
      </c>
      <c r="Q4400" s="13">
        <f>IFERROR(VLOOKUP($A4400, 'Fielding Data'!$A$1:$H$12056, 5, 0), 0)</f>
        <v>7</v>
      </c>
      <c r="R4400" s="13">
        <f>IFERROR(VLOOKUP($A4400, 'Fielding Data'!$A$1:$H$12056, 6, 0), 0)</f>
        <v>25</v>
      </c>
      <c r="S4400" s="13">
        <f>IFERROR(VLOOKUP($A4400, 'Fielding Data'!$A$1:$H$12056, 7, 0), 0)</f>
        <v>0</v>
      </c>
      <c r="T4400" s="13">
        <f>IFERROR(VLOOKUP($A4400, 'Fielding Data'!$A$1:$H$12056, 8, 0), 0)</f>
        <v>0</v>
      </c>
      <c r="U4400" s="13">
        <f>SUMIFS('Fielding Data'!E:E, 'Fielding Data'!$A:$A, $A4400)</f>
        <v>7</v>
      </c>
      <c r="V4400" s="13">
        <f>SUMIFS('Fielding Data'!F:F, 'Fielding Data'!$A:$A, $A4400)</f>
        <v>25</v>
      </c>
      <c r="W4400" s="13">
        <f>SUMIFS('Fielding Data'!G:G, 'Fielding Data'!$A:$A, $A4400)</f>
        <v>0</v>
      </c>
      <c r="X4400" s="13">
        <f>SUMIFS('Fielding Data'!H:H, 'Fielding Data'!$A:$A, $A4400)</f>
        <v>0</v>
      </c>
    </row>
    <row r="4401" spans="1:24" x14ac:dyDescent="0.3">
      <c r="A4401" s="13" t="str">
        <f t="shared" si="137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 t="shared" si="136"/>
        <v>CF</v>
      </c>
      <c r="Q4401" s="13">
        <f>IFERROR(VLOOKUP($A4401, 'Fielding Data'!$A$1:$H$12056, 5, 0), 0)</f>
        <v>0</v>
      </c>
      <c r="R4401" s="13">
        <f>IFERROR(VLOOKUP($A4401, 'Fielding Data'!$A$1:$H$12056, 6, 0), 0)</f>
        <v>0</v>
      </c>
      <c r="S4401" s="13">
        <f>IFERROR(VLOOKUP($A4401, 'Fielding Data'!$A$1:$H$12056, 7, 0), 0)</f>
        <v>0</v>
      </c>
      <c r="T4401" s="13">
        <f>IFERROR(VLOOKUP($A4401, 'Fielding Data'!$A$1:$H$12056, 8, 0), 0)</f>
        <v>0</v>
      </c>
      <c r="U4401" s="13">
        <f>SUMIFS('Fielding Data'!E:E, 'Fielding Data'!$A:$A, $A4401)</f>
        <v>2</v>
      </c>
      <c r="V4401" s="13">
        <f>SUMIFS('Fielding Data'!F:F, 'Fielding Data'!$A:$A, $A4401)</f>
        <v>1</v>
      </c>
      <c r="W4401" s="13">
        <f>SUMIFS('Fielding Data'!G:G, 'Fielding Data'!$A:$A, $A4401)</f>
        <v>2</v>
      </c>
      <c r="X4401" s="13">
        <f>SUMIFS('Fielding Data'!H:H, 'Fielding Data'!$A:$A, $A4401)</f>
        <v>0</v>
      </c>
    </row>
    <row r="4402" spans="1:24" x14ac:dyDescent="0.3">
      <c r="A4402" s="13" t="str">
        <f t="shared" si="137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 t="shared" si="136"/>
        <v>3B</v>
      </c>
      <c r="Q4402" s="13">
        <f>IFERROR(VLOOKUP($A4402, 'Fielding Data'!$A$1:$H$12056, 5, 0), 0)</f>
        <v>0</v>
      </c>
      <c r="R4402" s="13">
        <f>IFERROR(VLOOKUP($A4402, 'Fielding Data'!$A$1:$H$12056, 6, 0), 0)</f>
        <v>0</v>
      </c>
      <c r="S4402" s="13">
        <f>IFERROR(VLOOKUP($A4402, 'Fielding Data'!$A$1:$H$12056, 7, 0), 0)</f>
        <v>0</v>
      </c>
      <c r="T4402" s="13">
        <f>IFERROR(VLOOKUP($A4402, 'Fielding Data'!$A$1:$H$12056, 8, 0), 0)</f>
        <v>0</v>
      </c>
      <c r="U4402" s="13">
        <f>SUMIFS('Fielding Data'!E:E, 'Fielding Data'!$A:$A, $A4402)</f>
        <v>2</v>
      </c>
      <c r="V4402" s="13">
        <f>SUMIFS('Fielding Data'!F:F, 'Fielding Data'!$A:$A, $A4402)</f>
        <v>0</v>
      </c>
      <c r="W4402" s="13">
        <f>SUMIFS('Fielding Data'!G:G, 'Fielding Data'!$A:$A, $A4402)</f>
        <v>0</v>
      </c>
      <c r="X4402" s="13">
        <f>SUMIFS('Fielding Data'!H:H, 'Fielding Data'!$A:$A, $A4402)</f>
        <v>0</v>
      </c>
    </row>
    <row r="4403" spans="1:24" x14ac:dyDescent="0.3">
      <c r="A4403" s="13" t="str">
        <f t="shared" si="137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 t="shared" si="136"/>
        <v>2B</v>
      </c>
      <c r="Q4403" s="13">
        <f>IFERROR(VLOOKUP($A4403, 'Fielding Data'!$A$1:$H$12056, 5, 0), 0)</f>
        <v>54</v>
      </c>
      <c r="R4403" s="13">
        <f>IFERROR(VLOOKUP($A4403, 'Fielding Data'!$A$1:$H$12056, 6, 0), 0)</f>
        <v>75</v>
      </c>
      <c r="S4403" s="13">
        <f>IFERROR(VLOOKUP($A4403, 'Fielding Data'!$A$1:$H$12056, 7, 0), 0)</f>
        <v>4</v>
      </c>
      <c r="T4403" s="13">
        <f>IFERROR(VLOOKUP($A4403, 'Fielding Data'!$A$1:$H$12056, 8, 0), 0)</f>
        <v>16</v>
      </c>
      <c r="U4403" s="13">
        <f>SUMIFS('Fielding Data'!E:E, 'Fielding Data'!$A:$A, $A4403)</f>
        <v>92</v>
      </c>
      <c r="V4403" s="13">
        <f>SUMIFS('Fielding Data'!F:F, 'Fielding Data'!$A:$A, $A4403)</f>
        <v>134</v>
      </c>
      <c r="W4403" s="13">
        <f>SUMIFS('Fielding Data'!G:G, 'Fielding Data'!$A:$A, $A4403)</f>
        <v>8</v>
      </c>
      <c r="X4403" s="13">
        <f>SUMIFS('Fielding Data'!H:H, 'Fielding Data'!$A:$A, $A4403)</f>
        <v>26</v>
      </c>
    </row>
    <row r="4404" spans="1:24" x14ac:dyDescent="0.3">
      <c r="A4404" s="13" t="str">
        <f t="shared" si="137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 t="shared" si="136"/>
        <v>P</v>
      </c>
      <c r="Q4404" s="13">
        <f>IFERROR(VLOOKUP($A4404, 'Fielding Data'!$A$1:$H$12056, 5, 0), 0)</f>
        <v>1</v>
      </c>
      <c r="R4404" s="13">
        <f>IFERROR(VLOOKUP($A4404, 'Fielding Data'!$A$1:$H$12056, 6, 0), 0)</f>
        <v>0</v>
      </c>
      <c r="S4404" s="13">
        <f>IFERROR(VLOOKUP($A4404, 'Fielding Data'!$A$1:$H$12056, 7, 0), 0)</f>
        <v>0</v>
      </c>
      <c r="T4404" s="13">
        <f>IFERROR(VLOOKUP($A4404, 'Fielding Data'!$A$1:$H$12056, 8, 0), 0)</f>
        <v>0</v>
      </c>
      <c r="U4404" s="13">
        <f>SUMIFS('Fielding Data'!E:E, 'Fielding Data'!$A:$A, $A4404)</f>
        <v>1</v>
      </c>
      <c r="V4404" s="13">
        <f>SUMIFS('Fielding Data'!F:F, 'Fielding Data'!$A:$A, $A4404)</f>
        <v>0</v>
      </c>
      <c r="W4404" s="13">
        <f>SUMIFS('Fielding Data'!G:G, 'Fielding Data'!$A:$A, $A4404)</f>
        <v>0</v>
      </c>
      <c r="X4404" s="13">
        <f>SUMIFS('Fielding Data'!H:H, 'Fielding Data'!$A:$A, $A4404)</f>
        <v>0</v>
      </c>
    </row>
    <row r="4405" spans="1:24" x14ac:dyDescent="0.3">
      <c r="A4405" s="13" t="str">
        <f t="shared" si="137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 t="shared" si="136"/>
        <v>CF</v>
      </c>
      <c r="Q4405" s="13">
        <f>IFERROR(VLOOKUP($A4405, 'Fielding Data'!$A$1:$H$12056, 5, 0), 0)</f>
        <v>0</v>
      </c>
      <c r="R4405" s="13">
        <f>IFERROR(VLOOKUP($A4405, 'Fielding Data'!$A$1:$H$12056, 6, 0), 0)</f>
        <v>0</v>
      </c>
      <c r="S4405" s="13">
        <f>IFERROR(VLOOKUP($A4405, 'Fielding Data'!$A$1:$H$12056, 7, 0), 0)</f>
        <v>0</v>
      </c>
      <c r="T4405" s="13">
        <f>IFERROR(VLOOKUP($A4405, 'Fielding Data'!$A$1:$H$12056, 8, 0), 0)</f>
        <v>0</v>
      </c>
      <c r="U4405" s="13">
        <f>SUMIFS('Fielding Data'!E:E, 'Fielding Data'!$A:$A, $A4405)</f>
        <v>162</v>
      </c>
      <c r="V4405" s="13">
        <f>SUMIFS('Fielding Data'!F:F, 'Fielding Data'!$A:$A, $A4405)</f>
        <v>8</v>
      </c>
      <c r="W4405" s="13">
        <f>SUMIFS('Fielding Data'!G:G, 'Fielding Data'!$A:$A, $A4405)</f>
        <v>5</v>
      </c>
      <c r="X4405" s="13">
        <f>SUMIFS('Fielding Data'!H:H, 'Fielding Data'!$A:$A, $A4405)</f>
        <v>1</v>
      </c>
    </row>
    <row r="4406" spans="1:24" x14ac:dyDescent="0.3">
      <c r="A4406" s="13" t="str">
        <f t="shared" si="137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 t="shared" si="136"/>
        <v>1B</v>
      </c>
      <c r="Q4406" s="13">
        <f>IFERROR(VLOOKUP($A4406, 'Fielding Data'!$A$1:$H$12056, 5, 0), 0)</f>
        <v>265</v>
      </c>
      <c r="R4406" s="13">
        <f>IFERROR(VLOOKUP($A4406, 'Fielding Data'!$A$1:$H$12056, 6, 0), 0)</f>
        <v>29</v>
      </c>
      <c r="S4406" s="13">
        <f>IFERROR(VLOOKUP($A4406, 'Fielding Data'!$A$1:$H$12056, 7, 0), 0)</f>
        <v>3</v>
      </c>
      <c r="T4406" s="13">
        <f>IFERROR(VLOOKUP($A4406, 'Fielding Data'!$A$1:$H$12056, 8, 0), 0)</f>
        <v>24</v>
      </c>
      <c r="U4406" s="13">
        <f>SUMIFS('Fielding Data'!E:E, 'Fielding Data'!$A:$A, $A4406)</f>
        <v>265</v>
      </c>
      <c r="V4406" s="13">
        <f>SUMIFS('Fielding Data'!F:F, 'Fielding Data'!$A:$A, $A4406)</f>
        <v>29</v>
      </c>
      <c r="W4406" s="13">
        <f>SUMIFS('Fielding Data'!G:G, 'Fielding Data'!$A:$A, $A4406)</f>
        <v>3</v>
      </c>
      <c r="X4406" s="13">
        <f>SUMIFS('Fielding Data'!H:H, 'Fielding Data'!$A:$A, $A4406)</f>
        <v>24</v>
      </c>
    </row>
    <row r="4407" spans="1:24" x14ac:dyDescent="0.3">
      <c r="A4407" s="13" t="str">
        <f t="shared" si="137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 t="shared" si="136"/>
        <v>2B</v>
      </c>
      <c r="Q4407" s="13">
        <f>IFERROR(VLOOKUP($A4407, 'Fielding Data'!$A$1:$H$12056, 5, 0), 0)</f>
        <v>41</v>
      </c>
      <c r="R4407" s="13">
        <f>IFERROR(VLOOKUP($A4407, 'Fielding Data'!$A$1:$H$12056, 6, 0), 0)</f>
        <v>47</v>
      </c>
      <c r="S4407" s="13">
        <f>IFERROR(VLOOKUP($A4407, 'Fielding Data'!$A$1:$H$12056, 7, 0), 0)</f>
        <v>1</v>
      </c>
      <c r="T4407" s="13">
        <f>IFERROR(VLOOKUP($A4407, 'Fielding Data'!$A$1:$H$12056, 8, 0), 0)</f>
        <v>15</v>
      </c>
      <c r="U4407" s="13">
        <f>SUMIFS('Fielding Data'!E:E, 'Fielding Data'!$A:$A, $A4407)</f>
        <v>103</v>
      </c>
      <c r="V4407" s="13">
        <f>SUMIFS('Fielding Data'!F:F, 'Fielding Data'!$A:$A, $A4407)</f>
        <v>196</v>
      </c>
      <c r="W4407" s="13">
        <f>SUMIFS('Fielding Data'!G:G, 'Fielding Data'!$A:$A, $A4407)</f>
        <v>8</v>
      </c>
      <c r="X4407" s="13">
        <f>SUMIFS('Fielding Data'!H:H, 'Fielding Data'!$A:$A, $A4407)</f>
        <v>48</v>
      </c>
    </row>
    <row r="4408" spans="1:24" x14ac:dyDescent="0.3">
      <c r="A4408" s="13" t="str">
        <f t="shared" si="137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 t="shared" si="136"/>
        <v>P</v>
      </c>
      <c r="Q4408" s="13">
        <f>IFERROR(VLOOKUP($A4408, 'Fielding Data'!$A$1:$H$12056, 5, 0), 0)</f>
        <v>1</v>
      </c>
      <c r="R4408" s="13">
        <f>IFERROR(VLOOKUP($A4408, 'Fielding Data'!$A$1:$H$12056, 6, 0), 0)</f>
        <v>3</v>
      </c>
      <c r="S4408" s="13">
        <f>IFERROR(VLOOKUP($A4408, 'Fielding Data'!$A$1:$H$12056, 7, 0), 0)</f>
        <v>0</v>
      </c>
      <c r="T4408" s="13">
        <f>IFERROR(VLOOKUP($A4408, 'Fielding Data'!$A$1:$H$12056, 8, 0), 0)</f>
        <v>0</v>
      </c>
      <c r="U4408" s="13">
        <f>SUMIFS('Fielding Data'!E:E, 'Fielding Data'!$A:$A, $A4408)</f>
        <v>1</v>
      </c>
      <c r="V4408" s="13">
        <f>SUMIFS('Fielding Data'!F:F, 'Fielding Data'!$A:$A, $A4408)</f>
        <v>3</v>
      </c>
      <c r="W4408" s="13">
        <f>SUMIFS('Fielding Data'!G:G, 'Fielding Data'!$A:$A, $A4408)</f>
        <v>0</v>
      </c>
      <c r="X4408" s="13">
        <f>SUMIFS('Fielding Data'!H:H, 'Fielding Data'!$A:$A, $A4408)</f>
        <v>0</v>
      </c>
    </row>
    <row r="4409" spans="1:24" x14ac:dyDescent="0.3">
      <c r="A4409" s="13" t="str">
        <f t="shared" si="137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 t="shared" si="136"/>
        <v>P</v>
      </c>
      <c r="Q4409" s="13">
        <f>IFERROR(VLOOKUP($A4409, 'Fielding Data'!$A$1:$H$12056, 5, 0), 0)</f>
        <v>2</v>
      </c>
      <c r="R4409" s="13">
        <f>IFERROR(VLOOKUP($A4409, 'Fielding Data'!$A$1:$H$12056, 6, 0), 0)</f>
        <v>1</v>
      </c>
      <c r="S4409" s="13">
        <f>IFERROR(VLOOKUP($A4409, 'Fielding Data'!$A$1:$H$12056, 7, 0), 0)</f>
        <v>0</v>
      </c>
      <c r="T4409" s="13">
        <f>IFERROR(VLOOKUP($A4409, 'Fielding Data'!$A$1:$H$12056, 8, 0), 0)</f>
        <v>0</v>
      </c>
      <c r="U4409" s="13">
        <f>SUMIFS('Fielding Data'!E:E, 'Fielding Data'!$A:$A, $A4409)</f>
        <v>2</v>
      </c>
      <c r="V4409" s="13">
        <f>SUMIFS('Fielding Data'!F:F, 'Fielding Data'!$A:$A, $A4409)</f>
        <v>1</v>
      </c>
      <c r="W4409" s="13">
        <f>SUMIFS('Fielding Data'!G:G, 'Fielding Data'!$A:$A, $A4409)</f>
        <v>0</v>
      </c>
      <c r="X4409" s="13">
        <f>SUMIFS('Fielding Data'!H:H, 'Fielding Data'!$A:$A, $A4409)</f>
        <v>0</v>
      </c>
    </row>
    <row r="4410" spans="1:24" x14ac:dyDescent="0.3">
      <c r="A4410" s="13" t="str">
        <f t="shared" si="137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 t="shared" si="136"/>
        <v>P</v>
      </c>
      <c r="Q4410" s="13">
        <f>IFERROR(VLOOKUP($A4410, 'Fielding Data'!$A$1:$H$12056, 5, 0), 0)</f>
        <v>0</v>
      </c>
      <c r="R4410" s="13">
        <f>IFERROR(VLOOKUP($A4410, 'Fielding Data'!$A$1:$H$12056, 6, 0), 0)</f>
        <v>0</v>
      </c>
      <c r="S4410" s="13">
        <f>IFERROR(VLOOKUP($A4410, 'Fielding Data'!$A$1:$H$12056, 7, 0), 0)</f>
        <v>0</v>
      </c>
      <c r="T4410" s="13">
        <f>IFERROR(VLOOKUP($A4410, 'Fielding Data'!$A$1:$H$12056, 8, 0), 0)</f>
        <v>0</v>
      </c>
      <c r="U4410" s="13">
        <f>SUMIFS('Fielding Data'!E:E, 'Fielding Data'!$A:$A, $A4410)</f>
        <v>0</v>
      </c>
      <c r="V4410" s="13">
        <f>SUMIFS('Fielding Data'!F:F, 'Fielding Data'!$A:$A, $A4410)</f>
        <v>0</v>
      </c>
      <c r="W4410" s="13">
        <f>SUMIFS('Fielding Data'!G:G, 'Fielding Data'!$A:$A, $A4410)</f>
        <v>0</v>
      </c>
      <c r="X4410" s="13">
        <f>SUMIFS('Fielding Data'!H:H, 'Fielding Data'!$A:$A, $A4410)</f>
        <v>0</v>
      </c>
    </row>
    <row r="4411" spans="1:24" x14ac:dyDescent="0.3">
      <c r="A4411" s="13" t="str">
        <f t="shared" si="137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 t="shared" si="136"/>
        <v>P</v>
      </c>
      <c r="Q4411" s="13">
        <f>IFERROR(VLOOKUP($A4411, 'Fielding Data'!$A$1:$H$12056, 5, 0), 0)</f>
        <v>0</v>
      </c>
      <c r="R4411" s="13">
        <f>IFERROR(VLOOKUP($A4411, 'Fielding Data'!$A$1:$H$12056, 6, 0), 0)</f>
        <v>5</v>
      </c>
      <c r="S4411" s="13">
        <f>IFERROR(VLOOKUP($A4411, 'Fielding Data'!$A$1:$H$12056, 7, 0), 0)</f>
        <v>0</v>
      </c>
      <c r="T4411" s="13">
        <f>IFERROR(VLOOKUP($A4411, 'Fielding Data'!$A$1:$H$12056, 8, 0), 0)</f>
        <v>0</v>
      </c>
      <c r="U4411" s="13">
        <f>SUMIFS('Fielding Data'!E:E, 'Fielding Data'!$A:$A, $A4411)</f>
        <v>0</v>
      </c>
      <c r="V4411" s="13">
        <f>SUMIFS('Fielding Data'!F:F, 'Fielding Data'!$A:$A, $A4411)</f>
        <v>5</v>
      </c>
      <c r="W4411" s="13">
        <f>SUMIFS('Fielding Data'!G:G, 'Fielding Data'!$A:$A, $A4411)</f>
        <v>0</v>
      </c>
      <c r="X4411" s="13">
        <f>SUMIFS('Fielding Data'!H:H, 'Fielding Data'!$A:$A, $A4411)</f>
        <v>0</v>
      </c>
    </row>
    <row r="4412" spans="1:24" x14ac:dyDescent="0.3">
      <c r="A4412" s="13" t="str">
        <f t="shared" si="137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 t="shared" si="136"/>
        <v>P</v>
      </c>
      <c r="Q4412" s="13">
        <f>IFERROR(VLOOKUP($A4412, 'Fielding Data'!$A$1:$H$12056, 5, 0), 0)</f>
        <v>4</v>
      </c>
      <c r="R4412" s="13">
        <f>IFERROR(VLOOKUP($A4412, 'Fielding Data'!$A$1:$H$12056, 6, 0), 0)</f>
        <v>18</v>
      </c>
      <c r="S4412" s="13">
        <f>IFERROR(VLOOKUP($A4412, 'Fielding Data'!$A$1:$H$12056, 7, 0), 0)</f>
        <v>0</v>
      </c>
      <c r="T4412" s="13">
        <f>IFERROR(VLOOKUP($A4412, 'Fielding Data'!$A$1:$H$12056, 8, 0), 0)</f>
        <v>3</v>
      </c>
      <c r="U4412" s="13">
        <f>SUMIFS('Fielding Data'!E:E, 'Fielding Data'!$A:$A, $A4412)</f>
        <v>4</v>
      </c>
      <c r="V4412" s="13">
        <f>SUMIFS('Fielding Data'!F:F, 'Fielding Data'!$A:$A, $A4412)</f>
        <v>18</v>
      </c>
      <c r="W4412" s="13">
        <f>SUMIFS('Fielding Data'!G:G, 'Fielding Data'!$A:$A, $A4412)</f>
        <v>0</v>
      </c>
      <c r="X4412" s="13">
        <f>SUMIFS('Fielding Data'!H:H, 'Fielding Data'!$A:$A, $A4412)</f>
        <v>3</v>
      </c>
    </row>
    <row r="4413" spans="1:24" x14ac:dyDescent="0.3">
      <c r="A4413" s="13" t="str">
        <f t="shared" si="137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 t="shared" si="136"/>
        <v>LF</v>
      </c>
      <c r="Q4413" s="13">
        <f>IFERROR(VLOOKUP($A4413, 'Fielding Data'!$A$1:$H$12056, 5, 0), 0)</f>
        <v>0</v>
      </c>
      <c r="R4413" s="13">
        <f>IFERROR(VLOOKUP($A4413, 'Fielding Data'!$A$1:$H$12056, 6, 0), 0)</f>
        <v>0</v>
      </c>
      <c r="S4413" s="13">
        <f>IFERROR(VLOOKUP($A4413, 'Fielding Data'!$A$1:$H$12056, 7, 0), 0)</f>
        <v>0</v>
      </c>
      <c r="T4413" s="13">
        <f>IFERROR(VLOOKUP($A4413, 'Fielding Data'!$A$1:$H$12056, 8, 0), 0)</f>
        <v>0</v>
      </c>
      <c r="U4413" s="13">
        <f>SUMIFS('Fielding Data'!E:E, 'Fielding Data'!$A:$A, $A4413)</f>
        <v>105</v>
      </c>
      <c r="V4413" s="13">
        <f>SUMIFS('Fielding Data'!F:F, 'Fielding Data'!$A:$A, $A4413)</f>
        <v>1</v>
      </c>
      <c r="W4413" s="13">
        <f>SUMIFS('Fielding Data'!G:G, 'Fielding Data'!$A:$A, $A4413)</f>
        <v>1</v>
      </c>
      <c r="X4413" s="13">
        <f>SUMIFS('Fielding Data'!H:H, 'Fielding Data'!$A:$A, $A4413)</f>
        <v>0</v>
      </c>
    </row>
    <row r="4414" spans="1:24" x14ac:dyDescent="0.3">
      <c r="A4414" s="13" t="str">
        <f t="shared" si="137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 t="shared" si="136"/>
        <v>P</v>
      </c>
      <c r="Q4414" s="13">
        <f>IFERROR(VLOOKUP($A4414, 'Fielding Data'!$A$1:$H$12056, 5, 0), 0)</f>
        <v>4</v>
      </c>
      <c r="R4414" s="13">
        <f>IFERROR(VLOOKUP($A4414, 'Fielding Data'!$A$1:$H$12056, 6, 0), 0)</f>
        <v>23</v>
      </c>
      <c r="S4414" s="13">
        <f>IFERROR(VLOOKUP($A4414, 'Fielding Data'!$A$1:$H$12056, 7, 0), 0)</f>
        <v>2</v>
      </c>
      <c r="T4414" s="13">
        <f>IFERROR(VLOOKUP($A4414, 'Fielding Data'!$A$1:$H$12056, 8, 0), 0)</f>
        <v>1</v>
      </c>
      <c r="U4414" s="13">
        <f>SUMIFS('Fielding Data'!E:E, 'Fielding Data'!$A:$A, $A4414)</f>
        <v>4</v>
      </c>
      <c r="V4414" s="13">
        <f>SUMIFS('Fielding Data'!F:F, 'Fielding Data'!$A:$A, $A4414)</f>
        <v>23</v>
      </c>
      <c r="W4414" s="13">
        <f>SUMIFS('Fielding Data'!G:G, 'Fielding Data'!$A:$A, $A4414)</f>
        <v>2</v>
      </c>
      <c r="X4414" s="13">
        <f>SUMIFS('Fielding Data'!H:H, 'Fielding Data'!$A:$A, $A4414)</f>
        <v>1</v>
      </c>
    </row>
    <row r="4415" spans="1:24" x14ac:dyDescent="0.3">
      <c r="A4415" s="13" t="str">
        <f t="shared" si="137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 t="shared" si="136"/>
        <v>3B</v>
      </c>
      <c r="Q4415" s="13">
        <f>IFERROR(VLOOKUP($A4415, 'Fielding Data'!$A$1:$H$12056, 5, 0), 0)</f>
        <v>0</v>
      </c>
      <c r="R4415" s="13">
        <f>IFERROR(VLOOKUP($A4415, 'Fielding Data'!$A$1:$H$12056, 6, 0), 0)</f>
        <v>0</v>
      </c>
      <c r="S4415" s="13">
        <f>IFERROR(VLOOKUP($A4415, 'Fielding Data'!$A$1:$H$12056, 7, 0), 0)</f>
        <v>0</v>
      </c>
      <c r="T4415" s="13">
        <f>IFERROR(VLOOKUP($A4415, 'Fielding Data'!$A$1:$H$12056, 8, 0), 0)</f>
        <v>0</v>
      </c>
      <c r="U4415" s="13">
        <f>SUMIFS('Fielding Data'!E:E, 'Fielding Data'!$A:$A, $A4415)</f>
        <v>107</v>
      </c>
      <c r="V4415" s="13">
        <f>SUMIFS('Fielding Data'!F:F, 'Fielding Data'!$A:$A, $A4415)</f>
        <v>248</v>
      </c>
      <c r="W4415" s="13">
        <f>SUMIFS('Fielding Data'!G:G, 'Fielding Data'!$A:$A, $A4415)</f>
        <v>8</v>
      </c>
      <c r="X4415" s="13">
        <f>SUMIFS('Fielding Data'!H:H, 'Fielding Data'!$A:$A, $A4415)</f>
        <v>45</v>
      </c>
    </row>
    <row r="4416" spans="1:24" x14ac:dyDescent="0.3">
      <c r="A4416" s="13" t="str">
        <f t="shared" si="137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 t="shared" si="136"/>
        <v>C</v>
      </c>
      <c r="Q4416" s="13">
        <f>IFERROR(VLOOKUP($A4416, 'Fielding Data'!$A$1:$H$12056, 5, 0), 0)</f>
        <v>144</v>
      </c>
      <c r="R4416" s="13">
        <f>IFERROR(VLOOKUP($A4416, 'Fielding Data'!$A$1:$H$12056, 6, 0), 0)</f>
        <v>13</v>
      </c>
      <c r="S4416" s="13">
        <f>IFERROR(VLOOKUP($A4416, 'Fielding Data'!$A$1:$H$12056, 7, 0), 0)</f>
        <v>0</v>
      </c>
      <c r="T4416" s="13">
        <f>IFERROR(VLOOKUP($A4416, 'Fielding Data'!$A$1:$H$12056, 8, 0), 0)</f>
        <v>0</v>
      </c>
      <c r="U4416" s="13">
        <f>SUMIFS('Fielding Data'!E:E, 'Fielding Data'!$A:$A, $A4416)</f>
        <v>144</v>
      </c>
      <c r="V4416" s="13">
        <f>SUMIFS('Fielding Data'!F:F, 'Fielding Data'!$A:$A, $A4416)</f>
        <v>13</v>
      </c>
      <c r="W4416" s="13">
        <f>SUMIFS('Fielding Data'!G:G, 'Fielding Data'!$A:$A, $A4416)</f>
        <v>0</v>
      </c>
      <c r="X4416" s="13">
        <f>SUMIFS('Fielding Data'!H:H, 'Fielding Data'!$A:$A, $A4416)</f>
        <v>0</v>
      </c>
    </row>
    <row r="4417" spans="1:24" x14ac:dyDescent="0.3">
      <c r="A4417" s="13" t="str">
        <f t="shared" si="137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 t="shared" si="136"/>
        <v>2B</v>
      </c>
      <c r="Q4417" s="13">
        <f>IFERROR(VLOOKUP($A4417, 'Fielding Data'!$A$1:$H$12056, 5, 0), 0)</f>
        <v>7</v>
      </c>
      <c r="R4417" s="13">
        <f>IFERROR(VLOOKUP($A4417, 'Fielding Data'!$A$1:$H$12056, 6, 0), 0)</f>
        <v>3</v>
      </c>
      <c r="S4417" s="13">
        <f>IFERROR(VLOOKUP($A4417, 'Fielding Data'!$A$1:$H$12056, 7, 0), 0)</f>
        <v>0</v>
      </c>
      <c r="T4417" s="13">
        <f>IFERROR(VLOOKUP($A4417, 'Fielding Data'!$A$1:$H$12056, 8, 0), 0)</f>
        <v>1</v>
      </c>
      <c r="U4417" s="13">
        <f>SUMIFS('Fielding Data'!E:E, 'Fielding Data'!$A:$A, $A4417)</f>
        <v>100</v>
      </c>
      <c r="V4417" s="13">
        <f>SUMIFS('Fielding Data'!F:F, 'Fielding Data'!$A:$A, $A4417)</f>
        <v>6</v>
      </c>
      <c r="W4417" s="13">
        <f>SUMIFS('Fielding Data'!G:G, 'Fielding Data'!$A:$A, $A4417)</f>
        <v>2</v>
      </c>
      <c r="X4417" s="13">
        <f>SUMIFS('Fielding Data'!H:H, 'Fielding Data'!$A:$A, $A4417)</f>
        <v>3</v>
      </c>
    </row>
    <row r="4418" spans="1:24" x14ac:dyDescent="0.3">
      <c r="A4418" s="13" t="str">
        <f t="shared" si="137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 t="shared" ref="P4418:P4481" si="138">IFERROR(VLOOKUP($A4418, Fielding, 4, 0), "Other")</f>
        <v>P</v>
      </c>
      <c r="Q4418" s="13">
        <f>IFERROR(VLOOKUP($A4418, 'Fielding Data'!$A$1:$H$12056, 5, 0), 0)</f>
        <v>2</v>
      </c>
      <c r="R4418" s="13">
        <f>IFERROR(VLOOKUP($A4418, 'Fielding Data'!$A$1:$H$12056, 6, 0), 0)</f>
        <v>1</v>
      </c>
      <c r="S4418" s="13">
        <f>IFERROR(VLOOKUP($A4418, 'Fielding Data'!$A$1:$H$12056, 7, 0), 0)</f>
        <v>1</v>
      </c>
      <c r="T4418" s="13">
        <f>IFERROR(VLOOKUP($A4418, 'Fielding Data'!$A$1:$H$12056, 8, 0), 0)</f>
        <v>0</v>
      </c>
      <c r="U4418" s="13">
        <f>SUMIFS('Fielding Data'!E:E, 'Fielding Data'!$A:$A, $A4418)</f>
        <v>2</v>
      </c>
      <c r="V4418" s="13">
        <f>SUMIFS('Fielding Data'!F:F, 'Fielding Data'!$A:$A, $A4418)</f>
        <v>1</v>
      </c>
      <c r="W4418" s="13">
        <f>SUMIFS('Fielding Data'!G:G, 'Fielding Data'!$A:$A, $A4418)</f>
        <v>1</v>
      </c>
      <c r="X4418" s="13">
        <f>SUMIFS('Fielding Data'!H:H, 'Fielding Data'!$A:$A, $A4418)</f>
        <v>0</v>
      </c>
    </row>
    <row r="4419" spans="1:24" x14ac:dyDescent="0.3">
      <c r="A4419" s="13" t="str">
        <f t="shared" ref="A4419:A4482" si="13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 t="shared" si="138"/>
        <v>SS</v>
      </c>
      <c r="Q4419" s="13">
        <f>IFERROR(VLOOKUP($A4419, 'Fielding Data'!$A$1:$H$12056, 5, 0), 0)</f>
        <v>236</v>
      </c>
      <c r="R4419" s="13">
        <f>IFERROR(VLOOKUP($A4419, 'Fielding Data'!$A$1:$H$12056, 6, 0), 0)</f>
        <v>433</v>
      </c>
      <c r="S4419" s="13">
        <f>IFERROR(VLOOKUP($A4419, 'Fielding Data'!$A$1:$H$12056, 7, 0), 0)</f>
        <v>22</v>
      </c>
      <c r="T4419" s="13">
        <f>IFERROR(VLOOKUP($A4419, 'Fielding Data'!$A$1:$H$12056, 8, 0), 0)</f>
        <v>100</v>
      </c>
      <c r="U4419" s="13">
        <f>SUMIFS('Fielding Data'!E:E, 'Fielding Data'!$A:$A, $A4419)</f>
        <v>236</v>
      </c>
      <c r="V4419" s="13">
        <f>SUMIFS('Fielding Data'!F:F, 'Fielding Data'!$A:$A, $A4419)</f>
        <v>433</v>
      </c>
      <c r="W4419" s="13">
        <f>SUMIFS('Fielding Data'!G:G, 'Fielding Data'!$A:$A, $A4419)</f>
        <v>22</v>
      </c>
      <c r="X4419" s="13">
        <f>SUMIFS('Fielding Data'!H:H, 'Fielding Data'!$A:$A, $A4419)</f>
        <v>100</v>
      </c>
    </row>
    <row r="4420" spans="1:24" x14ac:dyDescent="0.3">
      <c r="A4420" s="13" t="str">
        <f t="shared" si="13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 t="shared" si="138"/>
        <v>3B</v>
      </c>
      <c r="Q4420" s="13">
        <f>IFERROR(VLOOKUP($A4420, 'Fielding Data'!$A$1:$H$12056, 5, 0), 0)</f>
        <v>45</v>
      </c>
      <c r="R4420" s="13">
        <f>IFERROR(VLOOKUP($A4420, 'Fielding Data'!$A$1:$H$12056, 6, 0), 0)</f>
        <v>103</v>
      </c>
      <c r="S4420" s="13">
        <f>IFERROR(VLOOKUP($A4420, 'Fielding Data'!$A$1:$H$12056, 7, 0), 0)</f>
        <v>7</v>
      </c>
      <c r="T4420" s="13">
        <f>IFERROR(VLOOKUP($A4420, 'Fielding Data'!$A$1:$H$12056, 8, 0), 0)</f>
        <v>7</v>
      </c>
      <c r="U4420" s="13">
        <f>SUMIFS('Fielding Data'!E:E, 'Fielding Data'!$A:$A, $A4420)</f>
        <v>45</v>
      </c>
      <c r="V4420" s="13">
        <f>SUMIFS('Fielding Data'!F:F, 'Fielding Data'!$A:$A, $A4420)</f>
        <v>103</v>
      </c>
      <c r="W4420" s="13">
        <f>SUMIFS('Fielding Data'!G:G, 'Fielding Data'!$A:$A, $A4420)</f>
        <v>7</v>
      </c>
      <c r="X4420" s="13">
        <f>SUMIFS('Fielding Data'!H:H, 'Fielding Data'!$A:$A, $A4420)</f>
        <v>7</v>
      </c>
    </row>
    <row r="4421" spans="1:24" x14ac:dyDescent="0.3">
      <c r="A4421" s="13" t="str">
        <f t="shared" si="13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 t="shared" si="138"/>
        <v>P</v>
      </c>
      <c r="Q4421" s="13">
        <f>IFERROR(VLOOKUP($A4421, 'Fielding Data'!$A$1:$H$12056, 5, 0), 0)</f>
        <v>2</v>
      </c>
      <c r="R4421" s="13">
        <f>IFERROR(VLOOKUP($A4421, 'Fielding Data'!$A$1:$H$12056, 6, 0), 0)</f>
        <v>7</v>
      </c>
      <c r="S4421" s="13">
        <f>IFERROR(VLOOKUP($A4421, 'Fielding Data'!$A$1:$H$12056, 7, 0), 0)</f>
        <v>0</v>
      </c>
      <c r="T4421" s="13">
        <f>IFERROR(VLOOKUP($A4421, 'Fielding Data'!$A$1:$H$12056, 8, 0), 0)</f>
        <v>0</v>
      </c>
      <c r="U4421" s="13">
        <f>SUMIFS('Fielding Data'!E:E, 'Fielding Data'!$A:$A, $A4421)</f>
        <v>2</v>
      </c>
      <c r="V4421" s="13">
        <f>SUMIFS('Fielding Data'!F:F, 'Fielding Data'!$A:$A, $A4421)</f>
        <v>7</v>
      </c>
      <c r="W4421" s="13">
        <f>SUMIFS('Fielding Data'!G:G, 'Fielding Data'!$A:$A, $A4421)</f>
        <v>0</v>
      </c>
      <c r="X4421" s="13">
        <f>SUMIFS('Fielding Data'!H:H, 'Fielding Data'!$A:$A, $A4421)</f>
        <v>0</v>
      </c>
    </row>
    <row r="4422" spans="1:24" x14ac:dyDescent="0.3">
      <c r="A4422" s="13" t="str">
        <f t="shared" si="13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 t="shared" si="138"/>
        <v>SS</v>
      </c>
      <c r="Q4422" s="13">
        <f>IFERROR(VLOOKUP($A4422, 'Fielding Data'!$A$1:$H$12056, 5, 0), 0)</f>
        <v>105</v>
      </c>
      <c r="R4422" s="13">
        <f>IFERROR(VLOOKUP($A4422, 'Fielding Data'!$A$1:$H$12056, 6, 0), 0)</f>
        <v>210</v>
      </c>
      <c r="S4422" s="13">
        <f>IFERROR(VLOOKUP($A4422, 'Fielding Data'!$A$1:$H$12056, 7, 0), 0)</f>
        <v>13</v>
      </c>
      <c r="T4422" s="13">
        <f>IFERROR(VLOOKUP($A4422, 'Fielding Data'!$A$1:$H$12056, 8, 0), 0)</f>
        <v>43</v>
      </c>
      <c r="U4422" s="13">
        <f>SUMIFS('Fielding Data'!E:E, 'Fielding Data'!$A:$A, $A4422)</f>
        <v>105</v>
      </c>
      <c r="V4422" s="13">
        <f>SUMIFS('Fielding Data'!F:F, 'Fielding Data'!$A:$A, $A4422)</f>
        <v>210</v>
      </c>
      <c r="W4422" s="13">
        <f>SUMIFS('Fielding Data'!G:G, 'Fielding Data'!$A:$A, $A4422)</f>
        <v>13</v>
      </c>
      <c r="X4422" s="13">
        <f>SUMIFS('Fielding Data'!H:H, 'Fielding Data'!$A:$A, $A4422)</f>
        <v>43</v>
      </c>
    </row>
    <row r="4423" spans="1:24" x14ac:dyDescent="0.3">
      <c r="A4423" s="13" t="str">
        <f t="shared" si="13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 t="shared" si="138"/>
        <v>P</v>
      </c>
      <c r="Q4423" s="13">
        <f>IFERROR(VLOOKUP($A4423, 'Fielding Data'!$A$1:$H$12056, 5, 0), 0)</f>
        <v>1</v>
      </c>
      <c r="R4423" s="13">
        <f>IFERROR(VLOOKUP($A4423, 'Fielding Data'!$A$1:$H$12056, 6, 0), 0)</f>
        <v>3</v>
      </c>
      <c r="S4423" s="13">
        <f>IFERROR(VLOOKUP($A4423, 'Fielding Data'!$A$1:$H$12056, 7, 0), 0)</f>
        <v>1</v>
      </c>
      <c r="T4423" s="13">
        <f>IFERROR(VLOOKUP($A4423, 'Fielding Data'!$A$1:$H$12056, 8, 0), 0)</f>
        <v>0</v>
      </c>
      <c r="U4423" s="13">
        <f>SUMIFS('Fielding Data'!E:E, 'Fielding Data'!$A:$A, $A4423)</f>
        <v>1</v>
      </c>
      <c r="V4423" s="13">
        <f>SUMIFS('Fielding Data'!F:F, 'Fielding Data'!$A:$A, $A4423)</f>
        <v>3</v>
      </c>
      <c r="W4423" s="13">
        <f>SUMIFS('Fielding Data'!G:G, 'Fielding Data'!$A:$A, $A4423)</f>
        <v>1</v>
      </c>
      <c r="X4423" s="13">
        <f>SUMIFS('Fielding Data'!H:H, 'Fielding Data'!$A:$A, $A4423)</f>
        <v>0</v>
      </c>
    </row>
    <row r="4424" spans="1:24" x14ac:dyDescent="0.3">
      <c r="A4424" s="13" t="str">
        <f t="shared" si="13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 t="shared" si="138"/>
        <v>2B</v>
      </c>
      <c r="Q4424" s="13">
        <f>IFERROR(VLOOKUP($A4424, 'Fielding Data'!$A$1:$H$12056, 5, 0), 0)</f>
        <v>2</v>
      </c>
      <c r="R4424" s="13">
        <f>IFERROR(VLOOKUP($A4424, 'Fielding Data'!$A$1:$H$12056, 6, 0), 0)</f>
        <v>7</v>
      </c>
      <c r="S4424" s="13">
        <f>IFERROR(VLOOKUP($A4424, 'Fielding Data'!$A$1:$H$12056, 7, 0), 0)</f>
        <v>0</v>
      </c>
      <c r="T4424" s="13">
        <f>IFERROR(VLOOKUP($A4424, 'Fielding Data'!$A$1:$H$12056, 8, 0), 0)</f>
        <v>0</v>
      </c>
      <c r="U4424" s="13">
        <f>SUMIFS('Fielding Data'!E:E, 'Fielding Data'!$A:$A, $A4424)</f>
        <v>2</v>
      </c>
      <c r="V4424" s="13">
        <f>SUMIFS('Fielding Data'!F:F, 'Fielding Data'!$A:$A, $A4424)</f>
        <v>10</v>
      </c>
      <c r="W4424" s="13">
        <f>SUMIFS('Fielding Data'!G:G, 'Fielding Data'!$A:$A, $A4424)</f>
        <v>1</v>
      </c>
      <c r="X4424" s="13">
        <f>SUMIFS('Fielding Data'!H:H, 'Fielding Data'!$A:$A, $A4424)</f>
        <v>0</v>
      </c>
    </row>
    <row r="4425" spans="1:24" x14ac:dyDescent="0.3">
      <c r="A4425" s="13" t="str">
        <f t="shared" si="13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 t="shared" si="138"/>
        <v>P</v>
      </c>
      <c r="Q4425" s="13">
        <f>IFERROR(VLOOKUP($A4425, 'Fielding Data'!$A$1:$H$12056, 5, 0), 0)</f>
        <v>0</v>
      </c>
      <c r="R4425" s="13">
        <f>IFERROR(VLOOKUP($A4425, 'Fielding Data'!$A$1:$H$12056, 6, 0), 0)</f>
        <v>1</v>
      </c>
      <c r="S4425" s="13">
        <f>IFERROR(VLOOKUP($A4425, 'Fielding Data'!$A$1:$H$12056, 7, 0), 0)</f>
        <v>0</v>
      </c>
      <c r="T4425" s="13">
        <f>IFERROR(VLOOKUP($A4425, 'Fielding Data'!$A$1:$H$12056, 8, 0), 0)</f>
        <v>1</v>
      </c>
      <c r="U4425" s="13">
        <f>SUMIFS('Fielding Data'!E:E, 'Fielding Data'!$A:$A, $A4425)</f>
        <v>0</v>
      </c>
      <c r="V4425" s="13">
        <f>SUMIFS('Fielding Data'!F:F, 'Fielding Data'!$A:$A, $A4425)</f>
        <v>1</v>
      </c>
      <c r="W4425" s="13">
        <f>SUMIFS('Fielding Data'!G:G, 'Fielding Data'!$A:$A, $A4425)</f>
        <v>0</v>
      </c>
      <c r="X4425" s="13">
        <f>SUMIFS('Fielding Data'!H:H, 'Fielding Data'!$A:$A, $A4425)</f>
        <v>1</v>
      </c>
    </row>
    <row r="4426" spans="1:24" x14ac:dyDescent="0.3">
      <c r="A4426" s="13" t="str">
        <f t="shared" si="13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 t="shared" si="138"/>
        <v>CF</v>
      </c>
      <c r="Q4426" s="13">
        <f>IFERROR(VLOOKUP($A4426, 'Fielding Data'!$A$1:$H$12056, 5, 0), 0)</f>
        <v>0</v>
      </c>
      <c r="R4426" s="13">
        <f>IFERROR(VLOOKUP($A4426, 'Fielding Data'!$A$1:$H$12056, 6, 0), 0)</f>
        <v>0</v>
      </c>
      <c r="S4426" s="13">
        <f>IFERROR(VLOOKUP($A4426, 'Fielding Data'!$A$1:$H$12056, 7, 0), 0)</f>
        <v>0</v>
      </c>
      <c r="T4426" s="13">
        <f>IFERROR(VLOOKUP($A4426, 'Fielding Data'!$A$1:$H$12056, 8, 0), 0)</f>
        <v>0</v>
      </c>
      <c r="U4426" s="13">
        <f>SUMIFS('Fielding Data'!E:E, 'Fielding Data'!$A:$A, $A4426)</f>
        <v>49</v>
      </c>
      <c r="V4426" s="13">
        <f>SUMIFS('Fielding Data'!F:F, 'Fielding Data'!$A:$A, $A4426)</f>
        <v>1</v>
      </c>
      <c r="W4426" s="13">
        <f>SUMIFS('Fielding Data'!G:G, 'Fielding Data'!$A:$A, $A4426)</f>
        <v>0</v>
      </c>
      <c r="X4426" s="13">
        <f>SUMIFS('Fielding Data'!H:H, 'Fielding Data'!$A:$A, $A4426)</f>
        <v>0</v>
      </c>
    </row>
    <row r="4427" spans="1:24" x14ac:dyDescent="0.3">
      <c r="A4427" s="13" t="str">
        <f t="shared" si="13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 t="shared" si="138"/>
        <v>P</v>
      </c>
      <c r="Q4427" s="13">
        <f>IFERROR(VLOOKUP($A4427, 'Fielding Data'!$A$1:$H$12056, 5, 0), 0)</f>
        <v>5</v>
      </c>
      <c r="R4427" s="13">
        <f>IFERROR(VLOOKUP($A4427, 'Fielding Data'!$A$1:$H$12056, 6, 0), 0)</f>
        <v>9</v>
      </c>
      <c r="S4427" s="13">
        <f>IFERROR(VLOOKUP($A4427, 'Fielding Data'!$A$1:$H$12056, 7, 0), 0)</f>
        <v>2</v>
      </c>
      <c r="T4427" s="13">
        <f>IFERROR(VLOOKUP($A4427, 'Fielding Data'!$A$1:$H$12056, 8, 0), 0)</f>
        <v>0</v>
      </c>
      <c r="U4427" s="13">
        <f>SUMIFS('Fielding Data'!E:E, 'Fielding Data'!$A:$A, $A4427)</f>
        <v>5</v>
      </c>
      <c r="V4427" s="13">
        <f>SUMIFS('Fielding Data'!F:F, 'Fielding Data'!$A:$A, $A4427)</f>
        <v>9</v>
      </c>
      <c r="W4427" s="13">
        <f>SUMIFS('Fielding Data'!G:G, 'Fielding Data'!$A:$A, $A4427)</f>
        <v>2</v>
      </c>
      <c r="X4427" s="13">
        <f>SUMIFS('Fielding Data'!H:H, 'Fielding Data'!$A:$A, $A4427)</f>
        <v>0</v>
      </c>
    </row>
    <row r="4428" spans="1:24" x14ac:dyDescent="0.3">
      <c r="A4428" s="13" t="str">
        <f t="shared" si="13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 t="shared" si="138"/>
        <v>P</v>
      </c>
      <c r="Q4428" s="13">
        <f>IFERROR(VLOOKUP($A4428, 'Fielding Data'!$A$1:$H$12056, 5, 0), 0)</f>
        <v>7</v>
      </c>
      <c r="R4428" s="13">
        <f>IFERROR(VLOOKUP($A4428, 'Fielding Data'!$A$1:$H$12056, 6, 0), 0)</f>
        <v>8</v>
      </c>
      <c r="S4428" s="13">
        <f>IFERROR(VLOOKUP($A4428, 'Fielding Data'!$A$1:$H$12056, 7, 0), 0)</f>
        <v>0</v>
      </c>
      <c r="T4428" s="13">
        <f>IFERROR(VLOOKUP($A4428, 'Fielding Data'!$A$1:$H$12056, 8, 0), 0)</f>
        <v>0</v>
      </c>
      <c r="U4428" s="13">
        <f>SUMIFS('Fielding Data'!E:E, 'Fielding Data'!$A:$A, $A4428)</f>
        <v>7</v>
      </c>
      <c r="V4428" s="13">
        <f>SUMIFS('Fielding Data'!F:F, 'Fielding Data'!$A:$A, $A4428)</f>
        <v>8</v>
      </c>
      <c r="W4428" s="13">
        <f>SUMIFS('Fielding Data'!G:G, 'Fielding Data'!$A:$A, $A4428)</f>
        <v>0</v>
      </c>
      <c r="X4428" s="13">
        <f>SUMIFS('Fielding Data'!H:H, 'Fielding Data'!$A:$A, $A4428)</f>
        <v>0</v>
      </c>
    </row>
    <row r="4429" spans="1:24" x14ac:dyDescent="0.3">
      <c r="A4429" s="13" t="str">
        <f t="shared" si="13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 t="shared" si="138"/>
        <v>C</v>
      </c>
      <c r="Q4429" s="13">
        <f>IFERROR(VLOOKUP($A4429, 'Fielding Data'!$A$1:$H$12056, 5, 0), 0)</f>
        <v>593</v>
      </c>
      <c r="R4429" s="13">
        <f>IFERROR(VLOOKUP($A4429, 'Fielding Data'!$A$1:$H$12056, 6, 0), 0)</f>
        <v>35</v>
      </c>
      <c r="S4429" s="13">
        <f>IFERROR(VLOOKUP($A4429, 'Fielding Data'!$A$1:$H$12056, 7, 0), 0)</f>
        <v>8</v>
      </c>
      <c r="T4429" s="13">
        <f>IFERROR(VLOOKUP($A4429, 'Fielding Data'!$A$1:$H$12056, 8, 0), 0)</f>
        <v>1</v>
      </c>
      <c r="U4429" s="13">
        <f>SUMIFS('Fielding Data'!E:E, 'Fielding Data'!$A:$A, $A4429)</f>
        <v>593</v>
      </c>
      <c r="V4429" s="13">
        <f>SUMIFS('Fielding Data'!F:F, 'Fielding Data'!$A:$A, $A4429)</f>
        <v>35</v>
      </c>
      <c r="W4429" s="13">
        <f>SUMIFS('Fielding Data'!G:G, 'Fielding Data'!$A:$A, $A4429)</f>
        <v>8</v>
      </c>
      <c r="X4429" s="13">
        <f>SUMIFS('Fielding Data'!H:H, 'Fielding Data'!$A:$A, $A4429)</f>
        <v>1</v>
      </c>
    </row>
    <row r="4430" spans="1:24" x14ac:dyDescent="0.3">
      <c r="A4430" s="13" t="str">
        <f t="shared" si="13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 t="shared" si="138"/>
        <v>P</v>
      </c>
      <c r="Q4430" s="13">
        <f>IFERROR(VLOOKUP($A4430, 'Fielding Data'!$A$1:$H$12056, 5, 0), 0)</f>
        <v>1</v>
      </c>
      <c r="R4430" s="13">
        <f>IFERROR(VLOOKUP($A4430, 'Fielding Data'!$A$1:$H$12056, 6, 0), 0)</f>
        <v>0</v>
      </c>
      <c r="S4430" s="13">
        <f>IFERROR(VLOOKUP($A4430, 'Fielding Data'!$A$1:$H$12056, 7, 0), 0)</f>
        <v>0</v>
      </c>
      <c r="T4430" s="13">
        <f>IFERROR(VLOOKUP($A4430, 'Fielding Data'!$A$1:$H$12056, 8, 0), 0)</f>
        <v>0</v>
      </c>
      <c r="U4430" s="13">
        <f>SUMIFS('Fielding Data'!E:E, 'Fielding Data'!$A:$A, $A4430)</f>
        <v>1</v>
      </c>
      <c r="V4430" s="13">
        <f>SUMIFS('Fielding Data'!F:F, 'Fielding Data'!$A:$A, $A4430)</f>
        <v>0</v>
      </c>
      <c r="W4430" s="13">
        <f>SUMIFS('Fielding Data'!G:G, 'Fielding Data'!$A:$A, $A4430)</f>
        <v>0</v>
      </c>
      <c r="X4430" s="13">
        <f>SUMIFS('Fielding Data'!H:H, 'Fielding Data'!$A:$A, $A4430)</f>
        <v>0</v>
      </c>
    </row>
    <row r="4431" spans="1:24" x14ac:dyDescent="0.3">
      <c r="A4431" s="13" t="str">
        <f t="shared" si="13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 t="shared" si="138"/>
        <v>CF</v>
      </c>
      <c r="Q4431" s="13">
        <f>IFERROR(VLOOKUP($A4431, 'Fielding Data'!$A$1:$H$12056, 5, 0), 0)</f>
        <v>0</v>
      </c>
      <c r="R4431" s="13">
        <f>IFERROR(VLOOKUP($A4431, 'Fielding Data'!$A$1:$H$12056, 6, 0), 0)</f>
        <v>0</v>
      </c>
      <c r="S4431" s="13">
        <f>IFERROR(VLOOKUP($A4431, 'Fielding Data'!$A$1:$H$12056, 7, 0), 0)</f>
        <v>0</v>
      </c>
      <c r="T4431" s="13">
        <f>IFERROR(VLOOKUP($A4431, 'Fielding Data'!$A$1:$H$12056, 8, 0), 0)</f>
        <v>0</v>
      </c>
      <c r="U4431" s="13">
        <f>SUMIFS('Fielding Data'!E:E, 'Fielding Data'!$A:$A, $A4431)</f>
        <v>308</v>
      </c>
      <c r="V4431" s="13">
        <f>SUMIFS('Fielding Data'!F:F, 'Fielding Data'!$A:$A, $A4431)</f>
        <v>1</v>
      </c>
      <c r="W4431" s="13">
        <f>SUMIFS('Fielding Data'!G:G, 'Fielding Data'!$A:$A, $A4431)</f>
        <v>4</v>
      </c>
      <c r="X4431" s="13">
        <f>SUMIFS('Fielding Data'!H:H, 'Fielding Data'!$A:$A, $A4431)</f>
        <v>1</v>
      </c>
    </row>
    <row r="4432" spans="1:24" x14ac:dyDescent="0.3">
      <c r="A4432" s="13" t="str">
        <f t="shared" si="13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 t="shared" si="138"/>
        <v>P</v>
      </c>
      <c r="Q4432" s="13">
        <f>IFERROR(VLOOKUP($A4432, 'Fielding Data'!$A$1:$H$12056, 5, 0), 0)</f>
        <v>1</v>
      </c>
      <c r="R4432" s="13">
        <f>IFERROR(VLOOKUP($A4432, 'Fielding Data'!$A$1:$H$12056, 6, 0), 0)</f>
        <v>4</v>
      </c>
      <c r="S4432" s="13">
        <f>IFERROR(VLOOKUP($A4432, 'Fielding Data'!$A$1:$H$12056, 7, 0), 0)</f>
        <v>0</v>
      </c>
      <c r="T4432" s="13">
        <f>IFERROR(VLOOKUP($A4432, 'Fielding Data'!$A$1:$H$12056, 8, 0), 0)</f>
        <v>0</v>
      </c>
      <c r="U4432" s="13">
        <f>SUMIFS('Fielding Data'!E:E, 'Fielding Data'!$A:$A, $A4432)</f>
        <v>1</v>
      </c>
      <c r="V4432" s="13">
        <f>SUMIFS('Fielding Data'!F:F, 'Fielding Data'!$A:$A, $A4432)</f>
        <v>4</v>
      </c>
      <c r="W4432" s="13">
        <f>SUMIFS('Fielding Data'!G:G, 'Fielding Data'!$A:$A, $A4432)</f>
        <v>0</v>
      </c>
      <c r="X4432" s="13">
        <f>SUMIFS('Fielding Data'!H:H, 'Fielding Data'!$A:$A, $A4432)</f>
        <v>0</v>
      </c>
    </row>
    <row r="4433" spans="1:24" x14ac:dyDescent="0.3">
      <c r="A4433" s="13" t="str">
        <f t="shared" si="13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 t="shared" si="138"/>
        <v>C</v>
      </c>
      <c r="Q4433" s="13">
        <f>IFERROR(VLOOKUP($A4433, 'Fielding Data'!$A$1:$H$12056, 5, 0), 0)</f>
        <v>289</v>
      </c>
      <c r="R4433" s="13">
        <f>IFERROR(VLOOKUP($A4433, 'Fielding Data'!$A$1:$H$12056, 6, 0), 0)</f>
        <v>17</v>
      </c>
      <c r="S4433" s="13">
        <f>IFERROR(VLOOKUP($A4433, 'Fielding Data'!$A$1:$H$12056, 7, 0), 0)</f>
        <v>3</v>
      </c>
      <c r="T4433" s="13">
        <f>IFERROR(VLOOKUP($A4433, 'Fielding Data'!$A$1:$H$12056, 8, 0), 0)</f>
        <v>2</v>
      </c>
      <c r="U4433" s="13">
        <f>SUMIFS('Fielding Data'!E:E, 'Fielding Data'!$A:$A, $A4433)</f>
        <v>289</v>
      </c>
      <c r="V4433" s="13">
        <f>SUMIFS('Fielding Data'!F:F, 'Fielding Data'!$A:$A, $A4433)</f>
        <v>17</v>
      </c>
      <c r="W4433" s="13">
        <f>SUMIFS('Fielding Data'!G:G, 'Fielding Data'!$A:$A, $A4433)</f>
        <v>3</v>
      </c>
      <c r="X4433" s="13">
        <f>SUMIFS('Fielding Data'!H:H, 'Fielding Data'!$A:$A, $A4433)</f>
        <v>2</v>
      </c>
    </row>
    <row r="4434" spans="1:24" x14ac:dyDescent="0.3">
      <c r="A4434" s="13" t="str">
        <f t="shared" si="13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 t="shared" si="138"/>
        <v>OF</v>
      </c>
      <c r="Q4434" s="13">
        <f>IFERROR(VLOOKUP($A4434, 'Fielding Data'!$A$1:$H$12056, 5, 0), 0)</f>
        <v>244</v>
      </c>
      <c r="R4434" s="13">
        <f>IFERROR(VLOOKUP($A4434, 'Fielding Data'!$A$1:$H$12056, 6, 0), 0)</f>
        <v>9</v>
      </c>
      <c r="S4434" s="13">
        <f>IFERROR(VLOOKUP($A4434, 'Fielding Data'!$A$1:$H$12056, 7, 0), 0)</f>
        <v>5</v>
      </c>
      <c r="T4434" s="13">
        <f>IFERROR(VLOOKUP($A4434, 'Fielding Data'!$A$1:$H$12056, 8, 0), 0)</f>
        <v>3</v>
      </c>
      <c r="U4434" s="13">
        <f>SUMIFS('Fielding Data'!E:E, 'Fielding Data'!$A:$A, $A4434)</f>
        <v>244</v>
      </c>
      <c r="V4434" s="13">
        <f>SUMIFS('Fielding Data'!F:F, 'Fielding Data'!$A:$A, $A4434)</f>
        <v>9</v>
      </c>
      <c r="W4434" s="13">
        <f>SUMIFS('Fielding Data'!G:G, 'Fielding Data'!$A:$A, $A4434)</f>
        <v>5</v>
      </c>
      <c r="X4434" s="13">
        <f>SUMIFS('Fielding Data'!H:H, 'Fielding Data'!$A:$A, $A4434)</f>
        <v>3</v>
      </c>
    </row>
    <row r="4435" spans="1:24" x14ac:dyDescent="0.3">
      <c r="A4435" s="13" t="str">
        <f t="shared" si="13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 t="shared" si="138"/>
        <v>P</v>
      </c>
      <c r="Q4435" s="13">
        <f>IFERROR(VLOOKUP($A4435, 'Fielding Data'!$A$1:$H$12056, 5, 0), 0)</f>
        <v>2</v>
      </c>
      <c r="R4435" s="13">
        <f>IFERROR(VLOOKUP($A4435, 'Fielding Data'!$A$1:$H$12056, 6, 0), 0)</f>
        <v>7</v>
      </c>
      <c r="S4435" s="13">
        <f>IFERROR(VLOOKUP($A4435, 'Fielding Data'!$A$1:$H$12056, 7, 0), 0)</f>
        <v>1</v>
      </c>
      <c r="T4435" s="13">
        <f>IFERROR(VLOOKUP($A4435, 'Fielding Data'!$A$1:$H$12056, 8, 0), 0)</f>
        <v>1</v>
      </c>
      <c r="U4435" s="13">
        <f>SUMIFS('Fielding Data'!E:E, 'Fielding Data'!$A:$A, $A4435)</f>
        <v>2</v>
      </c>
      <c r="V4435" s="13">
        <f>SUMIFS('Fielding Data'!F:F, 'Fielding Data'!$A:$A, $A4435)</f>
        <v>7</v>
      </c>
      <c r="W4435" s="13">
        <f>SUMIFS('Fielding Data'!G:G, 'Fielding Data'!$A:$A, $A4435)</f>
        <v>1</v>
      </c>
      <c r="X4435" s="13">
        <f>SUMIFS('Fielding Data'!H:H, 'Fielding Data'!$A:$A, $A4435)</f>
        <v>1</v>
      </c>
    </row>
    <row r="4436" spans="1:24" x14ac:dyDescent="0.3">
      <c r="A4436" s="13" t="str">
        <f t="shared" si="13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 t="shared" si="138"/>
        <v>P</v>
      </c>
      <c r="Q4436" s="13">
        <f>IFERROR(VLOOKUP($A4436, 'Fielding Data'!$A$1:$H$12056, 5, 0), 0)</f>
        <v>6</v>
      </c>
      <c r="R4436" s="13">
        <f>IFERROR(VLOOKUP($A4436, 'Fielding Data'!$A$1:$H$12056, 6, 0), 0)</f>
        <v>5</v>
      </c>
      <c r="S4436" s="13">
        <f>IFERROR(VLOOKUP($A4436, 'Fielding Data'!$A$1:$H$12056, 7, 0), 0)</f>
        <v>0</v>
      </c>
      <c r="T4436" s="13">
        <f>IFERROR(VLOOKUP($A4436, 'Fielding Data'!$A$1:$H$12056, 8, 0), 0)</f>
        <v>0</v>
      </c>
      <c r="U4436" s="13">
        <f>SUMIFS('Fielding Data'!E:E, 'Fielding Data'!$A:$A, $A4436)</f>
        <v>6</v>
      </c>
      <c r="V4436" s="13">
        <f>SUMIFS('Fielding Data'!F:F, 'Fielding Data'!$A:$A, $A4436)</f>
        <v>5</v>
      </c>
      <c r="W4436" s="13">
        <f>SUMIFS('Fielding Data'!G:G, 'Fielding Data'!$A:$A, $A4436)</f>
        <v>0</v>
      </c>
      <c r="X4436" s="13">
        <f>SUMIFS('Fielding Data'!H:H, 'Fielding Data'!$A:$A, $A4436)</f>
        <v>0</v>
      </c>
    </row>
    <row r="4437" spans="1:24" x14ac:dyDescent="0.3">
      <c r="A4437" s="13" t="str">
        <f t="shared" si="13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 t="shared" si="138"/>
        <v>P</v>
      </c>
      <c r="Q4437" s="13">
        <f>IFERROR(VLOOKUP($A4437, 'Fielding Data'!$A$1:$H$12056, 5, 0), 0)</f>
        <v>2</v>
      </c>
      <c r="R4437" s="13">
        <f>IFERROR(VLOOKUP($A4437, 'Fielding Data'!$A$1:$H$12056, 6, 0), 0)</f>
        <v>6</v>
      </c>
      <c r="S4437" s="13">
        <f>IFERROR(VLOOKUP($A4437, 'Fielding Data'!$A$1:$H$12056, 7, 0), 0)</f>
        <v>3</v>
      </c>
      <c r="T4437" s="13">
        <f>IFERROR(VLOOKUP($A4437, 'Fielding Data'!$A$1:$H$12056, 8, 0), 0)</f>
        <v>0</v>
      </c>
      <c r="U4437" s="13">
        <f>SUMIFS('Fielding Data'!E:E, 'Fielding Data'!$A:$A, $A4437)</f>
        <v>2</v>
      </c>
      <c r="V4437" s="13">
        <f>SUMIFS('Fielding Data'!F:F, 'Fielding Data'!$A:$A, $A4437)</f>
        <v>6</v>
      </c>
      <c r="W4437" s="13">
        <f>SUMIFS('Fielding Data'!G:G, 'Fielding Data'!$A:$A, $A4437)</f>
        <v>3</v>
      </c>
      <c r="X4437" s="13">
        <f>SUMIFS('Fielding Data'!H:H, 'Fielding Data'!$A:$A, $A4437)</f>
        <v>0</v>
      </c>
    </row>
    <row r="4438" spans="1:24" x14ac:dyDescent="0.3">
      <c r="A4438" s="13" t="str">
        <f t="shared" si="13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 t="shared" si="138"/>
        <v>P</v>
      </c>
      <c r="Q4438" s="13">
        <f>IFERROR(VLOOKUP($A4438, 'Fielding Data'!$A$1:$H$12056, 5, 0), 0)</f>
        <v>1</v>
      </c>
      <c r="R4438" s="13">
        <f>IFERROR(VLOOKUP($A4438, 'Fielding Data'!$A$1:$H$12056, 6, 0), 0)</f>
        <v>1</v>
      </c>
      <c r="S4438" s="13">
        <f>IFERROR(VLOOKUP($A4438, 'Fielding Data'!$A$1:$H$12056, 7, 0), 0)</f>
        <v>0</v>
      </c>
      <c r="T4438" s="13">
        <f>IFERROR(VLOOKUP($A4438, 'Fielding Data'!$A$1:$H$12056, 8, 0), 0)</f>
        <v>0</v>
      </c>
      <c r="U4438" s="13">
        <f>SUMIFS('Fielding Data'!E:E, 'Fielding Data'!$A:$A, $A4438)</f>
        <v>1</v>
      </c>
      <c r="V4438" s="13">
        <f>SUMIFS('Fielding Data'!F:F, 'Fielding Data'!$A:$A, $A4438)</f>
        <v>1</v>
      </c>
      <c r="W4438" s="13">
        <f>SUMIFS('Fielding Data'!G:G, 'Fielding Data'!$A:$A, $A4438)</f>
        <v>0</v>
      </c>
      <c r="X4438" s="13">
        <f>SUMIFS('Fielding Data'!H:H, 'Fielding Data'!$A:$A, $A4438)</f>
        <v>0</v>
      </c>
    </row>
    <row r="4439" spans="1:24" x14ac:dyDescent="0.3">
      <c r="A4439" s="13" t="str">
        <f t="shared" si="13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 t="shared" si="138"/>
        <v>LF</v>
      </c>
      <c r="Q4439" s="13">
        <f>IFERROR(VLOOKUP($A4439, 'Fielding Data'!$A$1:$H$12056, 5, 0), 0)</f>
        <v>0</v>
      </c>
      <c r="R4439" s="13">
        <f>IFERROR(VLOOKUP($A4439, 'Fielding Data'!$A$1:$H$12056, 6, 0), 0)</f>
        <v>0</v>
      </c>
      <c r="S4439" s="13">
        <f>IFERROR(VLOOKUP($A4439, 'Fielding Data'!$A$1:$H$12056, 7, 0), 0)</f>
        <v>0</v>
      </c>
      <c r="T4439" s="13">
        <f>IFERROR(VLOOKUP($A4439, 'Fielding Data'!$A$1:$H$12056, 8, 0), 0)</f>
        <v>0</v>
      </c>
      <c r="U4439" s="13">
        <f>SUMIFS('Fielding Data'!E:E, 'Fielding Data'!$A:$A, $A4439)</f>
        <v>24</v>
      </c>
      <c r="V4439" s="13">
        <f>SUMIFS('Fielding Data'!F:F, 'Fielding Data'!$A:$A, $A4439)</f>
        <v>2</v>
      </c>
      <c r="W4439" s="13">
        <f>SUMIFS('Fielding Data'!G:G, 'Fielding Data'!$A:$A, $A4439)</f>
        <v>0</v>
      </c>
      <c r="X4439" s="13">
        <f>SUMIFS('Fielding Data'!H:H, 'Fielding Data'!$A:$A, $A4439)</f>
        <v>1</v>
      </c>
    </row>
    <row r="4440" spans="1:24" x14ac:dyDescent="0.3">
      <c r="A4440" s="13" t="str">
        <f t="shared" si="13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 t="shared" si="138"/>
        <v>2B</v>
      </c>
      <c r="Q4440" s="13">
        <f>IFERROR(VLOOKUP($A4440, 'Fielding Data'!$A$1:$H$12056, 5, 0), 0)</f>
        <v>147</v>
      </c>
      <c r="R4440" s="13">
        <f>IFERROR(VLOOKUP($A4440, 'Fielding Data'!$A$1:$H$12056, 6, 0), 0)</f>
        <v>213</v>
      </c>
      <c r="S4440" s="13">
        <f>IFERROR(VLOOKUP($A4440, 'Fielding Data'!$A$1:$H$12056, 7, 0), 0)</f>
        <v>9</v>
      </c>
      <c r="T4440" s="13">
        <f>IFERROR(VLOOKUP($A4440, 'Fielding Data'!$A$1:$H$12056, 8, 0), 0)</f>
        <v>50</v>
      </c>
      <c r="U4440" s="13">
        <f>SUMIFS('Fielding Data'!E:E, 'Fielding Data'!$A:$A, $A4440)</f>
        <v>163</v>
      </c>
      <c r="V4440" s="13">
        <f>SUMIFS('Fielding Data'!F:F, 'Fielding Data'!$A:$A, $A4440)</f>
        <v>241</v>
      </c>
      <c r="W4440" s="13">
        <f>SUMIFS('Fielding Data'!G:G, 'Fielding Data'!$A:$A, $A4440)</f>
        <v>16</v>
      </c>
      <c r="X4440" s="13">
        <f>SUMIFS('Fielding Data'!H:H, 'Fielding Data'!$A:$A, $A4440)</f>
        <v>55</v>
      </c>
    </row>
    <row r="4441" spans="1:24" x14ac:dyDescent="0.3">
      <c r="A4441" s="13" t="str">
        <f t="shared" si="13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 t="shared" si="138"/>
        <v>P</v>
      </c>
      <c r="Q4441" s="13">
        <f>IFERROR(VLOOKUP($A4441, 'Fielding Data'!$A$1:$H$12056, 5, 0), 0)</f>
        <v>1</v>
      </c>
      <c r="R4441" s="13">
        <f>IFERROR(VLOOKUP($A4441, 'Fielding Data'!$A$1:$H$12056, 6, 0), 0)</f>
        <v>1</v>
      </c>
      <c r="S4441" s="13">
        <f>IFERROR(VLOOKUP($A4441, 'Fielding Data'!$A$1:$H$12056, 7, 0), 0)</f>
        <v>0</v>
      </c>
      <c r="T4441" s="13">
        <f>IFERROR(VLOOKUP($A4441, 'Fielding Data'!$A$1:$H$12056, 8, 0), 0)</f>
        <v>0</v>
      </c>
      <c r="U4441" s="13">
        <f>SUMIFS('Fielding Data'!E:E, 'Fielding Data'!$A:$A, $A4441)</f>
        <v>1</v>
      </c>
      <c r="V4441" s="13">
        <f>SUMIFS('Fielding Data'!F:F, 'Fielding Data'!$A:$A, $A4441)</f>
        <v>1</v>
      </c>
      <c r="W4441" s="13">
        <f>SUMIFS('Fielding Data'!G:G, 'Fielding Data'!$A:$A, $A4441)</f>
        <v>0</v>
      </c>
      <c r="X4441" s="13">
        <f>SUMIFS('Fielding Data'!H:H, 'Fielding Data'!$A:$A, $A4441)</f>
        <v>0</v>
      </c>
    </row>
    <row r="4442" spans="1:24" x14ac:dyDescent="0.3">
      <c r="A4442" s="13" t="str">
        <f t="shared" si="13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 t="shared" si="138"/>
        <v>CF</v>
      </c>
      <c r="Q4442" s="13">
        <f>IFERROR(VLOOKUP($A4442, 'Fielding Data'!$A$1:$H$12056, 5, 0), 0)</f>
        <v>0</v>
      </c>
      <c r="R4442" s="13">
        <f>IFERROR(VLOOKUP($A4442, 'Fielding Data'!$A$1:$H$12056, 6, 0), 0)</f>
        <v>0</v>
      </c>
      <c r="S4442" s="13">
        <f>IFERROR(VLOOKUP($A4442, 'Fielding Data'!$A$1:$H$12056, 7, 0), 0)</f>
        <v>0</v>
      </c>
      <c r="T4442" s="13">
        <f>IFERROR(VLOOKUP($A4442, 'Fielding Data'!$A$1:$H$12056, 8, 0), 0)</f>
        <v>0</v>
      </c>
      <c r="U4442" s="13">
        <f>SUMIFS('Fielding Data'!E:E, 'Fielding Data'!$A:$A, $A4442)</f>
        <v>220</v>
      </c>
      <c r="V4442" s="13">
        <f>SUMIFS('Fielding Data'!F:F, 'Fielding Data'!$A:$A, $A4442)</f>
        <v>6</v>
      </c>
      <c r="W4442" s="13">
        <f>SUMIFS('Fielding Data'!G:G, 'Fielding Data'!$A:$A, $A4442)</f>
        <v>2</v>
      </c>
      <c r="X4442" s="13">
        <f>SUMIFS('Fielding Data'!H:H, 'Fielding Data'!$A:$A, $A4442)</f>
        <v>3</v>
      </c>
    </row>
    <row r="4443" spans="1:24" x14ac:dyDescent="0.3">
      <c r="A4443" s="13" t="str">
        <f t="shared" si="13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 t="shared" si="138"/>
        <v>SS</v>
      </c>
      <c r="Q4443" s="13">
        <f>IFERROR(VLOOKUP($A4443, 'Fielding Data'!$A$1:$H$12056, 5, 0), 0)</f>
        <v>95</v>
      </c>
      <c r="R4443" s="13">
        <f>IFERROR(VLOOKUP($A4443, 'Fielding Data'!$A$1:$H$12056, 6, 0), 0)</f>
        <v>240</v>
      </c>
      <c r="S4443" s="13">
        <f>IFERROR(VLOOKUP($A4443, 'Fielding Data'!$A$1:$H$12056, 7, 0), 0)</f>
        <v>9</v>
      </c>
      <c r="T4443" s="13">
        <f>IFERROR(VLOOKUP($A4443, 'Fielding Data'!$A$1:$H$12056, 8, 0), 0)</f>
        <v>51</v>
      </c>
      <c r="U4443" s="13">
        <f>SUMIFS('Fielding Data'!E:E, 'Fielding Data'!$A:$A, $A4443)</f>
        <v>95</v>
      </c>
      <c r="V4443" s="13">
        <f>SUMIFS('Fielding Data'!F:F, 'Fielding Data'!$A:$A, $A4443)</f>
        <v>240</v>
      </c>
      <c r="W4443" s="13">
        <f>SUMIFS('Fielding Data'!G:G, 'Fielding Data'!$A:$A, $A4443)</f>
        <v>9</v>
      </c>
      <c r="X4443" s="13">
        <f>SUMIFS('Fielding Data'!H:H, 'Fielding Data'!$A:$A, $A4443)</f>
        <v>51</v>
      </c>
    </row>
    <row r="4444" spans="1:24" x14ac:dyDescent="0.3">
      <c r="A4444" s="13" t="str">
        <f t="shared" si="13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 t="shared" si="138"/>
        <v>P</v>
      </c>
      <c r="Q4444" s="13">
        <f>IFERROR(VLOOKUP($A4444, 'Fielding Data'!$A$1:$H$12056, 5, 0), 0)</f>
        <v>5</v>
      </c>
      <c r="R4444" s="13">
        <f>IFERROR(VLOOKUP($A4444, 'Fielding Data'!$A$1:$H$12056, 6, 0), 0)</f>
        <v>4</v>
      </c>
      <c r="S4444" s="13">
        <f>IFERROR(VLOOKUP($A4444, 'Fielding Data'!$A$1:$H$12056, 7, 0), 0)</f>
        <v>0</v>
      </c>
      <c r="T4444" s="13">
        <f>IFERROR(VLOOKUP($A4444, 'Fielding Data'!$A$1:$H$12056, 8, 0), 0)</f>
        <v>2</v>
      </c>
      <c r="U4444" s="13">
        <f>SUMIFS('Fielding Data'!E:E, 'Fielding Data'!$A:$A, $A4444)</f>
        <v>5</v>
      </c>
      <c r="V4444" s="13">
        <f>SUMIFS('Fielding Data'!F:F, 'Fielding Data'!$A:$A, $A4444)</f>
        <v>4</v>
      </c>
      <c r="W4444" s="13">
        <f>SUMIFS('Fielding Data'!G:G, 'Fielding Data'!$A:$A, $A4444)</f>
        <v>0</v>
      </c>
      <c r="X4444" s="13">
        <f>SUMIFS('Fielding Data'!H:H, 'Fielding Data'!$A:$A, $A4444)</f>
        <v>2</v>
      </c>
    </row>
    <row r="4445" spans="1:24" x14ac:dyDescent="0.3">
      <c r="A4445" s="13" t="str">
        <f t="shared" si="13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 t="shared" si="138"/>
        <v>P</v>
      </c>
      <c r="Q4445" s="13">
        <f>IFERROR(VLOOKUP($A4445, 'Fielding Data'!$A$1:$H$12056, 5, 0), 0)</f>
        <v>0</v>
      </c>
      <c r="R4445" s="13">
        <f>IFERROR(VLOOKUP($A4445, 'Fielding Data'!$A$1:$H$12056, 6, 0), 0)</f>
        <v>3</v>
      </c>
      <c r="S4445" s="13">
        <f>IFERROR(VLOOKUP($A4445, 'Fielding Data'!$A$1:$H$12056, 7, 0), 0)</f>
        <v>0</v>
      </c>
      <c r="T4445" s="13">
        <f>IFERROR(VLOOKUP($A4445, 'Fielding Data'!$A$1:$H$12056, 8, 0), 0)</f>
        <v>0</v>
      </c>
      <c r="U4445" s="13">
        <f>SUMIFS('Fielding Data'!E:E, 'Fielding Data'!$A:$A, $A4445)</f>
        <v>0</v>
      </c>
      <c r="V4445" s="13">
        <f>SUMIFS('Fielding Data'!F:F, 'Fielding Data'!$A:$A, $A4445)</f>
        <v>3</v>
      </c>
      <c r="W4445" s="13">
        <f>SUMIFS('Fielding Data'!G:G, 'Fielding Data'!$A:$A, $A4445)</f>
        <v>0</v>
      </c>
      <c r="X4445" s="13">
        <f>SUMIFS('Fielding Data'!H:H, 'Fielding Data'!$A:$A, $A4445)</f>
        <v>0</v>
      </c>
    </row>
    <row r="4446" spans="1:24" x14ac:dyDescent="0.3">
      <c r="A4446" s="13" t="str">
        <f t="shared" si="13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 t="shared" si="138"/>
        <v>P</v>
      </c>
      <c r="Q4446" s="13">
        <f>IFERROR(VLOOKUP($A4446, 'Fielding Data'!$A$1:$H$12056, 5, 0), 0)</f>
        <v>4</v>
      </c>
      <c r="R4446" s="13">
        <f>IFERROR(VLOOKUP($A4446, 'Fielding Data'!$A$1:$H$12056, 6, 0), 0)</f>
        <v>16</v>
      </c>
      <c r="S4446" s="13">
        <f>IFERROR(VLOOKUP($A4446, 'Fielding Data'!$A$1:$H$12056, 7, 0), 0)</f>
        <v>0</v>
      </c>
      <c r="T4446" s="13">
        <f>IFERROR(VLOOKUP($A4446, 'Fielding Data'!$A$1:$H$12056, 8, 0), 0)</f>
        <v>0</v>
      </c>
      <c r="U4446" s="13">
        <f>SUMIFS('Fielding Data'!E:E, 'Fielding Data'!$A:$A, $A4446)</f>
        <v>4</v>
      </c>
      <c r="V4446" s="13">
        <f>SUMIFS('Fielding Data'!F:F, 'Fielding Data'!$A:$A, $A4446)</f>
        <v>16</v>
      </c>
      <c r="W4446" s="13">
        <f>SUMIFS('Fielding Data'!G:G, 'Fielding Data'!$A:$A, $A4446)</f>
        <v>0</v>
      </c>
      <c r="X4446" s="13">
        <f>SUMIFS('Fielding Data'!H:H, 'Fielding Data'!$A:$A, $A4446)</f>
        <v>0</v>
      </c>
    </row>
    <row r="4447" spans="1:24" x14ac:dyDescent="0.3">
      <c r="A4447" s="13" t="str">
        <f t="shared" si="13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 t="shared" si="138"/>
        <v>P</v>
      </c>
      <c r="Q4447" s="13">
        <f>IFERROR(VLOOKUP($A4447, 'Fielding Data'!$A$1:$H$12056, 5, 0), 0)</f>
        <v>4</v>
      </c>
      <c r="R4447" s="13">
        <f>IFERROR(VLOOKUP($A4447, 'Fielding Data'!$A$1:$H$12056, 6, 0), 0)</f>
        <v>12</v>
      </c>
      <c r="S4447" s="13">
        <f>IFERROR(VLOOKUP($A4447, 'Fielding Data'!$A$1:$H$12056, 7, 0), 0)</f>
        <v>1</v>
      </c>
      <c r="T4447" s="13">
        <f>IFERROR(VLOOKUP($A4447, 'Fielding Data'!$A$1:$H$12056, 8, 0), 0)</f>
        <v>1</v>
      </c>
      <c r="U4447" s="13">
        <f>SUMIFS('Fielding Data'!E:E, 'Fielding Data'!$A:$A, $A4447)</f>
        <v>4</v>
      </c>
      <c r="V4447" s="13">
        <f>SUMIFS('Fielding Data'!F:F, 'Fielding Data'!$A:$A, $A4447)</f>
        <v>12</v>
      </c>
      <c r="W4447" s="13">
        <f>SUMIFS('Fielding Data'!G:G, 'Fielding Data'!$A:$A, $A4447)</f>
        <v>1</v>
      </c>
      <c r="X4447" s="13">
        <f>SUMIFS('Fielding Data'!H:H, 'Fielding Data'!$A:$A, $A4447)</f>
        <v>1</v>
      </c>
    </row>
    <row r="4448" spans="1:24" x14ac:dyDescent="0.3">
      <c r="A4448" s="13" t="str">
        <f t="shared" si="13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 t="shared" si="138"/>
        <v>P</v>
      </c>
      <c r="Q4448" s="13">
        <f>IFERROR(VLOOKUP($A4448, 'Fielding Data'!$A$1:$H$12056, 5, 0), 0)</f>
        <v>16</v>
      </c>
      <c r="R4448" s="13">
        <f>IFERROR(VLOOKUP($A4448, 'Fielding Data'!$A$1:$H$12056, 6, 0), 0)</f>
        <v>21</v>
      </c>
      <c r="S4448" s="13">
        <f>IFERROR(VLOOKUP($A4448, 'Fielding Data'!$A$1:$H$12056, 7, 0), 0)</f>
        <v>2</v>
      </c>
      <c r="T4448" s="13">
        <f>IFERROR(VLOOKUP($A4448, 'Fielding Data'!$A$1:$H$12056, 8, 0), 0)</f>
        <v>1</v>
      </c>
      <c r="U4448" s="13">
        <f>SUMIFS('Fielding Data'!E:E, 'Fielding Data'!$A:$A, $A4448)</f>
        <v>16</v>
      </c>
      <c r="V4448" s="13">
        <f>SUMIFS('Fielding Data'!F:F, 'Fielding Data'!$A:$A, $A4448)</f>
        <v>21</v>
      </c>
      <c r="W4448" s="13">
        <f>SUMIFS('Fielding Data'!G:G, 'Fielding Data'!$A:$A, $A4448)</f>
        <v>2</v>
      </c>
      <c r="X4448" s="13">
        <f>SUMIFS('Fielding Data'!H:H, 'Fielding Data'!$A:$A, $A4448)</f>
        <v>1</v>
      </c>
    </row>
    <row r="4449" spans="1:24" x14ac:dyDescent="0.3">
      <c r="A4449" s="13" t="str">
        <f t="shared" si="13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 t="shared" si="138"/>
        <v>P</v>
      </c>
      <c r="Q4449" s="13">
        <f>IFERROR(VLOOKUP($A4449, 'Fielding Data'!$A$1:$H$12056, 5, 0), 0)</f>
        <v>8</v>
      </c>
      <c r="R4449" s="13">
        <f>IFERROR(VLOOKUP($A4449, 'Fielding Data'!$A$1:$H$12056, 6, 0), 0)</f>
        <v>10</v>
      </c>
      <c r="S4449" s="13">
        <f>IFERROR(VLOOKUP($A4449, 'Fielding Data'!$A$1:$H$12056, 7, 0), 0)</f>
        <v>1</v>
      </c>
      <c r="T4449" s="13">
        <f>IFERROR(VLOOKUP($A4449, 'Fielding Data'!$A$1:$H$12056, 8, 0), 0)</f>
        <v>1</v>
      </c>
      <c r="U4449" s="13">
        <f>SUMIFS('Fielding Data'!E:E, 'Fielding Data'!$A:$A, $A4449)</f>
        <v>8</v>
      </c>
      <c r="V4449" s="13">
        <f>SUMIFS('Fielding Data'!F:F, 'Fielding Data'!$A:$A, $A4449)</f>
        <v>10</v>
      </c>
      <c r="W4449" s="13">
        <f>SUMIFS('Fielding Data'!G:G, 'Fielding Data'!$A:$A, $A4449)</f>
        <v>1</v>
      </c>
      <c r="X4449" s="13">
        <f>SUMIFS('Fielding Data'!H:H, 'Fielding Data'!$A:$A, $A4449)</f>
        <v>1</v>
      </c>
    </row>
    <row r="4450" spans="1:24" x14ac:dyDescent="0.3">
      <c r="A4450" s="13" t="str">
        <f t="shared" si="13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 t="shared" si="138"/>
        <v>P</v>
      </c>
      <c r="Q4450" s="13">
        <f>IFERROR(VLOOKUP($A4450, 'Fielding Data'!$A$1:$H$12056, 5, 0), 0)</f>
        <v>5</v>
      </c>
      <c r="R4450" s="13">
        <f>IFERROR(VLOOKUP($A4450, 'Fielding Data'!$A$1:$H$12056, 6, 0), 0)</f>
        <v>12</v>
      </c>
      <c r="S4450" s="13">
        <f>IFERROR(VLOOKUP($A4450, 'Fielding Data'!$A$1:$H$12056, 7, 0), 0)</f>
        <v>0</v>
      </c>
      <c r="T4450" s="13">
        <f>IFERROR(VLOOKUP($A4450, 'Fielding Data'!$A$1:$H$12056, 8, 0), 0)</f>
        <v>0</v>
      </c>
      <c r="U4450" s="13">
        <f>SUMIFS('Fielding Data'!E:E, 'Fielding Data'!$A:$A, $A4450)</f>
        <v>5</v>
      </c>
      <c r="V4450" s="13">
        <f>SUMIFS('Fielding Data'!F:F, 'Fielding Data'!$A:$A, $A4450)</f>
        <v>12</v>
      </c>
      <c r="W4450" s="13">
        <f>SUMIFS('Fielding Data'!G:G, 'Fielding Data'!$A:$A, $A4450)</f>
        <v>0</v>
      </c>
      <c r="X4450" s="13">
        <f>SUMIFS('Fielding Data'!H:H, 'Fielding Data'!$A:$A, $A4450)</f>
        <v>0</v>
      </c>
    </row>
    <row r="4451" spans="1:24" x14ac:dyDescent="0.3">
      <c r="A4451" s="13" t="str">
        <f t="shared" si="13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 t="shared" si="138"/>
        <v>C</v>
      </c>
      <c r="Q4451" s="13">
        <f>IFERROR(VLOOKUP($A4451, 'Fielding Data'!$A$1:$H$12056, 5, 0), 0)</f>
        <v>185</v>
      </c>
      <c r="R4451" s="13">
        <f>IFERROR(VLOOKUP($A4451, 'Fielding Data'!$A$1:$H$12056, 6, 0), 0)</f>
        <v>13</v>
      </c>
      <c r="S4451" s="13">
        <f>IFERROR(VLOOKUP($A4451, 'Fielding Data'!$A$1:$H$12056, 7, 0), 0)</f>
        <v>0</v>
      </c>
      <c r="T4451" s="13">
        <f>IFERROR(VLOOKUP($A4451, 'Fielding Data'!$A$1:$H$12056, 8, 0), 0)</f>
        <v>1</v>
      </c>
      <c r="U4451" s="13">
        <f>SUMIFS('Fielding Data'!E:E, 'Fielding Data'!$A:$A, $A4451)</f>
        <v>185</v>
      </c>
      <c r="V4451" s="13">
        <f>SUMIFS('Fielding Data'!F:F, 'Fielding Data'!$A:$A, $A4451)</f>
        <v>13</v>
      </c>
      <c r="W4451" s="13">
        <f>SUMIFS('Fielding Data'!G:G, 'Fielding Data'!$A:$A, $A4451)</f>
        <v>0</v>
      </c>
      <c r="X4451" s="13">
        <f>SUMIFS('Fielding Data'!H:H, 'Fielding Data'!$A:$A, $A4451)</f>
        <v>1</v>
      </c>
    </row>
    <row r="4452" spans="1:24" x14ac:dyDescent="0.3">
      <c r="A4452" s="13" t="str">
        <f t="shared" si="13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 t="shared" si="138"/>
        <v>1B</v>
      </c>
      <c r="Q4452" s="13">
        <f>IFERROR(VLOOKUP($A4452, 'Fielding Data'!$A$1:$H$12056, 5, 0), 0)</f>
        <v>1287</v>
      </c>
      <c r="R4452" s="13">
        <f>IFERROR(VLOOKUP($A4452, 'Fielding Data'!$A$1:$H$12056, 6, 0), 0)</f>
        <v>149</v>
      </c>
      <c r="S4452" s="13">
        <f>IFERROR(VLOOKUP($A4452, 'Fielding Data'!$A$1:$H$12056, 7, 0), 0)</f>
        <v>5</v>
      </c>
      <c r="T4452" s="13">
        <f>IFERROR(VLOOKUP($A4452, 'Fielding Data'!$A$1:$H$12056, 8, 0), 0)</f>
        <v>114</v>
      </c>
      <c r="U4452" s="13">
        <f>SUMIFS('Fielding Data'!E:E, 'Fielding Data'!$A:$A, $A4452)</f>
        <v>1287</v>
      </c>
      <c r="V4452" s="13">
        <f>SUMIFS('Fielding Data'!F:F, 'Fielding Data'!$A:$A, $A4452)</f>
        <v>149</v>
      </c>
      <c r="W4452" s="13">
        <f>SUMIFS('Fielding Data'!G:G, 'Fielding Data'!$A:$A, $A4452)</f>
        <v>5</v>
      </c>
      <c r="X4452" s="13">
        <f>SUMIFS('Fielding Data'!H:H, 'Fielding Data'!$A:$A, $A4452)</f>
        <v>114</v>
      </c>
    </row>
    <row r="4453" spans="1:24" x14ac:dyDescent="0.3">
      <c r="A4453" s="13" t="str">
        <f t="shared" si="13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 t="shared" si="138"/>
        <v>P</v>
      </c>
      <c r="Q4453" s="13">
        <f>IFERROR(VLOOKUP($A4453, 'Fielding Data'!$A$1:$H$12056, 5, 0), 0)</f>
        <v>6</v>
      </c>
      <c r="R4453" s="13">
        <f>IFERROR(VLOOKUP($A4453, 'Fielding Data'!$A$1:$H$12056, 6, 0), 0)</f>
        <v>7</v>
      </c>
      <c r="S4453" s="13">
        <f>IFERROR(VLOOKUP($A4453, 'Fielding Data'!$A$1:$H$12056, 7, 0), 0)</f>
        <v>1</v>
      </c>
      <c r="T4453" s="13">
        <f>IFERROR(VLOOKUP($A4453, 'Fielding Data'!$A$1:$H$12056, 8, 0), 0)</f>
        <v>2</v>
      </c>
      <c r="U4453" s="13">
        <f>SUMIFS('Fielding Data'!E:E, 'Fielding Data'!$A:$A, $A4453)</f>
        <v>6</v>
      </c>
      <c r="V4453" s="13">
        <f>SUMIFS('Fielding Data'!F:F, 'Fielding Data'!$A:$A, $A4453)</f>
        <v>7</v>
      </c>
      <c r="W4453" s="13">
        <f>SUMIFS('Fielding Data'!G:G, 'Fielding Data'!$A:$A, $A4453)</f>
        <v>1</v>
      </c>
      <c r="X4453" s="13">
        <f>SUMIFS('Fielding Data'!H:H, 'Fielding Data'!$A:$A, $A4453)</f>
        <v>2</v>
      </c>
    </row>
    <row r="4454" spans="1:24" x14ac:dyDescent="0.3">
      <c r="A4454" s="13" t="str">
        <f t="shared" si="13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 t="shared" si="138"/>
        <v>2B</v>
      </c>
      <c r="Q4454" s="13">
        <f>IFERROR(VLOOKUP($A4454, 'Fielding Data'!$A$1:$H$12056, 5, 0), 0)</f>
        <v>110</v>
      </c>
      <c r="R4454" s="13">
        <f>IFERROR(VLOOKUP($A4454, 'Fielding Data'!$A$1:$H$12056, 6, 0), 0)</f>
        <v>190</v>
      </c>
      <c r="S4454" s="13">
        <f>IFERROR(VLOOKUP($A4454, 'Fielding Data'!$A$1:$H$12056, 7, 0), 0)</f>
        <v>1</v>
      </c>
      <c r="T4454" s="13">
        <f>IFERROR(VLOOKUP($A4454, 'Fielding Data'!$A$1:$H$12056, 8, 0), 0)</f>
        <v>43</v>
      </c>
      <c r="U4454" s="13">
        <f>SUMIFS('Fielding Data'!E:E, 'Fielding Data'!$A:$A, $A4454)</f>
        <v>110</v>
      </c>
      <c r="V4454" s="13">
        <f>SUMIFS('Fielding Data'!F:F, 'Fielding Data'!$A:$A, $A4454)</f>
        <v>190</v>
      </c>
      <c r="W4454" s="13">
        <f>SUMIFS('Fielding Data'!G:G, 'Fielding Data'!$A:$A, $A4454)</f>
        <v>1</v>
      </c>
      <c r="X4454" s="13">
        <f>SUMIFS('Fielding Data'!H:H, 'Fielding Data'!$A:$A, $A4454)</f>
        <v>43</v>
      </c>
    </row>
    <row r="4455" spans="1:24" x14ac:dyDescent="0.3">
      <c r="A4455" s="13" t="str">
        <f t="shared" si="13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 t="shared" si="138"/>
        <v>P</v>
      </c>
      <c r="Q4455" s="13">
        <f>IFERROR(VLOOKUP($A4455, 'Fielding Data'!$A$1:$H$12056, 5, 0), 0)</f>
        <v>4</v>
      </c>
      <c r="R4455" s="13">
        <f>IFERROR(VLOOKUP($A4455, 'Fielding Data'!$A$1:$H$12056, 6, 0), 0)</f>
        <v>4</v>
      </c>
      <c r="S4455" s="13">
        <f>IFERROR(VLOOKUP($A4455, 'Fielding Data'!$A$1:$H$12056, 7, 0), 0)</f>
        <v>0</v>
      </c>
      <c r="T4455" s="13">
        <f>IFERROR(VLOOKUP($A4455, 'Fielding Data'!$A$1:$H$12056, 8, 0), 0)</f>
        <v>0</v>
      </c>
      <c r="U4455" s="13">
        <f>SUMIFS('Fielding Data'!E:E, 'Fielding Data'!$A:$A, $A4455)</f>
        <v>4</v>
      </c>
      <c r="V4455" s="13">
        <f>SUMIFS('Fielding Data'!F:F, 'Fielding Data'!$A:$A, $A4455)</f>
        <v>4</v>
      </c>
      <c r="W4455" s="13">
        <f>SUMIFS('Fielding Data'!G:G, 'Fielding Data'!$A:$A, $A4455)</f>
        <v>0</v>
      </c>
      <c r="X4455" s="13">
        <f>SUMIFS('Fielding Data'!H:H, 'Fielding Data'!$A:$A, $A4455)</f>
        <v>0</v>
      </c>
    </row>
    <row r="4456" spans="1:24" x14ac:dyDescent="0.3">
      <c r="A4456" s="13" t="str">
        <f t="shared" si="13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 t="shared" si="138"/>
        <v>1B</v>
      </c>
      <c r="Q4456" s="13">
        <f>IFERROR(VLOOKUP($A4456, 'Fielding Data'!$A$1:$H$12056, 5, 0), 0)</f>
        <v>2</v>
      </c>
      <c r="R4456" s="13">
        <f>IFERROR(VLOOKUP($A4456, 'Fielding Data'!$A$1:$H$12056, 6, 0), 0)</f>
        <v>1</v>
      </c>
      <c r="S4456" s="13">
        <f>IFERROR(VLOOKUP($A4456, 'Fielding Data'!$A$1:$H$12056, 7, 0), 0)</f>
        <v>0</v>
      </c>
      <c r="T4456" s="13">
        <f>IFERROR(VLOOKUP($A4456, 'Fielding Data'!$A$1:$H$12056, 8, 0), 0)</f>
        <v>0</v>
      </c>
      <c r="U4456" s="13">
        <f>SUMIFS('Fielding Data'!E:E, 'Fielding Data'!$A:$A, $A4456)</f>
        <v>51</v>
      </c>
      <c r="V4456" s="13">
        <f>SUMIFS('Fielding Data'!F:F, 'Fielding Data'!$A:$A, $A4456)</f>
        <v>99</v>
      </c>
      <c r="W4456" s="13">
        <f>SUMIFS('Fielding Data'!G:G, 'Fielding Data'!$A:$A, $A4456)</f>
        <v>4</v>
      </c>
      <c r="X4456" s="13">
        <f>SUMIFS('Fielding Data'!H:H, 'Fielding Data'!$A:$A, $A4456)</f>
        <v>20</v>
      </c>
    </row>
    <row r="4457" spans="1:24" x14ac:dyDescent="0.3">
      <c r="A4457" s="13" t="str">
        <f t="shared" si="13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 t="shared" si="138"/>
        <v>P</v>
      </c>
      <c r="Q4457" s="13">
        <f>IFERROR(VLOOKUP($A4457, 'Fielding Data'!$A$1:$H$12056, 5, 0), 0)</f>
        <v>0</v>
      </c>
      <c r="R4457" s="13">
        <f>IFERROR(VLOOKUP($A4457, 'Fielding Data'!$A$1:$H$12056, 6, 0), 0)</f>
        <v>0</v>
      </c>
      <c r="S4457" s="13">
        <f>IFERROR(VLOOKUP($A4457, 'Fielding Data'!$A$1:$H$12056, 7, 0), 0)</f>
        <v>0</v>
      </c>
      <c r="T4457" s="13">
        <f>IFERROR(VLOOKUP($A4457, 'Fielding Data'!$A$1:$H$12056, 8, 0), 0)</f>
        <v>0</v>
      </c>
      <c r="U4457" s="13">
        <f>SUMIFS('Fielding Data'!E:E, 'Fielding Data'!$A:$A, $A4457)</f>
        <v>0</v>
      </c>
      <c r="V4457" s="13">
        <f>SUMIFS('Fielding Data'!F:F, 'Fielding Data'!$A:$A, $A4457)</f>
        <v>0</v>
      </c>
      <c r="W4457" s="13">
        <f>SUMIFS('Fielding Data'!G:G, 'Fielding Data'!$A:$A, $A4457)</f>
        <v>0</v>
      </c>
      <c r="X4457" s="13">
        <f>SUMIFS('Fielding Data'!H:H, 'Fielding Data'!$A:$A, $A4457)</f>
        <v>0</v>
      </c>
    </row>
    <row r="4458" spans="1:24" x14ac:dyDescent="0.3">
      <c r="A4458" s="13" t="str">
        <f t="shared" si="13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 t="shared" si="138"/>
        <v>C</v>
      </c>
      <c r="Q4458" s="13">
        <f>IFERROR(VLOOKUP($A4458, 'Fielding Data'!$A$1:$H$12056, 5, 0), 0)</f>
        <v>8</v>
      </c>
      <c r="R4458" s="13">
        <f>IFERROR(VLOOKUP($A4458, 'Fielding Data'!$A$1:$H$12056, 6, 0), 0)</f>
        <v>0</v>
      </c>
      <c r="S4458" s="13">
        <f>IFERROR(VLOOKUP($A4458, 'Fielding Data'!$A$1:$H$12056, 7, 0), 0)</f>
        <v>0</v>
      </c>
      <c r="T4458" s="13">
        <f>IFERROR(VLOOKUP($A4458, 'Fielding Data'!$A$1:$H$12056, 8, 0), 0)</f>
        <v>0</v>
      </c>
      <c r="U4458" s="13">
        <f>SUMIFS('Fielding Data'!E:E, 'Fielding Data'!$A:$A, $A4458)</f>
        <v>8</v>
      </c>
      <c r="V4458" s="13">
        <f>SUMIFS('Fielding Data'!F:F, 'Fielding Data'!$A:$A, $A4458)</f>
        <v>0</v>
      </c>
      <c r="W4458" s="13">
        <f>SUMIFS('Fielding Data'!G:G, 'Fielding Data'!$A:$A, $A4458)</f>
        <v>0</v>
      </c>
      <c r="X4458" s="13">
        <f>SUMIFS('Fielding Data'!H:H, 'Fielding Data'!$A:$A, $A4458)</f>
        <v>0</v>
      </c>
    </row>
    <row r="4459" spans="1:24" x14ac:dyDescent="0.3">
      <c r="A4459" s="13" t="str">
        <f t="shared" si="13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 t="shared" si="138"/>
        <v>CF</v>
      </c>
      <c r="Q4459" s="13">
        <f>IFERROR(VLOOKUP($A4459, 'Fielding Data'!$A$1:$H$12056, 5, 0), 0)</f>
        <v>0</v>
      </c>
      <c r="R4459" s="13">
        <f>IFERROR(VLOOKUP($A4459, 'Fielding Data'!$A$1:$H$12056, 6, 0), 0)</f>
        <v>0</v>
      </c>
      <c r="S4459" s="13">
        <f>IFERROR(VLOOKUP($A4459, 'Fielding Data'!$A$1:$H$12056, 7, 0), 0)</f>
        <v>0</v>
      </c>
      <c r="T4459" s="13">
        <f>IFERROR(VLOOKUP($A4459, 'Fielding Data'!$A$1:$H$12056, 8, 0), 0)</f>
        <v>0</v>
      </c>
      <c r="U4459" s="13">
        <f>SUMIFS('Fielding Data'!E:E, 'Fielding Data'!$A:$A, $A4459)</f>
        <v>101</v>
      </c>
      <c r="V4459" s="13">
        <f>SUMIFS('Fielding Data'!F:F, 'Fielding Data'!$A:$A, $A4459)</f>
        <v>0</v>
      </c>
      <c r="W4459" s="13">
        <f>SUMIFS('Fielding Data'!G:G, 'Fielding Data'!$A:$A, $A4459)</f>
        <v>0</v>
      </c>
      <c r="X4459" s="13">
        <f>SUMIFS('Fielding Data'!H:H, 'Fielding Data'!$A:$A, $A4459)</f>
        <v>0</v>
      </c>
    </row>
    <row r="4460" spans="1:24" x14ac:dyDescent="0.3">
      <c r="A4460" s="13" t="str">
        <f t="shared" si="13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 t="shared" si="138"/>
        <v>CF</v>
      </c>
      <c r="Q4460" s="13">
        <f>IFERROR(VLOOKUP($A4460, 'Fielding Data'!$A$1:$H$12056, 5, 0), 0)</f>
        <v>0</v>
      </c>
      <c r="R4460" s="13">
        <f>IFERROR(VLOOKUP($A4460, 'Fielding Data'!$A$1:$H$12056, 6, 0), 0)</f>
        <v>0</v>
      </c>
      <c r="S4460" s="13">
        <f>IFERROR(VLOOKUP($A4460, 'Fielding Data'!$A$1:$H$12056, 7, 0), 0)</f>
        <v>0</v>
      </c>
      <c r="T4460" s="13">
        <f>IFERROR(VLOOKUP($A4460, 'Fielding Data'!$A$1:$H$12056, 8, 0), 0)</f>
        <v>0</v>
      </c>
      <c r="U4460" s="13">
        <f>SUMIFS('Fielding Data'!E:E, 'Fielding Data'!$A:$A, $A4460)</f>
        <v>108</v>
      </c>
      <c r="V4460" s="13">
        <f>SUMIFS('Fielding Data'!F:F, 'Fielding Data'!$A:$A, $A4460)</f>
        <v>0</v>
      </c>
      <c r="W4460" s="13">
        <f>SUMIFS('Fielding Data'!G:G, 'Fielding Data'!$A:$A, $A4460)</f>
        <v>3</v>
      </c>
      <c r="X4460" s="13">
        <f>SUMIFS('Fielding Data'!H:H, 'Fielding Data'!$A:$A, $A4460)</f>
        <v>0</v>
      </c>
    </row>
    <row r="4461" spans="1:24" x14ac:dyDescent="0.3">
      <c r="A4461" s="13" t="str">
        <f t="shared" si="13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 t="shared" si="138"/>
        <v>P</v>
      </c>
      <c r="Q4461" s="13">
        <f>IFERROR(VLOOKUP($A4461, 'Fielding Data'!$A$1:$H$12056, 5, 0), 0)</f>
        <v>0</v>
      </c>
      <c r="R4461" s="13">
        <f>IFERROR(VLOOKUP($A4461, 'Fielding Data'!$A$1:$H$12056, 6, 0), 0)</f>
        <v>0</v>
      </c>
      <c r="S4461" s="13">
        <f>IFERROR(VLOOKUP($A4461, 'Fielding Data'!$A$1:$H$12056, 7, 0), 0)</f>
        <v>0</v>
      </c>
      <c r="T4461" s="13">
        <f>IFERROR(VLOOKUP($A4461, 'Fielding Data'!$A$1:$H$12056, 8, 0), 0)</f>
        <v>0</v>
      </c>
      <c r="U4461" s="13">
        <f>SUMIFS('Fielding Data'!E:E, 'Fielding Data'!$A:$A, $A4461)</f>
        <v>0</v>
      </c>
      <c r="V4461" s="13">
        <f>SUMIFS('Fielding Data'!F:F, 'Fielding Data'!$A:$A, $A4461)</f>
        <v>0</v>
      </c>
      <c r="W4461" s="13">
        <f>SUMIFS('Fielding Data'!G:G, 'Fielding Data'!$A:$A, $A4461)</f>
        <v>0</v>
      </c>
      <c r="X4461" s="13">
        <f>SUMIFS('Fielding Data'!H:H, 'Fielding Data'!$A:$A, $A4461)</f>
        <v>0</v>
      </c>
    </row>
    <row r="4462" spans="1:24" x14ac:dyDescent="0.3">
      <c r="A4462" s="13" t="str">
        <f t="shared" si="13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 t="shared" si="138"/>
        <v>P</v>
      </c>
      <c r="Q4462" s="13">
        <f>IFERROR(VLOOKUP($A4462, 'Fielding Data'!$A$1:$H$12056, 5, 0), 0)</f>
        <v>4</v>
      </c>
      <c r="R4462" s="13">
        <f>IFERROR(VLOOKUP($A4462, 'Fielding Data'!$A$1:$H$12056, 6, 0), 0)</f>
        <v>7</v>
      </c>
      <c r="S4462" s="13">
        <f>IFERROR(VLOOKUP($A4462, 'Fielding Data'!$A$1:$H$12056, 7, 0), 0)</f>
        <v>2</v>
      </c>
      <c r="T4462" s="13">
        <f>IFERROR(VLOOKUP($A4462, 'Fielding Data'!$A$1:$H$12056, 8, 0), 0)</f>
        <v>1</v>
      </c>
      <c r="U4462" s="13">
        <f>SUMIFS('Fielding Data'!E:E, 'Fielding Data'!$A:$A, $A4462)</f>
        <v>4</v>
      </c>
      <c r="V4462" s="13">
        <f>SUMIFS('Fielding Data'!F:F, 'Fielding Data'!$A:$A, $A4462)</f>
        <v>7</v>
      </c>
      <c r="W4462" s="13">
        <f>SUMIFS('Fielding Data'!G:G, 'Fielding Data'!$A:$A, $A4462)</f>
        <v>2</v>
      </c>
      <c r="X4462" s="13">
        <f>SUMIFS('Fielding Data'!H:H, 'Fielding Data'!$A:$A, $A4462)</f>
        <v>1</v>
      </c>
    </row>
    <row r="4463" spans="1:24" x14ac:dyDescent="0.3">
      <c r="A4463" s="13" t="str">
        <f t="shared" si="13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 t="shared" si="138"/>
        <v>3B</v>
      </c>
      <c r="Q4463" s="13">
        <f>IFERROR(VLOOKUP($A4463, 'Fielding Data'!$A$1:$H$12056, 5, 0), 0)</f>
        <v>22</v>
      </c>
      <c r="R4463" s="13">
        <f>IFERROR(VLOOKUP($A4463, 'Fielding Data'!$A$1:$H$12056, 6, 0), 0)</f>
        <v>52</v>
      </c>
      <c r="S4463" s="13">
        <f>IFERROR(VLOOKUP($A4463, 'Fielding Data'!$A$1:$H$12056, 7, 0), 0)</f>
        <v>1</v>
      </c>
      <c r="T4463" s="13">
        <f>IFERROR(VLOOKUP($A4463, 'Fielding Data'!$A$1:$H$12056, 8, 0), 0)</f>
        <v>9</v>
      </c>
      <c r="U4463" s="13">
        <f>SUMIFS('Fielding Data'!E:E, 'Fielding Data'!$A:$A, $A4463)</f>
        <v>22</v>
      </c>
      <c r="V4463" s="13">
        <f>SUMIFS('Fielding Data'!F:F, 'Fielding Data'!$A:$A, $A4463)</f>
        <v>52</v>
      </c>
      <c r="W4463" s="13">
        <f>SUMIFS('Fielding Data'!G:G, 'Fielding Data'!$A:$A, $A4463)</f>
        <v>1</v>
      </c>
      <c r="X4463" s="13">
        <f>SUMIFS('Fielding Data'!H:H, 'Fielding Data'!$A:$A, $A4463)</f>
        <v>9</v>
      </c>
    </row>
    <row r="4464" spans="1:24" x14ac:dyDescent="0.3">
      <c r="A4464" s="13" t="str">
        <f t="shared" si="13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 t="shared" si="138"/>
        <v>2B</v>
      </c>
      <c r="Q4464" s="13">
        <f>IFERROR(VLOOKUP($A4464, 'Fielding Data'!$A$1:$H$12056, 5, 0), 0)</f>
        <v>3</v>
      </c>
      <c r="R4464" s="13">
        <f>IFERROR(VLOOKUP($A4464, 'Fielding Data'!$A$1:$H$12056, 6, 0), 0)</f>
        <v>3</v>
      </c>
      <c r="S4464" s="13">
        <f>IFERROR(VLOOKUP($A4464, 'Fielding Data'!$A$1:$H$12056, 7, 0), 0)</f>
        <v>0</v>
      </c>
      <c r="T4464" s="13">
        <f>IFERROR(VLOOKUP($A4464, 'Fielding Data'!$A$1:$H$12056, 8, 0), 0)</f>
        <v>2</v>
      </c>
      <c r="U4464" s="13">
        <f>SUMIFS('Fielding Data'!E:E, 'Fielding Data'!$A:$A, $A4464)</f>
        <v>3</v>
      </c>
      <c r="V4464" s="13">
        <f>SUMIFS('Fielding Data'!F:F, 'Fielding Data'!$A:$A, $A4464)</f>
        <v>3</v>
      </c>
      <c r="W4464" s="13">
        <f>SUMIFS('Fielding Data'!G:G, 'Fielding Data'!$A:$A, $A4464)</f>
        <v>0</v>
      </c>
      <c r="X4464" s="13">
        <f>SUMIFS('Fielding Data'!H:H, 'Fielding Data'!$A:$A, $A4464)</f>
        <v>2</v>
      </c>
    </row>
    <row r="4465" spans="1:24" x14ac:dyDescent="0.3">
      <c r="A4465" s="13" t="str">
        <f t="shared" si="13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 t="shared" si="138"/>
        <v>1B</v>
      </c>
      <c r="Q4465" s="13">
        <f>IFERROR(VLOOKUP($A4465, 'Fielding Data'!$A$1:$H$12056, 5, 0), 0)</f>
        <v>124</v>
      </c>
      <c r="R4465" s="13">
        <f>IFERROR(VLOOKUP($A4465, 'Fielding Data'!$A$1:$H$12056, 6, 0), 0)</f>
        <v>3</v>
      </c>
      <c r="S4465" s="13">
        <f>IFERROR(VLOOKUP($A4465, 'Fielding Data'!$A$1:$H$12056, 7, 0), 0)</f>
        <v>0</v>
      </c>
      <c r="T4465" s="13">
        <f>IFERROR(VLOOKUP($A4465, 'Fielding Data'!$A$1:$H$12056, 8, 0), 0)</f>
        <v>11</v>
      </c>
      <c r="U4465" s="13">
        <f>SUMIFS('Fielding Data'!E:E, 'Fielding Data'!$A:$A, $A4465)</f>
        <v>184</v>
      </c>
      <c r="V4465" s="13">
        <f>SUMIFS('Fielding Data'!F:F, 'Fielding Data'!$A:$A, $A4465)</f>
        <v>17</v>
      </c>
      <c r="W4465" s="13">
        <f>SUMIFS('Fielding Data'!G:G, 'Fielding Data'!$A:$A, $A4465)</f>
        <v>1</v>
      </c>
      <c r="X4465" s="13">
        <f>SUMIFS('Fielding Data'!H:H, 'Fielding Data'!$A:$A, $A4465)</f>
        <v>13</v>
      </c>
    </row>
    <row r="4466" spans="1:24" x14ac:dyDescent="0.3">
      <c r="A4466" s="13" t="str">
        <f t="shared" si="13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 t="shared" si="138"/>
        <v>P</v>
      </c>
      <c r="Q4466" s="13">
        <f>IFERROR(VLOOKUP($A4466, 'Fielding Data'!$A$1:$H$12056, 5, 0), 0)</f>
        <v>4</v>
      </c>
      <c r="R4466" s="13">
        <f>IFERROR(VLOOKUP($A4466, 'Fielding Data'!$A$1:$H$12056, 6, 0), 0)</f>
        <v>7</v>
      </c>
      <c r="S4466" s="13">
        <f>IFERROR(VLOOKUP($A4466, 'Fielding Data'!$A$1:$H$12056, 7, 0), 0)</f>
        <v>0</v>
      </c>
      <c r="T4466" s="13">
        <f>IFERROR(VLOOKUP($A4466, 'Fielding Data'!$A$1:$H$12056, 8, 0), 0)</f>
        <v>1</v>
      </c>
      <c r="U4466" s="13">
        <f>SUMIFS('Fielding Data'!E:E, 'Fielding Data'!$A:$A, $A4466)</f>
        <v>4</v>
      </c>
      <c r="V4466" s="13">
        <f>SUMIFS('Fielding Data'!F:F, 'Fielding Data'!$A:$A, $A4466)</f>
        <v>7</v>
      </c>
      <c r="W4466" s="13">
        <f>SUMIFS('Fielding Data'!G:G, 'Fielding Data'!$A:$A, $A4466)</f>
        <v>0</v>
      </c>
      <c r="X4466" s="13">
        <f>SUMIFS('Fielding Data'!H:H, 'Fielding Data'!$A:$A, $A4466)</f>
        <v>1</v>
      </c>
    </row>
    <row r="4467" spans="1:24" x14ac:dyDescent="0.3">
      <c r="A4467" s="13" t="str">
        <f t="shared" si="13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 t="shared" si="138"/>
        <v>P</v>
      </c>
      <c r="Q4467" s="13">
        <f>IFERROR(VLOOKUP($A4467, 'Fielding Data'!$A$1:$H$12056, 5, 0), 0)</f>
        <v>2</v>
      </c>
      <c r="R4467" s="13">
        <f>IFERROR(VLOOKUP($A4467, 'Fielding Data'!$A$1:$H$12056, 6, 0), 0)</f>
        <v>8</v>
      </c>
      <c r="S4467" s="13">
        <f>IFERROR(VLOOKUP($A4467, 'Fielding Data'!$A$1:$H$12056, 7, 0), 0)</f>
        <v>0</v>
      </c>
      <c r="T4467" s="13">
        <f>IFERROR(VLOOKUP($A4467, 'Fielding Data'!$A$1:$H$12056, 8, 0), 0)</f>
        <v>0</v>
      </c>
      <c r="U4467" s="13">
        <f>SUMIFS('Fielding Data'!E:E, 'Fielding Data'!$A:$A, $A4467)</f>
        <v>2</v>
      </c>
      <c r="V4467" s="13">
        <f>SUMIFS('Fielding Data'!F:F, 'Fielding Data'!$A:$A, $A4467)</f>
        <v>8</v>
      </c>
      <c r="W4467" s="13">
        <f>SUMIFS('Fielding Data'!G:G, 'Fielding Data'!$A:$A, $A4467)</f>
        <v>0</v>
      </c>
      <c r="X4467" s="13">
        <f>SUMIFS('Fielding Data'!H:H, 'Fielding Data'!$A:$A, $A4467)</f>
        <v>0</v>
      </c>
    </row>
    <row r="4468" spans="1:24" x14ac:dyDescent="0.3">
      <c r="A4468" s="13" t="str">
        <f t="shared" si="13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 t="shared" si="138"/>
        <v>P</v>
      </c>
      <c r="Q4468" s="13">
        <f>IFERROR(VLOOKUP($A4468, 'Fielding Data'!$A$1:$H$12056, 5, 0), 0)</f>
        <v>2</v>
      </c>
      <c r="R4468" s="13">
        <f>IFERROR(VLOOKUP($A4468, 'Fielding Data'!$A$1:$H$12056, 6, 0), 0)</f>
        <v>1</v>
      </c>
      <c r="S4468" s="13">
        <f>IFERROR(VLOOKUP($A4468, 'Fielding Data'!$A$1:$H$12056, 7, 0), 0)</f>
        <v>0</v>
      </c>
      <c r="T4468" s="13">
        <f>IFERROR(VLOOKUP($A4468, 'Fielding Data'!$A$1:$H$12056, 8, 0), 0)</f>
        <v>0</v>
      </c>
      <c r="U4468" s="13">
        <f>SUMIFS('Fielding Data'!E:E, 'Fielding Data'!$A:$A, $A4468)</f>
        <v>2</v>
      </c>
      <c r="V4468" s="13">
        <f>SUMIFS('Fielding Data'!F:F, 'Fielding Data'!$A:$A, $A4468)</f>
        <v>1</v>
      </c>
      <c r="W4468" s="13">
        <f>SUMIFS('Fielding Data'!G:G, 'Fielding Data'!$A:$A, $A4468)</f>
        <v>0</v>
      </c>
      <c r="X4468" s="13">
        <f>SUMIFS('Fielding Data'!H:H, 'Fielding Data'!$A:$A, $A4468)</f>
        <v>0</v>
      </c>
    </row>
    <row r="4469" spans="1:24" x14ac:dyDescent="0.3">
      <c r="A4469" s="13" t="str">
        <f t="shared" si="13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 t="shared" si="138"/>
        <v>P</v>
      </c>
      <c r="Q4469" s="13">
        <f>IFERROR(VLOOKUP($A4469, 'Fielding Data'!$A$1:$H$12056, 5, 0), 0)</f>
        <v>4</v>
      </c>
      <c r="R4469" s="13">
        <f>IFERROR(VLOOKUP($A4469, 'Fielding Data'!$A$1:$H$12056, 6, 0), 0)</f>
        <v>10</v>
      </c>
      <c r="S4469" s="13">
        <f>IFERROR(VLOOKUP($A4469, 'Fielding Data'!$A$1:$H$12056, 7, 0), 0)</f>
        <v>0</v>
      </c>
      <c r="T4469" s="13">
        <f>IFERROR(VLOOKUP($A4469, 'Fielding Data'!$A$1:$H$12056, 8, 0), 0)</f>
        <v>0</v>
      </c>
      <c r="U4469" s="13">
        <f>SUMIFS('Fielding Data'!E:E, 'Fielding Data'!$A:$A, $A4469)</f>
        <v>4</v>
      </c>
      <c r="V4469" s="13">
        <f>SUMIFS('Fielding Data'!F:F, 'Fielding Data'!$A:$A, $A4469)</f>
        <v>10</v>
      </c>
      <c r="W4469" s="13">
        <f>SUMIFS('Fielding Data'!G:G, 'Fielding Data'!$A:$A, $A4469)</f>
        <v>0</v>
      </c>
      <c r="X4469" s="13">
        <f>SUMIFS('Fielding Data'!H:H, 'Fielding Data'!$A:$A, $A4469)</f>
        <v>0</v>
      </c>
    </row>
    <row r="4470" spans="1:24" x14ac:dyDescent="0.3">
      <c r="A4470" s="13" t="str">
        <f t="shared" si="13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 t="shared" si="138"/>
        <v>P</v>
      </c>
      <c r="Q4470" s="13">
        <f>IFERROR(VLOOKUP($A4470, 'Fielding Data'!$A$1:$H$12056, 5, 0), 0)</f>
        <v>11</v>
      </c>
      <c r="R4470" s="13">
        <f>IFERROR(VLOOKUP($A4470, 'Fielding Data'!$A$1:$H$12056, 6, 0), 0)</f>
        <v>16</v>
      </c>
      <c r="S4470" s="13">
        <f>IFERROR(VLOOKUP($A4470, 'Fielding Data'!$A$1:$H$12056, 7, 0), 0)</f>
        <v>0</v>
      </c>
      <c r="T4470" s="13">
        <f>IFERROR(VLOOKUP($A4470, 'Fielding Data'!$A$1:$H$12056, 8, 0), 0)</f>
        <v>2</v>
      </c>
      <c r="U4470" s="13">
        <f>SUMIFS('Fielding Data'!E:E, 'Fielding Data'!$A:$A, $A4470)</f>
        <v>11</v>
      </c>
      <c r="V4470" s="13">
        <f>SUMIFS('Fielding Data'!F:F, 'Fielding Data'!$A:$A, $A4470)</f>
        <v>16</v>
      </c>
      <c r="W4470" s="13">
        <f>SUMIFS('Fielding Data'!G:G, 'Fielding Data'!$A:$A, $A4470)</f>
        <v>0</v>
      </c>
      <c r="X4470" s="13">
        <f>SUMIFS('Fielding Data'!H:H, 'Fielding Data'!$A:$A, $A4470)</f>
        <v>2</v>
      </c>
    </row>
    <row r="4471" spans="1:24" x14ac:dyDescent="0.3">
      <c r="A4471" s="13" t="str">
        <f t="shared" si="13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 t="shared" si="138"/>
        <v>SS</v>
      </c>
      <c r="Q4471" s="13">
        <f>IFERROR(VLOOKUP($A4471, 'Fielding Data'!$A$1:$H$12056, 5, 0), 0)</f>
        <v>190</v>
      </c>
      <c r="R4471" s="13">
        <f>IFERROR(VLOOKUP($A4471, 'Fielding Data'!$A$1:$H$12056, 6, 0), 0)</f>
        <v>424</v>
      </c>
      <c r="S4471" s="13">
        <f>IFERROR(VLOOKUP($A4471, 'Fielding Data'!$A$1:$H$12056, 7, 0), 0)</f>
        <v>11</v>
      </c>
      <c r="T4471" s="13">
        <f>IFERROR(VLOOKUP($A4471, 'Fielding Data'!$A$1:$H$12056, 8, 0), 0)</f>
        <v>89</v>
      </c>
      <c r="U4471" s="13">
        <f>SUMIFS('Fielding Data'!E:E, 'Fielding Data'!$A:$A, $A4471)</f>
        <v>190</v>
      </c>
      <c r="V4471" s="13">
        <f>SUMIFS('Fielding Data'!F:F, 'Fielding Data'!$A:$A, $A4471)</f>
        <v>424</v>
      </c>
      <c r="W4471" s="13">
        <f>SUMIFS('Fielding Data'!G:G, 'Fielding Data'!$A:$A, $A4471)</f>
        <v>11</v>
      </c>
      <c r="X4471" s="13">
        <f>SUMIFS('Fielding Data'!H:H, 'Fielding Data'!$A:$A, $A4471)</f>
        <v>89</v>
      </c>
    </row>
    <row r="4472" spans="1:24" x14ac:dyDescent="0.3">
      <c r="A4472" s="13" t="str">
        <f t="shared" si="13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 t="shared" si="138"/>
        <v>P</v>
      </c>
      <c r="Q4472" s="13">
        <f>IFERROR(VLOOKUP($A4472, 'Fielding Data'!$A$1:$H$12056, 5, 0), 0)</f>
        <v>0</v>
      </c>
      <c r="R4472" s="13">
        <f>IFERROR(VLOOKUP($A4472, 'Fielding Data'!$A$1:$H$12056, 6, 0), 0)</f>
        <v>1</v>
      </c>
      <c r="S4472" s="13">
        <f>IFERROR(VLOOKUP($A4472, 'Fielding Data'!$A$1:$H$12056, 7, 0), 0)</f>
        <v>0</v>
      </c>
      <c r="T4472" s="13">
        <f>IFERROR(VLOOKUP($A4472, 'Fielding Data'!$A$1:$H$12056, 8, 0), 0)</f>
        <v>1</v>
      </c>
      <c r="U4472" s="13">
        <f>SUMIFS('Fielding Data'!E:E, 'Fielding Data'!$A:$A, $A4472)</f>
        <v>0</v>
      </c>
      <c r="V4472" s="13">
        <f>SUMIFS('Fielding Data'!F:F, 'Fielding Data'!$A:$A, $A4472)</f>
        <v>1</v>
      </c>
      <c r="W4472" s="13">
        <f>SUMIFS('Fielding Data'!G:G, 'Fielding Data'!$A:$A, $A4472)</f>
        <v>0</v>
      </c>
      <c r="X4472" s="13">
        <f>SUMIFS('Fielding Data'!H:H, 'Fielding Data'!$A:$A, $A4472)</f>
        <v>1</v>
      </c>
    </row>
    <row r="4473" spans="1:24" x14ac:dyDescent="0.3">
      <c r="A4473" s="13" t="str">
        <f t="shared" si="13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 t="shared" si="138"/>
        <v>P</v>
      </c>
      <c r="Q4473" s="13">
        <f>IFERROR(VLOOKUP($A4473, 'Fielding Data'!$A$1:$H$12056, 5, 0), 0)</f>
        <v>0</v>
      </c>
      <c r="R4473" s="13">
        <f>IFERROR(VLOOKUP($A4473, 'Fielding Data'!$A$1:$H$12056, 6, 0), 0)</f>
        <v>2</v>
      </c>
      <c r="S4473" s="13">
        <f>IFERROR(VLOOKUP($A4473, 'Fielding Data'!$A$1:$H$12056, 7, 0), 0)</f>
        <v>0</v>
      </c>
      <c r="T4473" s="13">
        <f>IFERROR(VLOOKUP($A4473, 'Fielding Data'!$A$1:$H$12056, 8, 0), 0)</f>
        <v>0</v>
      </c>
      <c r="U4473" s="13">
        <f>SUMIFS('Fielding Data'!E:E, 'Fielding Data'!$A:$A, $A4473)</f>
        <v>0</v>
      </c>
      <c r="V4473" s="13">
        <f>SUMIFS('Fielding Data'!F:F, 'Fielding Data'!$A:$A, $A4473)</f>
        <v>2</v>
      </c>
      <c r="W4473" s="13">
        <f>SUMIFS('Fielding Data'!G:G, 'Fielding Data'!$A:$A, $A4473)</f>
        <v>0</v>
      </c>
      <c r="X4473" s="13">
        <f>SUMIFS('Fielding Data'!H:H, 'Fielding Data'!$A:$A, $A4473)</f>
        <v>0</v>
      </c>
    </row>
    <row r="4474" spans="1:24" x14ac:dyDescent="0.3">
      <c r="A4474" s="13" t="str">
        <f t="shared" si="13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 t="shared" si="138"/>
        <v>2B</v>
      </c>
      <c r="Q4474" s="13">
        <f>IFERROR(VLOOKUP($A4474, 'Fielding Data'!$A$1:$H$12056, 5, 0), 0)</f>
        <v>5</v>
      </c>
      <c r="R4474" s="13">
        <f>IFERROR(VLOOKUP($A4474, 'Fielding Data'!$A$1:$H$12056, 6, 0), 0)</f>
        <v>15</v>
      </c>
      <c r="S4474" s="13">
        <f>IFERROR(VLOOKUP($A4474, 'Fielding Data'!$A$1:$H$12056, 7, 0), 0)</f>
        <v>0</v>
      </c>
      <c r="T4474" s="13">
        <f>IFERROR(VLOOKUP($A4474, 'Fielding Data'!$A$1:$H$12056, 8, 0), 0)</f>
        <v>4</v>
      </c>
      <c r="U4474" s="13">
        <f>SUMIFS('Fielding Data'!E:E, 'Fielding Data'!$A:$A, $A4474)</f>
        <v>39</v>
      </c>
      <c r="V4474" s="13">
        <f>SUMIFS('Fielding Data'!F:F, 'Fielding Data'!$A:$A, $A4474)</f>
        <v>78</v>
      </c>
      <c r="W4474" s="13">
        <f>SUMIFS('Fielding Data'!G:G, 'Fielding Data'!$A:$A, $A4474)</f>
        <v>4</v>
      </c>
      <c r="X4474" s="13">
        <f>SUMIFS('Fielding Data'!H:H, 'Fielding Data'!$A:$A, $A4474)</f>
        <v>16</v>
      </c>
    </row>
    <row r="4475" spans="1:24" x14ac:dyDescent="0.3">
      <c r="A4475" s="13" t="str">
        <f t="shared" si="13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 t="shared" si="138"/>
        <v>C</v>
      </c>
      <c r="Q4475" s="13">
        <f>IFERROR(VLOOKUP($A4475, 'Fielding Data'!$A$1:$H$12056, 5, 0), 0)</f>
        <v>315</v>
      </c>
      <c r="R4475" s="13">
        <f>IFERROR(VLOOKUP($A4475, 'Fielding Data'!$A$1:$H$12056, 6, 0), 0)</f>
        <v>24</v>
      </c>
      <c r="S4475" s="13">
        <f>IFERROR(VLOOKUP($A4475, 'Fielding Data'!$A$1:$H$12056, 7, 0), 0)</f>
        <v>3</v>
      </c>
      <c r="T4475" s="13">
        <f>IFERROR(VLOOKUP($A4475, 'Fielding Data'!$A$1:$H$12056, 8, 0), 0)</f>
        <v>1</v>
      </c>
      <c r="U4475" s="13">
        <f>SUMIFS('Fielding Data'!E:E, 'Fielding Data'!$A:$A, $A4475)</f>
        <v>315</v>
      </c>
      <c r="V4475" s="13">
        <f>SUMIFS('Fielding Data'!F:F, 'Fielding Data'!$A:$A, $A4475)</f>
        <v>24</v>
      </c>
      <c r="W4475" s="13">
        <f>SUMIFS('Fielding Data'!G:G, 'Fielding Data'!$A:$A, $A4475)</f>
        <v>3</v>
      </c>
      <c r="X4475" s="13">
        <f>SUMIFS('Fielding Data'!H:H, 'Fielding Data'!$A:$A, $A4475)</f>
        <v>1</v>
      </c>
    </row>
    <row r="4476" spans="1:24" x14ac:dyDescent="0.3">
      <c r="A4476" s="13" t="str">
        <f t="shared" si="13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 t="shared" si="138"/>
        <v>P</v>
      </c>
      <c r="Q4476" s="13">
        <f>IFERROR(VLOOKUP($A4476, 'Fielding Data'!$A$1:$H$12056, 5, 0), 0)</f>
        <v>2</v>
      </c>
      <c r="R4476" s="13">
        <f>IFERROR(VLOOKUP($A4476, 'Fielding Data'!$A$1:$H$12056, 6, 0), 0)</f>
        <v>6</v>
      </c>
      <c r="S4476" s="13">
        <f>IFERROR(VLOOKUP($A4476, 'Fielding Data'!$A$1:$H$12056, 7, 0), 0)</f>
        <v>0</v>
      </c>
      <c r="T4476" s="13">
        <f>IFERROR(VLOOKUP($A4476, 'Fielding Data'!$A$1:$H$12056, 8, 0), 0)</f>
        <v>0</v>
      </c>
      <c r="U4476" s="13">
        <f>SUMIFS('Fielding Data'!E:E, 'Fielding Data'!$A:$A, $A4476)</f>
        <v>2</v>
      </c>
      <c r="V4476" s="13">
        <f>SUMIFS('Fielding Data'!F:F, 'Fielding Data'!$A:$A, $A4476)</f>
        <v>6</v>
      </c>
      <c r="W4476" s="13">
        <f>SUMIFS('Fielding Data'!G:G, 'Fielding Data'!$A:$A, $A4476)</f>
        <v>0</v>
      </c>
      <c r="X4476" s="13">
        <f>SUMIFS('Fielding Data'!H:H, 'Fielding Data'!$A:$A, $A4476)</f>
        <v>0</v>
      </c>
    </row>
    <row r="4477" spans="1:24" x14ac:dyDescent="0.3">
      <c r="A4477" s="13" t="str">
        <f t="shared" si="13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 t="shared" si="138"/>
        <v>P</v>
      </c>
      <c r="Q4477" s="13">
        <f>IFERROR(VLOOKUP($A4477, 'Fielding Data'!$A$1:$H$12056, 5, 0), 0)</f>
        <v>1</v>
      </c>
      <c r="R4477" s="13">
        <f>IFERROR(VLOOKUP($A4477, 'Fielding Data'!$A$1:$H$12056, 6, 0), 0)</f>
        <v>1</v>
      </c>
      <c r="S4477" s="13">
        <f>IFERROR(VLOOKUP($A4477, 'Fielding Data'!$A$1:$H$12056, 7, 0), 0)</f>
        <v>1</v>
      </c>
      <c r="T4477" s="13">
        <f>IFERROR(VLOOKUP($A4477, 'Fielding Data'!$A$1:$H$12056, 8, 0), 0)</f>
        <v>0</v>
      </c>
      <c r="U4477" s="13">
        <f>SUMIFS('Fielding Data'!E:E, 'Fielding Data'!$A:$A, $A4477)</f>
        <v>1</v>
      </c>
      <c r="V4477" s="13">
        <f>SUMIFS('Fielding Data'!F:F, 'Fielding Data'!$A:$A, $A4477)</f>
        <v>1</v>
      </c>
      <c r="W4477" s="13">
        <f>SUMIFS('Fielding Data'!G:G, 'Fielding Data'!$A:$A, $A4477)</f>
        <v>1</v>
      </c>
      <c r="X4477" s="13">
        <f>SUMIFS('Fielding Data'!H:H, 'Fielding Data'!$A:$A, $A4477)</f>
        <v>0</v>
      </c>
    </row>
    <row r="4478" spans="1:24" x14ac:dyDescent="0.3">
      <c r="A4478" s="13" t="str">
        <f t="shared" si="13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 t="shared" si="138"/>
        <v>P</v>
      </c>
      <c r="Q4478" s="13">
        <f>IFERROR(VLOOKUP($A4478, 'Fielding Data'!$A$1:$H$12056, 5, 0), 0)</f>
        <v>9</v>
      </c>
      <c r="R4478" s="13">
        <f>IFERROR(VLOOKUP($A4478, 'Fielding Data'!$A$1:$H$12056, 6, 0), 0)</f>
        <v>8</v>
      </c>
      <c r="S4478" s="13">
        <f>IFERROR(VLOOKUP($A4478, 'Fielding Data'!$A$1:$H$12056, 7, 0), 0)</f>
        <v>0</v>
      </c>
      <c r="T4478" s="13">
        <f>IFERROR(VLOOKUP($A4478, 'Fielding Data'!$A$1:$H$12056, 8, 0), 0)</f>
        <v>1</v>
      </c>
      <c r="U4478" s="13">
        <f>SUMIFS('Fielding Data'!E:E, 'Fielding Data'!$A:$A, $A4478)</f>
        <v>9</v>
      </c>
      <c r="V4478" s="13">
        <f>SUMIFS('Fielding Data'!F:F, 'Fielding Data'!$A:$A, $A4478)</f>
        <v>8</v>
      </c>
      <c r="W4478" s="13">
        <f>SUMIFS('Fielding Data'!G:G, 'Fielding Data'!$A:$A, $A4478)</f>
        <v>0</v>
      </c>
      <c r="X4478" s="13">
        <f>SUMIFS('Fielding Data'!H:H, 'Fielding Data'!$A:$A, $A4478)</f>
        <v>1</v>
      </c>
    </row>
    <row r="4479" spans="1:24" x14ac:dyDescent="0.3">
      <c r="A4479" s="13" t="str">
        <f t="shared" si="13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 t="shared" si="138"/>
        <v>P</v>
      </c>
      <c r="Q4479" s="13">
        <f>IFERROR(VLOOKUP($A4479, 'Fielding Data'!$A$1:$H$12056, 5, 0), 0)</f>
        <v>1</v>
      </c>
      <c r="R4479" s="13">
        <f>IFERROR(VLOOKUP($A4479, 'Fielding Data'!$A$1:$H$12056, 6, 0), 0)</f>
        <v>11</v>
      </c>
      <c r="S4479" s="13">
        <f>IFERROR(VLOOKUP($A4479, 'Fielding Data'!$A$1:$H$12056, 7, 0), 0)</f>
        <v>0</v>
      </c>
      <c r="T4479" s="13">
        <f>IFERROR(VLOOKUP($A4479, 'Fielding Data'!$A$1:$H$12056, 8, 0), 0)</f>
        <v>0</v>
      </c>
      <c r="U4479" s="13">
        <f>SUMIFS('Fielding Data'!E:E, 'Fielding Data'!$A:$A, $A4479)</f>
        <v>1</v>
      </c>
      <c r="V4479" s="13">
        <f>SUMIFS('Fielding Data'!F:F, 'Fielding Data'!$A:$A, $A4479)</f>
        <v>11</v>
      </c>
      <c r="W4479" s="13">
        <f>SUMIFS('Fielding Data'!G:G, 'Fielding Data'!$A:$A, $A4479)</f>
        <v>0</v>
      </c>
      <c r="X4479" s="13">
        <f>SUMIFS('Fielding Data'!H:H, 'Fielding Data'!$A:$A, $A4479)</f>
        <v>0</v>
      </c>
    </row>
    <row r="4480" spans="1:24" x14ac:dyDescent="0.3">
      <c r="A4480" s="13" t="str">
        <f t="shared" si="13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 t="shared" si="138"/>
        <v>1B</v>
      </c>
      <c r="Q4480" s="13">
        <f>IFERROR(VLOOKUP($A4480, 'Fielding Data'!$A$1:$H$12056, 5, 0), 0)</f>
        <v>21</v>
      </c>
      <c r="R4480" s="13">
        <f>IFERROR(VLOOKUP($A4480, 'Fielding Data'!$A$1:$H$12056, 6, 0), 0)</f>
        <v>2</v>
      </c>
      <c r="S4480" s="13">
        <f>IFERROR(VLOOKUP($A4480, 'Fielding Data'!$A$1:$H$12056, 7, 0), 0)</f>
        <v>2</v>
      </c>
      <c r="T4480" s="13">
        <f>IFERROR(VLOOKUP($A4480, 'Fielding Data'!$A$1:$H$12056, 8, 0), 0)</f>
        <v>3</v>
      </c>
      <c r="U4480" s="13">
        <f>SUMIFS('Fielding Data'!E:E, 'Fielding Data'!$A:$A, $A4480)</f>
        <v>667</v>
      </c>
      <c r="V4480" s="13">
        <f>SUMIFS('Fielding Data'!F:F, 'Fielding Data'!$A:$A, $A4480)</f>
        <v>65</v>
      </c>
      <c r="W4480" s="13">
        <f>SUMIFS('Fielding Data'!G:G, 'Fielding Data'!$A:$A, $A4480)</f>
        <v>11</v>
      </c>
      <c r="X4480" s="13">
        <f>SUMIFS('Fielding Data'!H:H, 'Fielding Data'!$A:$A, $A4480)</f>
        <v>5</v>
      </c>
    </row>
    <row r="4481" spans="1:24" x14ac:dyDescent="0.3">
      <c r="A4481" s="13" t="str">
        <f t="shared" si="13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 t="shared" si="138"/>
        <v>P</v>
      </c>
      <c r="Q4481" s="13">
        <f>IFERROR(VLOOKUP($A4481, 'Fielding Data'!$A$1:$H$12056, 5, 0), 0)</f>
        <v>0</v>
      </c>
      <c r="R4481" s="13">
        <f>IFERROR(VLOOKUP($A4481, 'Fielding Data'!$A$1:$H$12056, 6, 0), 0)</f>
        <v>3</v>
      </c>
      <c r="S4481" s="13">
        <f>IFERROR(VLOOKUP($A4481, 'Fielding Data'!$A$1:$H$12056, 7, 0), 0)</f>
        <v>0</v>
      </c>
      <c r="T4481" s="13">
        <f>IFERROR(VLOOKUP($A4481, 'Fielding Data'!$A$1:$H$12056, 8, 0), 0)</f>
        <v>1</v>
      </c>
      <c r="U4481" s="13">
        <f>SUMIFS('Fielding Data'!E:E, 'Fielding Data'!$A:$A, $A4481)</f>
        <v>0</v>
      </c>
      <c r="V4481" s="13">
        <f>SUMIFS('Fielding Data'!F:F, 'Fielding Data'!$A:$A, $A4481)</f>
        <v>3</v>
      </c>
      <c r="W4481" s="13">
        <f>SUMIFS('Fielding Data'!G:G, 'Fielding Data'!$A:$A, $A4481)</f>
        <v>0</v>
      </c>
      <c r="X4481" s="13">
        <f>SUMIFS('Fielding Data'!H:H, 'Fielding Data'!$A:$A, $A4481)</f>
        <v>1</v>
      </c>
    </row>
    <row r="4482" spans="1:24" x14ac:dyDescent="0.3">
      <c r="A4482" s="13" t="str">
        <f t="shared" si="13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 t="shared" ref="P4482:P4545" si="140">IFERROR(VLOOKUP($A4482, Fielding, 4, 0), "Other")</f>
        <v>P</v>
      </c>
      <c r="Q4482" s="13">
        <f>IFERROR(VLOOKUP($A4482, 'Fielding Data'!$A$1:$H$12056, 5, 0), 0)</f>
        <v>6</v>
      </c>
      <c r="R4482" s="13">
        <f>IFERROR(VLOOKUP($A4482, 'Fielding Data'!$A$1:$H$12056, 6, 0), 0)</f>
        <v>3</v>
      </c>
      <c r="S4482" s="13">
        <f>IFERROR(VLOOKUP($A4482, 'Fielding Data'!$A$1:$H$12056, 7, 0), 0)</f>
        <v>1</v>
      </c>
      <c r="T4482" s="13">
        <f>IFERROR(VLOOKUP($A4482, 'Fielding Data'!$A$1:$H$12056, 8, 0), 0)</f>
        <v>0</v>
      </c>
      <c r="U4482" s="13">
        <f>SUMIFS('Fielding Data'!E:E, 'Fielding Data'!$A:$A, $A4482)</f>
        <v>6</v>
      </c>
      <c r="V4482" s="13">
        <f>SUMIFS('Fielding Data'!F:F, 'Fielding Data'!$A:$A, $A4482)</f>
        <v>3</v>
      </c>
      <c r="W4482" s="13">
        <f>SUMIFS('Fielding Data'!G:G, 'Fielding Data'!$A:$A, $A4482)</f>
        <v>1</v>
      </c>
      <c r="X4482" s="13">
        <f>SUMIFS('Fielding Data'!H:H, 'Fielding Data'!$A:$A, $A4482)</f>
        <v>0</v>
      </c>
    </row>
    <row r="4483" spans="1:24" x14ac:dyDescent="0.3">
      <c r="A4483" s="13" t="str">
        <f t="shared" ref="A4483:A4546" si="141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 t="shared" si="140"/>
        <v>LF</v>
      </c>
      <c r="Q4483" s="13">
        <f>IFERROR(VLOOKUP($A4483, 'Fielding Data'!$A$1:$H$12056, 5, 0), 0)</f>
        <v>0</v>
      </c>
      <c r="R4483" s="13">
        <f>IFERROR(VLOOKUP($A4483, 'Fielding Data'!$A$1:$H$12056, 6, 0), 0)</f>
        <v>0</v>
      </c>
      <c r="S4483" s="13">
        <f>IFERROR(VLOOKUP($A4483, 'Fielding Data'!$A$1:$H$12056, 7, 0), 0)</f>
        <v>0</v>
      </c>
      <c r="T4483" s="13">
        <f>IFERROR(VLOOKUP($A4483, 'Fielding Data'!$A$1:$H$12056, 8, 0), 0)</f>
        <v>0</v>
      </c>
      <c r="U4483" s="13">
        <f>SUMIFS('Fielding Data'!E:E, 'Fielding Data'!$A:$A, $A4483)</f>
        <v>164</v>
      </c>
      <c r="V4483" s="13">
        <f>SUMIFS('Fielding Data'!F:F, 'Fielding Data'!$A:$A, $A4483)</f>
        <v>5</v>
      </c>
      <c r="W4483" s="13">
        <f>SUMIFS('Fielding Data'!G:G, 'Fielding Data'!$A:$A, $A4483)</f>
        <v>0</v>
      </c>
      <c r="X4483" s="13">
        <f>SUMIFS('Fielding Data'!H:H, 'Fielding Data'!$A:$A, $A4483)</f>
        <v>1</v>
      </c>
    </row>
    <row r="4484" spans="1:24" x14ac:dyDescent="0.3">
      <c r="A4484" s="13" t="str">
        <f t="shared" si="141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 t="shared" si="140"/>
        <v>P</v>
      </c>
      <c r="Q4484" s="13">
        <f>IFERROR(VLOOKUP($A4484, 'Fielding Data'!$A$1:$H$12056, 5, 0), 0)</f>
        <v>0</v>
      </c>
      <c r="R4484" s="13">
        <f>IFERROR(VLOOKUP($A4484, 'Fielding Data'!$A$1:$H$12056, 6, 0), 0)</f>
        <v>0</v>
      </c>
      <c r="S4484" s="13">
        <f>IFERROR(VLOOKUP($A4484, 'Fielding Data'!$A$1:$H$12056, 7, 0), 0)</f>
        <v>0</v>
      </c>
      <c r="T4484" s="13">
        <f>IFERROR(VLOOKUP($A4484, 'Fielding Data'!$A$1:$H$12056, 8, 0), 0)</f>
        <v>0</v>
      </c>
      <c r="U4484" s="13">
        <f>SUMIFS('Fielding Data'!E:E, 'Fielding Data'!$A:$A, $A4484)</f>
        <v>0</v>
      </c>
      <c r="V4484" s="13">
        <f>SUMIFS('Fielding Data'!F:F, 'Fielding Data'!$A:$A, $A4484)</f>
        <v>0</v>
      </c>
      <c r="W4484" s="13">
        <f>SUMIFS('Fielding Data'!G:G, 'Fielding Data'!$A:$A, $A4484)</f>
        <v>0</v>
      </c>
      <c r="X4484" s="13">
        <f>SUMIFS('Fielding Data'!H:H, 'Fielding Data'!$A:$A, $A4484)</f>
        <v>0</v>
      </c>
    </row>
    <row r="4485" spans="1:24" x14ac:dyDescent="0.3">
      <c r="A4485" s="13" t="str">
        <f t="shared" si="141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 t="shared" si="140"/>
        <v>C</v>
      </c>
      <c r="Q4485" s="13">
        <f>IFERROR(VLOOKUP($A4485, 'Fielding Data'!$A$1:$H$12056, 5, 0), 0)</f>
        <v>288</v>
      </c>
      <c r="R4485" s="13">
        <f>IFERROR(VLOOKUP($A4485, 'Fielding Data'!$A$1:$H$12056, 6, 0), 0)</f>
        <v>13</v>
      </c>
      <c r="S4485" s="13">
        <f>IFERROR(VLOOKUP($A4485, 'Fielding Data'!$A$1:$H$12056, 7, 0), 0)</f>
        <v>1</v>
      </c>
      <c r="T4485" s="13">
        <f>IFERROR(VLOOKUP($A4485, 'Fielding Data'!$A$1:$H$12056, 8, 0), 0)</f>
        <v>2</v>
      </c>
      <c r="U4485" s="13">
        <f>SUMIFS('Fielding Data'!E:E, 'Fielding Data'!$A:$A, $A4485)</f>
        <v>288</v>
      </c>
      <c r="V4485" s="13">
        <f>SUMIFS('Fielding Data'!F:F, 'Fielding Data'!$A:$A, $A4485)</f>
        <v>13</v>
      </c>
      <c r="W4485" s="13">
        <f>SUMIFS('Fielding Data'!G:G, 'Fielding Data'!$A:$A, $A4485)</f>
        <v>1</v>
      </c>
      <c r="X4485" s="13">
        <f>SUMIFS('Fielding Data'!H:H, 'Fielding Data'!$A:$A, $A4485)</f>
        <v>2</v>
      </c>
    </row>
    <row r="4486" spans="1:24" x14ac:dyDescent="0.3">
      <c r="A4486" s="13" t="str">
        <f t="shared" si="141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 t="shared" si="140"/>
        <v>P</v>
      </c>
      <c r="Q4486" s="13">
        <f>IFERROR(VLOOKUP($A4486, 'Fielding Data'!$A$1:$H$12056, 5, 0), 0)</f>
        <v>5</v>
      </c>
      <c r="R4486" s="13">
        <f>IFERROR(VLOOKUP($A4486, 'Fielding Data'!$A$1:$H$12056, 6, 0), 0)</f>
        <v>10</v>
      </c>
      <c r="S4486" s="13">
        <f>IFERROR(VLOOKUP($A4486, 'Fielding Data'!$A$1:$H$12056, 7, 0), 0)</f>
        <v>0</v>
      </c>
      <c r="T4486" s="13">
        <f>IFERROR(VLOOKUP($A4486, 'Fielding Data'!$A$1:$H$12056, 8, 0), 0)</f>
        <v>0</v>
      </c>
      <c r="U4486" s="13">
        <f>SUMIFS('Fielding Data'!E:E, 'Fielding Data'!$A:$A, $A4486)</f>
        <v>5</v>
      </c>
      <c r="V4486" s="13">
        <f>SUMIFS('Fielding Data'!F:F, 'Fielding Data'!$A:$A, $A4486)</f>
        <v>10</v>
      </c>
      <c r="W4486" s="13">
        <f>SUMIFS('Fielding Data'!G:G, 'Fielding Data'!$A:$A, $A4486)</f>
        <v>0</v>
      </c>
      <c r="X4486" s="13">
        <f>SUMIFS('Fielding Data'!H:H, 'Fielding Data'!$A:$A, $A4486)</f>
        <v>0</v>
      </c>
    </row>
    <row r="4487" spans="1:24" x14ac:dyDescent="0.3">
      <c r="A4487" s="13" t="str">
        <f t="shared" si="141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 t="shared" si="140"/>
        <v>P</v>
      </c>
      <c r="Q4487" s="13">
        <f>IFERROR(VLOOKUP($A4487, 'Fielding Data'!$A$1:$H$12056, 5, 0), 0)</f>
        <v>12</v>
      </c>
      <c r="R4487" s="13">
        <f>IFERROR(VLOOKUP($A4487, 'Fielding Data'!$A$1:$H$12056, 6, 0), 0)</f>
        <v>17</v>
      </c>
      <c r="S4487" s="13">
        <f>IFERROR(VLOOKUP($A4487, 'Fielding Data'!$A$1:$H$12056, 7, 0), 0)</f>
        <v>2</v>
      </c>
      <c r="T4487" s="13">
        <f>IFERROR(VLOOKUP($A4487, 'Fielding Data'!$A$1:$H$12056, 8, 0), 0)</f>
        <v>2</v>
      </c>
      <c r="U4487" s="13">
        <f>SUMIFS('Fielding Data'!E:E, 'Fielding Data'!$A:$A, $A4487)</f>
        <v>12</v>
      </c>
      <c r="V4487" s="13">
        <f>SUMIFS('Fielding Data'!F:F, 'Fielding Data'!$A:$A, $A4487)</f>
        <v>17</v>
      </c>
      <c r="W4487" s="13">
        <f>SUMIFS('Fielding Data'!G:G, 'Fielding Data'!$A:$A, $A4487)</f>
        <v>2</v>
      </c>
      <c r="X4487" s="13">
        <f>SUMIFS('Fielding Data'!H:H, 'Fielding Data'!$A:$A, $A4487)</f>
        <v>2</v>
      </c>
    </row>
    <row r="4488" spans="1:24" x14ac:dyDescent="0.3">
      <c r="A4488" s="13" t="str">
        <f t="shared" si="141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 t="shared" si="140"/>
        <v>P</v>
      </c>
      <c r="Q4488" s="13">
        <f>IFERROR(VLOOKUP($A4488, 'Fielding Data'!$A$1:$H$12056, 5, 0), 0)</f>
        <v>2</v>
      </c>
      <c r="R4488" s="13">
        <f>IFERROR(VLOOKUP($A4488, 'Fielding Data'!$A$1:$H$12056, 6, 0), 0)</f>
        <v>4</v>
      </c>
      <c r="S4488" s="13">
        <f>IFERROR(VLOOKUP($A4488, 'Fielding Data'!$A$1:$H$12056, 7, 0), 0)</f>
        <v>0</v>
      </c>
      <c r="T4488" s="13">
        <f>IFERROR(VLOOKUP($A4488, 'Fielding Data'!$A$1:$H$12056, 8, 0), 0)</f>
        <v>0</v>
      </c>
      <c r="U4488" s="13">
        <f>SUMIFS('Fielding Data'!E:E, 'Fielding Data'!$A:$A, $A4488)</f>
        <v>2</v>
      </c>
      <c r="V4488" s="13">
        <f>SUMIFS('Fielding Data'!F:F, 'Fielding Data'!$A:$A, $A4488)</f>
        <v>4</v>
      </c>
      <c r="W4488" s="13">
        <f>SUMIFS('Fielding Data'!G:G, 'Fielding Data'!$A:$A, $A4488)</f>
        <v>0</v>
      </c>
      <c r="X4488" s="13">
        <f>SUMIFS('Fielding Data'!H:H, 'Fielding Data'!$A:$A, $A4488)</f>
        <v>0</v>
      </c>
    </row>
    <row r="4489" spans="1:24" x14ac:dyDescent="0.3">
      <c r="A4489" s="13" t="str">
        <f t="shared" si="141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 t="shared" si="140"/>
        <v>1B</v>
      </c>
      <c r="Q4489" s="13">
        <f>IFERROR(VLOOKUP($A4489, 'Fielding Data'!$A$1:$H$12056, 5, 0), 0)</f>
        <v>248</v>
      </c>
      <c r="R4489" s="13">
        <f>IFERROR(VLOOKUP($A4489, 'Fielding Data'!$A$1:$H$12056, 6, 0), 0)</f>
        <v>21</v>
      </c>
      <c r="S4489" s="13">
        <f>IFERROR(VLOOKUP($A4489, 'Fielding Data'!$A$1:$H$12056, 7, 0), 0)</f>
        <v>2</v>
      </c>
      <c r="T4489" s="13">
        <f>IFERROR(VLOOKUP($A4489, 'Fielding Data'!$A$1:$H$12056, 8, 0), 0)</f>
        <v>29</v>
      </c>
      <c r="U4489" s="13">
        <f>SUMIFS('Fielding Data'!E:E, 'Fielding Data'!$A:$A, $A4489)</f>
        <v>322</v>
      </c>
      <c r="V4489" s="13">
        <f>SUMIFS('Fielding Data'!F:F, 'Fielding Data'!$A:$A, $A4489)</f>
        <v>25</v>
      </c>
      <c r="W4489" s="13">
        <f>SUMIFS('Fielding Data'!G:G, 'Fielding Data'!$A:$A, $A4489)</f>
        <v>2</v>
      </c>
      <c r="X4489" s="13">
        <f>SUMIFS('Fielding Data'!H:H, 'Fielding Data'!$A:$A, $A4489)</f>
        <v>29</v>
      </c>
    </row>
    <row r="4490" spans="1:24" x14ac:dyDescent="0.3">
      <c r="A4490" s="13" t="str">
        <f t="shared" si="141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 t="shared" si="140"/>
        <v>P</v>
      </c>
      <c r="Q4490" s="13">
        <f>IFERROR(VLOOKUP($A4490, 'Fielding Data'!$A$1:$H$12056, 5, 0), 0)</f>
        <v>0</v>
      </c>
      <c r="R4490" s="13">
        <f>IFERROR(VLOOKUP($A4490, 'Fielding Data'!$A$1:$H$12056, 6, 0), 0)</f>
        <v>0</v>
      </c>
      <c r="S4490" s="13">
        <f>IFERROR(VLOOKUP($A4490, 'Fielding Data'!$A$1:$H$12056, 7, 0), 0)</f>
        <v>0</v>
      </c>
      <c r="T4490" s="13">
        <f>IFERROR(VLOOKUP($A4490, 'Fielding Data'!$A$1:$H$12056, 8, 0), 0)</f>
        <v>0</v>
      </c>
      <c r="U4490" s="13">
        <f>SUMIFS('Fielding Data'!E:E, 'Fielding Data'!$A:$A, $A4490)</f>
        <v>0</v>
      </c>
      <c r="V4490" s="13">
        <f>SUMIFS('Fielding Data'!F:F, 'Fielding Data'!$A:$A, $A4490)</f>
        <v>0</v>
      </c>
      <c r="W4490" s="13">
        <f>SUMIFS('Fielding Data'!G:G, 'Fielding Data'!$A:$A, $A4490)</f>
        <v>0</v>
      </c>
      <c r="X4490" s="13">
        <f>SUMIFS('Fielding Data'!H:H, 'Fielding Data'!$A:$A, $A4490)</f>
        <v>0</v>
      </c>
    </row>
    <row r="4491" spans="1:24" x14ac:dyDescent="0.3">
      <c r="A4491" s="13" t="str">
        <f t="shared" si="141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 t="shared" si="140"/>
        <v>CF</v>
      </c>
      <c r="Q4491" s="13">
        <f>IFERROR(VLOOKUP($A4491, 'Fielding Data'!$A$1:$H$12056, 5, 0), 0)</f>
        <v>0</v>
      </c>
      <c r="R4491" s="13">
        <f>IFERROR(VLOOKUP($A4491, 'Fielding Data'!$A$1:$H$12056, 6, 0), 0)</f>
        <v>0</v>
      </c>
      <c r="S4491" s="13">
        <f>IFERROR(VLOOKUP($A4491, 'Fielding Data'!$A$1:$H$12056, 7, 0), 0)</f>
        <v>0</v>
      </c>
      <c r="T4491" s="13">
        <f>IFERROR(VLOOKUP($A4491, 'Fielding Data'!$A$1:$H$12056, 8, 0), 0)</f>
        <v>0</v>
      </c>
      <c r="U4491" s="13">
        <f>SUMIFS('Fielding Data'!E:E, 'Fielding Data'!$A:$A, $A4491)</f>
        <v>242</v>
      </c>
      <c r="V4491" s="13">
        <f>SUMIFS('Fielding Data'!F:F, 'Fielding Data'!$A:$A, $A4491)</f>
        <v>3</v>
      </c>
      <c r="W4491" s="13">
        <f>SUMIFS('Fielding Data'!G:G, 'Fielding Data'!$A:$A, $A4491)</f>
        <v>4</v>
      </c>
      <c r="X4491" s="13">
        <f>SUMIFS('Fielding Data'!H:H, 'Fielding Data'!$A:$A, $A4491)</f>
        <v>0</v>
      </c>
    </row>
    <row r="4492" spans="1:24" x14ac:dyDescent="0.3">
      <c r="A4492" s="13" t="str">
        <f t="shared" si="141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 t="shared" si="140"/>
        <v>C</v>
      </c>
      <c r="Q4492" s="13">
        <f>IFERROR(VLOOKUP($A4492, 'Fielding Data'!$A$1:$H$12056, 5, 0), 0)</f>
        <v>657</v>
      </c>
      <c r="R4492" s="13">
        <f>IFERROR(VLOOKUP($A4492, 'Fielding Data'!$A$1:$H$12056, 6, 0), 0)</f>
        <v>44</v>
      </c>
      <c r="S4492" s="13">
        <f>IFERROR(VLOOKUP($A4492, 'Fielding Data'!$A$1:$H$12056, 7, 0), 0)</f>
        <v>3</v>
      </c>
      <c r="T4492" s="13">
        <f>IFERROR(VLOOKUP($A4492, 'Fielding Data'!$A$1:$H$12056, 8, 0), 0)</f>
        <v>9</v>
      </c>
      <c r="U4492" s="13">
        <f>SUMIFS('Fielding Data'!E:E, 'Fielding Data'!$A:$A, $A4492)</f>
        <v>657</v>
      </c>
      <c r="V4492" s="13">
        <f>SUMIFS('Fielding Data'!F:F, 'Fielding Data'!$A:$A, $A4492)</f>
        <v>44</v>
      </c>
      <c r="W4492" s="13">
        <f>SUMIFS('Fielding Data'!G:G, 'Fielding Data'!$A:$A, $A4492)</f>
        <v>3</v>
      </c>
      <c r="X4492" s="13">
        <f>SUMIFS('Fielding Data'!H:H, 'Fielding Data'!$A:$A, $A4492)</f>
        <v>9</v>
      </c>
    </row>
    <row r="4493" spans="1:24" x14ac:dyDescent="0.3">
      <c r="A4493" s="13" t="str">
        <f t="shared" si="141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 t="shared" si="140"/>
        <v>C</v>
      </c>
      <c r="Q4493" s="13">
        <f>IFERROR(VLOOKUP($A4493, 'Fielding Data'!$A$1:$H$12056, 5, 0), 0)</f>
        <v>25</v>
      </c>
      <c r="R4493" s="13">
        <f>IFERROR(VLOOKUP($A4493, 'Fielding Data'!$A$1:$H$12056, 6, 0), 0)</f>
        <v>1</v>
      </c>
      <c r="S4493" s="13">
        <f>IFERROR(VLOOKUP($A4493, 'Fielding Data'!$A$1:$H$12056, 7, 0), 0)</f>
        <v>0</v>
      </c>
      <c r="T4493" s="13">
        <f>IFERROR(VLOOKUP($A4493, 'Fielding Data'!$A$1:$H$12056, 8, 0), 0)</f>
        <v>0</v>
      </c>
      <c r="U4493" s="13">
        <f>SUMIFS('Fielding Data'!E:E, 'Fielding Data'!$A:$A, $A4493)</f>
        <v>25</v>
      </c>
      <c r="V4493" s="13">
        <f>SUMIFS('Fielding Data'!F:F, 'Fielding Data'!$A:$A, $A4493)</f>
        <v>1</v>
      </c>
      <c r="W4493" s="13">
        <f>SUMIFS('Fielding Data'!G:G, 'Fielding Data'!$A:$A, $A4493)</f>
        <v>0</v>
      </c>
      <c r="X4493" s="13">
        <f>SUMIFS('Fielding Data'!H:H, 'Fielding Data'!$A:$A, $A4493)</f>
        <v>0</v>
      </c>
    </row>
    <row r="4494" spans="1:24" x14ac:dyDescent="0.3">
      <c r="A4494" s="13" t="str">
        <f t="shared" si="141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 t="shared" si="140"/>
        <v>P</v>
      </c>
      <c r="Q4494" s="13">
        <f>IFERROR(VLOOKUP($A4494, 'Fielding Data'!$A$1:$H$12056, 5, 0), 0)</f>
        <v>3</v>
      </c>
      <c r="R4494" s="13">
        <f>IFERROR(VLOOKUP($A4494, 'Fielding Data'!$A$1:$H$12056, 6, 0), 0)</f>
        <v>11</v>
      </c>
      <c r="S4494" s="13">
        <f>IFERROR(VLOOKUP($A4494, 'Fielding Data'!$A$1:$H$12056, 7, 0), 0)</f>
        <v>0</v>
      </c>
      <c r="T4494" s="13">
        <f>IFERROR(VLOOKUP($A4494, 'Fielding Data'!$A$1:$H$12056, 8, 0), 0)</f>
        <v>0</v>
      </c>
      <c r="U4494" s="13">
        <f>SUMIFS('Fielding Data'!E:E, 'Fielding Data'!$A:$A, $A4494)</f>
        <v>3</v>
      </c>
      <c r="V4494" s="13">
        <f>SUMIFS('Fielding Data'!F:F, 'Fielding Data'!$A:$A, $A4494)</f>
        <v>11</v>
      </c>
      <c r="W4494" s="13">
        <f>SUMIFS('Fielding Data'!G:G, 'Fielding Data'!$A:$A, $A4494)</f>
        <v>0</v>
      </c>
      <c r="X4494" s="13">
        <f>SUMIFS('Fielding Data'!H:H, 'Fielding Data'!$A:$A, $A4494)</f>
        <v>0</v>
      </c>
    </row>
    <row r="4495" spans="1:24" x14ac:dyDescent="0.3">
      <c r="A4495" s="13" t="str">
        <f t="shared" si="141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 t="shared" si="140"/>
        <v>P</v>
      </c>
      <c r="Q4495" s="13">
        <f>IFERROR(VLOOKUP($A4495, 'Fielding Data'!$A$1:$H$12056, 5, 0), 0)</f>
        <v>4</v>
      </c>
      <c r="R4495" s="13">
        <f>IFERROR(VLOOKUP($A4495, 'Fielding Data'!$A$1:$H$12056, 6, 0), 0)</f>
        <v>8</v>
      </c>
      <c r="S4495" s="13">
        <f>IFERROR(VLOOKUP($A4495, 'Fielding Data'!$A$1:$H$12056, 7, 0), 0)</f>
        <v>0</v>
      </c>
      <c r="T4495" s="13">
        <f>IFERROR(VLOOKUP($A4495, 'Fielding Data'!$A$1:$H$12056, 8, 0), 0)</f>
        <v>1</v>
      </c>
      <c r="U4495" s="13">
        <f>SUMIFS('Fielding Data'!E:E, 'Fielding Data'!$A:$A, $A4495)</f>
        <v>4</v>
      </c>
      <c r="V4495" s="13">
        <f>SUMIFS('Fielding Data'!F:F, 'Fielding Data'!$A:$A, $A4495)</f>
        <v>8</v>
      </c>
      <c r="W4495" s="13">
        <f>SUMIFS('Fielding Data'!G:G, 'Fielding Data'!$A:$A, $A4495)</f>
        <v>0</v>
      </c>
      <c r="X4495" s="13">
        <f>SUMIFS('Fielding Data'!H:H, 'Fielding Data'!$A:$A, $A4495)</f>
        <v>1</v>
      </c>
    </row>
    <row r="4496" spans="1:24" x14ac:dyDescent="0.3">
      <c r="A4496" s="13" t="str">
        <f t="shared" si="141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 t="shared" si="140"/>
        <v>2B</v>
      </c>
      <c r="Q4496" s="13">
        <f>IFERROR(VLOOKUP($A4496, 'Fielding Data'!$A$1:$H$12056, 5, 0), 0)</f>
        <v>98</v>
      </c>
      <c r="R4496" s="13">
        <f>IFERROR(VLOOKUP($A4496, 'Fielding Data'!$A$1:$H$12056, 6, 0), 0)</f>
        <v>171</v>
      </c>
      <c r="S4496" s="13">
        <f>IFERROR(VLOOKUP($A4496, 'Fielding Data'!$A$1:$H$12056, 7, 0), 0)</f>
        <v>5</v>
      </c>
      <c r="T4496" s="13">
        <f>IFERROR(VLOOKUP($A4496, 'Fielding Data'!$A$1:$H$12056, 8, 0), 0)</f>
        <v>40</v>
      </c>
      <c r="U4496" s="13">
        <f>SUMIFS('Fielding Data'!E:E, 'Fielding Data'!$A:$A, $A4496)</f>
        <v>121</v>
      </c>
      <c r="V4496" s="13">
        <f>SUMIFS('Fielding Data'!F:F, 'Fielding Data'!$A:$A, $A4496)</f>
        <v>208</v>
      </c>
      <c r="W4496" s="13">
        <f>SUMIFS('Fielding Data'!G:G, 'Fielding Data'!$A:$A, $A4496)</f>
        <v>6</v>
      </c>
      <c r="X4496" s="13">
        <f>SUMIFS('Fielding Data'!H:H, 'Fielding Data'!$A:$A, $A4496)</f>
        <v>48</v>
      </c>
    </row>
    <row r="4497" spans="1:24" x14ac:dyDescent="0.3">
      <c r="A4497" s="13" t="str">
        <f t="shared" si="141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 t="shared" si="140"/>
        <v>P</v>
      </c>
      <c r="Q4497" s="13">
        <f>IFERROR(VLOOKUP($A4497, 'Fielding Data'!$A$1:$H$12056, 5, 0), 0)</f>
        <v>8</v>
      </c>
      <c r="R4497" s="13">
        <f>IFERROR(VLOOKUP($A4497, 'Fielding Data'!$A$1:$H$12056, 6, 0), 0)</f>
        <v>29</v>
      </c>
      <c r="S4497" s="13">
        <f>IFERROR(VLOOKUP($A4497, 'Fielding Data'!$A$1:$H$12056, 7, 0), 0)</f>
        <v>0</v>
      </c>
      <c r="T4497" s="13">
        <f>IFERROR(VLOOKUP($A4497, 'Fielding Data'!$A$1:$H$12056, 8, 0), 0)</f>
        <v>3</v>
      </c>
      <c r="U4497" s="13">
        <f>SUMIFS('Fielding Data'!E:E, 'Fielding Data'!$A:$A, $A4497)</f>
        <v>8</v>
      </c>
      <c r="V4497" s="13">
        <f>SUMIFS('Fielding Data'!F:F, 'Fielding Data'!$A:$A, $A4497)</f>
        <v>29</v>
      </c>
      <c r="W4497" s="13">
        <f>SUMIFS('Fielding Data'!G:G, 'Fielding Data'!$A:$A, $A4497)</f>
        <v>0</v>
      </c>
      <c r="X4497" s="13">
        <f>SUMIFS('Fielding Data'!H:H, 'Fielding Data'!$A:$A, $A4497)</f>
        <v>3</v>
      </c>
    </row>
    <row r="4498" spans="1:24" x14ac:dyDescent="0.3">
      <c r="A4498" s="13" t="str">
        <f t="shared" si="141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 t="shared" si="140"/>
        <v>P</v>
      </c>
      <c r="Q4498" s="13">
        <f>IFERROR(VLOOKUP($A4498, 'Fielding Data'!$A$1:$H$12056, 5, 0), 0)</f>
        <v>1</v>
      </c>
      <c r="R4498" s="13">
        <f>IFERROR(VLOOKUP($A4498, 'Fielding Data'!$A$1:$H$12056, 6, 0), 0)</f>
        <v>30</v>
      </c>
      <c r="S4498" s="13">
        <f>IFERROR(VLOOKUP($A4498, 'Fielding Data'!$A$1:$H$12056, 7, 0), 0)</f>
        <v>2</v>
      </c>
      <c r="T4498" s="13">
        <f>IFERROR(VLOOKUP($A4498, 'Fielding Data'!$A$1:$H$12056, 8, 0), 0)</f>
        <v>2</v>
      </c>
      <c r="U4498" s="13">
        <f>SUMIFS('Fielding Data'!E:E, 'Fielding Data'!$A:$A, $A4498)</f>
        <v>1</v>
      </c>
      <c r="V4498" s="13">
        <f>SUMIFS('Fielding Data'!F:F, 'Fielding Data'!$A:$A, $A4498)</f>
        <v>30</v>
      </c>
      <c r="W4498" s="13">
        <f>SUMIFS('Fielding Data'!G:G, 'Fielding Data'!$A:$A, $A4498)</f>
        <v>2</v>
      </c>
      <c r="X4498" s="13">
        <f>SUMIFS('Fielding Data'!H:H, 'Fielding Data'!$A:$A, $A4498)</f>
        <v>2</v>
      </c>
    </row>
    <row r="4499" spans="1:24" x14ac:dyDescent="0.3">
      <c r="A4499" s="13" t="str">
        <f t="shared" si="141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 t="shared" si="140"/>
        <v>P</v>
      </c>
      <c r="Q4499" s="13">
        <f>IFERROR(VLOOKUP($A4499, 'Fielding Data'!$A$1:$H$12056, 5, 0), 0)</f>
        <v>1</v>
      </c>
      <c r="R4499" s="13">
        <f>IFERROR(VLOOKUP($A4499, 'Fielding Data'!$A$1:$H$12056, 6, 0), 0)</f>
        <v>3</v>
      </c>
      <c r="S4499" s="13">
        <f>IFERROR(VLOOKUP($A4499, 'Fielding Data'!$A$1:$H$12056, 7, 0), 0)</f>
        <v>0</v>
      </c>
      <c r="T4499" s="13">
        <f>IFERROR(VLOOKUP($A4499, 'Fielding Data'!$A$1:$H$12056, 8, 0), 0)</f>
        <v>0</v>
      </c>
      <c r="U4499" s="13">
        <f>SUMIFS('Fielding Data'!E:E, 'Fielding Data'!$A:$A, $A4499)</f>
        <v>1</v>
      </c>
      <c r="V4499" s="13">
        <f>SUMIFS('Fielding Data'!F:F, 'Fielding Data'!$A:$A, $A4499)</f>
        <v>3</v>
      </c>
      <c r="W4499" s="13">
        <f>SUMIFS('Fielding Data'!G:G, 'Fielding Data'!$A:$A, $A4499)</f>
        <v>0</v>
      </c>
      <c r="X4499" s="13">
        <f>SUMIFS('Fielding Data'!H:H, 'Fielding Data'!$A:$A, $A4499)</f>
        <v>0</v>
      </c>
    </row>
    <row r="4500" spans="1:24" x14ac:dyDescent="0.3">
      <c r="A4500" s="13" t="str">
        <f t="shared" si="141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 t="shared" si="140"/>
        <v>P</v>
      </c>
      <c r="Q4500" s="13">
        <f>IFERROR(VLOOKUP($A4500, 'Fielding Data'!$A$1:$H$12056, 5, 0), 0)</f>
        <v>3</v>
      </c>
      <c r="R4500" s="13">
        <f>IFERROR(VLOOKUP($A4500, 'Fielding Data'!$A$1:$H$12056, 6, 0), 0)</f>
        <v>2</v>
      </c>
      <c r="S4500" s="13">
        <f>IFERROR(VLOOKUP($A4500, 'Fielding Data'!$A$1:$H$12056, 7, 0), 0)</f>
        <v>0</v>
      </c>
      <c r="T4500" s="13">
        <f>IFERROR(VLOOKUP($A4500, 'Fielding Data'!$A$1:$H$12056, 8, 0), 0)</f>
        <v>1</v>
      </c>
      <c r="U4500" s="13">
        <f>SUMIFS('Fielding Data'!E:E, 'Fielding Data'!$A:$A, $A4500)</f>
        <v>3</v>
      </c>
      <c r="V4500" s="13">
        <f>SUMIFS('Fielding Data'!F:F, 'Fielding Data'!$A:$A, $A4500)</f>
        <v>2</v>
      </c>
      <c r="W4500" s="13">
        <f>SUMIFS('Fielding Data'!G:G, 'Fielding Data'!$A:$A, $A4500)</f>
        <v>0</v>
      </c>
      <c r="X4500" s="13">
        <f>SUMIFS('Fielding Data'!H:H, 'Fielding Data'!$A:$A, $A4500)</f>
        <v>1</v>
      </c>
    </row>
    <row r="4501" spans="1:24" x14ac:dyDescent="0.3">
      <c r="A4501" s="13" t="str">
        <f t="shared" si="141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 t="shared" si="140"/>
        <v>P</v>
      </c>
      <c r="Q4501" s="13">
        <f>IFERROR(VLOOKUP($A4501, 'Fielding Data'!$A$1:$H$12056, 5, 0), 0)</f>
        <v>5</v>
      </c>
      <c r="R4501" s="13">
        <f>IFERROR(VLOOKUP($A4501, 'Fielding Data'!$A$1:$H$12056, 6, 0), 0)</f>
        <v>19</v>
      </c>
      <c r="S4501" s="13">
        <f>IFERROR(VLOOKUP($A4501, 'Fielding Data'!$A$1:$H$12056, 7, 0), 0)</f>
        <v>1</v>
      </c>
      <c r="T4501" s="13">
        <f>IFERROR(VLOOKUP($A4501, 'Fielding Data'!$A$1:$H$12056, 8, 0), 0)</f>
        <v>1</v>
      </c>
      <c r="U4501" s="13">
        <f>SUMIFS('Fielding Data'!E:E, 'Fielding Data'!$A:$A, $A4501)</f>
        <v>5</v>
      </c>
      <c r="V4501" s="13">
        <f>SUMIFS('Fielding Data'!F:F, 'Fielding Data'!$A:$A, $A4501)</f>
        <v>19</v>
      </c>
      <c r="W4501" s="13">
        <f>SUMIFS('Fielding Data'!G:G, 'Fielding Data'!$A:$A, $A4501)</f>
        <v>1</v>
      </c>
      <c r="X4501" s="13">
        <f>SUMIFS('Fielding Data'!H:H, 'Fielding Data'!$A:$A, $A4501)</f>
        <v>1</v>
      </c>
    </row>
    <row r="4502" spans="1:24" x14ac:dyDescent="0.3">
      <c r="A4502" s="13" t="str">
        <f t="shared" si="141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 t="shared" si="140"/>
        <v>C</v>
      </c>
      <c r="Q4502" s="13">
        <f>IFERROR(VLOOKUP($A4502, 'Fielding Data'!$A$1:$H$12056, 5, 0), 0)</f>
        <v>908</v>
      </c>
      <c r="R4502" s="13">
        <f>IFERROR(VLOOKUP($A4502, 'Fielding Data'!$A$1:$H$12056, 6, 0), 0)</f>
        <v>46</v>
      </c>
      <c r="S4502" s="13">
        <f>IFERROR(VLOOKUP($A4502, 'Fielding Data'!$A$1:$H$12056, 7, 0), 0)</f>
        <v>6</v>
      </c>
      <c r="T4502" s="13">
        <f>IFERROR(VLOOKUP($A4502, 'Fielding Data'!$A$1:$H$12056, 8, 0), 0)</f>
        <v>4</v>
      </c>
      <c r="U4502" s="13">
        <f>SUMIFS('Fielding Data'!E:E, 'Fielding Data'!$A:$A, $A4502)</f>
        <v>908</v>
      </c>
      <c r="V4502" s="13">
        <f>SUMIFS('Fielding Data'!F:F, 'Fielding Data'!$A:$A, $A4502)</f>
        <v>46</v>
      </c>
      <c r="W4502" s="13">
        <f>SUMIFS('Fielding Data'!G:G, 'Fielding Data'!$A:$A, $A4502)</f>
        <v>6</v>
      </c>
      <c r="X4502" s="13">
        <f>SUMIFS('Fielding Data'!H:H, 'Fielding Data'!$A:$A, $A4502)</f>
        <v>4</v>
      </c>
    </row>
    <row r="4503" spans="1:24" x14ac:dyDescent="0.3">
      <c r="A4503" s="13" t="str">
        <f t="shared" si="141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 t="shared" si="140"/>
        <v>P</v>
      </c>
      <c r="Q4503" s="13">
        <f>IFERROR(VLOOKUP($A4503, 'Fielding Data'!$A$1:$H$12056, 5, 0), 0)</f>
        <v>23</v>
      </c>
      <c r="R4503" s="13">
        <f>IFERROR(VLOOKUP($A4503, 'Fielding Data'!$A$1:$H$12056, 6, 0), 0)</f>
        <v>16</v>
      </c>
      <c r="S4503" s="13">
        <f>IFERROR(VLOOKUP($A4503, 'Fielding Data'!$A$1:$H$12056, 7, 0), 0)</f>
        <v>3</v>
      </c>
      <c r="T4503" s="13">
        <f>IFERROR(VLOOKUP($A4503, 'Fielding Data'!$A$1:$H$12056, 8, 0), 0)</f>
        <v>2</v>
      </c>
      <c r="U4503" s="13">
        <f>SUMIFS('Fielding Data'!E:E, 'Fielding Data'!$A:$A, $A4503)</f>
        <v>23</v>
      </c>
      <c r="V4503" s="13">
        <f>SUMIFS('Fielding Data'!F:F, 'Fielding Data'!$A:$A, $A4503)</f>
        <v>16</v>
      </c>
      <c r="W4503" s="13">
        <f>SUMIFS('Fielding Data'!G:G, 'Fielding Data'!$A:$A, $A4503)</f>
        <v>3</v>
      </c>
      <c r="X4503" s="13">
        <f>SUMIFS('Fielding Data'!H:H, 'Fielding Data'!$A:$A, $A4503)</f>
        <v>2</v>
      </c>
    </row>
    <row r="4504" spans="1:24" x14ac:dyDescent="0.3">
      <c r="A4504" s="13" t="str">
        <f t="shared" si="141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 t="shared" si="140"/>
        <v>P</v>
      </c>
      <c r="Q4504" s="13">
        <f>IFERROR(VLOOKUP($A4504, 'Fielding Data'!$A$1:$H$12056, 5, 0), 0)</f>
        <v>1</v>
      </c>
      <c r="R4504" s="13">
        <f>IFERROR(VLOOKUP($A4504, 'Fielding Data'!$A$1:$H$12056, 6, 0), 0)</f>
        <v>9</v>
      </c>
      <c r="S4504" s="13">
        <f>IFERROR(VLOOKUP($A4504, 'Fielding Data'!$A$1:$H$12056, 7, 0), 0)</f>
        <v>0</v>
      </c>
      <c r="T4504" s="13">
        <f>IFERROR(VLOOKUP($A4504, 'Fielding Data'!$A$1:$H$12056, 8, 0), 0)</f>
        <v>0</v>
      </c>
      <c r="U4504" s="13">
        <f>SUMIFS('Fielding Data'!E:E, 'Fielding Data'!$A:$A, $A4504)</f>
        <v>1</v>
      </c>
      <c r="V4504" s="13">
        <f>SUMIFS('Fielding Data'!F:F, 'Fielding Data'!$A:$A, $A4504)</f>
        <v>9</v>
      </c>
      <c r="W4504" s="13">
        <f>SUMIFS('Fielding Data'!G:G, 'Fielding Data'!$A:$A, $A4504)</f>
        <v>0</v>
      </c>
      <c r="X4504" s="13">
        <f>SUMIFS('Fielding Data'!H:H, 'Fielding Data'!$A:$A, $A4504)</f>
        <v>0</v>
      </c>
    </row>
    <row r="4505" spans="1:24" x14ac:dyDescent="0.3">
      <c r="A4505" s="13" t="str">
        <f t="shared" si="141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 t="shared" si="140"/>
        <v>P</v>
      </c>
      <c r="Q4505" s="13">
        <f>IFERROR(VLOOKUP($A4505, 'Fielding Data'!$A$1:$H$12056, 5, 0), 0)</f>
        <v>17</v>
      </c>
      <c r="R4505" s="13">
        <f>IFERROR(VLOOKUP($A4505, 'Fielding Data'!$A$1:$H$12056, 6, 0), 0)</f>
        <v>19</v>
      </c>
      <c r="S4505" s="13">
        <f>IFERROR(VLOOKUP($A4505, 'Fielding Data'!$A$1:$H$12056, 7, 0), 0)</f>
        <v>1</v>
      </c>
      <c r="T4505" s="13">
        <f>IFERROR(VLOOKUP($A4505, 'Fielding Data'!$A$1:$H$12056, 8, 0), 0)</f>
        <v>0</v>
      </c>
      <c r="U4505" s="13">
        <f>SUMIFS('Fielding Data'!E:E, 'Fielding Data'!$A:$A, $A4505)</f>
        <v>17</v>
      </c>
      <c r="V4505" s="13">
        <f>SUMIFS('Fielding Data'!F:F, 'Fielding Data'!$A:$A, $A4505)</f>
        <v>19</v>
      </c>
      <c r="W4505" s="13">
        <f>SUMIFS('Fielding Data'!G:G, 'Fielding Data'!$A:$A, $A4505)</f>
        <v>1</v>
      </c>
      <c r="X4505" s="13">
        <f>SUMIFS('Fielding Data'!H:H, 'Fielding Data'!$A:$A, $A4505)</f>
        <v>0</v>
      </c>
    </row>
    <row r="4506" spans="1:24" x14ac:dyDescent="0.3">
      <c r="A4506" s="13" t="str">
        <f t="shared" si="141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 t="shared" si="140"/>
        <v>2B</v>
      </c>
      <c r="Q4506" s="13">
        <f>IFERROR(VLOOKUP($A4506, 'Fielding Data'!$A$1:$H$12056, 5, 0), 0)</f>
        <v>0</v>
      </c>
      <c r="R4506" s="13">
        <f>IFERROR(VLOOKUP($A4506, 'Fielding Data'!$A$1:$H$12056, 6, 0), 0)</f>
        <v>1</v>
      </c>
      <c r="S4506" s="13">
        <f>IFERROR(VLOOKUP($A4506, 'Fielding Data'!$A$1:$H$12056, 7, 0), 0)</f>
        <v>0</v>
      </c>
      <c r="T4506" s="13">
        <f>IFERROR(VLOOKUP($A4506, 'Fielding Data'!$A$1:$H$12056, 8, 0), 0)</f>
        <v>0</v>
      </c>
      <c r="U4506" s="13">
        <f>SUMIFS('Fielding Data'!E:E, 'Fielding Data'!$A:$A, $A4506)</f>
        <v>0</v>
      </c>
      <c r="V4506" s="13">
        <f>SUMIFS('Fielding Data'!F:F, 'Fielding Data'!$A:$A, $A4506)</f>
        <v>1</v>
      </c>
      <c r="W4506" s="13">
        <f>SUMIFS('Fielding Data'!G:G, 'Fielding Data'!$A:$A, $A4506)</f>
        <v>0</v>
      </c>
      <c r="X4506" s="13">
        <f>SUMIFS('Fielding Data'!H:H, 'Fielding Data'!$A:$A, $A4506)</f>
        <v>0</v>
      </c>
    </row>
    <row r="4507" spans="1:24" x14ac:dyDescent="0.3">
      <c r="A4507" s="13" t="str">
        <f t="shared" si="141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 t="shared" si="140"/>
        <v>P</v>
      </c>
      <c r="Q4507" s="13">
        <f>IFERROR(VLOOKUP($A4507, 'Fielding Data'!$A$1:$H$12056, 5, 0), 0)</f>
        <v>0</v>
      </c>
      <c r="R4507" s="13">
        <f>IFERROR(VLOOKUP($A4507, 'Fielding Data'!$A$1:$H$12056, 6, 0), 0)</f>
        <v>1</v>
      </c>
      <c r="S4507" s="13">
        <f>IFERROR(VLOOKUP($A4507, 'Fielding Data'!$A$1:$H$12056, 7, 0), 0)</f>
        <v>0</v>
      </c>
      <c r="T4507" s="13">
        <f>IFERROR(VLOOKUP($A4507, 'Fielding Data'!$A$1:$H$12056, 8, 0), 0)</f>
        <v>0</v>
      </c>
      <c r="U4507" s="13">
        <f>SUMIFS('Fielding Data'!E:E, 'Fielding Data'!$A:$A, $A4507)</f>
        <v>0</v>
      </c>
      <c r="V4507" s="13">
        <f>SUMIFS('Fielding Data'!F:F, 'Fielding Data'!$A:$A, $A4507)</f>
        <v>1</v>
      </c>
      <c r="W4507" s="13">
        <f>SUMIFS('Fielding Data'!G:G, 'Fielding Data'!$A:$A, $A4507)</f>
        <v>0</v>
      </c>
      <c r="X4507" s="13">
        <f>SUMIFS('Fielding Data'!H:H, 'Fielding Data'!$A:$A, $A4507)</f>
        <v>0</v>
      </c>
    </row>
    <row r="4508" spans="1:24" x14ac:dyDescent="0.3">
      <c r="A4508" s="13" t="str">
        <f t="shared" si="141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 t="shared" si="140"/>
        <v>1B</v>
      </c>
      <c r="Q4508" s="13">
        <f>IFERROR(VLOOKUP($A4508, 'Fielding Data'!$A$1:$H$12056, 5, 0), 0)</f>
        <v>696</v>
      </c>
      <c r="R4508" s="13">
        <f>IFERROR(VLOOKUP($A4508, 'Fielding Data'!$A$1:$H$12056, 6, 0), 0)</f>
        <v>58</v>
      </c>
      <c r="S4508" s="13">
        <f>IFERROR(VLOOKUP($A4508, 'Fielding Data'!$A$1:$H$12056, 7, 0), 0)</f>
        <v>3</v>
      </c>
      <c r="T4508" s="13">
        <f>IFERROR(VLOOKUP($A4508, 'Fielding Data'!$A$1:$H$12056, 8, 0), 0)</f>
        <v>55</v>
      </c>
      <c r="U4508" s="13">
        <f>SUMIFS('Fielding Data'!E:E, 'Fielding Data'!$A:$A, $A4508)</f>
        <v>696</v>
      </c>
      <c r="V4508" s="13">
        <f>SUMIFS('Fielding Data'!F:F, 'Fielding Data'!$A:$A, $A4508)</f>
        <v>58</v>
      </c>
      <c r="W4508" s="13">
        <f>SUMIFS('Fielding Data'!G:G, 'Fielding Data'!$A:$A, $A4508)</f>
        <v>3</v>
      </c>
      <c r="X4508" s="13">
        <f>SUMIFS('Fielding Data'!H:H, 'Fielding Data'!$A:$A, $A4508)</f>
        <v>55</v>
      </c>
    </row>
    <row r="4509" spans="1:24" x14ac:dyDescent="0.3">
      <c r="A4509" s="13" t="str">
        <f t="shared" si="141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 t="shared" si="140"/>
        <v>C</v>
      </c>
      <c r="Q4509" s="13">
        <f>IFERROR(VLOOKUP($A4509, 'Fielding Data'!$A$1:$H$12056, 5, 0), 0)</f>
        <v>210</v>
      </c>
      <c r="R4509" s="13">
        <f>IFERROR(VLOOKUP($A4509, 'Fielding Data'!$A$1:$H$12056, 6, 0), 0)</f>
        <v>15</v>
      </c>
      <c r="S4509" s="13">
        <f>IFERROR(VLOOKUP($A4509, 'Fielding Data'!$A$1:$H$12056, 7, 0), 0)</f>
        <v>1</v>
      </c>
      <c r="T4509" s="13">
        <f>IFERROR(VLOOKUP($A4509, 'Fielding Data'!$A$1:$H$12056, 8, 0), 0)</f>
        <v>0</v>
      </c>
      <c r="U4509" s="13">
        <f>SUMIFS('Fielding Data'!E:E, 'Fielding Data'!$A:$A, $A4509)</f>
        <v>210</v>
      </c>
      <c r="V4509" s="13">
        <f>SUMIFS('Fielding Data'!F:F, 'Fielding Data'!$A:$A, $A4509)</f>
        <v>15</v>
      </c>
      <c r="W4509" s="13">
        <f>SUMIFS('Fielding Data'!G:G, 'Fielding Data'!$A:$A, $A4509)</f>
        <v>1</v>
      </c>
      <c r="X4509" s="13">
        <f>SUMIFS('Fielding Data'!H:H, 'Fielding Data'!$A:$A, $A4509)</f>
        <v>0</v>
      </c>
    </row>
    <row r="4510" spans="1:24" x14ac:dyDescent="0.3">
      <c r="A4510" s="13" t="str">
        <f t="shared" si="141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 t="shared" si="140"/>
        <v>P</v>
      </c>
      <c r="Q4510" s="13">
        <f>IFERROR(VLOOKUP($A4510, 'Fielding Data'!$A$1:$H$12056, 5, 0), 0)</f>
        <v>0</v>
      </c>
      <c r="R4510" s="13">
        <f>IFERROR(VLOOKUP($A4510, 'Fielding Data'!$A$1:$H$12056, 6, 0), 0)</f>
        <v>2</v>
      </c>
      <c r="S4510" s="13">
        <f>IFERROR(VLOOKUP($A4510, 'Fielding Data'!$A$1:$H$12056, 7, 0), 0)</f>
        <v>1</v>
      </c>
      <c r="T4510" s="13">
        <f>IFERROR(VLOOKUP($A4510, 'Fielding Data'!$A$1:$H$12056, 8, 0), 0)</f>
        <v>0</v>
      </c>
      <c r="U4510" s="13">
        <f>SUMIFS('Fielding Data'!E:E, 'Fielding Data'!$A:$A, $A4510)</f>
        <v>0</v>
      </c>
      <c r="V4510" s="13">
        <f>SUMIFS('Fielding Data'!F:F, 'Fielding Data'!$A:$A, $A4510)</f>
        <v>2</v>
      </c>
      <c r="W4510" s="13">
        <f>SUMIFS('Fielding Data'!G:G, 'Fielding Data'!$A:$A, $A4510)</f>
        <v>1</v>
      </c>
      <c r="X4510" s="13">
        <f>SUMIFS('Fielding Data'!H:H, 'Fielding Data'!$A:$A, $A4510)</f>
        <v>0</v>
      </c>
    </row>
    <row r="4511" spans="1:24" x14ac:dyDescent="0.3">
      <c r="A4511" s="13" t="str">
        <f t="shared" si="141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 t="shared" si="140"/>
        <v>C</v>
      </c>
      <c r="Q4511" s="13">
        <f>IFERROR(VLOOKUP($A4511, 'Fielding Data'!$A$1:$H$12056, 5, 0), 0)</f>
        <v>98</v>
      </c>
      <c r="R4511" s="13">
        <f>IFERROR(VLOOKUP($A4511, 'Fielding Data'!$A$1:$H$12056, 6, 0), 0)</f>
        <v>7</v>
      </c>
      <c r="S4511" s="13">
        <f>IFERROR(VLOOKUP($A4511, 'Fielding Data'!$A$1:$H$12056, 7, 0), 0)</f>
        <v>0</v>
      </c>
      <c r="T4511" s="13">
        <f>IFERROR(VLOOKUP($A4511, 'Fielding Data'!$A$1:$H$12056, 8, 0), 0)</f>
        <v>0</v>
      </c>
      <c r="U4511" s="13">
        <f>SUMIFS('Fielding Data'!E:E, 'Fielding Data'!$A:$A, $A4511)</f>
        <v>98</v>
      </c>
      <c r="V4511" s="13">
        <f>SUMIFS('Fielding Data'!F:F, 'Fielding Data'!$A:$A, $A4511)</f>
        <v>7</v>
      </c>
      <c r="W4511" s="13">
        <f>SUMIFS('Fielding Data'!G:G, 'Fielding Data'!$A:$A, $A4511)</f>
        <v>0</v>
      </c>
      <c r="X4511" s="13">
        <f>SUMIFS('Fielding Data'!H:H, 'Fielding Data'!$A:$A, $A4511)</f>
        <v>0</v>
      </c>
    </row>
    <row r="4512" spans="1:24" x14ac:dyDescent="0.3">
      <c r="A4512" s="13" t="str">
        <f t="shared" si="141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 t="shared" si="140"/>
        <v>3B</v>
      </c>
      <c r="Q4512" s="13">
        <f>IFERROR(VLOOKUP($A4512, 'Fielding Data'!$A$1:$H$12056, 5, 0), 0)</f>
        <v>77</v>
      </c>
      <c r="R4512" s="13">
        <f>IFERROR(VLOOKUP($A4512, 'Fielding Data'!$A$1:$H$12056, 6, 0), 0)</f>
        <v>206</v>
      </c>
      <c r="S4512" s="13">
        <f>IFERROR(VLOOKUP($A4512, 'Fielding Data'!$A$1:$H$12056, 7, 0), 0)</f>
        <v>18</v>
      </c>
      <c r="T4512" s="13">
        <f>IFERROR(VLOOKUP($A4512, 'Fielding Data'!$A$1:$H$12056, 8, 0), 0)</f>
        <v>14</v>
      </c>
      <c r="U4512" s="13">
        <f>SUMIFS('Fielding Data'!E:E, 'Fielding Data'!$A:$A, $A4512)</f>
        <v>77</v>
      </c>
      <c r="V4512" s="13">
        <f>SUMIFS('Fielding Data'!F:F, 'Fielding Data'!$A:$A, $A4512)</f>
        <v>206</v>
      </c>
      <c r="W4512" s="13">
        <f>SUMIFS('Fielding Data'!G:G, 'Fielding Data'!$A:$A, $A4512)</f>
        <v>18</v>
      </c>
      <c r="X4512" s="13">
        <f>SUMIFS('Fielding Data'!H:H, 'Fielding Data'!$A:$A, $A4512)</f>
        <v>14</v>
      </c>
    </row>
    <row r="4513" spans="1:24" x14ac:dyDescent="0.3">
      <c r="A4513" s="13" t="str">
        <f t="shared" si="141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 t="shared" si="140"/>
        <v>1B</v>
      </c>
      <c r="Q4513" s="13">
        <f>IFERROR(VLOOKUP($A4513, 'Fielding Data'!$A$1:$H$12056, 5, 0), 0)</f>
        <v>185</v>
      </c>
      <c r="R4513" s="13">
        <f>IFERROR(VLOOKUP($A4513, 'Fielding Data'!$A$1:$H$12056, 6, 0), 0)</f>
        <v>9</v>
      </c>
      <c r="S4513" s="13">
        <f>IFERROR(VLOOKUP($A4513, 'Fielding Data'!$A$1:$H$12056, 7, 0), 0)</f>
        <v>1</v>
      </c>
      <c r="T4513" s="13">
        <f>IFERROR(VLOOKUP($A4513, 'Fielding Data'!$A$1:$H$12056, 8, 0), 0)</f>
        <v>29</v>
      </c>
      <c r="U4513" s="13">
        <f>SUMIFS('Fielding Data'!E:E, 'Fielding Data'!$A:$A, $A4513)</f>
        <v>879</v>
      </c>
      <c r="V4513" s="13">
        <f>SUMIFS('Fielding Data'!F:F, 'Fielding Data'!$A:$A, $A4513)</f>
        <v>42</v>
      </c>
      <c r="W4513" s="13">
        <f>SUMIFS('Fielding Data'!G:G, 'Fielding Data'!$A:$A, $A4513)</f>
        <v>5</v>
      </c>
      <c r="X4513" s="13">
        <f>SUMIFS('Fielding Data'!H:H, 'Fielding Data'!$A:$A, $A4513)</f>
        <v>31</v>
      </c>
    </row>
    <row r="4514" spans="1:24" x14ac:dyDescent="0.3">
      <c r="A4514" s="13" t="str">
        <f t="shared" si="141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 t="shared" si="140"/>
        <v>P</v>
      </c>
      <c r="Q4514" s="13">
        <f>IFERROR(VLOOKUP($A4514, 'Fielding Data'!$A$1:$H$12056, 5, 0), 0)</f>
        <v>22</v>
      </c>
      <c r="R4514" s="13">
        <f>IFERROR(VLOOKUP($A4514, 'Fielding Data'!$A$1:$H$12056, 6, 0), 0)</f>
        <v>19</v>
      </c>
      <c r="S4514" s="13">
        <f>IFERROR(VLOOKUP($A4514, 'Fielding Data'!$A$1:$H$12056, 7, 0), 0)</f>
        <v>1</v>
      </c>
      <c r="T4514" s="13">
        <f>IFERROR(VLOOKUP($A4514, 'Fielding Data'!$A$1:$H$12056, 8, 0), 0)</f>
        <v>2</v>
      </c>
      <c r="U4514" s="13">
        <f>SUMIFS('Fielding Data'!E:E, 'Fielding Data'!$A:$A, $A4514)</f>
        <v>22</v>
      </c>
      <c r="V4514" s="13">
        <f>SUMIFS('Fielding Data'!F:F, 'Fielding Data'!$A:$A, $A4514)</f>
        <v>19</v>
      </c>
      <c r="W4514" s="13">
        <f>SUMIFS('Fielding Data'!G:G, 'Fielding Data'!$A:$A, $A4514)</f>
        <v>1</v>
      </c>
      <c r="X4514" s="13">
        <f>SUMIFS('Fielding Data'!H:H, 'Fielding Data'!$A:$A, $A4514)</f>
        <v>2</v>
      </c>
    </row>
    <row r="4515" spans="1:24" x14ac:dyDescent="0.3">
      <c r="A4515" s="13" t="str">
        <f t="shared" si="141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 t="shared" si="140"/>
        <v>P</v>
      </c>
      <c r="Q4515" s="13">
        <f>IFERROR(VLOOKUP($A4515, 'Fielding Data'!$A$1:$H$12056, 5, 0), 0)</f>
        <v>8</v>
      </c>
      <c r="R4515" s="13">
        <f>IFERROR(VLOOKUP($A4515, 'Fielding Data'!$A$1:$H$12056, 6, 0), 0)</f>
        <v>17</v>
      </c>
      <c r="S4515" s="13">
        <f>IFERROR(VLOOKUP($A4515, 'Fielding Data'!$A$1:$H$12056, 7, 0), 0)</f>
        <v>1</v>
      </c>
      <c r="T4515" s="13">
        <f>IFERROR(VLOOKUP($A4515, 'Fielding Data'!$A$1:$H$12056, 8, 0), 0)</f>
        <v>0</v>
      </c>
      <c r="U4515" s="13">
        <f>SUMIFS('Fielding Data'!E:E, 'Fielding Data'!$A:$A, $A4515)</f>
        <v>8</v>
      </c>
      <c r="V4515" s="13">
        <f>SUMIFS('Fielding Data'!F:F, 'Fielding Data'!$A:$A, $A4515)</f>
        <v>17</v>
      </c>
      <c r="W4515" s="13">
        <f>SUMIFS('Fielding Data'!G:G, 'Fielding Data'!$A:$A, $A4515)</f>
        <v>1</v>
      </c>
      <c r="X4515" s="13">
        <f>SUMIFS('Fielding Data'!H:H, 'Fielding Data'!$A:$A, $A4515)</f>
        <v>0</v>
      </c>
    </row>
    <row r="4516" spans="1:24" x14ac:dyDescent="0.3">
      <c r="A4516" s="13" t="str">
        <f t="shared" si="141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 t="shared" si="140"/>
        <v>2B</v>
      </c>
      <c r="Q4516" s="13">
        <f>IFERROR(VLOOKUP($A4516, 'Fielding Data'!$A$1:$H$12056, 5, 0), 0)</f>
        <v>55</v>
      </c>
      <c r="R4516" s="13">
        <f>IFERROR(VLOOKUP($A4516, 'Fielding Data'!$A$1:$H$12056, 6, 0), 0)</f>
        <v>90</v>
      </c>
      <c r="S4516" s="13">
        <f>IFERROR(VLOOKUP($A4516, 'Fielding Data'!$A$1:$H$12056, 7, 0), 0)</f>
        <v>0</v>
      </c>
      <c r="T4516" s="13">
        <f>IFERROR(VLOOKUP($A4516, 'Fielding Data'!$A$1:$H$12056, 8, 0), 0)</f>
        <v>19</v>
      </c>
      <c r="U4516" s="13">
        <f>SUMIFS('Fielding Data'!E:E, 'Fielding Data'!$A:$A, $A4516)</f>
        <v>80</v>
      </c>
      <c r="V4516" s="13">
        <f>SUMIFS('Fielding Data'!F:F, 'Fielding Data'!$A:$A, $A4516)</f>
        <v>158</v>
      </c>
      <c r="W4516" s="13">
        <f>SUMIFS('Fielding Data'!G:G, 'Fielding Data'!$A:$A, $A4516)</f>
        <v>2</v>
      </c>
      <c r="X4516" s="13">
        <f>SUMIFS('Fielding Data'!H:H, 'Fielding Data'!$A:$A, $A4516)</f>
        <v>27</v>
      </c>
    </row>
    <row r="4517" spans="1:24" x14ac:dyDescent="0.3">
      <c r="A4517" s="13" t="str">
        <f t="shared" si="141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 t="shared" si="140"/>
        <v>C</v>
      </c>
      <c r="Q4517" s="13">
        <f>IFERROR(VLOOKUP($A4517, 'Fielding Data'!$A$1:$H$12056, 5, 0), 0)</f>
        <v>2</v>
      </c>
      <c r="R4517" s="13">
        <f>IFERROR(VLOOKUP($A4517, 'Fielding Data'!$A$1:$H$12056, 6, 0), 0)</f>
        <v>0</v>
      </c>
      <c r="S4517" s="13">
        <f>IFERROR(VLOOKUP($A4517, 'Fielding Data'!$A$1:$H$12056, 7, 0), 0)</f>
        <v>0</v>
      </c>
      <c r="T4517" s="13">
        <f>IFERROR(VLOOKUP($A4517, 'Fielding Data'!$A$1:$H$12056, 8, 0), 0)</f>
        <v>0</v>
      </c>
      <c r="U4517" s="13">
        <f>SUMIFS('Fielding Data'!E:E, 'Fielding Data'!$A:$A, $A4517)</f>
        <v>2</v>
      </c>
      <c r="V4517" s="13">
        <f>SUMIFS('Fielding Data'!F:F, 'Fielding Data'!$A:$A, $A4517)</f>
        <v>0</v>
      </c>
      <c r="W4517" s="13">
        <f>SUMIFS('Fielding Data'!G:G, 'Fielding Data'!$A:$A, $A4517)</f>
        <v>0</v>
      </c>
      <c r="X4517" s="13">
        <f>SUMIFS('Fielding Data'!H:H, 'Fielding Data'!$A:$A, $A4517)</f>
        <v>0</v>
      </c>
    </row>
    <row r="4518" spans="1:24" x14ac:dyDescent="0.3">
      <c r="A4518" s="13" t="str">
        <f t="shared" si="141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 t="shared" si="140"/>
        <v>P</v>
      </c>
      <c r="Q4518" s="13">
        <f>IFERROR(VLOOKUP($A4518, 'Fielding Data'!$A$1:$H$12056, 5, 0), 0)</f>
        <v>1</v>
      </c>
      <c r="R4518" s="13">
        <f>IFERROR(VLOOKUP($A4518, 'Fielding Data'!$A$1:$H$12056, 6, 0), 0)</f>
        <v>3</v>
      </c>
      <c r="S4518" s="13">
        <f>IFERROR(VLOOKUP($A4518, 'Fielding Data'!$A$1:$H$12056, 7, 0), 0)</f>
        <v>0</v>
      </c>
      <c r="T4518" s="13">
        <f>IFERROR(VLOOKUP($A4518, 'Fielding Data'!$A$1:$H$12056, 8, 0), 0)</f>
        <v>1</v>
      </c>
      <c r="U4518" s="13">
        <f>SUMIFS('Fielding Data'!E:E, 'Fielding Data'!$A:$A, $A4518)</f>
        <v>1</v>
      </c>
      <c r="V4518" s="13">
        <f>SUMIFS('Fielding Data'!F:F, 'Fielding Data'!$A:$A, $A4518)</f>
        <v>3</v>
      </c>
      <c r="W4518" s="13">
        <f>SUMIFS('Fielding Data'!G:G, 'Fielding Data'!$A:$A, $A4518)</f>
        <v>0</v>
      </c>
      <c r="X4518" s="13">
        <f>SUMIFS('Fielding Data'!H:H, 'Fielding Data'!$A:$A, $A4518)</f>
        <v>1</v>
      </c>
    </row>
    <row r="4519" spans="1:24" x14ac:dyDescent="0.3">
      <c r="A4519" s="13" t="str">
        <f t="shared" si="141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 t="shared" si="140"/>
        <v>CF</v>
      </c>
      <c r="Q4519" s="13">
        <f>IFERROR(VLOOKUP($A4519, 'Fielding Data'!$A$1:$H$12056, 5, 0), 0)</f>
        <v>0</v>
      </c>
      <c r="R4519" s="13">
        <f>IFERROR(VLOOKUP($A4519, 'Fielding Data'!$A$1:$H$12056, 6, 0), 0)</f>
        <v>0</v>
      </c>
      <c r="S4519" s="13">
        <f>IFERROR(VLOOKUP($A4519, 'Fielding Data'!$A$1:$H$12056, 7, 0), 0)</f>
        <v>0</v>
      </c>
      <c r="T4519" s="13">
        <f>IFERROR(VLOOKUP($A4519, 'Fielding Data'!$A$1:$H$12056, 8, 0), 0)</f>
        <v>0</v>
      </c>
      <c r="U4519" s="13">
        <f>SUMIFS('Fielding Data'!E:E, 'Fielding Data'!$A:$A, $A4519)</f>
        <v>30</v>
      </c>
      <c r="V4519" s="13">
        <f>SUMIFS('Fielding Data'!F:F, 'Fielding Data'!$A:$A, $A4519)</f>
        <v>0</v>
      </c>
      <c r="W4519" s="13">
        <f>SUMIFS('Fielding Data'!G:G, 'Fielding Data'!$A:$A, $A4519)</f>
        <v>1</v>
      </c>
      <c r="X4519" s="13">
        <f>SUMIFS('Fielding Data'!H:H, 'Fielding Data'!$A:$A, $A4519)</f>
        <v>0</v>
      </c>
    </row>
    <row r="4520" spans="1:24" x14ac:dyDescent="0.3">
      <c r="A4520" s="13" t="str">
        <f t="shared" si="141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 t="shared" si="140"/>
        <v>1B</v>
      </c>
      <c r="Q4520" s="13">
        <f>IFERROR(VLOOKUP($A4520, 'Fielding Data'!$A$1:$H$12056, 5, 0), 0)</f>
        <v>257</v>
      </c>
      <c r="R4520" s="13">
        <f>IFERROR(VLOOKUP($A4520, 'Fielding Data'!$A$1:$H$12056, 6, 0), 0)</f>
        <v>16</v>
      </c>
      <c r="S4520" s="13">
        <f>IFERROR(VLOOKUP($A4520, 'Fielding Data'!$A$1:$H$12056, 7, 0), 0)</f>
        <v>2</v>
      </c>
      <c r="T4520" s="13">
        <f>IFERROR(VLOOKUP($A4520, 'Fielding Data'!$A$1:$H$12056, 8, 0), 0)</f>
        <v>27</v>
      </c>
      <c r="U4520" s="13">
        <f>SUMIFS('Fielding Data'!E:E, 'Fielding Data'!$A:$A, $A4520)</f>
        <v>267</v>
      </c>
      <c r="V4520" s="13">
        <f>SUMIFS('Fielding Data'!F:F, 'Fielding Data'!$A:$A, $A4520)</f>
        <v>37</v>
      </c>
      <c r="W4520" s="13">
        <f>SUMIFS('Fielding Data'!G:G, 'Fielding Data'!$A:$A, $A4520)</f>
        <v>5</v>
      </c>
      <c r="X4520" s="13">
        <f>SUMIFS('Fielding Data'!H:H, 'Fielding Data'!$A:$A, $A4520)</f>
        <v>27</v>
      </c>
    </row>
    <row r="4521" spans="1:24" x14ac:dyDescent="0.3">
      <c r="A4521" s="13" t="str">
        <f t="shared" si="141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 t="shared" si="140"/>
        <v>P</v>
      </c>
      <c r="Q4521" s="13">
        <f>IFERROR(VLOOKUP($A4521, 'Fielding Data'!$A$1:$H$12056, 5, 0), 0)</f>
        <v>8</v>
      </c>
      <c r="R4521" s="13">
        <f>IFERROR(VLOOKUP($A4521, 'Fielding Data'!$A$1:$H$12056, 6, 0), 0)</f>
        <v>35</v>
      </c>
      <c r="S4521" s="13">
        <f>IFERROR(VLOOKUP($A4521, 'Fielding Data'!$A$1:$H$12056, 7, 0), 0)</f>
        <v>1</v>
      </c>
      <c r="T4521" s="13">
        <f>IFERROR(VLOOKUP($A4521, 'Fielding Data'!$A$1:$H$12056, 8, 0), 0)</f>
        <v>3</v>
      </c>
      <c r="U4521" s="13">
        <f>SUMIFS('Fielding Data'!E:E, 'Fielding Data'!$A:$A, $A4521)</f>
        <v>8</v>
      </c>
      <c r="V4521" s="13">
        <f>SUMIFS('Fielding Data'!F:F, 'Fielding Data'!$A:$A, $A4521)</f>
        <v>35</v>
      </c>
      <c r="W4521" s="13">
        <f>SUMIFS('Fielding Data'!G:G, 'Fielding Data'!$A:$A, $A4521)</f>
        <v>1</v>
      </c>
      <c r="X4521" s="13">
        <f>SUMIFS('Fielding Data'!H:H, 'Fielding Data'!$A:$A, $A4521)</f>
        <v>3</v>
      </c>
    </row>
    <row r="4522" spans="1:24" x14ac:dyDescent="0.3">
      <c r="A4522" s="13" t="str">
        <f t="shared" si="141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 t="shared" si="140"/>
        <v>CF</v>
      </c>
      <c r="Q4522" s="13">
        <f>IFERROR(VLOOKUP($A4522, 'Fielding Data'!$A$1:$H$12056, 5, 0), 0)</f>
        <v>0</v>
      </c>
      <c r="R4522" s="13">
        <f>IFERROR(VLOOKUP($A4522, 'Fielding Data'!$A$1:$H$12056, 6, 0), 0)</f>
        <v>0</v>
      </c>
      <c r="S4522" s="13">
        <f>IFERROR(VLOOKUP($A4522, 'Fielding Data'!$A$1:$H$12056, 7, 0), 0)</f>
        <v>0</v>
      </c>
      <c r="T4522" s="13">
        <f>IFERROR(VLOOKUP($A4522, 'Fielding Data'!$A$1:$H$12056, 8, 0), 0)</f>
        <v>0</v>
      </c>
      <c r="U4522" s="13">
        <f>SUMIFS('Fielding Data'!E:E, 'Fielding Data'!$A:$A, $A4522)</f>
        <v>255</v>
      </c>
      <c r="V4522" s="13">
        <f>SUMIFS('Fielding Data'!F:F, 'Fielding Data'!$A:$A, $A4522)</f>
        <v>7</v>
      </c>
      <c r="W4522" s="13">
        <f>SUMIFS('Fielding Data'!G:G, 'Fielding Data'!$A:$A, $A4522)</f>
        <v>1</v>
      </c>
      <c r="X4522" s="13">
        <f>SUMIFS('Fielding Data'!H:H, 'Fielding Data'!$A:$A, $A4522)</f>
        <v>2</v>
      </c>
    </row>
    <row r="4523" spans="1:24" x14ac:dyDescent="0.3">
      <c r="A4523" s="13" t="str">
        <f t="shared" si="141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 t="shared" si="140"/>
        <v>P</v>
      </c>
      <c r="Q4523" s="13">
        <f>IFERROR(VLOOKUP($A4523, 'Fielding Data'!$A$1:$H$12056, 5, 0), 0)</f>
        <v>1</v>
      </c>
      <c r="R4523" s="13">
        <f>IFERROR(VLOOKUP($A4523, 'Fielding Data'!$A$1:$H$12056, 6, 0), 0)</f>
        <v>2</v>
      </c>
      <c r="S4523" s="13">
        <f>IFERROR(VLOOKUP($A4523, 'Fielding Data'!$A$1:$H$12056, 7, 0), 0)</f>
        <v>1</v>
      </c>
      <c r="T4523" s="13">
        <f>IFERROR(VLOOKUP($A4523, 'Fielding Data'!$A$1:$H$12056, 8, 0), 0)</f>
        <v>0</v>
      </c>
      <c r="U4523" s="13">
        <f>SUMIFS('Fielding Data'!E:E, 'Fielding Data'!$A:$A, $A4523)</f>
        <v>1</v>
      </c>
      <c r="V4523" s="13">
        <f>SUMIFS('Fielding Data'!F:F, 'Fielding Data'!$A:$A, $A4523)</f>
        <v>2</v>
      </c>
      <c r="W4523" s="13">
        <f>SUMIFS('Fielding Data'!G:G, 'Fielding Data'!$A:$A, $A4523)</f>
        <v>1</v>
      </c>
      <c r="X4523" s="13">
        <f>SUMIFS('Fielding Data'!H:H, 'Fielding Data'!$A:$A, $A4523)</f>
        <v>0</v>
      </c>
    </row>
    <row r="4524" spans="1:24" x14ac:dyDescent="0.3">
      <c r="A4524" s="13" t="str">
        <f t="shared" si="141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 t="shared" si="140"/>
        <v>P</v>
      </c>
      <c r="Q4524" s="13">
        <f>IFERROR(VLOOKUP($A4524, 'Fielding Data'!$A$1:$H$12056, 5, 0), 0)</f>
        <v>7</v>
      </c>
      <c r="R4524" s="13">
        <f>IFERROR(VLOOKUP($A4524, 'Fielding Data'!$A$1:$H$12056, 6, 0), 0)</f>
        <v>4</v>
      </c>
      <c r="S4524" s="13">
        <f>IFERROR(VLOOKUP($A4524, 'Fielding Data'!$A$1:$H$12056, 7, 0), 0)</f>
        <v>0</v>
      </c>
      <c r="T4524" s="13">
        <f>IFERROR(VLOOKUP($A4524, 'Fielding Data'!$A$1:$H$12056, 8, 0), 0)</f>
        <v>1</v>
      </c>
      <c r="U4524" s="13">
        <f>SUMIFS('Fielding Data'!E:E, 'Fielding Data'!$A:$A, $A4524)</f>
        <v>7</v>
      </c>
      <c r="V4524" s="13">
        <f>SUMIFS('Fielding Data'!F:F, 'Fielding Data'!$A:$A, $A4524)</f>
        <v>4</v>
      </c>
      <c r="W4524" s="13">
        <f>SUMIFS('Fielding Data'!G:G, 'Fielding Data'!$A:$A, $A4524)</f>
        <v>0</v>
      </c>
      <c r="X4524" s="13">
        <f>SUMIFS('Fielding Data'!H:H, 'Fielding Data'!$A:$A, $A4524)</f>
        <v>1</v>
      </c>
    </row>
    <row r="4525" spans="1:24" x14ac:dyDescent="0.3">
      <c r="A4525" s="13" t="str">
        <f t="shared" si="141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 t="shared" si="140"/>
        <v>CF</v>
      </c>
      <c r="Q4525" s="13">
        <f>IFERROR(VLOOKUP($A4525, 'Fielding Data'!$A$1:$H$12056, 5, 0), 0)</f>
        <v>0</v>
      </c>
      <c r="R4525" s="13">
        <f>IFERROR(VLOOKUP($A4525, 'Fielding Data'!$A$1:$H$12056, 6, 0), 0)</f>
        <v>0</v>
      </c>
      <c r="S4525" s="13">
        <f>IFERROR(VLOOKUP($A4525, 'Fielding Data'!$A$1:$H$12056, 7, 0), 0)</f>
        <v>0</v>
      </c>
      <c r="T4525" s="13">
        <f>IFERROR(VLOOKUP($A4525, 'Fielding Data'!$A$1:$H$12056, 8, 0), 0)</f>
        <v>0</v>
      </c>
      <c r="U4525" s="13">
        <f>SUMIFS('Fielding Data'!E:E, 'Fielding Data'!$A:$A, $A4525)</f>
        <v>126</v>
      </c>
      <c r="V4525" s="13">
        <f>SUMIFS('Fielding Data'!F:F, 'Fielding Data'!$A:$A, $A4525)</f>
        <v>5</v>
      </c>
      <c r="W4525" s="13">
        <f>SUMIFS('Fielding Data'!G:G, 'Fielding Data'!$A:$A, $A4525)</f>
        <v>1</v>
      </c>
      <c r="X4525" s="13">
        <f>SUMIFS('Fielding Data'!H:H, 'Fielding Data'!$A:$A, $A4525)</f>
        <v>1</v>
      </c>
    </row>
    <row r="4526" spans="1:24" x14ac:dyDescent="0.3">
      <c r="A4526" s="13" t="str">
        <f t="shared" si="141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 t="shared" si="140"/>
        <v>CF</v>
      </c>
      <c r="Q4526" s="13">
        <f>IFERROR(VLOOKUP($A4526, 'Fielding Data'!$A$1:$H$12056, 5, 0), 0)</f>
        <v>0</v>
      </c>
      <c r="R4526" s="13">
        <f>IFERROR(VLOOKUP($A4526, 'Fielding Data'!$A$1:$H$12056, 6, 0), 0)</f>
        <v>0</v>
      </c>
      <c r="S4526" s="13">
        <f>IFERROR(VLOOKUP($A4526, 'Fielding Data'!$A$1:$H$12056, 7, 0), 0)</f>
        <v>0</v>
      </c>
      <c r="T4526" s="13">
        <f>IFERROR(VLOOKUP($A4526, 'Fielding Data'!$A$1:$H$12056, 8, 0), 0)</f>
        <v>0</v>
      </c>
      <c r="U4526" s="13">
        <f>SUMIFS('Fielding Data'!E:E, 'Fielding Data'!$A:$A, $A4526)</f>
        <v>174</v>
      </c>
      <c r="V4526" s="13">
        <f>SUMIFS('Fielding Data'!F:F, 'Fielding Data'!$A:$A, $A4526)</f>
        <v>4</v>
      </c>
      <c r="W4526" s="13">
        <f>SUMIFS('Fielding Data'!G:G, 'Fielding Data'!$A:$A, $A4526)</f>
        <v>0</v>
      </c>
      <c r="X4526" s="13">
        <f>SUMIFS('Fielding Data'!H:H, 'Fielding Data'!$A:$A, $A4526)</f>
        <v>2</v>
      </c>
    </row>
    <row r="4527" spans="1:24" x14ac:dyDescent="0.3">
      <c r="A4527" s="13" t="str">
        <f t="shared" si="141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 t="shared" si="140"/>
        <v>P</v>
      </c>
      <c r="Q4527" s="13">
        <f>IFERROR(VLOOKUP($A4527, 'Fielding Data'!$A$1:$H$12056, 5, 0), 0)</f>
        <v>7</v>
      </c>
      <c r="R4527" s="13">
        <f>IFERROR(VLOOKUP($A4527, 'Fielding Data'!$A$1:$H$12056, 6, 0), 0)</f>
        <v>8</v>
      </c>
      <c r="S4527" s="13">
        <f>IFERROR(VLOOKUP($A4527, 'Fielding Data'!$A$1:$H$12056, 7, 0), 0)</f>
        <v>2</v>
      </c>
      <c r="T4527" s="13">
        <f>IFERROR(VLOOKUP($A4527, 'Fielding Data'!$A$1:$H$12056, 8, 0), 0)</f>
        <v>1</v>
      </c>
      <c r="U4527" s="13">
        <f>SUMIFS('Fielding Data'!E:E, 'Fielding Data'!$A:$A, $A4527)</f>
        <v>7</v>
      </c>
      <c r="V4527" s="13">
        <f>SUMIFS('Fielding Data'!F:F, 'Fielding Data'!$A:$A, $A4527)</f>
        <v>8</v>
      </c>
      <c r="W4527" s="13">
        <f>SUMIFS('Fielding Data'!G:G, 'Fielding Data'!$A:$A, $A4527)</f>
        <v>2</v>
      </c>
      <c r="X4527" s="13">
        <f>SUMIFS('Fielding Data'!H:H, 'Fielding Data'!$A:$A, $A4527)</f>
        <v>1</v>
      </c>
    </row>
    <row r="4528" spans="1:24" x14ac:dyDescent="0.3">
      <c r="A4528" s="13" t="str">
        <f t="shared" si="141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 t="shared" si="140"/>
        <v>P</v>
      </c>
      <c r="Q4528" s="13">
        <f>IFERROR(VLOOKUP($A4528, 'Fielding Data'!$A$1:$H$12056, 5, 0), 0)</f>
        <v>17</v>
      </c>
      <c r="R4528" s="13">
        <f>IFERROR(VLOOKUP($A4528, 'Fielding Data'!$A$1:$H$12056, 6, 0), 0)</f>
        <v>21</v>
      </c>
      <c r="S4528" s="13">
        <f>IFERROR(VLOOKUP($A4528, 'Fielding Data'!$A$1:$H$12056, 7, 0), 0)</f>
        <v>3</v>
      </c>
      <c r="T4528" s="13">
        <f>IFERROR(VLOOKUP($A4528, 'Fielding Data'!$A$1:$H$12056, 8, 0), 0)</f>
        <v>0</v>
      </c>
      <c r="U4528" s="13">
        <f>SUMIFS('Fielding Data'!E:E, 'Fielding Data'!$A:$A, $A4528)</f>
        <v>17</v>
      </c>
      <c r="V4528" s="13">
        <f>SUMIFS('Fielding Data'!F:F, 'Fielding Data'!$A:$A, $A4528)</f>
        <v>21</v>
      </c>
      <c r="W4528" s="13">
        <f>SUMIFS('Fielding Data'!G:G, 'Fielding Data'!$A:$A, $A4528)</f>
        <v>3</v>
      </c>
      <c r="X4528" s="13">
        <f>SUMIFS('Fielding Data'!H:H, 'Fielding Data'!$A:$A, $A4528)</f>
        <v>0</v>
      </c>
    </row>
    <row r="4529" spans="1:24" x14ac:dyDescent="0.3">
      <c r="A4529" s="13" t="str">
        <f t="shared" si="141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 t="shared" si="140"/>
        <v>OF</v>
      </c>
      <c r="Q4529" s="13">
        <f>IFERROR(VLOOKUP($A4529, 'Fielding Data'!$A$1:$H$12056, 5, 0), 0)</f>
        <v>242</v>
      </c>
      <c r="R4529" s="13">
        <f>IFERROR(VLOOKUP($A4529, 'Fielding Data'!$A$1:$H$12056, 6, 0), 0)</f>
        <v>5</v>
      </c>
      <c r="S4529" s="13">
        <f>IFERROR(VLOOKUP($A4529, 'Fielding Data'!$A$1:$H$12056, 7, 0), 0)</f>
        <v>3</v>
      </c>
      <c r="T4529" s="13">
        <f>IFERROR(VLOOKUP($A4529, 'Fielding Data'!$A$1:$H$12056, 8, 0), 0)</f>
        <v>1</v>
      </c>
      <c r="U4529" s="13">
        <f>SUMIFS('Fielding Data'!E:E, 'Fielding Data'!$A:$A, $A4529)</f>
        <v>242</v>
      </c>
      <c r="V4529" s="13">
        <f>SUMIFS('Fielding Data'!F:F, 'Fielding Data'!$A:$A, $A4529)</f>
        <v>5</v>
      </c>
      <c r="W4529" s="13">
        <f>SUMIFS('Fielding Data'!G:G, 'Fielding Data'!$A:$A, $A4529)</f>
        <v>3</v>
      </c>
      <c r="X4529" s="13">
        <f>SUMIFS('Fielding Data'!H:H, 'Fielding Data'!$A:$A, $A4529)</f>
        <v>1</v>
      </c>
    </row>
    <row r="4530" spans="1:24" x14ac:dyDescent="0.3">
      <c r="A4530" s="13" t="str">
        <f t="shared" si="141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 t="shared" si="140"/>
        <v>2B</v>
      </c>
      <c r="Q4530" s="13">
        <f>IFERROR(VLOOKUP($A4530, 'Fielding Data'!$A$1:$H$12056, 5, 0), 0)</f>
        <v>8</v>
      </c>
      <c r="R4530" s="13">
        <f>IFERROR(VLOOKUP($A4530, 'Fielding Data'!$A$1:$H$12056, 6, 0), 0)</f>
        <v>12</v>
      </c>
      <c r="S4530" s="13">
        <f>IFERROR(VLOOKUP($A4530, 'Fielding Data'!$A$1:$H$12056, 7, 0), 0)</f>
        <v>1</v>
      </c>
      <c r="T4530" s="13">
        <f>IFERROR(VLOOKUP($A4530, 'Fielding Data'!$A$1:$H$12056, 8, 0), 0)</f>
        <v>4</v>
      </c>
      <c r="U4530" s="13">
        <f>SUMIFS('Fielding Data'!E:E, 'Fielding Data'!$A:$A, $A4530)</f>
        <v>8</v>
      </c>
      <c r="V4530" s="13">
        <f>SUMIFS('Fielding Data'!F:F, 'Fielding Data'!$A:$A, $A4530)</f>
        <v>12</v>
      </c>
      <c r="W4530" s="13">
        <f>SUMIFS('Fielding Data'!G:G, 'Fielding Data'!$A:$A, $A4530)</f>
        <v>1</v>
      </c>
      <c r="X4530" s="13">
        <f>SUMIFS('Fielding Data'!H:H, 'Fielding Data'!$A:$A, $A4530)</f>
        <v>4</v>
      </c>
    </row>
    <row r="4531" spans="1:24" x14ac:dyDescent="0.3">
      <c r="A4531" s="13" t="str">
        <f t="shared" si="141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 t="shared" si="140"/>
        <v>2B</v>
      </c>
      <c r="Q4531" s="13">
        <f>IFERROR(VLOOKUP($A4531, 'Fielding Data'!$A$1:$H$12056, 5, 0), 0)</f>
        <v>85</v>
      </c>
      <c r="R4531" s="13">
        <f>IFERROR(VLOOKUP($A4531, 'Fielding Data'!$A$1:$H$12056, 6, 0), 0)</f>
        <v>79</v>
      </c>
      <c r="S4531" s="13">
        <f>IFERROR(VLOOKUP($A4531, 'Fielding Data'!$A$1:$H$12056, 7, 0), 0)</f>
        <v>5</v>
      </c>
      <c r="T4531" s="13">
        <f>IFERROR(VLOOKUP($A4531, 'Fielding Data'!$A$1:$H$12056, 8, 0), 0)</f>
        <v>25</v>
      </c>
      <c r="U4531" s="13">
        <f>SUMIFS('Fielding Data'!E:E, 'Fielding Data'!$A:$A, $A4531)</f>
        <v>165</v>
      </c>
      <c r="V4531" s="13">
        <f>SUMIFS('Fielding Data'!F:F, 'Fielding Data'!$A:$A, $A4531)</f>
        <v>80</v>
      </c>
      <c r="W4531" s="13">
        <f>SUMIFS('Fielding Data'!G:G, 'Fielding Data'!$A:$A, $A4531)</f>
        <v>7</v>
      </c>
      <c r="X4531" s="13">
        <f>SUMIFS('Fielding Data'!H:H, 'Fielding Data'!$A:$A, $A4531)</f>
        <v>26</v>
      </c>
    </row>
    <row r="4532" spans="1:24" x14ac:dyDescent="0.3">
      <c r="A4532" s="13" t="str">
        <f t="shared" si="141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 t="shared" si="140"/>
        <v>1B</v>
      </c>
      <c r="Q4532" s="13">
        <f>IFERROR(VLOOKUP($A4532, 'Fielding Data'!$A$1:$H$12056, 5, 0), 0)</f>
        <v>12</v>
      </c>
      <c r="R4532" s="13">
        <f>IFERROR(VLOOKUP($A4532, 'Fielding Data'!$A$1:$H$12056, 6, 0), 0)</f>
        <v>0</v>
      </c>
      <c r="S4532" s="13">
        <f>IFERROR(VLOOKUP($A4532, 'Fielding Data'!$A$1:$H$12056, 7, 0), 0)</f>
        <v>0</v>
      </c>
      <c r="T4532" s="13">
        <f>IFERROR(VLOOKUP($A4532, 'Fielding Data'!$A$1:$H$12056, 8, 0), 0)</f>
        <v>0</v>
      </c>
      <c r="U4532" s="13">
        <f>SUMIFS('Fielding Data'!E:E, 'Fielding Data'!$A:$A, $A4532)</f>
        <v>17</v>
      </c>
      <c r="V4532" s="13">
        <f>SUMIFS('Fielding Data'!F:F, 'Fielding Data'!$A:$A, $A4532)</f>
        <v>0</v>
      </c>
      <c r="W4532" s="13">
        <f>SUMIFS('Fielding Data'!G:G, 'Fielding Data'!$A:$A, $A4532)</f>
        <v>1</v>
      </c>
      <c r="X4532" s="13">
        <f>SUMIFS('Fielding Data'!H:H, 'Fielding Data'!$A:$A, $A4532)</f>
        <v>0</v>
      </c>
    </row>
    <row r="4533" spans="1:24" x14ac:dyDescent="0.3">
      <c r="A4533" s="13" t="str">
        <f t="shared" si="141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 t="shared" si="140"/>
        <v>P</v>
      </c>
      <c r="Q4533" s="13">
        <f>IFERROR(VLOOKUP($A4533, 'Fielding Data'!$A$1:$H$12056, 5, 0), 0)</f>
        <v>1</v>
      </c>
      <c r="R4533" s="13">
        <f>IFERROR(VLOOKUP($A4533, 'Fielding Data'!$A$1:$H$12056, 6, 0), 0)</f>
        <v>0</v>
      </c>
      <c r="S4533" s="13">
        <f>IFERROR(VLOOKUP($A4533, 'Fielding Data'!$A$1:$H$12056, 7, 0), 0)</f>
        <v>0</v>
      </c>
      <c r="T4533" s="13">
        <f>IFERROR(VLOOKUP($A4533, 'Fielding Data'!$A$1:$H$12056, 8, 0), 0)</f>
        <v>0</v>
      </c>
      <c r="U4533" s="13">
        <f>SUMIFS('Fielding Data'!E:E, 'Fielding Data'!$A:$A, $A4533)</f>
        <v>1</v>
      </c>
      <c r="V4533" s="13">
        <f>SUMIFS('Fielding Data'!F:F, 'Fielding Data'!$A:$A, $A4533)</f>
        <v>0</v>
      </c>
      <c r="W4533" s="13">
        <f>SUMIFS('Fielding Data'!G:G, 'Fielding Data'!$A:$A, $A4533)</f>
        <v>0</v>
      </c>
      <c r="X4533" s="13">
        <f>SUMIFS('Fielding Data'!H:H, 'Fielding Data'!$A:$A, $A4533)</f>
        <v>0</v>
      </c>
    </row>
    <row r="4534" spans="1:24" x14ac:dyDescent="0.3">
      <c r="A4534" s="13" t="str">
        <f t="shared" si="141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 t="shared" si="140"/>
        <v>2B</v>
      </c>
      <c r="Q4534" s="13">
        <f>IFERROR(VLOOKUP($A4534, 'Fielding Data'!$A$1:$H$12056, 5, 0), 0)</f>
        <v>221</v>
      </c>
      <c r="R4534" s="13">
        <f>IFERROR(VLOOKUP($A4534, 'Fielding Data'!$A$1:$H$12056, 6, 0), 0)</f>
        <v>299</v>
      </c>
      <c r="S4534" s="13">
        <f>IFERROR(VLOOKUP($A4534, 'Fielding Data'!$A$1:$H$12056, 7, 0), 0)</f>
        <v>13</v>
      </c>
      <c r="T4534" s="13">
        <f>IFERROR(VLOOKUP($A4534, 'Fielding Data'!$A$1:$H$12056, 8, 0), 0)</f>
        <v>69</v>
      </c>
      <c r="U4534" s="13">
        <f>SUMIFS('Fielding Data'!E:E, 'Fielding Data'!$A:$A, $A4534)</f>
        <v>221</v>
      </c>
      <c r="V4534" s="13">
        <f>SUMIFS('Fielding Data'!F:F, 'Fielding Data'!$A:$A, $A4534)</f>
        <v>299</v>
      </c>
      <c r="W4534" s="13">
        <f>SUMIFS('Fielding Data'!G:G, 'Fielding Data'!$A:$A, $A4534)</f>
        <v>13</v>
      </c>
      <c r="X4534" s="13">
        <f>SUMIFS('Fielding Data'!H:H, 'Fielding Data'!$A:$A, $A4534)</f>
        <v>69</v>
      </c>
    </row>
    <row r="4535" spans="1:24" x14ac:dyDescent="0.3">
      <c r="A4535" s="13" t="str">
        <f t="shared" si="141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 t="shared" si="140"/>
        <v>3B</v>
      </c>
      <c r="Q4535" s="13">
        <f>IFERROR(VLOOKUP($A4535, 'Fielding Data'!$A$1:$H$12056, 5, 0), 0)</f>
        <v>94</v>
      </c>
      <c r="R4535" s="13">
        <f>IFERROR(VLOOKUP($A4535, 'Fielding Data'!$A$1:$H$12056, 6, 0), 0)</f>
        <v>308</v>
      </c>
      <c r="S4535" s="13">
        <f>IFERROR(VLOOKUP($A4535, 'Fielding Data'!$A$1:$H$12056, 7, 0), 0)</f>
        <v>15</v>
      </c>
      <c r="T4535" s="13">
        <f>IFERROR(VLOOKUP($A4535, 'Fielding Data'!$A$1:$H$12056, 8, 0), 0)</f>
        <v>38</v>
      </c>
      <c r="U4535" s="13">
        <f>SUMIFS('Fielding Data'!E:E, 'Fielding Data'!$A:$A, $A4535)</f>
        <v>94</v>
      </c>
      <c r="V4535" s="13">
        <f>SUMIFS('Fielding Data'!F:F, 'Fielding Data'!$A:$A, $A4535)</f>
        <v>308</v>
      </c>
      <c r="W4535" s="13">
        <f>SUMIFS('Fielding Data'!G:G, 'Fielding Data'!$A:$A, $A4535)</f>
        <v>15</v>
      </c>
      <c r="X4535" s="13">
        <f>SUMIFS('Fielding Data'!H:H, 'Fielding Data'!$A:$A, $A4535)</f>
        <v>38</v>
      </c>
    </row>
    <row r="4536" spans="1:24" x14ac:dyDescent="0.3">
      <c r="A4536" s="13" t="str">
        <f t="shared" si="141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 t="shared" si="140"/>
        <v>SS</v>
      </c>
      <c r="Q4536" s="13">
        <f>IFERROR(VLOOKUP($A4536, 'Fielding Data'!$A$1:$H$12056, 5, 0), 0)</f>
        <v>199</v>
      </c>
      <c r="R4536" s="13">
        <f>IFERROR(VLOOKUP($A4536, 'Fielding Data'!$A$1:$H$12056, 6, 0), 0)</f>
        <v>459</v>
      </c>
      <c r="S4536" s="13">
        <f>IFERROR(VLOOKUP($A4536, 'Fielding Data'!$A$1:$H$12056, 7, 0), 0)</f>
        <v>15</v>
      </c>
      <c r="T4536" s="13">
        <f>IFERROR(VLOOKUP($A4536, 'Fielding Data'!$A$1:$H$12056, 8, 0), 0)</f>
        <v>96</v>
      </c>
      <c r="U4536" s="13">
        <f>SUMIFS('Fielding Data'!E:E, 'Fielding Data'!$A:$A, $A4536)</f>
        <v>199</v>
      </c>
      <c r="V4536" s="13">
        <f>SUMIFS('Fielding Data'!F:F, 'Fielding Data'!$A:$A, $A4536)</f>
        <v>459</v>
      </c>
      <c r="W4536" s="13">
        <f>SUMIFS('Fielding Data'!G:G, 'Fielding Data'!$A:$A, $A4536)</f>
        <v>15</v>
      </c>
      <c r="X4536" s="13">
        <f>SUMIFS('Fielding Data'!H:H, 'Fielding Data'!$A:$A, $A4536)</f>
        <v>96</v>
      </c>
    </row>
    <row r="4537" spans="1:24" x14ac:dyDescent="0.3">
      <c r="A4537" s="13" t="str">
        <f t="shared" si="141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 t="shared" si="140"/>
        <v>3B</v>
      </c>
      <c r="Q4537" s="13">
        <f>IFERROR(VLOOKUP($A4537, 'Fielding Data'!$A$1:$H$12056, 5, 0), 0)</f>
        <v>0</v>
      </c>
      <c r="R4537" s="13">
        <f>IFERROR(VLOOKUP($A4537, 'Fielding Data'!$A$1:$H$12056, 6, 0), 0)</f>
        <v>0</v>
      </c>
      <c r="S4537" s="13">
        <f>IFERROR(VLOOKUP($A4537, 'Fielding Data'!$A$1:$H$12056, 7, 0), 0)</f>
        <v>0</v>
      </c>
      <c r="T4537" s="13">
        <f>IFERROR(VLOOKUP($A4537, 'Fielding Data'!$A$1:$H$12056, 8, 0), 0)</f>
        <v>0</v>
      </c>
      <c r="U4537" s="13">
        <f>SUMIFS('Fielding Data'!E:E, 'Fielding Data'!$A:$A, $A4537)</f>
        <v>22</v>
      </c>
      <c r="V4537" s="13">
        <f>SUMIFS('Fielding Data'!F:F, 'Fielding Data'!$A:$A, $A4537)</f>
        <v>48</v>
      </c>
      <c r="W4537" s="13">
        <f>SUMIFS('Fielding Data'!G:G, 'Fielding Data'!$A:$A, $A4537)</f>
        <v>3</v>
      </c>
      <c r="X4537" s="13">
        <f>SUMIFS('Fielding Data'!H:H, 'Fielding Data'!$A:$A, $A4537)</f>
        <v>11</v>
      </c>
    </row>
    <row r="4538" spans="1:24" x14ac:dyDescent="0.3">
      <c r="A4538" s="13" t="str">
        <f t="shared" si="141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 t="shared" si="140"/>
        <v>2B</v>
      </c>
      <c r="Q4538" s="13">
        <f>IFERROR(VLOOKUP($A4538, 'Fielding Data'!$A$1:$H$12056, 5, 0), 0)</f>
        <v>1</v>
      </c>
      <c r="R4538" s="13">
        <f>IFERROR(VLOOKUP($A4538, 'Fielding Data'!$A$1:$H$12056, 6, 0), 0)</f>
        <v>7</v>
      </c>
      <c r="S4538" s="13">
        <f>IFERROR(VLOOKUP($A4538, 'Fielding Data'!$A$1:$H$12056, 7, 0), 0)</f>
        <v>0</v>
      </c>
      <c r="T4538" s="13">
        <f>IFERROR(VLOOKUP($A4538, 'Fielding Data'!$A$1:$H$12056, 8, 0), 0)</f>
        <v>0</v>
      </c>
      <c r="U4538" s="13">
        <f>SUMIFS('Fielding Data'!E:E, 'Fielding Data'!$A:$A, $A4538)</f>
        <v>13</v>
      </c>
      <c r="V4538" s="13">
        <f>SUMIFS('Fielding Data'!F:F, 'Fielding Data'!$A:$A, $A4538)</f>
        <v>50</v>
      </c>
      <c r="W4538" s="13">
        <f>SUMIFS('Fielding Data'!G:G, 'Fielding Data'!$A:$A, $A4538)</f>
        <v>3</v>
      </c>
      <c r="X4538" s="13">
        <f>SUMIFS('Fielding Data'!H:H, 'Fielding Data'!$A:$A, $A4538)</f>
        <v>2</v>
      </c>
    </row>
    <row r="4539" spans="1:24" x14ac:dyDescent="0.3">
      <c r="A4539" s="13" t="str">
        <f t="shared" si="141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 t="shared" si="140"/>
        <v>P</v>
      </c>
      <c r="Q4539" s="13">
        <f>IFERROR(VLOOKUP($A4539, 'Fielding Data'!$A$1:$H$12056, 5, 0), 0)</f>
        <v>4</v>
      </c>
      <c r="R4539" s="13">
        <f>IFERROR(VLOOKUP($A4539, 'Fielding Data'!$A$1:$H$12056, 6, 0), 0)</f>
        <v>5</v>
      </c>
      <c r="S4539" s="13">
        <f>IFERROR(VLOOKUP($A4539, 'Fielding Data'!$A$1:$H$12056, 7, 0), 0)</f>
        <v>2</v>
      </c>
      <c r="T4539" s="13">
        <f>IFERROR(VLOOKUP($A4539, 'Fielding Data'!$A$1:$H$12056, 8, 0), 0)</f>
        <v>0</v>
      </c>
      <c r="U4539" s="13">
        <f>SUMIFS('Fielding Data'!E:E, 'Fielding Data'!$A:$A, $A4539)</f>
        <v>4</v>
      </c>
      <c r="V4539" s="13">
        <f>SUMIFS('Fielding Data'!F:F, 'Fielding Data'!$A:$A, $A4539)</f>
        <v>5</v>
      </c>
      <c r="W4539" s="13">
        <f>SUMIFS('Fielding Data'!G:G, 'Fielding Data'!$A:$A, $A4539)</f>
        <v>2</v>
      </c>
      <c r="X4539" s="13">
        <f>SUMIFS('Fielding Data'!H:H, 'Fielding Data'!$A:$A, $A4539)</f>
        <v>0</v>
      </c>
    </row>
    <row r="4540" spans="1:24" x14ac:dyDescent="0.3">
      <c r="A4540" s="13" t="str">
        <f t="shared" si="141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 t="shared" si="140"/>
        <v>P</v>
      </c>
      <c r="Q4540" s="13">
        <f>IFERROR(VLOOKUP($A4540, 'Fielding Data'!$A$1:$H$12056, 5, 0), 0)</f>
        <v>11</v>
      </c>
      <c r="R4540" s="13">
        <f>IFERROR(VLOOKUP($A4540, 'Fielding Data'!$A$1:$H$12056, 6, 0), 0)</f>
        <v>21</v>
      </c>
      <c r="S4540" s="13">
        <f>IFERROR(VLOOKUP($A4540, 'Fielding Data'!$A$1:$H$12056, 7, 0), 0)</f>
        <v>3</v>
      </c>
      <c r="T4540" s="13">
        <f>IFERROR(VLOOKUP($A4540, 'Fielding Data'!$A$1:$H$12056, 8, 0), 0)</f>
        <v>2</v>
      </c>
      <c r="U4540" s="13">
        <f>SUMIFS('Fielding Data'!E:E, 'Fielding Data'!$A:$A, $A4540)</f>
        <v>11</v>
      </c>
      <c r="V4540" s="13">
        <f>SUMIFS('Fielding Data'!F:F, 'Fielding Data'!$A:$A, $A4540)</f>
        <v>21</v>
      </c>
      <c r="W4540" s="13">
        <f>SUMIFS('Fielding Data'!G:G, 'Fielding Data'!$A:$A, $A4540)</f>
        <v>3</v>
      </c>
      <c r="X4540" s="13">
        <f>SUMIFS('Fielding Data'!H:H, 'Fielding Data'!$A:$A, $A4540)</f>
        <v>2</v>
      </c>
    </row>
    <row r="4541" spans="1:24" x14ac:dyDescent="0.3">
      <c r="A4541" s="13" t="str">
        <f t="shared" si="141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 t="shared" si="140"/>
        <v>P</v>
      </c>
      <c r="Q4541" s="13">
        <f>IFERROR(VLOOKUP($A4541, 'Fielding Data'!$A$1:$H$12056, 5, 0), 0)</f>
        <v>0</v>
      </c>
      <c r="R4541" s="13">
        <f>IFERROR(VLOOKUP($A4541, 'Fielding Data'!$A$1:$H$12056, 6, 0), 0)</f>
        <v>1</v>
      </c>
      <c r="S4541" s="13">
        <f>IFERROR(VLOOKUP($A4541, 'Fielding Data'!$A$1:$H$12056, 7, 0), 0)</f>
        <v>0</v>
      </c>
      <c r="T4541" s="13">
        <f>IFERROR(VLOOKUP($A4541, 'Fielding Data'!$A$1:$H$12056, 8, 0), 0)</f>
        <v>0</v>
      </c>
      <c r="U4541" s="13">
        <f>SUMIFS('Fielding Data'!E:E, 'Fielding Data'!$A:$A, $A4541)</f>
        <v>0</v>
      </c>
      <c r="V4541" s="13">
        <f>SUMIFS('Fielding Data'!F:F, 'Fielding Data'!$A:$A, $A4541)</f>
        <v>1</v>
      </c>
      <c r="W4541" s="13">
        <f>SUMIFS('Fielding Data'!G:G, 'Fielding Data'!$A:$A, $A4541)</f>
        <v>0</v>
      </c>
      <c r="X4541" s="13">
        <f>SUMIFS('Fielding Data'!H:H, 'Fielding Data'!$A:$A, $A4541)</f>
        <v>0</v>
      </c>
    </row>
    <row r="4542" spans="1:24" x14ac:dyDescent="0.3">
      <c r="A4542" s="13" t="str">
        <f t="shared" si="141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 t="shared" si="140"/>
        <v>LF</v>
      </c>
      <c r="Q4542" s="13">
        <f>IFERROR(VLOOKUP($A4542, 'Fielding Data'!$A$1:$H$12056, 5, 0), 0)</f>
        <v>0</v>
      </c>
      <c r="R4542" s="13">
        <f>IFERROR(VLOOKUP($A4542, 'Fielding Data'!$A$1:$H$12056, 6, 0), 0)</f>
        <v>0</v>
      </c>
      <c r="S4542" s="13">
        <f>IFERROR(VLOOKUP($A4542, 'Fielding Data'!$A$1:$H$12056, 7, 0), 0)</f>
        <v>0</v>
      </c>
      <c r="T4542" s="13">
        <f>IFERROR(VLOOKUP($A4542, 'Fielding Data'!$A$1:$H$12056, 8, 0), 0)</f>
        <v>0</v>
      </c>
      <c r="U4542" s="13">
        <f>SUMIFS('Fielding Data'!E:E, 'Fielding Data'!$A:$A, $A4542)</f>
        <v>158</v>
      </c>
      <c r="V4542" s="13">
        <f>SUMIFS('Fielding Data'!F:F, 'Fielding Data'!$A:$A, $A4542)</f>
        <v>7</v>
      </c>
      <c r="W4542" s="13">
        <f>SUMIFS('Fielding Data'!G:G, 'Fielding Data'!$A:$A, $A4542)</f>
        <v>2</v>
      </c>
      <c r="X4542" s="13">
        <f>SUMIFS('Fielding Data'!H:H, 'Fielding Data'!$A:$A, $A4542)</f>
        <v>0</v>
      </c>
    </row>
    <row r="4543" spans="1:24" x14ac:dyDescent="0.3">
      <c r="A4543" s="13" t="str">
        <f t="shared" si="141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 t="shared" si="140"/>
        <v>P</v>
      </c>
      <c r="Q4543" s="13">
        <f>IFERROR(VLOOKUP($A4543, 'Fielding Data'!$A$1:$H$12056, 5, 0), 0)</f>
        <v>1</v>
      </c>
      <c r="R4543" s="13">
        <f>IFERROR(VLOOKUP($A4543, 'Fielding Data'!$A$1:$H$12056, 6, 0), 0)</f>
        <v>4</v>
      </c>
      <c r="S4543" s="13">
        <f>IFERROR(VLOOKUP($A4543, 'Fielding Data'!$A$1:$H$12056, 7, 0), 0)</f>
        <v>0</v>
      </c>
      <c r="T4543" s="13">
        <f>IFERROR(VLOOKUP($A4543, 'Fielding Data'!$A$1:$H$12056, 8, 0), 0)</f>
        <v>1</v>
      </c>
      <c r="U4543" s="13">
        <f>SUMIFS('Fielding Data'!E:E, 'Fielding Data'!$A:$A, $A4543)</f>
        <v>1</v>
      </c>
      <c r="V4543" s="13">
        <f>SUMIFS('Fielding Data'!F:F, 'Fielding Data'!$A:$A, $A4543)</f>
        <v>4</v>
      </c>
      <c r="W4543" s="13">
        <f>SUMIFS('Fielding Data'!G:G, 'Fielding Data'!$A:$A, $A4543)</f>
        <v>0</v>
      </c>
      <c r="X4543" s="13">
        <f>SUMIFS('Fielding Data'!H:H, 'Fielding Data'!$A:$A, $A4543)</f>
        <v>1</v>
      </c>
    </row>
    <row r="4544" spans="1:24" x14ac:dyDescent="0.3">
      <c r="A4544" s="13" t="str">
        <f t="shared" si="141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 t="shared" si="140"/>
        <v>LF</v>
      </c>
      <c r="Q4544" s="13">
        <f>IFERROR(VLOOKUP($A4544, 'Fielding Data'!$A$1:$H$12056, 5, 0), 0)</f>
        <v>0</v>
      </c>
      <c r="R4544" s="13">
        <f>IFERROR(VLOOKUP($A4544, 'Fielding Data'!$A$1:$H$12056, 6, 0), 0)</f>
        <v>0</v>
      </c>
      <c r="S4544" s="13">
        <f>IFERROR(VLOOKUP($A4544, 'Fielding Data'!$A$1:$H$12056, 7, 0), 0)</f>
        <v>0</v>
      </c>
      <c r="T4544" s="13">
        <f>IFERROR(VLOOKUP($A4544, 'Fielding Data'!$A$1:$H$12056, 8, 0), 0)</f>
        <v>0</v>
      </c>
      <c r="U4544" s="13">
        <f>SUMIFS('Fielding Data'!E:E, 'Fielding Data'!$A:$A, $A4544)</f>
        <v>57</v>
      </c>
      <c r="V4544" s="13">
        <f>SUMIFS('Fielding Data'!F:F, 'Fielding Data'!$A:$A, $A4544)</f>
        <v>0</v>
      </c>
      <c r="W4544" s="13">
        <f>SUMIFS('Fielding Data'!G:G, 'Fielding Data'!$A:$A, $A4544)</f>
        <v>2</v>
      </c>
      <c r="X4544" s="13">
        <f>SUMIFS('Fielding Data'!H:H, 'Fielding Data'!$A:$A, $A4544)</f>
        <v>0</v>
      </c>
    </row>
    <row r="4545" spans="1:24" x14ac:dyDescent="0.3">
      <c r="A4545" s="13" t="str">
        <f t="shared" si="141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 t="shared" si="140"/>
        <v>SS</v>
      </c>
      <c r="Q4545" s="13">
        <f>IFERROR(VLOOKUP($A4545, 'Fielding Data'!$A$1:$H$12056, 5, 0), 0)</f>
        <v>240</v>
      </c>
      <c r="R4545" s="13">
        <f>IFERROR(VLOOKUP($A4545, 'Fielding Data'!$A$1:$H$12056, 6, 0), 0)</f>
        <v>499</v>
      </c>
      <c r="S4545" s="13">
        <f>IFERROR(VLOOKUP($A4545, 'Fielding Data'!$A$1:$H$12056, 7, 0), 0)</f>
        <v>14</v>
      </c>
      <c r="T4545" s="13">
        <f>IFERROR(VLOOKUP($A4545, 'Fielding Data'!$A$1:$H$12056, 8, 0), 0)</f>
        <v>94</v>
      </c>
      <c r="U4545" s="13">
        <f>SUMIFS('Fielding Data'!E:E, 'Fielding Data'!$A:$A, $A4545)</f>
        <v>240</v>
      </c>
      <c r="V4545" s="13">
        <f>SUMIFS('Fielding Data'!F:F, 'Fielding Data'!$A:$A, $A4545)</f>
        <v>499</v>
      </c>
      <c r="W4545" s="13">
        <f>SUMIFS('Fielding Data'!G:G, 'Fielding Data'!$A:$A, $A4545)</f>
        <v>14</v>
      </c>
      <c r="X4545" s="13">
        <f>SUMIFS('Fielding Data'!H:H, 'Fielding Data'!$A:$A, $A4545)</f>
        <v>94</v>
      </c>
    </row>
    <row r="4546" spans="1:24" x14ac:dyDescent="0.3">
      <c r="A4546" s="13" t="str">
        <f t="shared" si="141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 t="shared" ref="P4546:P4609" si="142">IFERROR(VLOOKUP($A4546, Fielding, 4, 0), "Other")</f>
        <v>P</v>
      </c>
      <c r="Q4546" s="13">
        <f>IFERROR(VLOOKUP($A4546, 'Fielding Data'!$A$1:$H$12056, 5, 0), 0)</f>
        <v>5</v>
      </c>
      <c r="R4546" s="13">
        <f>IFERROR(VLOOKUP($A4546, 'Fielding Data'!$A$1:$H$12056, 6, 0), 0)</f>
        <v>13</v>
      </c>
      <c r="S4546" s="13">
        <f>IFERROR(VLOOKUP($A4546, 'Fielding Data'!$A$1:$H$12056, 7, 0), 0)</f>
        <v>0</v>
      </c>
      <c r="T4546" s="13">
        <f>IFERROR(VLOOKUP($A4546, 'Fielding Data'!$A$1:$H$12056, 8, 0), 0)</f>
        <v>0</v>
      </c>
      <c r="U4546" s="13">
        <f>SUMIFS('Fielding Data'!E:E, 'Fielding Data'!$A:$A, $A4546)</f>
        <v>5</v>
      </c>
      <c r="V4546" s="13">
        <f>SUMIFS('Fielding Data'!F:F, 'Fielding Data'!$A:$A, $A4546)</f>
        <v>13</v>
      </c>
      <c r="W4546" s="13">
        <f>SUMIFS('Fielding Data'!G:G, 'Fielding Data'!$A:$A, $A4546)</f>
        <v>0</v>
      </c>
      <c r="X4546" s="13">
        <f>SUMIFS('Fielding Data'!H:H, 'Fielding Data'!$A:$A, $A4546)</f>
        <v>0</v>
      </c>
    </row>
    <row r="4547" spans="1:24" x14ac:dyDescent="0.3">
      <c r="A4547" s="13" t="str">
        <f t="shared" ref="A4547:A4610" si="143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 t="shared" si="142"/>
        <v>P</v>
      </c>
      <c r="Q4547" s="13">
        <f>IFERROR(VLOOKUP($A4547, 'Fielding Data'!$A$1:$H$12056, 5, 0), 0)</f>
        <v>4</v>
      </c>
      <c r="R4547" s="13">
        <f>IFERROR(VLOOKUP($A4547, 'Fielding Data'!$A$1:$H$12056, 6, 0), 0)</f>
        <v>2</v>
      </c>
      <c r="S4547" s="13">
        <f>IFERROR(VLOOKUP($A4547, 'Fielding Data'!$A$1:$H$12056, 7, 0), 0)</f>
        <v>1</v>
      </c>
      <c r="T4547" s="13">
        <f>IFERROR(VLOOKUP($A4547, 'Fielding Data'!$A$1:$H$12056, 8, 0), 0)</f>
        <v>0</v>
      </c>
      <c r="U4547" s="13">
        <f>SUMIFS('Fielding Data'!E:E, 'Fielding Data'!$A:$A, $A4547)</f>
        <v>4</v>
      </c>
      <c r="V4547" s="13">
        <f>SUMIFS('Fielding Data'!F:F, 'Fielding Data'!$A:$A, $A4547)</f>
        <v>2</v>
      </c>
      <c r="W4547" s="13">
        <f>SUMIFS('Fielding Data'!G:G, 'Fielding Data'!$A:$A, $A4547)</f>
        <v>1</v>
      </c>
      <c r="X4547" s="13">
        <f>SUMIFS('Fielding Data'!H:H, 'Fielding Data'!$A:$A, $A4547)</f>
        <v>0</v>
      </c>
    </row>
    <row r="4548" spans="1:24" x14ac:dyDescent="0.3">
      <c r="A4548" s="13" t="str">
        <f t="shared" si="143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 t="shared" si="142"/>
        <v>2B</v>
      </c>
      <c r="Q4548" s="13">
        <f>IFERROR(VLOOKUP($A4548, 'Fielding Data'!$A$1:$H$12056, 5, 0), 0)</f>
        <v>4</v>
      </c>
      <c r="R4548" s="13">
        <f>IFERROR(VLOOKUP($A4548, 'Fielding Data'!$A$1:$H$12056, 6, 0), 0)</f>
        <v>2</v>
      </c>
      <c r="S4548" s="13">
        <f>IFERROR(VLOOKUP($A4548, 'Fielding Data'!$A$1:$H$12056, 7, 0), 0)</f>
        <v>0</v>
      </c>
      <c r="T4548" s="13">
        <f>IFERROR(VLOOKUP($A4548, 'Fielding Data'!$A$1:$H$12056, 8, 0), 0)</f>
        <v>2</v>
      </c>
      <c r="U4548" s="13">
        <f>SUMIFS('Fielding Data'!E:E, 'Fielding Data'!$A:$A, $A4548)</f>
        <v>4</v>
      </c>
      <c r="V4548" s="13">
        <f>SUMIFS('Fielding Data'!F:F, 'Fielding Data'!$A:$A, $A4548)</f>
        <v>2</v>
      </c>
      <c r="W4548" s="13">
        <f>SUMIFS('Fielding Data'!G:G, 'Fielding Data'!$A:$A, $A4548)</f>
        <v>0</v>
      </c>
      <c r="X4548" s="13">
        <f>SUMIFS('Fielding Data'!H:H, 'Fielding Data'!$A:$A, $A4548)</f>
        <v>2</v>
      </c>
    </row>
    <row r="4549" spans="1:24" x14ac:dyDescent="0.3">
      <c r="A4549" s="13" t="str">
        <f t="shared" si="143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 t="shared" si="142"/>
        <v>P</v>
      </c>
      <c r="Q4549" s="13">
        <f>IFERROR(VLOOKUP($A4549, 'Fielding Data'!$A$1:$H$12056, 5, 0), 0)</f>
        <v>1</v>
      </c>
      <c r="R4549" s="13">
        <f>IFERROR(VLOOKUP($A4549, 'Fielding Data'!$A$1:$H$12056, 6, 0), 0)</f>
        <v>5</v>
      </c>
      <c r="S4549" s="13">
        <f>IFERROR(VLOOKUP($A4549, 'Fielding Data'!$A$1:$H$12056, 7, 0), 0)</f>
        <v>0</v>
      </c>
      <c r="T4549" s="13">
        <f>IFERROR(VLOOKUP($A4549, 'Fielding Data'!$A$1:$H$12056, 8, 0), 0)</f>
        <v>0</v>
      </c>
      <c r="U4549" s="13">
        <f>SUMIFS('Fielding Data'!E:E, 'Fielding Data'!$A:$A, $A4549)</f>
        <v>1</v>
      </c>
      <c r="V4549" s="13">
        <f>SUMIFS('Fielding Data'!F:F, 'Fielding Data'!$A:$A, $A4549)</f>
        <v>5</v>
      </c>
      <c r="W4549" s="13">
        <f>SUMIFS('Fielding Data'!G:G, 'Fielding Data'!$A:$A, $A4549)</f>
        <v>0</v>
      </c>
      <c r="X4549" s="13">
        <f>SUMIFS('Fielding Data'!H:H, 'Fielding Data'!$A:$A, $A4549)</f>
        <v>0</v>
      </c>
    </row>
    <row r="4550" spans="1:24" x14ac:dyDescent="0.3">
      <c r="A4550" s="13" t="str">
        <f t="shared" si="143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 t="shared" si="142"/>
        <v>C</v>
      </c>
      <c r="Q4550" s="13">
        <f>IFERROR(VLOOKUP($A4550, 'Fielding Data'!$A$1:$H$12056, 5, 0), 0)</f>
        <v>2</v>
      </c>
      <c r="R4550" s="13">
        <f>IFERROR(VLOOKUP($A4550, 'Fielding Data'!$A$1:$H$12056, 6, 0), 0)</f>
        <v>0</v>
      </c>
      <c r="S4550" s="13">
        <f>IFERROR(VLOOKUP($A4550, 'Fielding Data'!$A$1:$H$12056, 7, 0), 0)</f>
        <v>0</v>
      </c>
      <c r="T4550" s="13">
        <f>IFERROR(VLOOKUP($A4550, 'Fielding Data'!$A$1:$H$12056, 8, 0), 0)</f>
        <v>0</v>
      </c>
      <c r="U4550" s="13">
        <f>SUMIFS('Fielding Data'!E:E, 'Fielding Data'!$A:$A, $A4550)</f>
        <v>2</v>
      </c>
      <c r="V4550" s="13">
        <f>SUMIFS('Fielding Data'!F:F, 'Fielding Data'!$A:$A, $A4550)</f>
        <v>0</v>
      </c>
      <c r="W4550" s="13">
        <f>SUMIFS('Fielding Data'!G:G, 'Fielding Data'!$A:$A, $A4550)</f>
        <v>0</v>
      </c>
      <c r="X4550" s="13">
        <f>SUMIFS('Fielding Data'!H:H, 'Fielding Data'!$A:$A, $A4550)</f>
        <v>0</v>
      </c>
    </row>
    <row r="4551" spans="1:24" x14ac:dyDescent="0.3">
      <c r="A4551" s="13" t="str">
        <f t="shared" si="143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 t="shared" si="142"/>
        <v>P</v>
      </c>
      <c r="Q4551" s="13">
        <f>IFERROR(VLOOKUP($A4551, 'Fielding Data'!$A$1:$H$12056, 5, 0), 0)</f>
        <v>7</v>
      </c>
      <c r="R4551" s="13">
        <f>IFERROR(VLOOKUP($A4551, 'Fielding Data'!$A$1:$H$12056, 6, 0), 0)</f>
        <v>15</v>
      </c>
      <c r="S4551" s="13">
        <f>IFERROR(VLOOKUP($A4551, 'Fielding Data'!$A$1:$H$12056, 7, 0), 0)</f>
        <v>0</v>
      </c>
      <c r="T4551" s="13">
        <f>IFERROR(VLOOKUP($A4551, 'Fielding Data'!$A$1:$H$12056, 8, 0), 0)</f>
        <v>1</v>
      </c>
      <c r="U4551" s="13">
        <f>SUMIFS('Fielding Data'!E:E, 'Fielding Data'!$A:$A, $A4551)</f>
        <v>7</v>
      </c>
      <c r="V4551" s="13">
        <f>SUMIFS('Fielding Data'!F:F, 'Fielding Data'!$A:$A, $A4551)</f>
        <v>15</v>
      </c>
      <c r="W4551" s="13">
        <f>SUMIFS('Fielding Data'!G:G, 'Fielding Data'!$A:$A, $A4551)</f>
        <v>0</v>
      </c>
      <c r="X4551" s="13">
        <f>SUMIFS('Fielding Data'!H:H, 'Fielding Data'!$A:$A, $A4551)</f>
        <v>1</v>
      </c>
    </row>
    <row r="4552" spans="1:24" x14ac:dyDescent="0.3">
      <c r="A4552" s="13" t="str">
        <f t="shared" si="143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 t="shared" si="142"/>
        <v>P</v>
      </c>
      <c r="Q4552" s="13">
        <f>IFERROR(VLOOKUP($A4552, 'Fielding Data'!$A$1:$H$12056, 5, 0), 0)</f>
        <v>2</v>
      </c>
      <c r="R4552" s="13">
        <f>IFERROR(VLOOKUP($A4552, 'Fielding Data'!$A$1:$H$12056, 6, 0), 0)</f>
        <v>3</v>
      </c>
      <c r="S4552" s="13">
        <f>IFERROR(VLOOKUP($A4552, 'Fielding Data'!$A$1:$H$12056, 7, 0), 0)</f>
        <v>1</v>
      </c>
      <c r="T4552" s="13">
        <f>IFERROR(VLOOKUP($A4552, 'Fielding Data'!$A$1:$H$12056, 8, 0), 0)</f>
        <v>0</v>
      </c>
      <c r="U4552" s="13">
        <f>SUMIFS('Fielding Data'!E:E, 'Fielding Data'!$A:$A, $A4552)</f>
        <v>2</v>
      </c>
      <c r="V4552" s="13">
        <f>SUMIFS('Fielding Data'!F:F, 'Fielding Data'!$A:$A, $A4552)</f>
        <v>3</v>
      </c>
      <c r="W4552" s="13">
        <f>SUMIFS('Fielding Data'!G:G, 'Fielding Data'!$A:$A, $A4552)</f>
        <v>1</v>
      </c>
      <c r="X4552" s="13">
        <f>SUMIFS('Fielding Data'!H:H, 'Fielding Data'!$A:$A, $A4552)</f>
        <v>0</v>
      </c>
    </row>
    <row r="4553" spans="1:24" x14ac:dyDescent="0.3">
      <c r="A4553" s="13" t="str">
        <f t="shared" si="143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 t="shared" si="142"/>
        <v>P</v>
      </c>
      <c r="Q4553" s="13">
        <f>IFERROR(VLOOKUP($A4553, 'Fielding Data'!$A$1:$H$12056, 5, 0), 0)</f>
        <v>2</v>
      </c>
      <c r="R4553" s="13">
        <f>IFERROR(VLOOKUP($A4553, 'Fielding Data'!$A$1:$H$12056, 6, 0), 0)</f>
        <v>14</v>
      </c>
      <c r="S4553" s="13">
        <f>IFERROR(VLOOKUP($A4553, 'Fielding Data'!$A$1:$H$12056, 7, 0), 0)</f>
        <v>1</v>
      </c>
      <c r="T4553" s="13">
        <f>IFERROR(VLOOKUP($A4553, 'Fielding Data'!$A$1:$H$12056, 8, 0), 0)</f>
        <v>1</v>
      </c>
      <c r="U4553" s="13">
        <f>SUMIFS('Fielding Data'!E:E, 'Fielding Data'!$A:$A, $A4553)</f>
        <v>2</v>
      </c>
      <c r="V4553" s="13">
        <f>SUMIFS('Fielding Data'!F:F, 'Fielding Data'!$A:$A, $A4553)</f>
        <v>14</v>
      </c>
      <c r="W4553" s="13">
        <f>SUMIFS('Fielding Data'!G:G, 'Fielding Data'!$A:$A, $A4553)</f>
        <v>1</v>
      </c>
      <c r="X4553" s="13">
        <f>SUMIFS('Fielding Data'!H:H, 'Fielding Data'!$A:$A, $A4553)</f>
        <v>1</v>
      </c>
    </row>
    <row r="4554" spans="1:24" x14ac:dyDescent="0.3">
      <c r="A4554" s="13" t="str">
        <f t="shared" si="143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 t="shared" si="142"/>
        <v>LF</v>
      </c>
      <c r="Q4554" s="13">
        <f>IFERROR(VLOOKUP($A4554, 'Fielding Data'!$A$1:$H$12056, 5, 0), 0)</f>
        <v>0</v>
      </c>
      <c r="R4554" s="13">
        <f>IFERROR(VLOOKUP($A4554, 'Fielding Data'!$A$1:$H$12056, 6, 0), 0)</f>
        <v>0</v>
      </c>
      <c r="S4554" s="13">
        <f>IFERROR(VLOOKUP($A4554, 'Fielding Data'!$A$1:$H$12056, 7, 0), 0)</f>
        <v>0</v>
      </c>
      <c r="T4554" s="13">
        <f>IFERROR(VLOOKUP($A4554, 'Fielding Data'!$A$1:$H$12056, 8, 0), 0)</f>
        <v>0</v>
      </c>
      <c r="U4554" s="13">
        <f>SUMIFS('Fielding Data'!E:E, 'Fielding Data'!$A:$A, $A4554)</f>
        <v>114</v>
      </c>
      <c r="V4554" s="13">
        <f>SUMIFS('Fielding Data'!F:F, 'Fielding Data'!$A:$A, $A4554)</f>
        <v>1</v>
      </c>
      <c r="W4554" s="13">
        <f>SUMIFS('Fielding Data'!G:G, 'Fielding Data'!$A:$A, $A4554)</f>
        <v>0</v>
      </c>
      <c r="X4554" s="13">
        <f>SUMIFS('Fielding Data'!H:H, 'Fielding Data'!$A:$A, $A4554)</f>
        <v>0</v>
      </c>
    </row>
    <row r="4555" spans="1:24" x14ac:dyDescent="0.3">
      <c r="A4555" s="13" t="str">
        <f t="shared" si="143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 t="shared" si="142"/>
        <v>P</v>
      </c>
      <c r="Q4555" s="13">
        <f>IFERROR(VLOOKUP($A4555, 'Fielding Data'!$A$1:$H$12056, 5, 0), 0)</f>
        <v>2</v>
      </c>
      <c r="R4555" s="13">
        <f>IFERROR(VLOOKUP($A4555, 'Fielding Data'!$A$1:$H$12056, 6, 0), 0)</f>
        <v>4</v>
      </c>
      <c r="S4555" s="13">
        <f>IFERROR(VLOOKUP($A4555, 'Fielding Data'!$A$1:$H$12056, 7, 0), 0)</f>
        <v>1</v>
      </c>
      <c r="T4555" s="13">
        <f>IFERROR(VLOOKUP($A4555, 'Fielding Data'!$A$1:$H$12056, 8, 0), 0)</f>
        <v>1</v>
      </c>
      <c r="U4555" s="13">
        <f>SUMIFS('Fielding Data'!E:E, 'Fielding Data'!$A:$A, $A4555)</f>
        <v>2</v>
      </c>
      <c r="V4555" s="13">
        <f>SUMIFS('Fielding Data'!F:F, 'Fielding Data'!$A:$A, $A4555)</f>
        <v>4</v>
      </c>
      <c r="W4555" s="13">
        <f>SUMIFS('Fielding Data'!G:G, 'Fielding Data'!$A:$A, $A4555)</f>
        <v>1</v>
      </c>
      <c r="X4555" s="13">
        <f>SUMIFS('Fielding Data'!H:H, 'Fielding Data'!$A:$A, $A4555)</f>
        <v>1</v>
      </c>
    </row>
    <row r="4556" spans="1:24" x14ac:dyDescent="0.3">
      <c r="A4556" s="13" t="str">
        <f t="shared" si="143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 t="shared" si="142"/>
        <v>1B</v>
      </c>
      <c r="Q4556" s="13">
        <f>IFERROR(VLOOKUP($A4556, 'Fielding Data'!$A$1:$H$12056, 5, 0), 0)</f>
        <v>1035</v>
      </c>
      <c r="R4556" s="13">
        <f>IFERROR(VLOOKUP($A4556, 'Fielding Data'!$A$1:$H$12056, 6, 0), 0)</f>
        <v>60</v>
      </c>
      <c r="S4556" s="13">
        <f>IFERROR(VLOOKUP($A4556, 'Fielding Data'!$A$1:$H$12056, 7, 0), 0)</f>
        <v>5</v>
      </c>
      <c r="T4556" s="13">
        <f>IFERROR(VLOOKUP($A4556, 'Fielding Data'!$A$1:$H$12056, 8, 0), 0)</f>
        <v>101</v>
      </c>
      <c r="U4556" s="13">
        <f>SUMIFS('Fielding Data'!E:E, 'Fielding Data'!$A:$A, $A4556)</f>
        <v>1035</v>
      </c>
      <c r="V4556" s="13">
        <f>SUMIFS('Fielding Data'!F:F, 'Fielding Data'!$A:$A, $A4556)</f>
        <v>60</v>
      </c>
      <c r="W4556" s="13">
        <f>SUMIFS('Fielding Data'!G:G, 'Fielding Data'!$A:$A, $A4556)</f>
        <v>5</v>
      </c>
      <c r="X4556" s="13">
        <f>SUMIFS('Fielding Data'!H:H, 'Fielding Data'!$A:$A, $A4556)</f>
        <v>101</v>
      </c>
    </row>
    <row r="4557" spans="1:24" x14ac:dyDescent="0.3">
      <c r="A4557" s="13" t="str">
        <f t="shared" si="143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 t="shared" si="142"/>
        <v>P</v>
      </c>
      <c r="Q4557" s="13">
        <f>IFERROR(VLOOKUP($A4557, 'Fielding Data'!$A$1:$H$12056, 5, 0), 0)</f>
        <v>6</v>
      </c>
      <c r="R4557" s="13">
        <f>IFERROR(VLOOKUP($A4557, 'Fielding Data'!$A$1:$H$12056, 6, 0), 0)</f>
        <v>6</v>
      </c>
      <c r="S4557" s="13">
        <f>IFERROR(VLOOKUP($A4557, 'Fielding Data'!$A$1:$H$12056, 7, 0), 0)</f>
        <v>0</v>
      </c>
      <c r="T4557" s="13">
        <f>IFERROR(VLOOKUP($A4557, 'Fielding Data'!$A$1:$H$12056, 8, 0), 0)</f>
        <v>0</v>
      </c>
      <c r="U4557" s="13">
        <f>SUMIFS('Fielding Data'!E:E, 'Fielding Data'!$A:$A, $A4557)</f>
        <v>6</v>
      </c>
      <c r="V4557" s="13">
        <f>SUMIFS('Fielding Data'!F:F, 'Fielding Data'!$A:$A, $A4557)</f>
        <v>6</v>
      </c>
      <c r="W4557" s="13">
        <f>SUMIFS('Fielding Data'!G:G, 'Fielding Data'!$A:$A, $A4557)</f>
        <v>0</v>
      </c>
      <c r="X4557" s="13">
        <f>SUMIFS('Fielding Data'!H:H, 'Fielding Data'!$A:$A, $A4557)</f>
        <v>0</v>
      </c>
    </row>
    <row r="4558" spans="1:24" x14ac:dyDescent="0.3">
      <c r="A4558" s="13" t="str">
        <f t="shared" si="143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 t="shared" si="142"/>
        <v>LF</v>
      </c>
      <c r="Q4558" s="13">
        <f>IFERROR(VLOOKUP($A4558, 'Fielding Data'!$A$1:$H$12056, 5, 0), 0)</f>
        <v>0</v>
      </c>
      <c r="R4558" s="13">
        <f>IFERROR(VLOOKUP($A4558, 'Fielding Data'!$A$1:$H$12056, 6, 0), 0)</f>
        <v>0</v>
      </c>
      <c r="S4558" s="13">
        <f>IFERROR(VLOOKUP($A4558, 'Fielding Data'!$A$1:$H$12056, 7, 0), 0)</f>
        <v>0</v>
      </c>
      <c r="T4558" s="13">
        <f>IFERROR(VLOOKUP($A4558, 'Fielding Data'!$A$1:$H$12056, 8, 0), 0)</f>
        <v>0</v>
      </c>
      <c r="U4558" s="13">
        <f>SUMIFS('Fielding Data'!E:E, 'Fielding Data'!$A:$A, $A4558)</f>
        <v>117</v>
      </c>
      <c r="V4558" s="13">
        <f>SUMIFS('Fielding Data'!F:F, 'Fielding Data'!$A:$A, $A4558)</f>
        <v>5</v>
      </c>
      <c r="W4558" s="13">
        <f>SUMIFS('Fielding Data'!G:G, 'Fielding Data'!$A:$A, $A4558)</f>
        <v>1</v>
      </c>
      <c r="X4558" s="13">
        <f>SUMIFS('Fielding Data'!H:H, 'Fielding Data'!$A:$A, $A4558)</f>
        <v>0</v>
      </c>
    </row>
    <row r="4559" spans="1:24" x14ac:dyDescent="0.3">
      <c r="A4559" s="13" t="str">
        <f t="shared" si="143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 t="shared" si="142"/>
        <v>1B</v>
      </c>
      <c r="Q4559" s="13">
        <f>IFERROR(VLOOKUP($A4559, 'Fielding Data'!$A$1:$H$12056, 5, 0), 0)</f>
        <v>15</v>
      </c>
      <c r="R4559" s="13">
        <f>IFERROR(VLOOKUP($A4559, 'Fielding Data'!$A$1:$H$12056, 6, 0), 0)</f>
        <v>1</v>
      </c>
      <c r="S4559" s="13">
        <f>IFERROR(VLOOKUP($A4559, 'Fielding Data'!$A$1:$H$12056, 7, 0), 0)</f>
        <v>0</v>
      </c>
      <c r="T4559" s="13">
        <f>IFERROR(VLOOKUP($A4559, 'Fielding Data'!$A$1:$H$12056, 8, 0), 0)</f>
        <v>3</v>
      </c>
      <c r="U4559" s="13">
        <f>SUMIFS('Fielding Data'!E:E, 'Fielding Data'!$A:$A, $A4559)</f>
        <v>23</v>
      </c>
      <c r="V4559" s="13">
        <f>SUMIFS('Fielding Data'!F:F, 'Fielding Data'!$A:$A, $A4559)</f>
        <v>25</v>
      </c>
      <c r="W4559" s="13">
        <f>SUMIFS('Fielding Data'!G:G, 'Fielding Data'!$A:$A, $A4559)</f>
        <v>1</v>
      </c>
      <c r="X4559" s="13">
        <f>SUMIFS('Fielding Data'!H:H, 'Fielding Data'!$A:$A, $A4559)</f>
        <v>7</v>
      </c>
    </row>
    <row r="4560" spans="1:24" x14ac:dyDescent="0.3">
      <c r="A4560" s="13" t="str">
        <f t="shared" si="143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 t="shared" si="142"/>
        <v>C</v>
      </c>
      <c r="Q4560" s="13">
        <f>IFERROR(VLOOKUP($A4560, 'Fielding Data'!$A$1:$H$12056, 5, 0), 0)</f>
        <v>39</v>
      </c>
      <c r="R4560" s="13">
        <f>IFERROR(VLOOKUP($A4560, 'Fielding Data'!$A$1:$H$12056, 6, 0), 0)</f>
        <v>5</v>
      </c>
      <c r="S4560" s="13">
        <f>IFERROR(VLOOKUP($A4560, 'Fielding Data'!$A$1:$H$12056, 7, 0), 0)</f>
        <v>0</v>
      </c>
      <c r="T4560" s="13">
        <f>IFERROR(VLOOKUP($A4560, 'Fielding Data'!$A$1:$H$12056, 8, 0), 0)</f>
        <v>2</v>
      </c>
      <c r="U4560" s="13">
        <f>SUMIFS('Fielding Data'!E:E, 'Fielding Data'!$A:$A, $A4560)</f>
        <v>39</v>
      </c>
      <c r="V4560" s="13">
        <f>SUMIFS('Fielding Data'!F:F, 'Fielding Data'!$A:$A, $A4560)</f>
        <v>5</v>
      </c>
      <c r="W4560" s="13">
        <f>SUMIFS('Fielding Data'!G:G, 'Fielding Data'!$A:$A, $A4560)</f>
        <v>0</v>
      </c>
      <c r="X4560" s="13">
        <f>SUMIFS('Fielding Data'!H:H, 'Fielding Data'!$A:$A, $A4560)</f>
        <v>2</v>
      </c>
    </row>
    <row r="4561" spans="1:24" x14ac:dyDescent="0.3">
      <c r="A4561" s="13" t="str">
        <f t="shared" si="143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 t="shared" si="142"/>
        <v>2B</v>
      </c>
      <c r="Q4561" s="13">
        <f>IFERROR(VLOOKUP($A4561, 'Fielding Data'!$A$1:$H$12056, 5, 0), 0)</f>
        <v>207</v>
      </c>
      <c r="R4561" s="13">
        <f>IFERROR(VLOOKUP($A4561, 'Fielding Data'!$A$1:$H$12056, 6, 0), 0)</f>
        <v>258</v>
      </c>
      <c r="S4561" s="13">
        <f>IFERROR(VLOOKUP($A4561, 'Fielding Data'!$A$1:$H$12056, 7, 0), 0)</f>
        <v>7</v>
      </c>
      <c r="T4561" s="13">
        <f>IFERROR(VLOOKUP($A4561, 'Fielding Data'!$A$1:$H$12056, 8, 0), 0)</f>
        <v>68</v>
      </c>
      <c r="U4561" s="13">
        <f>SUMIFS('Fielding Data'!E:E, 'Fielding Data'!$A:$A, $A4561)</f>
        <v>234</v>
      </c>
      <c r="V4561" s="13">
        <f>SUMIFS('Fielding Data'!F:F, 'Fielding Data'!$A:$A, $A4561)</f>
        <v>286</v>
      </c>
      <c r="W4561" s="13">
        <f>SUMIFS('Fielding Data'!G:G, 'Fielding Data'!$A:$A, $A4561)</f>
        <v>9</v>
      </c>
      <c r="X4561" s="13">
        <f>SUMIFS('Fielding Data'!H:H, 'Fielding Data'!$A:$A, $A4561)</f>
        <v>70</v>
      </c>
    </row>
    <row r="4562" spans="1:24" x14ac:dyDescent="0.3">
      <c r="A4562" s="13" t="str">
        <f t="shared" si="143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 t="shared" si="142"/>
        <v>2B</v>
      </c>
      <c r="Q4562" s="13">
        <f>IFERROR(VLOOKUP($A4562, 'Fielding Data'!$A$1:$H$12056, 5, 0), 0)</f>
        <v>172</v>
      </c>
      <c r="R4562" s="13">
        <f>IFERROR(VLOOKUP($A4562, 'Fielding Data'!$A$1:$H$12056, 6, 0), 0)</f>
        <v>284</v>
      </c>
      <c r="S4562" s="13">
        <f>IFERROR(VLOOKUP($A4562, 'Fielding Data'!$A$1:$H$12056, 7, 0), 0)</f>
        <v>8</v>
      </c>
      <c r="T4562" s="13">
        <f>IFERROR(VLOOKUP($A4562, 'Fielding Data'!$A$1:$H$12056, 8, 0), 0)</f>
        <v>69</v>
      </c>
      <c r="U4562" s="13">
        <f>SUMIFS('Fielding Data'!E:E, 'Fielding Data'!$A:$A, $A4562)</f>
        <v>172</v>
      </c>
      <c r="V4562" s="13">
        <f>SUMIFS('Fielding Data'!F:F, 'Fielding Data'!$A:$A, $A4562)</f>
        <v>284</v>
      </c>
      <c r="W4562" s="13">
        <f>SUMIFS('Fielding Data'!G:G, 'Fielding Data'!$A:$A, $A4562)</f>
        <v>8</v>
      </c>
      <c r="X4562" s="13">
        <f>SUMIFS('Fielding Data'!H:H, 'Fielding Data'!$A:$A, $A4562)</f>
        <v>69</v>
      </c>
    </row>
    <row r="4563" spans="1:24" x14ac:dyDescent="0.3">
      <c r="A4563" s="13" t="str">
        <f t="shared" si="143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 t="shared" si="142"/>
        <v>C</v>
      </c>
      <c r="Q4563" s="13">
        <f>IFERROR(VLOOKUP($A4563, 'Fielding Data'!$A$1:$H$12056, 5, 0), 0)</f>
        <v>96</v>
      </c>
      <c r="R4563" s="13">
        <f>IFERROR(VLOOKUP($A4563, 'Fielding Data'!$A$1:$H$12056, 6, 0), 0)</f>
        <v>6</v>
      </c>
      <c r="S4563" s="13">
        <f>IFERROR(VLOOKUP($A4563, 'Fielding Data'!$A$1:$H$12056, 7, 0), 0)</f>
        <v>1</v>
      </c>
      <c r="T4563" s="13">
        <f>IFERROR(VLOOKUP($A4563, 'Fielding Data'!$A$1:$H$12056, 8, 0), 0)</f>
        <v>0</v>
      </c>
      <c r="U4563" s="13">
        <f>SUMIFS('Fielding Data'!E:E, 'Fielding Data'!$A:$A, $A4563)</f>
        <v>96</v>
      </c>
      <c r="V4563" s="13">
        <f>SUMIFS('Fielding Data'!F:F, 'Fielding Data'!$A:$A, $A4563)</f>
        <v>6</v>
      </c>
      <c r="W4563" s="13">
        <f>SUMIFS('Fielding Data'!G:G, 'Fielding Data'!$A:$A, $A4563)</f>
        <v>1</v>
      </c>
      <c r="X4563" s="13">
        <f>SUMIFS('Fielding Data'!H:H, 'Fielding Data'!$A:$A, $A4563)</f>
        <v>0</v>
      </c>
    </row>
    <row r="4564" spans="1:24" x14ac:dyDescent="0.3">
      <c r="A4564" s="13" t="str">
        <f t="shared" si="143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 t="shared" si="142"/>
        <v>P</v>
      </c>
      <c r="Q4564" s="13">
        <f>IFERROR(VLOOKUP($A4564, 'Fielding Data'!$A$1:$H$12056, 5, 0), 0)</f>
        <v>1</v>
      </c>
      <c r="R4564" s="13">
        <f>IFERROR(VLOOKUP($A4564, 'Fielding Data'!$A$1:$H$12056, 6, 0), 0)</f>
        <v>1</v>
      </c>
      <c r="S4564" s="13">
        <f>IFERROR(VLOOKUP($A4564, 'Fielding Data'!$A$1:$H$12056, 7, 0), 0)</f>
        <v>0</v>
      </c>
      <c r="T4564" s="13">
        <f>IFERROR(VLOOKUP($A4564, 'Fielding Data'!$A$1:$H$12056, 8, 0), 0)</f>
        <v>0</v>
      </c>
      <c r="U4564" s="13">
        <f>SUMIFS('Fielding Data'!E:E, 'Fielding Data'!$A:$A, $A4564)</f>
        <v>1</v>
      </c>
      <c r="V4564" s="13">
        <f>SUMIFS('Fielding Data'!F:F, 'Fielding Data'!$A:$A, $A4564)</f>
        <v>1</v>
      </c>
      <c r="W4564" s="13">
        <f>SUMIFS('Fielding Data'!G:G, 'Fielding Data'!$A:$A, $A4564)</f>
        <v>0</v>
      </c>
      <c r="X4564" s="13">
        <f>SUMIFS('Fielding Data'!H:H, 'Fielding Data'!$A:$A, $A4564)</f>
        <v>0</v>
      </c>
    </row>
    <row r="4565" spans="1:24" x14ac:dyDescent="0.3">
      <c r="A4565" s="13" t="str">
        <f t="shared" si="143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 t="shared" si="142"/>
        <v>P</v>
      </c>
      <c r="Q4565" s="13">
        <f>IFERROR(VLOOKUP($A4565, 'Fielding Data'!$A$1:$H$12056, 5, 0), 0)</f>
        <v>3</v>
      </c>
      <c r="R4565" s="13">
        <f>IFERROR(VLOOKUP($A4565, 'Fielding Data'!$A$1:$H$12056, 6, 0), 0)</f>
        <v>6</v>
      </c>
      <c r="S4565" s="13">
        <f>IFERROR(VLOOKUP($A4565, 'Fielding Data'!$A$1:$H$12056, 7, 0), 0)</f>
        <v>0</v>
      </c>
      <c r="T4565" s="13">
        <f>IFERROR(VLOOKUP($A4565, 'Fielding Data'!$A$1:$H$12056, 8, 0), 0)</f>
        <v>0</v>
      </c>
      <c r="U4565" s="13">
        <f>SUMIFS('Fielding Data'!E:E, 'Fielding Data'!$A:$A, $A4565)</f>
        <v>3</v>
      </c>
      <c r="V4565" s="13">
        <f>SUMIFS('Fielding Data'!F:F, 'Fielding Data'!$A:$A, $A4565)</f>
        <v>6</v>
      </c>
      <c r="W4565" s="13">
        <f>SUMIFS('Fielding Data'!G:G, 'Fielding Data'!$A:$A, $A4565)</f>
        <v>0</v>
      </c>
      <c r="X4565" s="13">
        <f>SUMIFS('Fielding Data'!H:H, 'Fielding Data'!$A:$A, $A4565)</f>
        <v>0</v>
      </c>
    </row>
    <row r="4566" spans="1:24" x14ac:dyDescent="0.3">
      <c r="A4566" s="13" t="str">
        <f t="shared" si="143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 t="shared" si="142"/>
        <v>3B</v>
      </c>
      <c r="Q4566" s="13">
        <f>IFERROR(VLOOKUP($A4566, 'Fielding Data'!$A$1:$H$12056, 5, 0), 0)</f>
        <v>0</v>
      </c>
      <c r="R4566" s="13">
        <f>IFERROR(VLOOKUP($A4566, 'Fielding Data'!$A$1:$H$12056, 6, 0), 0)</f>
        <v>0</v>
      </c>
      <c r="S4566" s="13">
        <f>IFERROR(VLOOKUP($A4566, 'Fielding Data'!$A$1:$H$12056, 7, 0), 0)</f>
        <v>0</v>
      </c>
      <c r="T4566" s="13">
        <f>IFERROR(VLOOKUP($A4566, 'Fielding Data'!$A$1:$H$12056, 8, 0), 0)</f>
        <v>0</v>
      </c>
      <c r="U4566" s="13">
        <f>SUMIFS('Fielding Data'!E:E, 'Fielding Data'!$A:$A, $A4566)</f>
        <v>395</v>
      </c>
      <c r="V4566" s="13">
        <f>SUMIFS('Fielding Data'!F:F, 'Fielding Data'!$A:$A, $A4566)</f>
        <v>27</v>
      </c>
      <c r="W4566" s="13">
        <f>SUMIFS('Fielding Data'!G:G, 'Fielding Data'!$A:$A, $A4566)</f>
        <v>2</v>
      </c>
      <c r="X4566" s="13">
        <f>SUMIFS('Fielding Data'!H:H, 'Fielding Data'!$A:$A, $A4566)</f>
        <v>3</v>
      </c>
    </row>
    <row r="4567" spans="1:24" x14ac:dyDescent="0.3">
      <c r="A4567" s="13" t="str">
        <f t="shared" si="143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 t="shared" si="142"/>
        <v>1B</v>
      </c>
      <c r="Q4567" s="13">
        <f>IFERROR(VLOOKUP($A4567, 'Fielding Data'!$A$1:$H$12056, 5, 0), 0)</f>
        <v>14</v>
      </c>
      <c r="R4567" s="13">
        <f>IFERROR(VLOOKUP($A4567, 'Fielding Data'!$A$1:$H$12056, 6, 0), 0)</f>
        <v>0</v>
      </c>
      <c r="S4567" s="13">
        <f>IFERROR(VLOOKUP($A4567, 'Fielding Data'!$A$1:$H$12056, 7, 0), 0)</f>
        <v>0</v>
      </c>
      <c r="T4567" s="13">
        <f>IFERROR(VLOOKUP($A4567, 'Fielding Data'!$A$1:$H$12056, 8, 0), 0)</f>
        <v>2</v>
      </c>
      <c r="U4567" s="13">
        <f>SUMIFS('Fielding Data'!E:E, 'Fielding Data'!$A:$A, $A4567)</f>
        <v>14</v>
      </c>
      <c r="V4567" s="13">
        <f>SUMIFS('Fielding Data'!F:F, 'Fielding Data'!$A:$A, $A4567)</f>
        <v>0</v>
      </c>
      <c r="W4567" s="13">
        <f>SUMIFS('Fielding Data'!G:G, 'Fielding Data'!$A:$A, $A4567)</f>
        <v>0</v>
      </c>
      <c r="X4567" s="13">
        <f>SUMIFS('Fielding Data'!H:H, 'Fielding Data'!$A:$A, $A4567)</f>
        <v>2</v>
      </c>
    </row>
    <row r="4568" spans="1:24" x14ac:dyDescent="0.3">
      <c r="A4568" s="13" t="str">
        <f t="shared" si="143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 t="shared" si="142"/>
        <v>CF</v>
      </c>
      <c r="Q4568" s="13">
        <f>IFERROR(VLOOKUP($A4568, 'Fielding Data'!$A$1:$H$12056, 5, 0), 0)</f>
        <v>0</v>
      </c>
      <c r="R4568" s="13">
        <f>IFERROR(VLOOKUP($A4568, 'Fielding Data'!$A$1:$H$12056, 6, 0), 0)</f>
        <v>0</v>
      </c>
      <c r="S4568" s="13">
        <f>IFERROR(VLOOKUP($A4568, 'Fielding Data'!$A$1:$H$12056, 7, 0), 0)</f>
        <v>0</v>
      </c>
      <c r="T4568" s="13">
        <f>IFERROR(VLOOKUP($A4568, 'Fielding Data'!$A$1:$H$12056, 8, 0), 0)</f>
        <v>0</v>
      </c>
      <c r="U4568" s="13">
        <f>SUMIFS('Fielding Data'!E:E, 'Fielding Data'!$A:$A, $A4568)</f>
        <v>379</v>
      </c>
      <c r="V4568" s="13">
        <f>SUMIFS('Fielding Data'!F:F, 'Fielding Data'!$A:$A, $A4568)</f>
        <v>5</v>
      </c>
      <c r="W4568" s="13">
        <f>SUMIFS('Fielding Data'!G:G, 'Fielding Data'!$A:$A, $A4568)</f>
        <v>0</v>
      </c>
      <c r="X4568" s="13">
        <f>SUMIFS('Fielding Data'!H:H, 'Fielding Data'!$A:$A, $A4568)</f>
        <v>1</v>
      </c>
    </row>
    <row r="4569" spans="1:24" x14ac:dyDescent="0.3">
      <c r="A4569" s="13" t="str">
        <f t="shared" si="143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 t="shared" si="142"/>
        <v>P</v>
      </c>
      <c r="Q4569" s="13">
        <f>IFERROR(VLOOKUP($A4569, 'Fielding Data'!$A$1:$H$12056, 5, 0), 0)</f>
        <v>0</v>
      </c>
      <c r="R4569" s="13">
        <f>IFERROR(VLOOKUP($A4569, 'Fielding Data'!$A$1:$H$12056, 6, 0), 0)</f>
        <v>2</v>
      </c>
      <c r="S4569" s="13">
        <f>IFERROR(VLOOKUP($A4569, 'Fielding Data'!$A$1:$H$12056, 7, 0), 0)</f>
        <v>0</v>
      </c>
      <c r="T4569" s="13">
        <f>IFERROR(VLOOKUP($A4569, 'Fielding Data'!$A$1:$H$12056, 8, 0), 0)</f>
        <v>0</v>
      </c>
      <c r="U4569" s="13">
        <f>SUMIFS('Fielding Data'!E:E, 'Fielding Data'!$A:$A, $A4569)</f>
        <v>0</v>
      </c>
      <c r="V4569" s="13">
        <f>SUMIFS('Fielding Data'!F:F, 'Fielding Data'!$A:$A, $A4569)</f>
        <v>2</v>
      </c>
      <c r="W4569" s="13">
        <f>SUMIFS('Fielding Data'!G:G, 'Fielding Data'!$A:$A, $A4569)</f>
        <v>0</v>
      </c>
      <c r="X4569" s="13">
        <f>SUMIFS('Fielding Data'!H:H, 'Fielding Data'!$A:$A, $A4569)</f>
        <v>0</v>
      </c>
    </row>
    <row r="4570" spans="1:24" x14ac:dyDescent="0.3">
      <c r="A4570" s="13" t="str">
        <f t="shared" si="143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 t="shared" si="142"/>
        <v>P</v>
      </c>
      <c r="Q4570" s="13">
        <f>IFERROR(VLOOKUP($A4570, 'Fielding Data'!$A$1:$H$12056, 5, 0), 0)</f>
        <v>0</v>
      </c>
      <c r="R4570" s="13">
        <f>IFERROR(VLOOKUP($A4570, 'Fielding Data'!$A$1:$H$12056, 6, 0), 0)</f>
        <v>8</v>
      </c>
      <c r="S4570" s="13">
        <f>IFERROR(VLOOKUP($A4570, 'Fielding Data'!$A$1:$H$12056, 7, 0), 0)</f>
        <v>0</v>
      </c>
      <c r="T4570" s="13">
        <f>IFERROR(VLOOKUP($A4570, 'Fielding Data'!$A$1:$H$12056, 8, 0), 0)</f>
        <v>0</v>
      </c>
      <c r="U4570" s="13">
        <f>SUMIFS('Fielding Data'!E:E, 'Fielding Data'!$A:$A, $A4570)</f>
        <v>0</v>
      </c>
      <c r="V4570" s="13">
        <f>SUMIFS('Fielding Data'!F:F, 'Fielding Data'!$A:$A, $A4570)</f>
        <v>8</v>
      </c>
      <c r="W4570" s="13">
        <f>SUMIFS('Fielding Data'!G:G, 'Fielding Data'!$A:$A, $A4570)</f>
        <v>0</v>
      </c>
      <c r="X4570" s="13">
        <f>SUMIFS('Fielding Data'!H:H, 'Fielding Data'!$A:$A, $A4570)</f>
        <v>0</v>
      </c>
    </row>
    <row r="4571" spans="1:24" x14ac:dyDescent="0.3">
      <c r="A4571" s="13" t="str">
        <f t="shared" si="143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 t="shared" si="142"/>
        <v>P</v>
      </c>
      <c r="Q4571" s="13">
        <f>IFERROR(VLOOKUP($A4571, 'Fielding Data'!$A$1:$H$12056, 5, 0), 0)</f>
        <v>0</v>
      </c>
      <c r="R4571" s="13">
        <f>IFERROR(VLOOKUP($A4571, 'Fielding Data'!$A$1:$H$12056, 6, 0), 0)</f>
        <v>0</v>
      </c>
      <c r="S4571" s="13">
        <f>IFERROR(VLOOKUP($A4571, 'Fielding Data'!$A$1:$H$12056, 7, 0), 0)</f>
        <v>0</v>
      </c>
      <c r="T4571" s="13">
        <f>IFERROR(VLOOKUP($A4571, 'Fielding Data'!$A$1:$H$12056, 8, 0), 0)</f>
        <v>0</v>
      </c>
      <c r="U4571" s="13">
        <f>SUMIFS('Fielding Data'!E:E, 'Fielding Data'!$A:$A, $A4571)</f>
        <v>0</v>
      </c>
      <c r="V4571" s="13">
        <f>SUMIFS('Fielding Data'!F:F, 'Fielding Data'!$A:$A, $A4571)</f>
        <v>0</v>
      </c>
      <c r="W4571" s="13">
        <f>SUMIFS('Fielding Data'!G:G, 'Fielding Data'!$A:$A, $A4571)</f>
        <v>0</v>
      </c>
      <c r="X4571" s="13">
        <f>SUMIFS('Fielding Data'!H:H, 'Fielding Data'!$A:$A, $A4571)</f>
        <v>0</v>
      </c>
    </row>
    <row r="4572" spans="1:24" x14ac:dyDescent="0.3">
      <c r="A4572" s="13" t="str">
        <f t="shared" si="143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 t="shared" si="142"/>
        <v>OF</v>
      </c>
      <c r="Q4572" s="13">
        <f>IFERROR(VLOOKUP($A4572, 'Fielding Data'!$A$1:$H$12056, 5, 0), 0)</f>
        <v>233</v>
      </c>
      <c r="R4572" s="13">
        <f>IFERROR(VLOOKUP($A4572, 'Fielding Data'!$A$1:$H$12056, 6, 0), 0)</f>
        <v>7</v>
      </c>
      <c r="S4572" s="13">
        <f>IFERROR(VLOOKUP($A4572, 'Fielding Data'!$A$1:$H$12056, 7, 0), 0)</f>
        <v>8</v>
      </c>
      <c r="T4572" s="13">
        <f>IFERROR(VLOOKUP($A4572, 'Fielding Data'!$A$1:$H$12056, 8, 0), 0)</f>
        <v>0</v>
      </c>
      <c r="U4572" s="13">
        <f>SUMIFS('Fielding Data'!E:E, 'Fielding Data'!$A:$A, $A4572)</f>
        <v>233</v>
      </c>
      <c r="V4572" s="13">
        <f>SUMIFS('Fielding Data'!F:F, 'Fielding Data'!$A:$A, $A4572)</f>
        <v>7</v>
      </c>
      <c r="W4572" s="13">
        <f>SUMIFS('Fielding Data'!G:G, 'Fielding Data'!$A:$A, $A4572)</f>
        <v>8</v>
      </c>
      <c r="X4572" s="13">
        <f>SUMIFS('Fielding Data'!H:H, 'Fielding Data'!$A:$A, $A4572)</f>
        <v>0</v>
      </c>
    </row>
    <row r="4573" spans="1:24" x14ac:dyDescent="0.3">
      <c r="A4573" s="13" t="str">
        <f t="shared" si="143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 t="shared" si="142"/>
        <v>C</v>
      </c>
      <c r="Q4573" s="13">
        <f>IFERROR(VLOOKUP($A4573, 'Fielding Data'!$A$1:$H$12056, 5, 0), 0)</f>
        <v>1</v>
      </c>
      <c r="R4573" s="13">
        <f>IFERROR(VLOOKUP($A4573, 'Fielding Data'!$A$1:$H$12056, 6, 0), 0)</f>
        <v>1</v>
      </c>
      <c r="S4573" s="13">
        <f>IFERROR(VLOOKUP($A4573, 'Fielding Data'!$A$1:$H$12056, 7, 0), 0)</f>
        <v>0</v>
      </c>
      <c r="T4573" s="13">
        <f>IFERROR(VLOOKUP($A4573, 'Fielding Data'!$A$1:$H$12056, 8, 0), 0)</f>
        <v>0</v>
      </c>
      <c r="U4573" s="13">
        <f>SUMIFS('Fielding Data'!E:E, 'Fielding Data'!$A:$A, $A4573)</f>
        <v>1</v>
      </c>
      <c r="V4573" s="13">
        <f>SUMIFS('Fielding Data'!F:F, 'Fielding Data'!$A:$A, $A4573)</f>
        <v>1</v>
      </c>
      <c r="W4573" s="13">
        <f>SUMIFS('Fielding Data'!G:G, 'Fielding Data'!$A:$A, $A4573)</f>
        <v>0</v>
      </c>
      <c r="X4573" s="13">
        <f>SUMIFS('Fielding Data'!H:H, 'Fielding Data'!$A:$A, $A4573)</f>
        <v>0</v>
      </c>
    </row>
    <row r="4574" spans="1:24" x14ac:dyDescent="0.3">
      <c r="A4574" s="13" t="str">
        <f t="shared" si="143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 t="shared" si="142"/>
        <v>P</v>
      </c>
      <c r="Q4574" s="13">
        <f>IFERROR(VLOOKUP($A4574, 'Fielding Data'!$A$1:$H$12056, 5, 0), 0)</f>
        <v>6</v>
      </c>
      <c r="R4574" s="13">
        <f>IFERROR(VLOOKUP($A4574, 'Fielding Data'!$A$1:$H$12056, 6, 0), 0)</f>
        <v>10</v>
      </c>
      <c r="S4574" s="13">
        <f>IFERROR(VLOOKUP($A4574, 'Fielding Data'!$A$1:$H$12056, 7, 0), 0)</f>
        <v>0</v>
      </c>
      <c r="T4574" s="13">
        <f>IFERROR(VLOOKUP($A4574, 'Fielding Data'!$A$1:$H$12056, 8, 0), 0)</f>
        <v>0</v>
      </c>
      <c r="U4574" s="13">
        <f>SUMIFS('Fielding Data'!E:E, 'Fielding Data'!$A:$A, $A4574)</f>
        <v>6</v>
      </c>
      <c r="V4574" s="13">
        <f>SUMIFS('Fielding Data'!F:F, 'Fielding Data'!$A:$A, $A4574)</f>
        <v>10</v>
      </c>
      <c r="W4574" s="13">
        <f>SUMIFS('Fielding Data'!G:G, 'Fielding Data'!$A:$A, $A4574)</f>
        <v>0</v>
      </c>
      <c r="X4574" s="13">
        <f>SUMIFS('Fielding Data'!H:H, 'Fielding Data'!$A:$A, $A4574)</f>
        <v>0</v>
      </c>
    </row>
    <row r="4575" spans="1:24" x14ac:dyDescent="0.3">
      <c r="A4575" s="13" t="str">
        <f t="shared" si="143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 t="shared" si="142"/>
        <v>1B</v>
      </c>
      <c r="Q4575" s="13">
        <f>IFERROR(VLOOKUP($A4575, 'Fielding Data'!$A$1:$H$12056, 5, 0), 0)</f>
        <v>4</v>
      </c>
      <c r="R4575" s="13">
        <f>IFERROR(VLOOKUP($A4575, 'Fielding Data'!$A$1:$H$12056, 6, 0), 0)</f>
        <v>0</v>
      </c>
      <c r="S4575" s="13">
        <f>IFERROR(VLOOKUP($A4575, 'Fielding Data'!$A$1:$H$12056, 7, 0), 0)</f>
        <v>0</v>
      </c>
      <c r="T4575" s="13">
        <f>IFERROR(VLOOKUP($A4575, 'Fielding Data'!$A$1:$H$12056, 8, 0), 0)</f>
        <v>2</v>
      </c>
      <c r="U4575" s="13">
        <f>SUMIFS('Fielding Data'!E:E, 'Fielding Data'!$A:$A, $A4575)</f>
        <v>745</v>
      </c>
      <c r="V4575" s="13">
        <f>SUMIFS('Fielding Data'!F:F, 'Fielding Data'!$A:$A, $A4575)</f>
        <v>55</v>
      </c>
      <c r="W4575" s="13">
        <f>SUMIFS('Fielding Data'!G:G, 'Fielding Data'!$A:$A, $A4575)</f>
        <v>2</v>
      </c>
      <c r="X4575" s="13">
        <f>SUMIFS('Fielding Data'!H:H, 'Fielding Data'!$A:$A, $A4575)</f>
        <v>8</v>
      </c>
    </row>
    <row r="4576" spans="1:24" x14ac:dyDescent="0.3">
      <c r="A4576" s="13" t="str">
        <f t="shared" si="143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 t="shared" si="142"/>
        <v>P</v>
      </c>
      <c r="Q4576" s="13">
        <f>IFERROR(VLOOKUP($A4576, 'Fielding Data'!$A$1:$H$12056, 5, 0), 0)</f>
        <v>3</v>
      </c>
      <c r="R4576" s="13">
        <f>IFERROR(VLOOKUP($A4576, 'Fielding Data'!$A$1:$H$12056, 6, 0), 0)</f>
        <v>1</v>
      </c>
      <c r="S4576" s="13">
        <f>IFERROR(VLOOKUP($A4576, 'Fielding Data'!$A$1:$H$12056, 7, 0), 0)</f>
        <v>0</v>
      </c>
      <c r="T4576" s="13">
        <f>IFERROR(VLOOKUP($A4576, 'Fielding Data'!$A$1:$H$12056, 8, 0), 0)</f>
        <v>0</v>
      </c>
      <c r="U4576" s="13">
        <f>SUMIFS('Fielding Data'!E:E, 'Fielding Data'!$A:$A, $A4576)</f>
        <v>3</v>
      </c>
      <c r="V4576" s="13">
        <f>SUMIFS('Fielding Data'!F:F, 'Fielding Data'!$A:$A, $A4576)</f>
        <v>1</v>
      </c>
      <c r="W4576" s="13">
        <f>SUMIFS('Fielding Data'!G:G, 'Fielding Data'!$A:$A, $A4576)</f>
        <v>0</v>
      </c>
      <c r="X4576" s="13">
        <f>SUMIFS('Fielding Data'!H:H, 'Fielding Data'!$A:$A, $A4576)</f>
        <v>0</v>
      </c>
    </row>
    <row r="4577" spans="1:24" x14ac:dyDescent="0.3">
      <c r="A4577" s="13" t="str">
        <f t="shared" si="143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 t="shared" si="142"/>
        <v>P</v>
      </c>
      <c r="Q4577" s="13">
        <f>IFERROR(VLOOKUP($A4577, 'Fielding Data'!$A$1:$H$12056, 5, 0), 0)</f>
        <v>4</v>
      </c>
      <c r="R4577" s="13">
        <f>IFERROR(VLOOKUP($A4577, 'Fielding Data'!$A$1:$H$12056, 6, 0), 0)</f>
        <v>8</v>
      </c>
      <c r="S4577" s="13">
        <f>IFERROR(VLOOKUP($A4577, 'Fielding Data'!$A$1:$H$12056, 7, 0), 0)</f>
        <v>1</v>
      </c>
      <c r="T4577" s="13">
        <f>IFERROR(VLOOKUP($A4577, 'Fielding Data'!$A$1:$H$12056, 8, 0), 0)</f>
        <v>2</v>
      </c>
      <c r="U4577" s="13">
        <f>SUMIFS('Fielding Data'!E:E, 'Fielding Data'!$A:$A, $A4577)</f>
        <v>4</v>
      </c>
      <c r="V4577" s="13">
        <f>SUMIFS('Fielding Data'!F:F, 'Fielding Data'!$A:$A, $A4577)</f>
        <v>8</v>
      </c>
      <c r="W4577" s="13">
        <f>SUMIFS('Fielding Data'!G:G, 'Fielding Data'!$A:$A, $A4577)</f>
        <v>1</v>
      </c>
      <c r="X4577" s="13">
        <f>SUMIFS('Fielding Data'!H:H, 'Fielding Data'!$A:$A, $A4577)</f>
        <v>2</v>
      </c>
    </row>
    <row r="4578" spans="1:24" x14ac:dyDescent="0.3">
      <c r="A4578" s="13" t="str">
        <f t="shared" si="143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 t="shared" si="142"/>
        <v>P</v>
      </c>
      <c r="Q4578" s="13">
        <f>IFERROR(VLOOKUP($A4578, 'Fielding Data'!$A$1:$H$12056, 5, 0), 0)</f>
        <v>0</v>
      </c>
      <c r="R4578" s="13">
        <f>IFERROR(VLOOKUP($A4578, 'Fielding Data'!$A$1:$H$12056, 6, 0), 0)</f>
        <v>0</v>
      </c>
      <c r="S4578" s="13">
        <f>IFERROR(VLOOKUP($A4578, 'Fielding Data'!$A$1:$H$12056, 7, 0), 0)</f>
        <v>0</v>
      </c>
      <c r="T4578" s="13">
        <f>IFERROR(VLOOKUP($A4578, 'Fielding Data'!$A$1:$H$12056, 8, 0), 0)</f>
        <v>0</v>
      </c>
      <c r="U4578" s="13">
        <f>SUMIFS('Fielding Data'!E:E, 'Fielding Data'!$A:$A, $A4578)</f>
        <v>0</v>
      </c>
      <c r="V4578" s="13">
        <f>SUMIFS('Fielding Data'!F:F, 'Fielding Data'!$A:$A, $A4578)</f>
        <v>0</v>
      </c>
      <c r="W4578" s="13">
        <f>SUMIFS('Fielding Data'!G:G, 'Fielding Data'!$A:$A, $A4578)</f>
        <v>0</v>
      </c>
      <c r="X4578" s="13">
        <f>SUMIFS('Fielding Data'!H:H, 'Fielding Data'!$A:$A, $A4578)</f>
        <v>0</v>
      </c>
    </row>
    <row r="4579" spans="1:24" x14ac:dyDescent="0.3">
      <c r="A4579" s="13" t="str">
        <f t="shared" si="143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 t="shared" si="142"/>
        <v>P</v>
      </c>
      <c r="Q4579" s="13">
        <f>IFERROR(VLOOKUP($A4579, 'Fielding Data'!$A$1:$H$12056, 5, 0), 0)</f>
        <v>8</v>
      </c>
      <c r="R4579" s="13">
        <f>IFERROR(VLOOKUP($A4579, 'Fielding Data'!$A$1:$H$12056, 6, 0), 0)</f>
        <v>8</v>
      </c>
      <c r="S4579" s="13">
        <f>IFERROR(VLOOKUP($A4579, 'Fielding Data'!$A$1:$H$12056, 7, 0), 0)</f>
        <v>0</v>
      </c>
      <c r="T4579" s="13">
        <f>IFERROR(VLOOKUP($A4579, 'Fielding Data'!$A$1:$H$12056, 8, 0), 0)</f>
        <v>0</v>
      </c>
      <c r="U4579" s="13">
        <f>SUMIFS('Fielding Data'!E:E, 'Fielding Data'!$A:$A, $A4579)</f>
        <v>8</v>
      </c>
      <c r="V4579" s="13">
        <f>SUMIFS('Fielding Data'!F:F, 'Fielding Data'!$A:$A, $A4579)</f>
        <v>8</v>
      </c>
      <c r="W4579" s="13">
        <f>SUMIFS('Fielding Data'!G:G, 'Fielding Data'!$A:$A, $A4579)</f>
        <v>0</v>
      </c>
      <c r="X4579" s="13">
        <f>SUMIFS('Fielding Data'!H:H, 'Fielding Data'!$A:$A, $A4579)</f>
        <v>0</v>
      </c>
    </row>
    <row r="4580" spans="1:24" x14ac:dyDescent="0.3">
      <c r="A4580" s="13" t="str">
        <f t="shared" si="143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 t="shared" si="142"/>
        <v>P</v>
      </c>
      <c r="Q4580" s="13">
        <f>IFERROR(VLOOKUP($A4580, 'Fielding Data'!$A$1:$H$12056, 5, 0), 0)</f>
        <v>9</v>
      </c>
      <c r="R4580" s="13">
        <f>IFERROR(VLOOKUP($A4580, 'Fielding Data'!$A$1:$H$12056, 6, 0), 0)</f>
        <v>19</v>
      </c>
      <c r="S4580" s="13">
        <f>IFERROR(VLOOKUP($A4580, 'Fielding Data'!$A$1:$H$12056, 7, 0), 0)</f>
        <v>0</v>
      </c>
      <c r="T4580" s="13">
        <f>IFERROR(VLOOKUP($A4580, 'Fielding Data'!$A$1:$H$12056, 8, 0), 0)</f>
        <v>0</v>
      </c>
      <c r="U4580" s="13">
        <f>SUMIFS('Fielding Data'!E:E, 'Fielding Data'!$A:$A, $A4580)</f>
        <v>9</v>
      </c>
      <c r="V4580" s="13">
        <f>SUMIFS('Fielding Data'!F:F, 'Fielding Data'!$A:$A, $A4580)</f>
        <v>19</v>
      </c>
      <c r="W4580" s="13">
        <f>SUMIFS('Fielding Data'!G:G, 'Fielding Data'!$A:$A, $A4580)</f>
        <v>0</v>
      </c>
      <c r="X4580" s="13">
        <f>SUMIFS('Fielding Data'!H:H, 'Fielding Data'!$A:$A, $A4580)</f>
        <v>0</v>
      </c>
    </row>
    <row r="4581" spans="1:24" x14ac:dyDescent="0.3">
      <c r="A4581" s="13" t="str">
        <f t="shared" si="143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 t="shared" si="142"/>
        <v>P</v>
      </c>
      <c r="Q4581" s="13">
        <f>IFERROR(VLOOKUP($A4581, 'Fielding Data'!$A$1:$H$12056, 5, 0), 0)</f>
        <v>3</v>
      </c>
      <c r="R4581" s="13">
        <f>IFERROR(VLOOKUP($A4581, 'Fielding Data'!$A$1:$H$12056, 6, 0), 0)</f>
        <v>9</v>
      </c>
      <c r="S4581" s="13">
        <f>IFERROR(VLOOKUP($A4581, 'Fielding Data'!$A$1:$H$12056, 7, 0), 0)</f>
        <v>0</v>
      </c>
      <c r="T4581" s="13">
        <f>IFERROR(VLOOKUP($A4581, 'Fielding Data'!$A$1:$H$12056, 8, 0), 0)</f>
        <v>0</v>
      </c>
      <c r="U4581" s="13">
        <f>SUMIFS('Fielding Data'!E:E, 'Fielding Data'!$A:$A, $A4581)</f>
        <v>3</v>
      </c>
      <c r="V4581" s="13">
        <f>SUMIFS('Fielding Data'!F:F, 'Fielding Data'!$A:$A, $A4581)</f>
        <v>9</v>
      </c>
      <c r="W4581" s="13">
        <f>SUMIFS('Fielding Data'!G:G, 'Fielding Data'!$A:$A, $A4581)</f>
        <v>0</v>
      </c>
      <c r="X4581" s="13">
        <f>SUMIFS('Fielding Data'!H:H, 'Fielding Data'!$A:$A, $A4581)</f>
        <v>0</v>
      </c>
    </row>
    <row r="4582" spans="1:24" x14ac:dyDescent="0.3">
      <c r="A4582" s="13" t="str">
        <f t="shared" si="143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 t="shared" si="142"/>
        <v>CF</v>
      </c>
      <c r="Q4582" s="13">
        <f>IFERROR(VLOOKUP($A4582, 'Fielding Data'!$A$1:$H$12056, 5, 0), 0)</f>
        <v>0</v>
      </c>
      <c r="R4582" s="13">
        <f>IFERROR(VLOOKUP($A4582, 'Fielding Data'!$A$1:$H$12056, 6, 0), 0)</f>
        <v>0</v>
      </c>
      <c r="S4582" s="13">
        <f>IFERROR(VLOOKUP($A4582, 'Fielding Data'!$A$1:$H$12056, 7, 0), 0)</f>
        <v>0</v>
      </c>
      <c r="T4582" s="13">
        <f>IFERROR(VLOOKUP($A4582, 'Fielding Data'!$A$1:$H$12056, 8, 0), 0)</f>
        <v>0</v>
      </c>
      <c r="U4582" s="13">
        <f>SUMIFS('Fielding Data'!E:E, 'Fielding Data'!$A:$A, $A4582)</f>
        <v>258</v>
      </c>
      <c r="V4582" s="13">
        <f>SUMIFS('Fielding Data'!F:F, 'Fielding Data'!$A:$A, $A4582)</f>
        <v>6</v>
      </c>
      <c r="W4582" s="13">
        <f>SUMIFS('Fielding Data'!G:G, 'Fielding Data'!$A:$A, $A4582)</f>
        <v>6</v>
      </c>
      <c r="X4582" s="13">
        <f>SUMIFS('Fielding Data'!H:H, 'Fielding Data'!$A:$A, $A4582)</f>
        <v>1</v>
      </c>
    </row>
    <row r="4583" spans="1:24" x14ac:dyDescent="0.3">
      <c r="A4583" s="13" t="str">
        <f t="shared" si="143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 t="shared" si="142"/>
        <v>P</v>
      </c>
      <c r="Q4583" s="13">
        <f>IFERROR(VLOOKUP($A4583, 'Fielding Data'!$A$1:$H$12056, 5, 0), 0)</f>
        <v>5</v>
      </c>
      <c r="R4583" s="13">
        <f>IFERROR(VLOOKUP($A4583, 'Fielding Data'!$A$1:$H$12056, 6, 0), 0)</f>
        <v>32</v>
      </c>
      <c r="S4583" s="13">
        <f>IFERROR(VLOOKUP($A4583, 'Fielding Data'!$A$1:$H$12056, 7, 0), 0)</f>
        <v>2</v>
      </c>
      <c r="T4583" s="13">
        <f>IFERROR(VLOOKUP($A4583, 'Fielding Data'!$A$1:$H$12056, 8, 0), 0)</f>
        <v>5</v>
      </c>
      <c r="U4583" s="13">
        <f>SUMIFS('Fielding Data'!E:E, 'Fielding Data'!$A:$A, $A4583)</f>
        <v>5</v>
      </c>
      <c r="V4583" s="13">
        <f>SUMIFS('Fielding Data'!F:F, 'Fielding Data'!$A:$A, $A4583)</f>
        <v>32</v>
      </c>
      <c r="W4583" s="13">
        <f>SUMIFS('Fielding Data'!G:G, 'Fielding Data'!$A:$A, $A4583)</f>
        <v>2</v>
      </c>
      <c r="X4583" s="13">
        <f>SUMIFS('Fielding Data'!H:H, 'Fielding Data'!$A:$A, $A4583)</f>
        <v>5</v>
      </c>
    </row>
    <row r="4584" spans="1:24" x14ac:dyDescent="0.3">
      <c r="A4584" s="13" t="str">
        <f t="shared" si="143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 t="shared" si="142"/>
        <v>P</v>
      </c>
      <c r="Q4584" s="13">
        <f>IFERROR(VLOOKUP($A4584, 'Fielding Data'!$A$1:$H$12056, 5, 0), 0)</f>
        <v>3</v>
      </c>
      <c r="R4584" s="13">
        <f>IFERROR(VLOOKUP($A4584, 'Fielding Data'!$A$1:$H$12056, 6, 0), 0)</f>
        <v>3</v>
      </c>
      <c r="S4584" s="13">
        <f>IFERROR(VLOOKUP($A4584, 'Fielding Data'!$A$1:$H$12056, 7, 0), 0)</f>
        <v>0</v>
      </c>
      <c r="T4584" s="13">
        <f>IFERROR(VLOOKUP($A4584, 'Fielding Data'!$A$1:$H$12056, 8, 0), 0)</f>
        <v>0</v>
      </c>
      <c r="U4584" s="13">
        <f>SUMIFS('Fielding Data'!E:E, 'Fielding Data'!$A:$A, $A4584)</f>
        <v>3</v>
      </c>
      <c r="V4584" s="13">
        <f>SUMIFS('Fielding Data'!F:F, 'Fielding Data'!$A:$A, $A4584)</f>
        <v>3</v>
      </c>
      <c r="W4584" s="13">
        <f>SUMIFS('Fielding Data'!G:G, 'Fielding Data'!$A:$A, $A4584)</f>
        <v>0</v>
      </c>
      <c r="X4584" s="13">
        <f>SUMIFS('Fielding Data'!H:H, 'Fielding Data'!$A:$A, $A4584)</f>
        <v>0</v>
      </c>
    </row>
    <row r="4585" spans="1:24" x14ac:dyDescent="0.3">
      <c r="A4585" s="13" t="str">
        <f t="shared" si="143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 t="shared" si="142"/>
        <v>C</v>
      </c>
      <c r="Q4585" s="13">
        <f>IFERROR(VLOOKUP($A4585, 'Fielding Data'!$A$1:$H$12056, 5, 0), 0)</f>
        <v>60</v>
      </c>
      <c r="R4585" s="13">
        <f>IFERROR(VLOOKUP($A4585, 'Fielding Data'!$A$1:$H$12056, 6, 0), 0)</f>
        <v>6</v>
      </c>
      <c r="S4585" s="13">
        <f>IFERROR(VLOOKUP($A4585, 'Fielding Data'!$A$1:$H$12056, 7, 0), 0)</f>
        <v>0</v>
      </c>
      <c r="T4585" s="13">
        <f>IFERROR(VLOOKUP($A4585, 'Fielding Data'!$A$1:$H$12056, 8, 0), 0)</f>
        <v>1</v>
      </c>
      <c r="U4585" s="13">
        <f>SUMIFS('Fielding Data'!E:E, 'Fielding Data'!$A:$A, $A4585)</f>
        <v>60</v>
      </c>
      <c r="V4585" s="13">
        <f>SUMIFS('Fielding Data'!F:F, 'Fielding Data'!$A:$A, $A4585)</f>
        <v>6</v>
      </c>
      <c r="W4585" s="13">
        <f>SUMIFS('Fielding Data'!G:G, 'Fielding Data'!$A:$A, $A4585)</f>
        <v>0</v>
      </c>
      <c r="X4585" s="13">
        <f>SUMIFS('Fielding Data'!H:H, 'Fielding Data'!$A:$A, $A4585)</f>
        <v>1</v>
      </c>
    </row>
    <row r="4586" spans="1:24" x14ac:dyDescent="0.3">
      <c r="A4586" s="13" t="str">
        <f t="shared" si="143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 t="shared" si="142"/>
        <v>P</v>
      </c>
      <c r="Q4586" s="13">
        <f>IFERROR(VLOOKUP($A4586, 'Fielding Data'!$A$1:$H$12056, 5, 0), 0)</f>
        <v>0</v>
      </c>
      <c r="R4586" s="13">
        <f>IFERROR(VLOOKUP($A4586, 'Fielding Data'!$A$1:$H$12056, 6, 0), 0)</f>
        <v>0</v>
      </c>
      <c r="S4586" s="13">
        <f>IFERROR(VLOOKUP($A4586, 'Fielding Data'!$A$1:$H$12056, 7, 0), 0)</f>
        <v>0</v>
      </c>
      <c r="T4586" s="13">
        <f>IFERROR(VLOOKUP($A4586, 'Fielding Data'!$A$1:$H$12056, 8, 0), 0)</f>
        <v>0</v>
      </c>
      <c r="U4586" s="13">
        <f>SUMIFS('Fielding Data'!E:E, 'Fielding Data'!$A:$A, $A4586)</f>
        <v>0</v>
      </c>
      <c r="V4586" s="13">
        <f>SUMIFS('Fielding Data'!F:F, 'Fielding Data'!$A:$A, $A4586)</f>
        <v>0</v>
      </c>
      <c r="W4586" s="13">
        <f>SUMIFS('Fielding Data'!G:G, 'Fielding Data'!$A:$A, $A4586)</f>
        <v>0</v>
      </c>
      <c r="X4586" s="13">
        <f>SUMIFS('Fielding Data'!H:H, 'Fielding Data'!$A:$A, $A4586)</f>
        <v>0</v>
      </c>
    </row>
    <row r="4587" spans="1:24" x14ac:dyDescent="0.3">
      <c r="A4587" s="13" t="str">
        <f t="shared" si="143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 t="shared" si="142"/>
        <v>LF</v>
      </c>
      <c r="Q4587" s="13">
        <f>IFERROR(VLOOKUP($A4587, 'Fielding Data'!$A$1:$H$12056, 5, 0), 0)</f>
        <v>0</v>
      </c>
      <c r="R4587" s="13">
        <f>IFERROR(VLOOKUP($A4587, 'Fielding Data'!$A$1:$H$12056, 6, 0), 0)</f>
        <v>0</v>
      </c>
      <c r="S4587" s="13">
        <f>IFERROR(VLOOKUP($A4587, 'Fielding Data'!$A$1:$H$12056, 7, 0), 0)</f>
        <v>0</v>
      </c>
      <c r="T4587" s="13">
        <f>IFERROR(VLOOKUP($A4587, 'Fielding Data'!$A$1:$H$12056, 8, 0), 0)</f>
        <v>0</v>
      </c>
      <c r="U4587" s="13">
        <f>SUMIFS('Fielding Data'!E:E, 'Fielding Data'!$A:$A, $A4587)</f>
        <v>3</v>
      </c>
      <c r="V4587" s="13">
        <f>SUMIFS('Fielding Data'!F:F, 'Fielding Data'!$A:$A, $A4587)</f>
        <v>0</v>
      </c>
      <c r="W4587" s="13">
        <f>SUMIFS('Fielding Data'!G:G, 'Fielding Data'!$A:$A, $A4587)</f>
        <v>1</v>
      </c>
      <c r="X4587" s="13">
        <f>SUMIFS('Fielding Data'!H:H, 'Fielding Data'!$A:$A, $A4587)</f>
        <v>0</v>
      </c>
    </row>
    <row r="4588" spans="1:24" x14ac:dyDescent="0.3">
      <c r="A4588" s="13" t="str">
        <f t="shared" si="143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 t="shared" si="142"/>
        <v>CF</v>
      </c>
      <c r="Q4588" s="13">
        <f>IFERROR(VLOOKUP($A4588, 'Fielding Data'!$A$1:$H$12056, 5, 0), 0)</f>
        <v>0</v>
      </c>
      <c r="R4588" s="13">
        <f>IFERROR(VLOOKUP($A4588, 'Fielding Data'!$A$1:$H$12056, 6, 0), 0)</f>
        <v>0</v>
      </c>
      <c r="S4588" s="13">
        <f>IFERROR(VLOOKUP($A4588, 'Fielding Data'!$A$1:$H$12056, 7, 0), 0)</f>
        <v>0</v>
      </c>
      <c r="T4588" s="13">
        <f>IFERROR(VLOOKUP($A4588, 'Fielding Data'!$A$1:$H$12056, 8, 0), 0)</f>
        <v>0</v>
      </c>
      <c r="U4588" s="13">
        <f>SUMIFS('Fielding Data'!E:E, 'Fielding Data'!$A:$A, $A4588)</f>
        <v>254</v>
      </c>
      <c r="V4588" s="13">
        <f>SUMIFS('Fielding Data'!F:F, 'Fielding Data'!$A:$A, $A4588)</f>
        <v>5</v>
      </c>
      <c r="W4588" s="13">
        <f>SUMIFS('Fielding Data'!G:G, 'Fielding Data'!$A:$A, $A4588)</f>
        <v>3</v>
      </c>
      <c r="X4588" s="13">
        <f>SUMIFS('Fielding Data'!H:H, 'Fielding Data'!$A:$A, $A4588)</f>
        <v>0</v>
      </c>
    </row>
    <row r="4589" spans="1:24" x14ac:dyDescent="0.3">
      <c r="A4589" s="13" t="str">
        <f t="shared" si="143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 t="shared" si="142"/>
        <v>P</v>
      </c>
      <c r="Q4589" s="13">
        <f>IFERROR(VLOOKUP($A4589, 'Fielding Data'!$A$1:$H$12056, 5, 0), 0)</f>
        <v>6</v>
      </c>
      <c r="R4589" s="13">
        <f>IFERROR(VLOOKUP($A4589, 'Fielding Data'!$A$1:$H$12056, 6, 0), 0)</f>
        <v>9</v>
      </c>
      <c r="S4589" s="13">
        <f>IFERROR(VLOOKUP($A4589, 'Fielding Data'!$A$1:$H$12056, 7, 0), 0)</f>
        <v>1</v>
      </c>
      <c r="T4589" s="13">
        <f>IFERROR(VLOOKUP($A4589, 'Fielding Data'!$A$1:$H$12056, 8, 0), 0)</f>
        <v>1</v>
      </c>
      <c r="U4589" s="13">
        <f>SUMIFS('Fielding Data'!E:E, 'Fielding Data'!$A:$A, $A4589)</f>
        <v>6</v>
      </c>
      <c r="V4589" s="13">
        <f>SUMIFS('Fielding Data'!F:F, 'Fielding Data'!$A:$A, $A4589)</f>
        <v>9</v>
      </c>
      <c r="W4589" s="13">
        <f>SUMIFS('Fielding Data'!G:G, 'Fielding Data'!$A:$A, $A4589)</f>
        <v>1</v>
      </c>
      <c r="X4589" s="13">
        <f>SUMIFS('Fielding Data'!H:H, 'Fielding Data'!$A:$A, $A4589)</f>
        <v>1</v>
      </c>
    </row>
    <row r="4590" spans="1:24" x14ac:dyDescent="0.3">
      <c r="A4590" s="13" t="str">
        <f t="shared" si="143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 t="shared" si="142"/>
        <v>CF</v>
      </c>
      <c r="Q4590" s="13">
        <f>IFERROR(VLOOKUP($A4590, 'Fielding Data'!$A$1:$H$12056, 5, 0), 0)</f>
        <v>0</v>
      </c>
      <c r="R4590" s="13">
        <f>IFERROR(VLOOKUP($A4590, 'Fielding Data'!$A$1:$H$12056, 6, 0), 0)</f>
        <v>0</v>
      </c>
      <c r="S4590" s="13">
        <f>IFERROR(VLOOKUP($A4590, 'Fielding Data'!$A$1:$H$12056, 7, 0), 0)</f>
        <v>0</v>
      </c>
      <c r="T4590" s="13">
        <f>IFERROR(VLOOKUP($A4590, 'Fielding Data'!$A$1:$H$12056, 8, 0), 0)</f>
        <v>0</v>
      </c>
      <c r="U4590" s="13">
        <f>SUMIFS('Fielding Data'!E:E, 'Fielding Data'!$A:$A, $A4590)</f>
        <v>140</v>
      </c>
      <c r="V4590" s="13">
        <f>SUMIFS('Fielding Data'!F:F, 'Fielding Data'!$A:$A, $A4590)</f>
        <v>1</v>
      </c>
      <c r="W4590" s="13">
        <f>SUMIFS('Fielding Data'!G:G, 'Fielding Data'!$A:$A, $A4590)</f>
        <v>1</v>
      </c>
      <c r="X4590" s="13">
        <f>SUMIFS('Fielding Data'!H:H, 'Fielding Data'!$A:$A, $A4590)</f>
        <v>0</v>
      </c>
    </row>
    <row r="4591" spans="1:24" x14ac:dyDescent="0.3">
      <c r="A4591" s="13" t="str">
        <f t="shared" si="143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 t="shared" si="142"/>
        <v>1B</v>
      </c>
      <c r="Q4591" s="13">
        <f>IFERROR(VLOOKUP($A4591, 'Fielding Data'!$A$1:$H$12056, 5, 0), 0)</f>
        <v>812</v>
      </c>
      <c r="R4591" s="13">
        <f>IFERROR(VLOOKUP($A4591, 'Fielding Data'!$A$1:$H$12056, 6, 0), 0)</f>
        <v>88</v>
      </c>
      <c r="S4591" s="13">
        <f>IFERROR(VLOOKUP($A4591, 'Fielding Data'!$A$1:$H$12056, 7, 0), 0)</f>
        <v>8</v>
      </c>
      <c r="T4591" s="13">
        <f>IFERROR(VLOOKUP($A4591, 'Fielding Data'!$A$1:$H$12056, 8, 0), 0)</f>
        <v>70</v>
      </c>
      <c r="U4591" s="13">
        <f>SUMIFS('Fielding Data'!E:E, 'Fielding Data'!$A:$A, $A4591)</f>
        <v>853</v>
      </c>
      <c r="V4591" s="13">
        <f>SUMIFS('Fielding Data'!F:F, 'Fielding Data'!$A:$A, $A4591)</f>
        <v>90</v>
      </c>
      <c r="W4591" s="13">
        <f>SUMIFS('Fielding Data'!G:G, 'Fielding Data'!$A:$A, $A4591)</f>
        <v>9</v>
      </c>
      <c r="X4591" s="13">
        <f>SUMIFS('Fielding Data'!H:H, 'Fielding Data'!$A:$A, $A4591)</f>
        <v>71</v>
      </c>
    </row>
    <row r="4592" spans="1:24" x14ac:dyDescent="0.3">
      <c r="A4592" s="13" t="str">
        <f t="shared" si="143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 t="shared" si="142"/>
        <v>LF</v>
      </c>
      <c r="Q4592" s="13">
        <f>IFERROR(VLOOKUP($A4592, 'Fielding Data'!$A$1:$H$12056, 5, 0), 0)</f>
        <v>0</v>
      </c>
      <c r="R4592" s="13">
        <f>IFERROR(VLOOKUP($A4592, 'Fielding Data'!$A$1:$H$12056, 6, 0), 0)</f>
        <v>0</v>
      </c>
      <c r="S4592" s="13">
        <f>IFERROR(VLOOKUP($A4592, 'Fielding Data'!$A$1:$H$12056, 7, 0), 0)</f>
        <v>0</v>
      </c>
      <c r="T4592" s="13">
        <f>IFERROR(VLOOKUP($A4592, 'Fielding Data'!$A$1:$H$12056, 8, 0), 0)</f>
        <v>0</v>
      </c>
      <c r="U4592" s="13">
        <f>SUMIFS('Fielding Data'!E:E, 'Fielding Data'!$A:$A, $A4592)</f>
        <v>106</v>
      </c>
      <c r="V4592" s="13">
        <f>SUMIFS('Fielding Data'!F:F, 'Fielding Data'!$A:$A, $A4592)</f>
        <v>0</v>
      </c>
      <c r="W4592" s="13">
        <f>SUMIFS('Fielding Data'!G:G, 'Fielding Data'!$A:$A, $A4592)</f>
        <v>0</v>
      </c>
      <c r="X4592" s="13">
        <f>SUMIFS('Fielding Data'!H:H, 'Fielding Data'!$A:$A, $A4592)</f>
        <v>0</v>
      </c>
    </row>
    <row r="4593" spans="1:24" x14ac:dyDescent="0.3">
      <c r="A4593" s="13" t="str">
        <f t="shared" si="143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 t="shared" si="142"/>
        <v>P</v>
      </c>
      <c r="Q4593" s="13">
        <f>IFERROR(VLOOKUP($A4593, 'Fielding Data'!$A$1:$H$12056, 5, 0), 0)</f>
        <v>0</v>
      </c>
      <c r="R4593" s="13">
        <f>IFERROR(VLOOKUP($A4593, 'Fielding Data'!$A$1:$H$12056, 6, 0), 0)</f>
        <v>1</v>
      </c>
      <c r="S4593" s="13">
        <f>IFERROR(VLOOKUP($A4593, 'Fielding Data'!$A$1:$H$12056, 7, 0), 0)</f>
        <v>0</v>
      </c>
      <c r="T4593" s="13">
        <f>IFERROR(VLOOKUP($A4593, 'Fielding Data'!$A$1:$H$12056, 8, 0), 0)</f>
        <v>0</v>
      </c>
      <c r="U4593" s="13">
        <f>SUMIFS('Fielding Data'!E:E, 'Fielding Data'!$A:$A, $A4593)</f>
        <v>0</v>
      </c>
      <c r="V4593" s="13">
        <f>SUMIFS('Fielding Data'!F:F, 'Fielding Data'!$A:$A, $A4593)</f>
        <v>1</v>
      </c>
      <c r="W4593" s="13">
        <f>SUMIFS('Fielding Data'!G:G, 'Fielding Data'!$A:$A, $A4593)</f>
        <v>0</v>
      </c>
      <c r="X4593" s="13">
        <f>SUMIFS('Fielding Data'!H:H, 'Fielding Data'!$A:$A, $A4593)</f>
        <v>0</v>
      </c>
    </row>
    <row r="4594" spans="1:24" x14ac:dyDescent="0.3">
      <c r="A4594" s="13" t="str">
        <f t="shared" si="143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 t="shared" si="142"/>
        <v>LF</v>
      </c>
      <c r="Q4594" s="13">
        <f>IFERROR(VLOOKUP($A4594, 'Fielding Data'!$A$1:$H$12056, 5, 0), 0)</f>
        <v>0</v>
      </c>
      <c r="R4594" s="13">
        <f>IFERROR(VLOOKUP($A4594, 'Fielding Data'!$A$1:$H$12056, 6, 0), 0)</f>
        <v>0</v>
      </c>
      <c r="S4594" s="13">
        <f>IFERROR(VLOOKUP($A4594, 'Fielding Data'!$A$1:$H$12056, 7, 0), 0)</f>
        <v>0</v>
      </c>
      <c r="T4594" s="13">
        <f>IFERROR(VLOOKUP($A4594, 'Fielding Data'!$A$1:$H$12056, 8, 0), 0)</f>
        <v>0</v>
      </c>
      <c r="U4594" s="13">
        <f>SUMIFS('Fielding Data'!E:E, 'Fielding Data'!$A:$A, $A4594)</f>
        <v>6</v>
      </c>
      <c r="V4594" s="13">
        <f>SUMIFS('Fielding Data'!F:F, 'Fielding Data'!$A:$A, $A4594)</f>
        <v>0</v>
      </c>
      <c r="W4594" s="13">
        <f>SUMIFS('Fielding Data'!G:G, 'Fielding Data'!$A:$A, $A4594)</f>
        <v>0</v>
      </c>
      <c r="X4594" s="13">
        <f>SUMIFS('Fielding Data'!H:H, 'Fielding Data'!$A:$A, $A4594)</f>
        <v>0</v>
      </c>
    </row>
    <row r="4595" spans="1:24" x14ac:dyDescent="0.3">
      <c r="A4595" s="13" t="str">
        <f t="shared" si="143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 t="shared" si="142"/>
        <v>LF</v>
      </c>
      <c r="Q4595" s="13">
        <f>IFERROR(VLOOKUP($A4595, 'Fielding Data'!$A$1:$H$12056, 5, 0), 0)</f>
        <v>0</v>
      </c>
      <c r="R4595" s="13">
        <f>IFERROR(VLOOKUP($A4595, 'Fielding Data'!$A$1:$H$12056, 6, 0), 0)</f>
        <v>0</v>
      </c>
      <c r="S4595" s="13">
        <f>IFERROR(VLOOKUP($A4595, 'Fielding Data'!$A$1:$H$12056, 7, 0), 0)</f>
        <v>0</v>
      </c>
      <c r="T4595" s="13">
        <f>IFERROR(VLOOKUP($A4595, 'Fielding Data'!$A$1:$H$12056, 8, 0), 0)</f>
        <v>0</v>
      </c>
      <c r="U4595" s="13">
        <f>SUMIFS('Fielding Data'!E:E, 'Fielding Data'!$A:$A, $A4595)</f>
        <v>12</v>
      </c>
      <c r="V4595" s="13">
        <f>SUMIFS('Fielding Data'!F:F, 'Fielding Data'!$A:$A, $A4595)</f>
        <v>0</v>
      </c>
      <c r="W4595" s="13">
        <f>SUMIFS('Fielding Data'!G:G, 'Fielding Data'!$A:$A, $A4595)</f>
        <v>0</v>
      </c>
      <c r="X4595" s="13">
        <f>SUMIFS('Fielding Data'!H:H, 'Fielding Data'!$A:$A, $A4595)</f>
        <v>0</v>
      </c>
    </row>
    <row r="4596" spans="1:24" x14ac:dyDescent="0.3">
      <c r="A4596" s="13" t="str">
        <f t="shared" si="143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 t="shared" si="142"/>
        <v>P</v>
      </c>
      <c r="Q4596" s="13">
        <f>IFERROR(VLOOKUP($A4596, 'Fielding Data'!$A$1:$H$12056, 5, 0), 0)</f>
        <v>2</v>
      </c>
      <c r="R4596" s="13">
        <f>IFERROR(VLOOKUP($A4596, 'Fielding Data'!$A$1:$H$12056, 6, 0), 0)</f>
        <v>6</v>
      </c>
      <c r="S4596" s="13">
        <f>IFERROR(VLOOKUP($A4596, 'Fielding Data'!$A$1:$H$12056, 7, 0), 0)</f>
        <v>0</v>
      </c>
      <c r="T4596" s="13">
        <f>IFERROR(VLOOKUP($A4596, 'Fielding Data'!$A$1:$H$12056, 8, 0), 0)</f>
        <v>1</v>
      </c>
      <c r="U4596" s="13">
        <f>SUMIFS('Fielding Data'!E:E, 'Fielding Data'!$A:$A, $A4596)</f>
        <v>2</v>
      </c>
      <c r="V4596" s="13">
        <f>SUMIFS('Fielding Data'!F:F, 'Fielding Data'!$A:$A, $A4596)</f>
        <v>6</v>
      </c>
      <c r="W4596" s="13">
        <f>SUMIFS('Fielding Data'!G:G, 'Fielding Data'!$A:$A, $A4596)</f>
        <v>0</v>
      </c>
      <c r="X4596" s="13">
        <f>SUMIFS('Fielding Data'!H:H, 'Fielding Data'!$A:$A, $A4596)</f>
        <v>1</v>
      </c>
    </row>
    <row r="4597" spans="1:24" x14ac:dyDescent="0.3">
      <c r="A4597" s="13" t="str">
        <f t="shared" si="143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 t="shared" si="142"/>
        <v>P</v>
      </c>
      <c r="Q4597" s="13">
        <f>IFERROR(VLOOKUP($A4597, 'Fielding Data'!$A$1:$H$12056, 5, 0), 0)</f>
        <v>0</v>
      </c>
      <c r="R4597" s="13">
        <f>IFERROR(VLOOKUP($A4597, 'Fielding Data'!$A$1:$H$12056, 6, 0), 0)</f>
        <v>0</v>
      </c>
      <c r="S4597" s="13">
        <f>IFERROR(VLOOKUP($A4597, 'Fielding Data'!$A$1:$H$12056, 7, 0), 0)</f>
        <v>0</v>
      </c>
      <c r="T4597" s="13">
        <f>IFERROR(VLOOKUP($A4597, 'Fielding Data'!$A$1:$H$12056, 8, 0), 0)</f>
        <v>0</v>
      </c>
      <c r="U4597" s="13">
        <f>SUMIFS('Fielding Data'!E:E, 'Fielding Data'!$A:$A, $A4597)</f>
        <v>0</v>
      </c>
      <c r="V4597" s="13">
        <f>SUMIFS('Fielding Data'!F:F, 'Fielding Data'!$A:$A, $A4597)</f>
        <v>0</v>
      </c>
      <c r="W4597" s="13">
        <f>SUMIFS('Fielding Data'!G:G, 'Fielding Data'!$A:$A, $A4597)</f>
        <v>0</v>
      </c>
      <c r="X4597" s="13">
        <f>SUMIFS('Fielding Data'!H:H, 'Fielding Data'!$A:$A, $A4597)</f>
        <v>0</v>
      </c>
    </row>
    <row r="4598" spans="1:24" x14ac:dyDescent="0.3">
      <c r="A4598" s="13" t="str">
        <f t="shared" si="143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 t="shared" si="142"/>
        <v>C</v>
      </c>
      <c r="Q4598" s="13">
        <f>IFERROR(VLOOKUP($A4598, 'Fielding Data'!$A$1:$H$12056, 5, 0), 0)</f>
        <v>108</v>
      </c>
      <c r="R4598" s="13">
        <f>IFERROR(VLOOKUP($A4598, 'Fielding Data'!$A$1:$H$12056, 6, 0), 0)</f>
        <v>9</v>
      </c>
      <c r="S4598" s="13">
        <f>IFERROR(VLOOKUP($A4598, 'Fielding Data'!$A$1:$H$12056, 7, 0), 0)</f>
        <v>1</v>
      </c>
      <c r="T4598" s="13">
        <f>IFERROR(VLOOKUP($A4598, 'Fielding Data'!$A$1:$H$12056, 8, 0), 0)</f>
        <v>0</v>
      </c>
      <c r="U4598" s="13">
        <f>SUMIFS('Fielding Data'!E:E, 'Fielding Data'!$A:$A, $A4598)</f>
        <v>108</v>
      </c>
      <c r="V4598" s="13">
        <f>SUMIFS('Fielding Data'!F:F, 'Fielding Data'!$A:$A, $A4598)</f>
        <v>9</v>
      </c>
      <c r="W4598" s="13">
        <f>SUMIFS('Fielding Data'!G:G, 'Fielding Data'!$A:$A, $A4598)</f>
        <v>1</v>
      </c>
      <c r="X4598" s="13">
        <f>SUMIFS('Fielding Data'!H:H, 'Fielding Data'!$A:$A, $A4598)</f>
        <v>0</v>
      </c>
    </row>
    <row r="4599" spans="1:24" x14ac:dyDescent="0.3">
      <c r="A4599" s="13" t="str">
        <f t="shared" si="143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 t="shared" si="142"/>
        <v>P</v>
      </c>
      <c r="Q4599" s="13">
        <f>IFERROR(VLOOKUP($A4599, 'Fielding Data'!$A$1:$H$12056, 5, 0), 0)</f>
        <v>12</v>
      </c>
      <c r="R4599" s="13">
        <f>IFERROR(VLOOKUP($A4599, 'Fielding Data'!$A$1:$H$12056, 6, 0), 0)</f>
        <v>25</v>
      </c>
      <c r="S4599" s="13">
        <f>IFERROR(VLOOKUP($A4599, 'Fielding Data'!$A$1:$H$12056, 7, 0), 0)</f>
        <v>0</v>
      </c>
      <c r="T4599" s="13">
        <f>IFERROR(VLOOKUP($A4599, 'Fielding Data'!$A$1:$H$12056, 8, 0), 0)</f>
        <v>0</v>
      </c>
      <c r="U4599" s="13">
        <f>SUMIFS('Fielding Data'!E:E, 'Fielding Data'!$A:$A, $A4599)</f>
        <v>12</v>
      </c>
      <c r="V4599" s="13">
        <f>SUMIFS('Fielding Data'!F:F, 'Fielding Data'!$A:$A, $A4599)</f>
        <v>25</v>
      </c>
      <c r="W4599" s="13">
        <f>SUMIFS('Fielding Data'!G:G, 'Fielding Data'!$A:$A, $A4599)</f>
        <v>0</v>
      </c>
      <c r="X4599" s="13">
        <f>SUMIFS('Fielding Data'!H:H, 'Fielding Data'!$A:$A, $A4599)</f>
        <v>0</v>
      </c>
    </row>
    <row r="4600" spans="1:24" x14ac:dyDescent="0.3">
      <c r="A4600" s="13" t="str">
        <f t="shared" si="143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 t="shared" si="142"/>
        <v>1B</v>
      </c>
      <c r="Q4600" s="13">
        <f>IFERROR(VLOOKUP($A4600, 'Fielding Data'!$A$1:$H$12056, 5, 0), 0)</f>
        <v>100</v>
      </c>
      <c r="R4600" s="13">
        <f>IFERROR(VLOOKUP($A4600, 'Fielding Data'!$A$1:$H$12056, 6, 0), 0)</f>
        <v>8</v>
      </c>
      <c r="S4600" s="13">
        <f>IFERROR(VLOOKUP($A4600, 'Fielding Data'!$A$1:$H$12056, 7, 0), 0)</f>
        <v>0</v>
      </c>
      <c r="T4600" s="13">
        <f>IFERROR(VLOOKUP($A4600, 'Fielding Data'!$A$1:$H$12056, 8, 0), 0)</f>
        <v>9</v>
      </c>
      <c r="U4600" s="13">
        <f>SUMIFS('Fielding Data'!E:E, 'Fielding Data'!$A:$A, $A4600)</f>
        <v>100</v>
      </c>
      <c r="V4600" s="13">
        <f>SUMIFS('Fielding Data'!F:F, 'Fielding Data'!$A:$A, $A4600)</f>
        <v>8</v>
      </c>
      <c r="W4600" s="13">
        <f>SUMIFS('Fielding Data'!G:G, 'Fielding Data'!$A:$A, $A4600)</f>
        <v>0</v>
      </c>
      <c r="X4600" s="13">
        <f>SUMIFS('Fielding Data'!H:H, 'Fielding Data'!$A:$A, $A4600)</f>
        <v>9</v>
      </c>
    </row>
    <row r="4601" spans="1:24" x14ac:dyDescent="0.3">
      <c r="A4601" s="13" t="str">
        <f t="shared" si="143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 t="shared" si="142"/>
        <v>1B</v>
      </c>
      <c r="Q4601" s="13">
        <f>IFERROR(VLOOKUP($A4601, 'Fielding Data'!$A$1:$H$12056, 5, 0), 0)</f>
        <v>10</v>
      </c>
      <c r="R4601" s="13">
        <f>IFERROR(VLOOKUP($A4601, 'Fielding Data'!$A$1:$H$12056, 6, 0), 0)</f>
        <v>0</v>
      </c>
      <c r="S4601" s="13">
        <f>IFERROR(VLOOKUP($A4601, 'Fielding Data'!$A$1:$H$12056, 7, 0), 0)</f>
        <v>0</v>
      </c>
      <c r="T4601" s="13">
        <f>IFERROR(VLOOKUP($A4601, 'Fielding Data'!$A$1:$H$12056, 8, 0), 0)</f>
        <v>0</v>
      </c>
      <c r="U4601" s="13">
        <f>SUMIFS('Fielding Data'!E:E, 'Fielding Data'!$A:$A, $A4601)</f>
        <v>43</v>
      </c>
      <c r="V4601" s="13">
        <f>SUMIFS('Fielding Data'!F:F, 'Fielding Data'!$A:$A, $A4601)</f>
        <v>77</v>
      </c>
      <c r="W4601" s="13">
        <f>SUMIFS('Fielding Data'!G:G, 'Fielding Data'!$A:$A, $A4601)</f>
        <v>2</v>
      </c>
      <c r="X4601" s="13">
        <f>SUMIFS('Fielding Data'!H:H, 'Fielding Data'!$A:$A, $A4601)</f>
        <v>11</v>
      </c>
    </row>
    <row r="4602" spans="1:24" x14ac:dyDescent="0.3">
      <c r="A4602" s="13" t="str">
        <f t="shared" si="143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 t="shared" si="142"/>
        <v>SS</v>
      </c>
      <c r="Q4602" s="13">
        <f>IFERROR(VLOOKUP($A4602, 'Fielding Data'!$A$1:$H$12056, 5, 0), 0)</f>
        <v>72</v>
      </c>
      <c r="R4602" s="13">
        <f>IFERROR(VLOOKUP($A4602, 'Fielding Data'!$A$1:$H$12056, 6, 0), 0)</f>
        <v>177</v>
      </c>
      <c r="S4602" s="13">
        <f>IFERROR(VLOOKUP($A4602, 'Fielding Data'!$A$1:$H$12056, 7, 0), 0)</f>
        <v>8</v>
      </c>
      <c r="T4602" s="13">
        <f>IFERROR(VLOOKUP($A4602, 'Fielding Data'!$A$1:$H$12056, 8, 0), 0)</f>
        <v>37</v>
      </c>
      <c r="U4602" s="13">
        <f>SUMIFS('Fielding Data'!E:E, 'Fielding Data'!$A:$A, $A4602)</f>
        <v>72</v>
      </c>
      <c r="V4602" s="13">
        <f>SUMIFS('Fielding Data'!F:F, 'Fielding Data'!$A:$A, $A4602)</f>
        <v>177</v>
      </c>
      <c r="W4602" s="13">
        <f>SUMIFS('Fielding Data'!G:G, 'Fielding Data'!$A:$A, $A4602)</f>
        <v>8</v>
      </c>
      <c r="X4602" s="13">
        <f>SUMIFS('Fielding Data'!H:H, 'Fielding Data'!$A:$A, $A4602)</f>
        <v>37</v>
      </c>
    </row>
    <row r="4603" spans="1:24" x14ac:dyDescent="0.3">
      <c r="A4603" s="13" t="str">
        <f t="shared" si="143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 t="shared" si="142"/>
        <v>CF</v>
      </c>
      <c r="Q4603" s="13">
        <f>IFERROR(VLOOKUP($A4603, 'Fielding Data'!$A$1:$H$12056, 5, 0), 0)</f>
        <v>0</v>
      </c>
      <c r="R4603" s="13">
        <f>IFERROR(VLOOKUP($A4603, 'Fielding Data'!$A$1:$H$12056, 6, 0), 0)</f>
        <v>0</v>
      </c>
      <c r="S4603" s="13">
        <f>IFERROR(VLOOKUP($A4603, 'Fielding Data'!$A$1:$H$12056, 7, 0), 0)</f>
        <v>0</v>
      </c>
      <c r="T4603" s="13">
        <f>IFERROR(VLOOKUP($A4603, 'Fielding Data'!$A$1:$H$12056, 8, 0), 0)</f>
        <v>0</v>
      </c>
      <c r="U4603" s="13">
        <f>SUMIFS('Fielding Data'!E:E, 'Fielding Data'!$A:$A, $A4603)</f>
        <v>21</v>
      </c>
      <c r="V4603" s="13">
        <f>SUMIFS('Fielding Data'!F:F, 'Fielding Data'!$A:$A, $A4603)</f>
        <v>0</v>
      </c>
      <c r="W4603" s="13">
        <f>SUMIFS('Fielding Data'!G:G, 'Fielding Data'!$A:$A, $A4603)</f>
        <v>0</v>
      </c>
      <c r="X4603" s="13">
        <f>SUMIFS('Fielding Data'!H:H, 'Fielding Data'!$A:$A, $A4603)</f>
        <v>0</v>
      </c>
    </row>
    <row r="4604" spans="1:24" x14ac:dyDescent="0.3">
      <c r="A4604" s="13" t="str">
        <f t="shared" si="143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 t="shared" si="142"/>
        <v>P</v>
      </c>
      <c r="Q4604" s="13">
        <f>IFERROR(VLOOKUP($A4604, 'Fielding Data'!$A$1:$H$12056, 5, 0), 0)</f>
        <v>10</v>
      </c>
      <c r="R4604" s="13">
        <f>IFERROR(VLOOKUP($A4604, 'Fielding Data'!$A$1:$H$12056, 6, 0), 0)</f>
        <v>6</v>
      </c>
      <c r="S4604" s="13">
        <f>IFERROR(VLOOKUP($A4604, 'Fielding Data'!$A$1:$H$12056, 7, 0), 0)</f>
        <v>0</v>
      </c>
      <c r="T4604" s="13">
        <f>IFERROR(VLOOKUP($A4604, 'Fielding Data'!$A$1:$H$12056, 8, 0), 0)</f>
        <v>0</v>
      </c>
      <c r="U4604" s="13">
        <f>SUMIFS('Fielding Data'!E:E, 'Fielding Data'!$A:$A, $A4604)</f>
        <v>10</v>
      </c>
      <c r="V4604" s="13">
        <f>SUMIFS('Fielding Data'!F:F, 'Fielding Data'!$A:$A, $A4604)</f>
        <v>6</v>
      </c>
      <c r="W4604" s="13">
        <f>SUMIFS('Fielding Data'!G:G, 'Fielding Data'!$A:$A, $A4604)</f>
        <v>0</v>
      </c>
      <c r="X4604" s="13">
        <f>SUMIFS('Fielding Data'!H:H, 'Fielding Data'!$A:$A, $A4604)</f>
        <v>0</v>
      </c>
    </row>
    <row r="4605" spans="1:24" x14ac:dyDescent="0.3">
      <c r="A4605" s="13" t="str">
        <f t="shared" si="143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 t="shared" si="142"/>
        <v>1B</v>
      </c>
      <c r="Q4605" s="13">
        <f>IFERROR(VLOOKUP($A4605, 'Fielding Data'!$A$1:$H$12056, 5, 0), 0)</f>
        <v>32</v>
      </c>
      <c r="R4605" s="13">
        <f>IFERROR(VLOOKUP($A4605, 'Fielding Data'!$A$1:$H$12056, 6, 0), 0)</f>
        <v>1</v>
      </c>
      <c r="S4605" s="13">
        <f>IFERROR(VLOOKUP($A4605, 'Fielding Data'!$A$1:$H$12056, 7, 0), 0)</f>
        <v>0</v>
      </c>
      <c r="T4605" s="13">
        <f>IFERROR(VLOOKUP($A4605, 'Fielding Data'!$A$1:$H$12056, 8, 0), 0)</f>
        <v>3</v>
      </c>
      <c r="U4605" s="13">
        <f>SUMIFS('Fielding Data'!E:E, 'Fielding Data'!$A:$A, $A4605)</f>
        <v>53</v>
      </c>
      <c r="V4605" s="13">
        <f>SUMIFS('Fielding Data'!F:F, 'Fielding Data'!$A:$A, $A4605)</f>
        <v>2</v>
      </c>
      <c r="W4605" s="13">
        <f>SUMIFS('Fielding Data'!G:G, 'Fielding Data'!$A:$A, $A4605)</f>
        <v>0</v>
      </c>
      <c r="X4605" s="13">
        <f>SUMIFS('Fielding Data'!H:H, 'Fielding Data'!$A:$A, $A4605)</f>
        <v>3</v>
      </c>
    </row>
    <row r="4606" spans="1:24" x14ac:dyDescent="0.3">
      <c r="A4606" s="13" t="str">
        <f t="shared" si="143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 t="shared" si="142"/>
        <v>P</v>
      </c>
      <c r="Q4606" s="13">
        <f>IFERROR(VLOOKUP($A4606, 'Fielding Data'!$A$1:$H$12056, 5, 0), 0)</f>
        <v>2</v>
      </c>
      <c r="R4606" s="13">
        <f>IFERROR(VLOOKUP($A4606, 'Fielding Data'!$A$1:$H$12056, 6, 0), 0)</f>
        <v>6</v>
      </c>
      <c r="S4606" s="13">
        <f>IFERROR(VLOOKUP($A4606, 'Fielding Data'!$A$1:$H$12056, 7, 0), 0)</f>
        <v>1</v>
      </c>
      <c r="T4606" s="13">
        <f>IFERROR(VLOOKUP($A4606, 'Fielding Data'!$A$1:$H$12056, 8, 0), 0)</f>
        <v>2</v>
      </c>
      <c r="U4606" s="13">
        <f>SUMIFS('Fielding Data'!E:E, 'Fielding Data'!$A:$A, $A4606)</f>
        <v>2</v>
      </c>
      <c r="V4606" s="13">
        <f>SUMIFS('Fielding Data'!F:F, 'Fielding Data'!$A:$A, $A4606)</f>
        <v>6</v>
      </c>
      <c r="W4606" s="13">
        <f>SUMIFS('Fielding Data'!G:G, 'Fielding Data'!$A:$A, $A4606)</f>
        <v>1</v>
      </c>
      <c r="X4606" s="13">
        <f>SUMIFS('Fielding Data'!H:H, 'Fielding Data'!$A:$A, $A4606)</f>
        <v>2</v>
      </c>
    </row>
    <row r="4607" spans="1:24" x14ac:dyDescent="0.3">
      <c r="A4607" s="13" t="str">
        <f t="shared" si="143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 t="shared" si="142"/>
        <v>P</v>
      </c>
      <c r="Q4607" s="13">
        <f>IFERROR(VLOOKUP($A4607, 'Fielding Data'!$A$1:$H$12056, 5, 0), 0)</f>
        <v>3</v>
      </c>
      <c r="R4607" s="13">
        <f>IFERROR(VLOOKUP($A4607, 'Fielding Data'!$A$1:$H$12056, 6, 0), 0)</f>
        <v>3</v>
      </c>
      <c r="S4607" s="13">
        <f>IFERROR(VLOOKUP($A4607, 'Fielding Data'!$A$1:$H$12056, 7, 0), 0)</f>
        <v>0</v>
      </c>
      <c r="T4607" s="13">
        <f>IFERROR(VLOOKUP($A4607, 'Fielding Data'!$A$1:$H$12056, 8, 0), 0)</f>
        <v>0</v>
      </c>
      <c r="U4607" s="13">
        <f>SUMIFS('Fielding Data'!E:E, 'Fielding Data'!$A:$A, $A4607)</f>
        <v>3</v>
      </c>
      <c r="V4607" s="13">
        <f>SUMIFS('Fielding Data'!F:F, 'Fielding Data'!$A:$A, $A4607)</f>
        <v>3</v>
      </c>
      <c r="W4607" s="13">
        <f>SUMIFS('Fielding Data'!G:G, 'Fielding Data'!$A:$A, $A4607)</f>
        <v>0</v>
      </c>
      <c r="X4607" s="13">
        <f>SUMIFS('Fielding Data'!H:H, 'Fielding Data'!$A:$A, $A4607)</f>
        <v>0</v>
      </c>
    </row>
    <row r="4608" spans="1:24" x14ac:dyDescent="0.3">
      <c r="A4608" s="13" t="str">
        <f t="shared" si="143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 t="shared" si="142"/>
        <v>1B</v>
      </c>
      <c r="Q4608" s="13">
        <f>IFERROR(VLOOKUP($A4608, 'Fielding Data'!$A$1:$H$12056, 5, 0), 0)</f>
        <v>9</v>
      </c>
      <c r="R4608" s="13">
        <f>IFERROR(VLOOKUP($A4608, 'Fielding Data'!$A$1:$H$12056, 6, 0), 0)</f>
        <v>0</v>
      </c>
      <c r="S4608" s="13">
        <f>IFERROR(VLOOKUP($A4608, 'Fielding Data'!$A$1:$H$12056, 7, 0), 0)</f>
        <v>1</v>
      </c>
      <c r="T4608" s="13">
        <f>IFERROR(VLOOKUP($A4608, 'Fielding Data'!$A$1:$H$12056, 8, 0), 0)</f>
        <v>0</v>
      </c>
      <c r="U4608" s="13">
        <f>SUMIFS('Fielding Data'!E:E, 'Fielding Data'!$A:$A, $A4608)</f>
        <v>262</v>
      </c>
      <c r="V4608" s="13">
        <f>SUMIFS('Fielding Data'!F:F, 'Fielding Data'!$A:$A, $A4608)</f>
        <v>13</v>
      </c>
      <c r="W4608" s="13">
        <f>SUMIFS('Fielding Data'!G:G, 'Fielding Data'!$A:$A, $A4608)</f>
        <v>3</v>
      </c>
      <c r="X4608" s="13">
        <f>SUMIFS('Fielding Data'!H:H, 'Fielding Data'!$A:$A, $A4608)</f>
        <v>2</v>
      </c>
    </row>
    <row r="4609" spans="1:24" x14ac:dyDescent="0.3">
      <c r="A4609" s="13" t="str">
        <f t="shared" si="143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 t="shared" si="142"/>
        <v>CF</v>
      </c>
      <c r="Q4609" s="13">
        <f>IFERROR(VLOOKUP($A4609, 'Fielding Data'!$A$1:$H$12056, 5, 0), 0)</f>
        <v>0</v>
      </c>
      <c r="R4609" s="13">
        <f>IFERROR(VLOOKUP($A4609, 'Fielding Data'!$A$1:$H$12056, 6, 0), 0)</f>
        <v>0</v>
      </c>
      <c r="S4609" s="13">
        <f>IFERROR(VLOOKUP($A4609, 'Fielding Data'!$A$1:$H$12056, 7, 0), 0)</f>
        <v>0</v>
      </c>
      <c r="T4609" s="13">
        <f>IFERROR(VLOOKUP($A4609, 'Fielding Data'!$A$1:$H$12056, 8, 0), 0)</f>
        <v>0</v>
      </c>
      <c r="U4609" s="13">
        <f>SUMIFS('Fielding Data'!E:E, 'Fielding Data'!$A:$A, $A4609)</f>
        <v>212</v>
      </c>
      <c r="V4609" s="13">
        <f>SUMIFS('Fielding Data'!F:F, 'Fielding Data'!$A:$A, $A4609)</f>
        <v>6</v>
      </c>
      <c r="W4609" s="13">
        <f>SUMIFS('Fielding Data'!G:G, 'Fielding Data'!$A:$A, $A4609)</f>
        <v>3</v>
      </c>
      <c r="X4609" s="13">
        <f>SUMIFS('Fielding Data'!H:H, 'Fielding Data'!$A:$A, $A4609)</f>
        <v>1</v>
      </c>
    </row>
    <row r="4610" spans="1:24" x14ac:dyDescent="0.3">
      <c r="A4610" s="13" t="str">
        <f t="shared" si="143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 t="shared" ref="P4610:P4673" si="144">IFERROR(VLOOKUP($A4610, Fielding, 4, 0), "Other")</f>
        <v>P</v>
      </c>
      <c r="Q4610" s="13">
        <f>IFERROR(VLOOKUP($A4610, 'Fielding Data'!$A$1:$H$12056, 5, 0), 0)</f>
        <v>3</v>
      </c>
      <c r="R4610" s="13">
        <f>IFERROR(VLOOKUP($A4610, 'Fielding Data'!$A$1:$H$12056, 6, 0), 0)</f>
        <v>8</v>
      </c>
      <c r="S4610" s="13">
        <f>IFERROR(VLOOKUP($A4610, 'Fielding Data'!$A$1:$H$12056, 7, 0), 0)</f>
        <v>0</v>
      </c>
      <c r="T4610" s="13">
        <f>IFERROR(VLOOKUP($A4610, 'Fielding Data'!$A$1:$H$12056, 8, 0), 0)</f>
        <v>1</v>
      </c>
      <c r="U4610" s="13">
        <f>SUMIFS('Fielding Data'!E:E, 'Fielding Data'!$A:$A, $A4610)</f>
        <v>3</v>
      </c>
      <c r="V4610" s="13">
        <f>SUMIFS('Fielding Data'!F:F, 'Fielding Data'!$A:$A, $A4610)</f>
        <v>8</v>
      </c>
      <c r="W4610" s="13">
        <f>SUMIFS('Fielding Data'!G:G, 'Fielding Data'!$A:$A, $A4610)</f>
        <v>0</v>
      </c>
      <c r="X4610" s="13">
        <f>SUMIFS('Fielding Data'!H:H, 'Fielding Data'!$A:$A, $A4610)</f>
        <v>1</v>
      </c>
    </row>
    <row r="4611" spans="1:24" x14ac:dyDescent="0.3">
      <c r="A4611" s="13" t="str">
        <f t="shared" ref="A4611:A4674" si="145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 t="shared" si="144"/>
        <v>P</v>
      </c>
      <c r="Q4611" s="13">
        <f>IFERROR(VLOOKUP($A4611, 'Fielding Data'!$A$1:$H$12056, 5, 0), 0)</f>
        <v>8</v>
      </c>
      <c r="R4611" s="13">
        <f>IFERROR(VLOOKUP($A4611, 'Fielding Data'!$A$1:$H$12056, 6, 0), 0)</f>
        <v>18</v>
      </c>
      <c r="S4611" s="13">
        <f>IFERROR(VLOOKUP($A4611, 'Fielding Data'!$A$1:$H$12056, 7, 0), 0)</f>
        <v>0</v>
      </c>
      <c r="T4611" s="13">
        <f>IFERROR(VLOOKUP($A4611, 'Fielding Data'!$A$1:$H$12056, 8, 0), 0)</f>
        <v>1</v>
      </c>
      <c r="U4611" s="13">
        <f>SUMIFS('Fielding Data'!E:E, 'Fielding Data'!$A:$A, $A4611)</f>
        <v>8</v>
      </c>
      <c r="V4611" s="13">
        <f>SUMIFS('Fielding Data'!F:F, 'Fielding Data'!$A:$A, $A4611)</f>
        <v>18</v>
      </c>
      <c r="W4611" s="13">
        <f>SUMIFS('Fielding Data'!G:G, 'Fielding Data'!$A:$A, $A4611)</f>
        <v>0</v>
      </c>
      <c r="X4611" s="13">
        <f>SUMIFS('Fielding Data'!H:H, 'Fielding Data'!$A:$A, $A4611)</f>
        <v>1</v>
      </c>
    </row>
    <row r="4612" spans="1:24" x14ac:dyDescent="0.3">
      <c r="A4612" s="13" t="str">
        <f t="shared" si="145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 t="shared" si="144"/>
        <v>P</v>
      </c>
      <c r="Q4612" s="13">
        <f>IFERROR(VLOOKUP($A4612, 'Fielding Data'!$A$1:$H$12056, 5, 0), 0)</f>
        <v>0</v>
      </c>
      <c r="R4612" s="13">
        <f>IFERROR(VLOOKUP($A4612, 'Fielding Data'!$A$1:$H$12056, 6, 0), 0)</f>
        <v>0</v>
      </c>
      <c r="S4612" s="13">
        <f>IFERROR(VLOOKUP($A4612, 'Fielding Data'!$A$1:$H$12056, 7, 0), 0)</f>
        <v>0</v>
      </c>
      <c r="T4612" s="13">
        <f>IFERROR(VLOOKUP($A4612, 'Fielding Data'!$A$1:$H$12056, 8, 0), 0)</f>
        <v>0</v>
      </c>
      <c r="U4612" s="13">
        <f>SUMIFS('Fielding Data'!E:E, 'Fielding Data'!$A:$A, $A4612)</f>
        <v>0</v>
      </c>
      <c r="V4612" s="13">
        <f>SUMIFS('Fielding Data'!F:F, 'Fielding Data'!$A:$A, $A4612)</f>
        <v>0</v>
      </c>
      <c r="W4612" s="13">
        <f>SUMIFS('Fielding Data'!G:G, 'Fielding Data'!$A:$A, $A4612)</f>
        <v>0</v>
      </c>
      <c r="X4612" s="13">
        <f>SUMIFS('Fielding Data'!H:H, 'Fielding Data'!$A:$A, $A4612)</f>
        <v>0</v>
      </c>
    </row>
    <row r="4613" spans="1:24" x14ac:dyDescent="0.3">
      <c r="A4613" s="13" t="str">
        <f t="shared" si="145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 t="shared" si="144"/>
        <v>P</v>
      </c>
      <c r="Q4613" s="13">
        <f>IFERROR(VLOOKUP($A4613, 'Fielding Data'!$A$1:$H$12056, 5, 0), 0)</f>
        <v>0</v>
      </c>
      <c r="R4613" s="13">
        <f>IFERROR(VLOOKUP($A4613, 'Fielding Data'!$A$1:$H$12056, 6, 0), 0)</f>
        <v>0</v>
      </c>
      <c r="S4613" s="13">
        <f>IFERROR(VLOOKUP($A4613, 'Fielding Data'!$A$1:$H$12056, 7, 0), 0)</f>
        <v>0</v>
      </c>
      <c r="T4613" s="13">
        <f>IFERROR(VLOOKUP($A4613, 'Fielding Data'!$A$1:$H$12056, 8, 0), 0)</f>
        <v>0</v>
      </c>
      <c r="U4613" s="13">
        <f>SUMIFS('Fielding Data'!E:E, 'Fielding Data'!$A:$A, $A4613)</f>
        <v>0</v>
      </c>
      <c r="V4613" s="13">
        <f>SUMIFS('Fielding Data'!F:F, 'Fielding Data'!$A:$A, $A4613)</f>
        <v>0</v>
      </c>
      <c r="W4613" s="13">
        <f>SUMIFS('Fielding Data'!G:G, 'Fielding Data'!$A:$A, $A4613)</f>
        <v>0</v>
      </c>
      <c r="X4613" s="13">
        <f>SUMIFS('Fielding Data'!H:H, 'Fielding Data'!$A:$A, $A4613)</f>
        <v>0</v>
      </c>
    </row>
    <row r="4614" spans="1:24" x14ac:dyDescent="0.3">
      <c r="A4614" s="13" t="str">
        <f t="shared" si="145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 t="shared" si="144"/>
        <v>P</v>
      </c>
      <c r="Q4614" s="13">
        <f>IFERROR(VLOOKUP($A4614, 'Fielding Data'!$A$1:$H$12056, 5, 0), 0)</f>
        <v>0</v>
      </c>
      <c r="R4614" s="13">
        <f>IFERROR(VLOOKUP($A4614, 'Fielding Data'!$A$1:$H$12056, 6, 0), 0)</f>
        <v>2</v>
      </c>
      <c r="S4614" s="13">
        <f>IFERROR(VLOOKUP($A4614, 'Fielding Data'!$A$1:$H$12056, 7, 0), 0)</f>
        <v>0</v>
      </c>
      <c r="T4614" s="13">
        <f>IFERROR(VLOOKUP($A4614, 'Fielding Data'!$A$1:$H$12056, 8, 0), 0)</f>
        <v>1</v>
      </c>
      <c r="U4614" s="13">
        <f>SUMIFS('Fielding Data'!E:E, 'Fielding Data'!$A:$A, $A4614)</f>
        <v>0</v>
      </c>
      <c r="V4614" s="13">
        <f>SUMIFS('Fielding Data'!F:F, 'Fielding Data'!$A:$A, $A4614)</f>
        <v>2</v>
      </c>
      <c r="W4614" s="13">
        <f>SUMIFS('Fielding Data'!G:G, 'Fielding Data'!$A:$A, $A4614)</f>
        <v>0</v>
      </c>
      <c r="X4614" s="13">
        <f>SUMIFS('Fielding Data'!H:H, 'Fielding Data'!$A:$A, $A4614)</f>
        <v>1</v>
      </c>
    </row>
    <row r="4615" spans="1:24" x14ac:dyDescent="0.3">
      <c r="A4615" s="13" t="str">
        <f t="shared" si="145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 t="shared" si="144"/>
        <v>P</v>
      </c>
      <c r="Q4615" s="13">
        <f>IFERROR(VLOOKUP($A4615, 'Fielding Data'!$A$1:$H$12056, 5, 0), 0)</f>
        <v>2</v>
      </c>
      <c r="R4615" s="13">
        <f>IFERROR(VLOOKUP($A4615, 'Fielding Data'!$A$1:$H$12056, 6, 0), 0)</f>
        <v>9</v>
      </c>
      <c r="S4615" s="13">
        <f>IFERROR(VLOOKUP($A4615, 'Fielding Data'!$A$1:$H$12056, 7, 0), 0)</f>
        <v>1</v>
      </c>
      <c r="T4615" s="13">
        <f>IFERROR(VLOOKUP($A4615, 'Fielding Data'!$A$1:$H$12056, 8, 0), 0)</f>
        <v>0</v>
      </c>
      <c r="U4615" s="13">
        <f>SUMIFS('Fielding Data'!E:E, 'Fielding Data'!$A:$A, $A4615)</f>
        <v>2</v>
      </c>
      <c r="V4615" s="13">
        <f>SUMIFS('Fielding Data'!F:F, 'Fielding Data'!$A:$A, $A4615)</f>
        <v>9</v>
      </c>
      <c r="W4615" s="13">
        <f>SUMIFS('Fielding Data'!G:G, 'Fielding Data'!$A:$A, $A4615)</f>
        <v>1</v>
      </c>
      <c r="X4615" s="13">
        <f>SUMIFS('Fielding Data'!H:H, 'Fielding Data'!$A:$A, $A4615)</f>
        <v>0</v>
      </c>
    </row>
    <row r="4616" spans="1:24" x14ac:dyDescent="0.3">
      <c r="A4616" s="13" t="str">
        <f t="shared" si="145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 t="shared" si="144"/>
        <v>CF</v>
      </c>
      <c r="Q4616" s="13">
        <f>IFERROR(VLOOKUP($A4616, 'Fielding Data'!$A$1:$H$12056, 5, 0), 0)</f>
        <v>0</v>
      </c>
      <c r="R4616" s="13">
        <f>IFERROR(VLOOKUP($A4616, 'Fielding Data'!$A$1:$H$12056, 6, 0), 0)</f>
        <v>0</v>
      </c>
      <c r="S4616" s="13">
        <f>IFERROR(VLOOKUP($A4616, 'Fielding Data'!$A$1:$H$12056, 7, 0), 0)</f>
        <v>0</v>
      </c>
      <c r="T4616" s="13">
        <f>IFERROR(VLOOKUP($A4616, 'Fielding Data'!$A$1:$H$12056, 8, 0), 0)</f>
        <v>0</v>
      </c>
      <c r="U4616" s="13">
        <f>SUMIFS('Fielding Data'!E:E, 'Fielding Data'!$A:$A, $A4616)</f>
        <v>152</v>
      </c>
      <c r="V4616" s="13">
        <f>SUMIFS('Fielding Data'!F:F, 'Fielding Data'!$A:$A, $A4616)</f>
        <v>1</v>
      </c>
      <c r="W4616" s="13">
        <f>SUMIFS('Fielding Data'!G:G, 'Fielding Data'!$A:$A, $A4616)</f>
        <v>5</v>
      </c>
      <c r="X4616" s="13">
        <f>SUMIFS('Fielding Data'!H:H, 'Fielding Data'!$A:$A, $A4616)</f>
        <v>0</v>
      </c>
    </row>
    <row r="4617" spans="1:24" x14ac:dyDescent="0.3">
      <c r="A4617" s="13" t="str">
        <f t="shared" si="145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 t="shared" si="144"/>
        <v>P</v>
      </c>
      <c r="Q4617" s="13">
        <f>IFERROR(VLOOKUP($A4617, 'Fielding Data'!$A$1:$H$12056, 5, 0), 0)</f>
        <v>5</v>
      </c>
      <c r="R4617" s="13">
        <f>IFERROR(VLOOKUP($A4617, 'Fielding Data'!$A$1:$H$12056, 6, 0), 0)</f>
        <v>9</v>
      </c>
      <c r="S4617" s="13">
        <f>IFERROR(VLOOKUP($A4617, 'Fielding Data'!$A$1:$H$12056, 7, 0), 0)</f>
        <v>0</v>
      </c>
      <c r="T4617" s="13">
        <f>IFERROR(VLOOKUP($A4617, 'Fielding Data'!$A$1:$H$12056, 8, 0), 0)</f>
        <v>0</v>
      </c>
      <c r="U4617" s="13">
        <f>SUMIFS('Fielding Data'!E:E, 'Fielding Data'!$A:$A, $A4617)</f>
        <v>5</v>
      </c>
      <c r="V4617" s="13">
        <f>SUMIFS('Fielding Data'!F:F, 'Fielding Data'!$A:$A, $A4617)</f>
        <v>9</v>
      </c>
      <c r="W4617" s="13">
        <f>SUMIFS('Fielding Data'!G:G, 'Fielding Data'!$A:$A, $A4617)</f>
        <v>0</v>
      </c>
      <c r="X4617" s="13">
        <f>SUMIFS('Fielding Data'!H:H, 'Fielding Data'!$A:$A, $A4617)</f>
        <v>0</v>
      </c>
    </row>
    <row r="4618" spans="1:24" x14ac:dyDescent="0.3">
      <c r="A4618" s="13" t="str">
        <f t="shared" si="145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 t="shared" si="144"/>
        <v>1B</v>
      </c>
      <c r="Q4618" s="13">
        <f>IFERROR(VLOOKUP($A4618, 'Fielding Data'!$A$1:$H$12056, 5, 0), 0)</f>
        <v>4</v>
      </c>
      <c r="R4618" s="13">
        <f>IFERROR(VLOOKUP($A4618, 'Fielding Data'!$A$1:$H$12056, 6, 0), 0)</f>
        <v>0</v>
      </c>
      <c r="S4618" s="13">
        <f>IFERROR(VLOOKUP($A4618, 'Fielding Data'!$A$1:$H$12056, 7, 0), 0)</f>
        <v>0</v>
      </c>
      <c r="T4618" s="13">
        <f>IFERROR(VLOOKUP($A4618, 'Fielding Data'!$A$1:$H$12056, 8, 0), 0)</f>
        <v>0</v>
      </c>
      <c r="U4618" s="13">
        <f>SUMIFS('Fielding Data'!E:E, 'Fielding Data'!$A:$A, $A4618)</f>
        <v>340</v>
      </c>
      <c r="V4618" s="13">
        <f>SUMIFS('Fielding Data'!F:F, 'Fielding Data'!$A:$A, $A4618)</f>
        <v>20</v>
      </c>
      <c r="W4618" s="13">
        <f>SUMIFS('Fielding Data'!G:G, 'Fielding Data'!$A:$A, $A4618)</f>
        <v>3</v>
      </c>
      <c r="X4618" s="13">
        <f>SUMIFS('Fielding Data'!H:H, 'Fielding Data'!$A:$A, $A4618)</f>
        <v>4</v>
      </c>
    </row>
    <row r="4619" spans="1:24" x14ac:dyDescent="0.3">
      <c r="A4619" s="13" t="str">
        <f t="shared" si="145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 t="shared" si="144"/>
        <v>SS</v>
      </c>
      <c r="Q4619" s="13">
        <f>IFERROR(VLOOKUP($A4619, 'Fielding Data'!$A$1:$H$12056, 5, 0), 0)</f>
        <v>5</v>
      </c>
      <c r="R4619" s="13">
        <f>IFERROR(VLOOKUP($A4619, 'Fielding Data'!$A$1:$H$12056, 6, 0), 0)</f>
        <v>15</v>
      </c>
      <c r="S4619" s="13">
        <f>IFERROR(VLOOKUP($A4619, 'Fielding Data'!$A$1:$H$12056, 7, 0), 0)</f>
        <v>0</v>
      </c>
      <c r="T4619" s="13">
        <f>IFERROR(VLOOKUP($A4619, 'Fielding Data'!$A$1:$H$12056, 8, 0), 0)</f>
        <v>4</v>
      </c>
      <c r="U4619" s="13">
        <f>SUMIFS('Fielding Data'!E:E, 'Fielding Data'!$A:$A, $A4619)</f>
        <v>5</v>
      </c>
      <c r="V4619" s="13">
        <f>SUMIFS('Fielding Data'!F:F, 'Fielding Data'!$A:$A, $A4619)</f>
        <v>15</v>
      </c>
      <c r="W4619" s="13">
        <f>SUMIFS('Fielding Data'!G:G, 'Fielding Data'!$A:$A, $A4619)</f>
        <v>0</v>
      </c>
      <c r="X4619" s="13">
        <f>SUMIFS('Fielding Data'!H:H, 'Fielding Data'!$A:$A, $A4619)</f>
        <v>4</v>
      </c>
    </row>
    <row r="4620" spans="1:24" x14ac:dyDescent="0.3">
      <c r="A4620" s="13" t="str">
        <f t="shared" si="145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 t="shared" si="144"/>
        <v>1B</v>
      </c>
      <c r="Q4620" s="13">
        <f>IFERROR(VLOOKUP($A4620, 'Fielding Data'!$A$1:$H$12056, 5, 0), 0)</f>
        <v>55</v>
      </c>
      <c r="R4620" s="13">
        <f>IFERROR(VLOOKUP($A4620, 'Fielding Data'!$A$1:$H$12056, 6, 0), 0)</f>
        <v>4</v>
      </c>
      <c r="S4620" s="13">
        <f>IFERROR(VLOOKUP($A4620, 'Fielding Data'!$A$1:$H$12056, 7, 0), 0)</f>
        <v>1</v>
      </c>
      <c r="T4620" s="13">
        <f>IFERROR(VLOOKUP($A4620, 'Fielding Data'!$A$1:$H$12056, 8, 0), 0)</f>
        <v>5</v>
      </c>
      <c r="U4620" s="13">
        <f>SUMIFS('Fielding Data'!E:E, 'Fielding Data'!$A:$A, $A4620)</f>
        <v>60</v>
      </c>
      <c r="V4620" s="13">
        <f>SUMIFS('Fielding Data'!F:F, 'Fielding Data'!$A:$A, $A4620)</f>
        <v>17</v>
      </c>
      <c r="W4620" s="13">
        <f>SUMIFS('Fielding Data'!G:G, 'Fielding Data'!$A:$A, $A4620)</f>
        <v>2</v>
      </c>
      <c r="X4620" s="13">
        <f>SUMIFS('Fielding Data'!H:H, 'Fielding Data'!$A:$A, $A4620)</f>
        <v>8</v>
      </c>
    </row>
    <row r="4621" spans="1:24" x14ac:dyDescent="0.3">
      <c r="A4621" s="13" t="str">
        <f t="shared" si="145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 t="shared" si="144"/>
        <v>2B</v>
      </c>
      <c r="Q4621" s="13">
        <f>IFERROR(VLOOKUP($A4621, 'Fielding Data'!$A$1:$H$12056, 5, 0), 0)</f>
        <v>5</v>
      </c>
      <c r="R4621" s="13">
        <f>IFERROR(VLOOKUP($A4621, 'Fielding Data'!$A$1:$H$12056, 6, 0), 0)</f>
        <v>6</v>
      </c>
      <c r="S4621" s="13">
        <f>IFERROR(VLOOKUP($A4621, 'Fielding Data'!$A$1:$H$12056, 7, 0), 0)</f>
        <v>0</v>
      </c>
      <c r="T4621" s="13">
        <f>IFERROR(VLOOKUP($A4621, 'Fielding Data'!$A$1:$H$12056, 8, 0), 0)</f>
        <v>2</v>
      </c>
      <c r="U4621" s="13">
        <f>SUMIFS('Fielding Data'!E:E, 'Fielding Data'!$A:$A, $A4621)</f>
        <v>17</v>
      </c>
      <c r="V4621" s="13">
        <f>SUMIFS('Fielding Data'!F:F, 'Fielding Data'!$A:$A, $A4621)</f>
        <v>29</v>
      </c>
      <c r="W4621" s="13">
        <f>SUMIFS('Fielding Data'!G:G, 'Fielding Data'!$A:$A, $A4621)</f>
        <v>2</v>
      </c>
      <c r="X4621" s="13">
        <f>SUMIFS('Fielding Data'!H:H, 'Fielding Data'!$A:$A, $A4621)</f>
        <v>8</v>
      </c>
    </row>
    <row r="4622" spans="1:24" x14ac:dyDescent="0.3">
      <c r="A4622" s="13" t="str">
        <f t="shared" si="145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 t="shared" si="144"/>
        <v>P</v>
      </c>
      <c r="Q4622" s="13">
        <f>IFERROR(VLOOKUP($A4622, 'Fielding Data'!$A$1:$H$12056, 5, 0), 0)</f>
        <v>3</v>
      </c>
      <c r="R4622" s="13">
        <f>IFERROR(VLOOKUP($A4622, 'Fielding Data'!$A$1:$H$12056, 6, 0), 0)</f>
        <v>6</v>
      </c>
      <c r="S4622" s="13">
        <f>IFERROR(VLOOKUP($A4622, 'Fielding Data'!$A$1:$H$12056, 7, 0), 0)</f>
        <v>2</v>
      </c>
      <c r="T4622" s="13">
        <f>IFERROR(VLOOKUP($A4622, 'Fielding Data'!$A$1:$H$12056, 8, 0), 0)</f>
        <v>0</v>
      </c>
      <c r="U4622" s="13">
        <f>SUMIFS('Fielding Data'!E:E, 'Fielding Data'!$A:$A, $A4622)</f>
        <v>3</v>
      </c>
      <c r="V4622" s="13">
        <f>SUMIFS('Fielding Data'!F:F, 'Fielding Data'!$A:$A, $A4622)</f>
        <v>6</v>
      </c>
      <c r="W4622" s="13">
        <f>SUMIFS('Fielding Data'!G:G, 'Fielding Data'!$A:$A, $A4622)</f>
        <v>2</v>
      </c>
      <c r="X4622" s="13">
        <f>SUMIFS('Fielding Data'!H:H, 'Fielding Data'!$A:$A, $A4622)</f>
        <v>0</v>
      </c>
    </row>
    <row r="4623" spans="1:24" x14ac:dyDescent="0.3">
      <c r="A4623" s="13" t="str">
        <f t="shared" si="145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 t="shared" si="144"/>
        <v>CF</v>
      </c>
      <c r="Q4623" s="13">
        <f>IFERROR(VLOOKUP($A4623, 'Fielding Data'!$A$1:$H$12056, 5, 0), 0)</f>
        <v>0</v>
      </c>
      <c r="R4623" s="13">
        <f>IFERROR(VLOOKUP($A4623, 'Fielding Data'!$A$1:$H$12056, 6, 0), 0)</f>
        <v>0</v>
      </c>
      <c r="S4623" s="13">
        <f>IFERROR(VLOOKUP($A4623, 'Fielding Data'!$A$1:$H$12056, 7, 0), 0)</f>
        <v>0</v>
      </c>
      <c r="T4623" s="13">
        <f>IFERROR(VLOOKUP($A4623, 'Fielding Data'!$A$1:$H$12056, 8, 0), 0)</f>
        <v>0</v>
      </c>
      <c r="U4623" s="13">
        <f>SUMIFS('Fielding Data'!E:E, 'Fielding Data'!$A:$A, $A4623)</f>
        <v>359</v>
      </c>
      <c r="V4623" s="13">
        <f>SUMIFS('Fielding Data'!F:F, 'Fielding Data'!$A:$A, $A4623)</f>
        <v>0</v>
      </c>
      <c r="W4623" s="13">
        <f>SUMIFS('Fielding Data'!G:G, 'Fielding Data'!$A:$A, $A4623)</f>
        <v>2</v>
      </c>
      <c r="X4623" s="13">
        <f>SUMIFS('Fielding Data'!H:H, 'Fielding Data'!$A:$A, $A4623)</f>
        <v>0</v>
      </c>
    </row>
    <row r="4624" spans="1:24" x14ac:dyDescent="0.3">
      <c r="A4624" s="13" t="str">
        <f t="shared" si="145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 t="shared" si="144"/>
        <v>1B</v>
      </c>
      <c r="Q4624" s="13">
        <f>IFERROR(VLOOKUP($A4624, 'Fielding Data'!$A$1:$H$12056, 5, 0), 0)</f>
        <v>915</v>
      </c>
      <c r="R4624" s="13">
        <f>IFERROR(VLOOKUP($A4624, 'Fielding Data'!$A$1:$H$12056, 6, 0), 0)</f>
        <v>79</v>
      </c>
      <c r="S4624" s="13">
        <f>IFERROR(VLOOKUP($A4624, 'Fielding Data'!$A$1:$H$12056, 7, 0), 0)</f>
        <v>8</v>
      </c>
      <c r="T4624" s="13">
        <f>IFERROR(VLOOKUP($A4624, 'Fielding Data'!$A$1:$H$12056, 8, 0), 0)</f>
        <v>87</v>
      </c>
      <c r="U4624" s="13">
        <f>SUMIFS('Fielding Data'!E:E, 'Fielding Data'!$A:$A, $A4624)</f>
        <v>965</v>
      </c>
      <c r="V4624" s="13">
        <f>SUMIFS('Fielding Data'!F:F, 'Fielding Data'!$A:$A, $A4624)</f>
        <v>80</v>
      </c>
      <c r="W4624" s="13">
        <f>SUMIFS('Fielding Data'!G:G, 'Fielding Data'!$A:$A, $A4624)</f>
        <v>9</v>
      </c>
      <c r="X4624" s="13">
        <f>SUMIFS('Fielding Data'!H:H, 'Fielding Data'!$A:$A, $A4624)</f>
        <v>87</v>
      </c>
    </row>
    <row r="4625" spans="1:24" x14ac:dyDescent="0.3">
      <c r="A4625" s="13" t="str">
        <f t="shared" si="145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 t="shared" si="144"/>
        <v>1B</v>
      </c>
      <c r="Q4625" s="13">
        <f>IFERROR(VLOOKUP($A4625, 'Fielding Data'!$A$1:$H$12056, 5, 0), 0)</f>
        <v>27</v>
      </c>
      <c r="R4625" s="13">
        <f>IFERROR(VLOOKUP($A4625, 'Fielding Data'!$A$1:$H$12056, 6, 0), 0)</f>
        <v>1</v>
      </c>
      <c r="S4625" s="13">
        <f>IFERROR(VLOOKUP($A4625, 'Fielding Data'!$A$1:$H$12056, 7, 0), 0)</f>
        <v>0</v>
      </c>
      <c r="T4625" s="13">
        <f>IFERROR(VLOOKUP($A4625, 'Fielding Data'!$A$1:$H$12056, 8, 0), 0)</f>
        <v>3</v>
      </c>
      <c r="U4625" s="13">
        <f>SUMIFS('Fielding Data'!E:E, 'Fielding Data'!$A:$A, $A4625)</f>
        <v>124</v>
      </c>
      <c r="V4625" s="13">
        <f>SUMIFS('Fielding Data'!F:F, 'Fielding Data'!$A:$A, $A4625)</f>
        <v>2</v>
      </c>
      <c r="W4625" s="13">
        <f>SUMIFS('Fielding Data'!G:G, 'Fielding Data'!$A:$A, $A4625)</f>
        <v>1</v>
      </c>
      <c r="X4625" s="13">
        <f>SUMIFS('Fielding Data'!H:H, 'Fielding Data'!$A:$A, $A4625)</f>
        <v>3</v>
      </c>
    </row>
    <row r="4626" spans="1:24" x14ac:dyDescent="0.3">
      <c r="A4626" s="13" t="str">
        <f t="shared" si="145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 t="shared" si="144"/>
        <v>SS</v>
      </c>
      <c r="Q4626" s="13">
        <f>IFERROR(VLOOKUP($A4626, 'Fielding Data'!$A$1:$H$12056, 5, 0), 0)</f>
        <v>183</v>
      </c>
      <c r="R4626" s="13">
        <f>IFERROR(VLOOKUP($A4626, 'Fielding Data'!$A$1:$H$12056, 6, 0), 0)</f>
        <v>379</v>
      </c>
      <c r="S4626" s="13">
        <f>IFERROR(VLOOKUP($A4626, 'Fielding Data'!$A$1:$H$12056, 7, 0), 0)</f>
        <v>8</v>
      </c>
      <c r="T4626" s="13">
        <f>IFERROR(VLOOKUP($A4626, 'Fielding Data'!$A$1:$H$12056, 8, 0), 0)</f>
        <v>84</v>
      </c>
      <c r="U4626" s="13">
        <f>SUMIFS('Fielding Data'!E:E, 'Fielding Data'!$A:$A, $A4626)</f>
        <v>183</v>
      </c>
      <c r="V4626" s="13">
        <f>SUMIFS('Fielding Data'!F:F, 'Fielding Data'!$A:$A, $A4626)</f>
        <v>379</v>
      </c>
      <c r="W4626" s="13">
        <f>SUMIFS('Fielding Data'!G:G, 'Fielding Data'!$A:$A, $A4626)</f>
        <v>8</v>
      </c>
      <c r="X4626" s="13">
        <f>SUMIFS('Fielding Data'!H:H, 'Fielding Data'!$A:$A, $A4626)</f>
        <v>84</v>
      </c>
    </row>
    <row r="4627" spans="1:24" x14ac:dyDescent="0.3">
      <c r="A4627" s="13" t="str">
        <f t="shared" si="145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 t="shared" si="144"/>
        <v>P</v>
      </c>
      <c r="Q4627" s="13">
        <f>IFERROR(VLOOKUP($A4627, 'Fielding Data'!$A$1:$H$12056, 5, 0), 0)</f>
        <v>14</v>
      </c>
      <c r="R4627" s="13">
        <f>IFERROR(VLOOKUP($A4627, 'Fielding Data'!$A$1:$H$12056, 6, 0), 0)</f>
        <v>21</v>
      </c>
      <c r="S4627" s="13">
        <f>IFERROR(VLOOKUP($A4627, 'Fielding Data'!$A$1:$H$12056, 7, 0), 0)</f>
        <v>5</v>
      </c>
      <c r="T4627" s="13">
        <f>IFERROR(VLOOKUP($A4627, 'Fielding Data'!$A$1:$H$12056, 8, 0), 0)</f>
        <v>1</v>
      </c>
      <c r="U4627" s="13">
        <f>SUMIFS('Fielding Data'!E:E, 'Fielding Data'!$A:$A, $A4627)</f>
        <v>14</v>
      </c>
      <c r="V4627" s="13">
        <f>SUMIFS('Fielding Data'!F:F, 'Fielding Data'!$A:$A, $A4627)</f>
        <v>21</v>
      </c>
      <c r="W4627" s="13">
        <f>SUMIFS('Fielding Data'!G:G, 'Fielding Data'!$A:$A, $A4627)</f>
        <v>5</v>
      </c>
      <c r="X4627" s="13">
        <f>SUMIFS('Fielding Data'!H:H, 'Fielding Data'!$A:$A, $A4627)</f>
        <v>1</v>
      </c>
    </row>
    <row r="4628" spans="1:24" x14ac:dyDescent="0.3">
      <c r="A4628" s="13" t="str">
        <f t="shared" si="145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 t="shared" si="144"/>
        <v>1B</v>
      </c>
      <c r="Q4628" s="13">
        <f>IFERROR(VLOOKUP($A4628, 'Fielding Data'!$A$1:$H$12056, 5, 0), 0)</f>
        <v>87</v>
      </c>
      <c r="R4628" s="13">
        <f>IFERROR(VLOOKUP($A4628, 'Fielding Data'!$A$1:$H$12056, 6, 0), 0)</f>
        <v>6</v>
      </c>
      <c r="S4628" s="13">
        <f>IFERROR(VLOOKUP($A4628, 'Fielding Data'!$A$1:$H$12056, 7, 0), 0)</f>
        <v>1</v>
      </c>
      <c r="T4628" s="13">
        <f>IFERROR(VLOOKUP($A4628, 'Fielding Data'!$A$1:$H$12056, 8, 0), 0)</f>
        <v>9</v>
      </c>
      <c r="U4628" s="13">
        <f>SUMIFS('Fielding Data'!E:E, 'Fielding Data'!$A:$A, $A4628)</f>
        <v>120</v>
      </c>
      <c r="V4628" s="13">
        <f>SUMIFS('Fielding Data'!F:F, 'Fielding Data'!$A:$A, $A4628)</f>
        <v>66</v>
      </c>
      <c r="W4628" s="13">
        <f>SUMIFS('Fielding Data'!G:G, 'Fielding Data'!$A:$A, $A4628)</f>
        <v>2</v>
      </c>
      <c r="X4628" s="13">
        <f>SUMIFS('Fielding Data'!H:H, 'Fielding Data'!$A:$A, $A4628)</f>
        <v>19</v>
      </c>
    </row>
    <row r="4629" spans="1:24" x14ac:dyDescent="0.3">
      <c r="A4629" s="13" t="str">
        <f t="shared" si="145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 t="shared" si="144"/>
        <v>P</v>
      </c>
      <c r="Q4629" s="13">
        <f>IFERROR(VLOOKUP($A4629, 'Fielding Data'!$A$1:$H$12056, 5, 0), 0)</f>
        <v>2</v>
      </c>
      <c r="R4629" s="13">
        <f>IFERROR(VLOOKUP($A4629, 'Fielding Data'!$A$1:$H$12056, 6, 0), 0)</f>
        <v>7</v>
      </c>
      <c r="S4629" s="13">
        <f>IFERROR(VLOOKUP($A4629, 'Fielding Data'!$A$1:$H$12056, 7, 0), 0)</f>
        <v>0</v>
      </c>
      <c r="T4629" s="13">
        <f>IFERROR(VLOOKUP($A4629, 'Fielding Data'!$A$1:$H$12056, 8, 0), 0)</f>
        <v>0</v>
      </c>
      <c r="U4629" s="13">
        <f>SUMIFS('Fielding Data'!E:E, 'Fielding Data'!$A:$A, $A4629)</f>
        <v>2</v>
      </c>
      <c r="V4629" s="13">
        <f>SUMIFS('Fielding Data'!F:F, 'Fielding Data'!$A:$A, $A4629)</f>
        <v>7</v>
      </c>
      <c r="W4629" s="13">
        <f>SUMIFS('Fielding Data'!G:G, 'Fielding Data'!$A:$A, $A4629)</f>
        <v>0</v>
      </c>
      <c r="X4629" s="13">
        <f>SUMIFS('Fielding Data'!H:H, 'Fielding Data'!$A:$A, $A4629)</f>
        <v>0</v>
      </c>
    </row>
    <row r="4630" spans="1:24" x14ac:dyDescent="0.3">
      <c r="A4630" s="13" t="str">
        <f t="shared" si="145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 t="shared" si="144"/>
        <v>2B</v>
      </c>
      <c r="Q4630" s="13">
        <f>IFERROR(VLOOKUP($A4630, 'Fielding Data'!$A$1:$H$12056, 5, 0), 0)</f>
        <v>247</v>
      </c>
      <c r="R4630" s="13">
        <f>IFERROR(VLOOKUP($A4630, 'Fielding Data'!$A$1:$H$12056, 6, 0), 0)</f>
        <v>334</v>
      </c>
      <c r="S4630" s="13">
        <f>IFERROR(VLOOKUP($A4630, 'Fielding Data'!$A$1:$H$12056, 7, 0), 0)</f>
        <v>14</v>
      </c>
      <c r="T4630" s="13">
        <f>IFERROR(VLOOKUP($A4630, 'Fielding Data'!$A$1:$H$12056, 8, 0), 0)</f>
        <v>81</v>
      </c>
      <c r="U4630" s="13">
        <f>SUMIFS('Fielding Data'!E:E, 'Fielding Data'!$A:$A, $A4630)</f>
        <v>247</v>
      </c>
      <c r="V4630" s="13">
        <f>SUMIFS('Fielding Data'!F:F, 'Fielding Data'!$A:$A, $A4630)</f>
        <v>334</v>
      </c>
      <c r="W4630" s="13">
        <f>SUMIFS('Fielding Data'!G:G, 'Fielding Data'!$A:$A, $A4630)</f>
        <v>14</v>
      </c>
      <c r="X4630" s="13">
        <f>SUMIFS('Fielding Data'!H:H, 'Fielding Data'!$A:$A, $A4630)</f>
        <v>81</v>
      </c>
    </row>
    <row r="4631" spans="1:24" x14ac:dyDescent="0.3">
      <c r="A4631" s="13" t="str">
        <f t="shared" si="145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 t="shared" si="144"/>
        <v>CF</v>
      </c>
      <c r="Q4631" s="13">
        <f>IFERROR(VLOOKUP($A4631, 'Fielding Data'!$A$1:$H$12056, 5, 0), 0)</f>
        <v>0</v>
      </c>
      <c r="R4631" s="13">
        <f>IFERROR(VLOOKUP($A4631, 'Fielding Data'!$A$1:$H$12056, 6, 0), 0)</f>
        <v>0</v>
      </c>
      <c r="S4631" s="13">
        <f>IFERROR(VLOOKUP($A4631, 'Fielding Data'!$A$1:$H$12056, 7, 0), 0)</f>
        <v>0</v>
      </c>
      <c r="T4631" s="13">
        <f>IFERROR(VLOOKUP($A4631, 'Fielding Data'!$A$1:$H$12056, 8, 0), 0)</f>
        <v>0</v>
      </c>
      <c r="U4631" s="13">
        <f>SUMIFS('Fielding Data'!E:E, 'Fielding Data'!$A:$A, $A4631)</f>
        <v>230</v>
      </c>
      <c r="V4631" s="13">
        <f>SUMIFS('Fielding Data'!F:F, 'Fielding Data'!$A:$A, $A4631)</f>
        <v>3</v>
      </c>
      <c r="W4631" s="13">
        <f>SUMIFS('Fielding Data'!G:G, 'Fielding Data'!$A:$A, $A4631)</f>
        <v>4</v>
      </c>
      <c r="X4631" s="13">
        <f>SUMIFS('Fielding Data'!H:H, 'Fielding Data'!$A:$A, $A4631)</f>
        <v>3</v>
      </c>
    </row>
    <row r="4632" spans="1:24" x14ac:dyDescent="0.3">
      <c r="A4632" s="13" t="str">
        <f t="shared" si="145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 t="shared" si="144"/>
        <v>LF</v>
      </c>
      <c r="Q4632" s="13">
        <f>IFERROR(VLOOKUP($A4632, 'Fielding Data'!$A$1:$H$12056, 5, 0), 0)</f>
        <v>0</v>
      </c>
      <c r="R4632" s="13">
        <f>IFERROR(VLOOKUP($A4632, 'Fielding Data'!$A$1:$H$12056, 6, 0), 0)</f>
        <v>0</v>
      </c>
      <c r="S4632" s="13">
        <f>IFERROR(VLOOKUP($A4632, 'Fielding Data'!$A$1:$H$12056, 7, 0), 0)</f>
        <v>0</v>
      </c>
      <c r="T4632" s="13">
        <f>IFERROR(VLOOKUP($A4632, 'Fielding Data'!$A$1:$H$12056, 8, 0), 0)</f>
        <v>0</v>
      </c>
      <c r="U4632" s="13">
        <f>SUMIFS('Fielding Data'!E:E, 'Fielding Data'!$A:$A, $A4632)</f>
        <v>263</v>
      </c>
      <c r="V4632" s="13">
        <f>SUMIFS('Fielding Data'!F:F, 'Fielding Data'!$A:$A, $A4632)</f>
        <v>2</v>
      </c>
      <c r="W4632" s="13">
        <f>SUMIFS('Fielding Data'!G:G, 'Fielding Data'!$A:$A, $A4632)</f>
        <v>4</v>
      </c>
      <c r="X4632" s="13">
        <f>SUMIFS('Fielding Data'!H:H, 'Fielding Data'!$A:$A, $A4632)</f>
        <v>0</v>
      </c>
    </row>
    <row r="4633" spans="1:24" x14ac:dyDescent="0.3">
      <c r="A4633" s="13" t="str">
        <f t="shared" si="145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 t="shared" si="144"/>
        <v>1B</v>
      </c>
      <c r="Q4633" s="13">
        <f>IFERROR(VLOOKUP($A4633, 'Fielding Data'!$A$1:$H$12056, 5, 0), 0)</f>
        <v>18</v>
      </c>
      <c r="R4633" s="13">
        <f>IFERROR(VLOOKUP($A4633, 'Fielding Data'!$A$1:$H$12056, 6, 0), 0)</f>
        <v>1</v>
      </c>
      <c r="S4633" s="13">
        <f>IFERROR(VLOOKUP($A4633, 'Fielding Data'!$A$1:$H$12056, 7, 0), 0)</f>
        <v>1</v>
      </c>
      <c r="T4633" s="13">
        <f>IFERROR(VLOOKUP($A4633, 'Fielding Data'!$A$1:$H$12056, 8, 0), 0)</f>
        <v>1</v>
      </c>
      <c r="U4633" s="13">
        <f>SUMIFS('Fielding Data'!E:E, 'Fielding Data'!$A:$A, $A4633)</f>
        <v>80</v>
      </c>
      <c r="V4633" s="13">
        <f>SUMIFS('Fielding Data'!F:F, 'Fielding Data'!$A:$A, $A4633)</f>
        <v>231</v>
      </c>
      <c r="W4633" s="13">
        <f>SUMIFS('Fielding Data'!G:G, 'Fielding Data'!$A:$A, $A4633)</f>
        <v>6</v>
      </c>
      <c r="X4633" s="13">
        <f>SUMIFS('Fielding Data'!H:H, 'Fielding Data'!$A:$A, $A4633)</f>
        <v>23</v>
      </c>
    </row>
    <row r="4634" spans="1:24" x14ac:dyDescent="0.3">
      <c r="A4634" s="13" t="str">
        <f t="shared" si="145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 t="shared" si="144"/>
        <v>LF</v>
      </c>
      <c r="Q4634" s="13">
        <f>IFERROR(VLOOKUP($A4634, 'Fielding Data'!$A$1:$H$12056, 5, 0), 0)</f>
        <v>0</v>
      </c>
      <c r="R4634" s="13">
        <f>IFERROR(VLOOKUP($A4634, 'Fielding Data'!$A$1:$H$12056, 6, 0), 0)</f>
        <v>0</v>
      </c>
      <c r="S4634" s="13">
        <f>IFERROR(VLOOKUP($A4634, 'Fielding Data'!$A$1:$H$12056, 7, 0), 0)</f>
        <v>0</v>
      </c>
      <c r="T4634" s="13">
        <f>IFERROR(VLOOKUP($A4634, 'Fielding Data'!$A$1:$H$12056, 8, 0), 0)</f>
        <v>0</v>
      </c>
      <c r="U4634" s="13">
        <f>SUMIFS('Fielding Data'!E:E, 'Fielding Data'!$A:$A, $A4634)</f>
        <v>0</v>
      </c>
      <c r="V4634" s="13">
        <f>SUMIFS('Fielding Data'!F:F, 'Fielding Data'!$A:$A, $A4634)</f>
        <v>0</v>
      </c>
      <c r="W4634" s="13">
        <f>SUMIFS('Fielding Data'!G:G, 'Fielding Data'!$A:$A, $A4634)</f>
        <v>0</v>
      </c>
      <c r="X4634" s="13">
        <f>SUMIFS('Fielding Data'!H:H, 'Fielding Data'!$A:$A, $A4634)</f>
        <v>0</v>
      </c>
    </row>
    <row r="4635" spans="1:24" x14ac:dyDescent="0.3">
      <c r="A4635" s="13" t="str">
        <f t="shared" si="145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 t="shared" si="144"/>
        <v>2B</v>
      </c>
      <c r="Q4635" s="13">
        <f>IFERROR(VLOOKUP($A4635, 'Fielding Data'!$A$1:$H$12056, 5, 0), 0)</f>
        <v>247</v>
      </c>
      <c r="R4635" s="13">
        <f>IFERROR(VLOOKUP($A4635, 'Fielding Data'!$A$1:$H$12056, 6, 0), 0)</f>
        <v>317</v>
      </c>
      <c r="S4635" s="13">
        <f>IFERROR(VLOOKUP($A4635, 'Fielding Data'!$A$1:$H$12056, 7, 0), 0)</f>
        <v>17</v>
      </c>
      <c r="T4635" s="13">
        <f>IFERROR(VLOOKUP($A4635, 'Fielding Data'!$A$1:$H$12056, 8, 0), 0)</f>
        <v>65</v>
      </c>
      <c r="U4635" s="13">
        <f>SUMIFS('Fielding Data'!E:E, 'Fielding Data'!$A:$A, $A4635)</f>
        <v>247</v>
      </c>
      <c r="V4635" s="13">
        <f>SUMIFS('Fielding Data'!F:F, 'Fielding Data'!$A:$A, $A4635)</f>
        <v>317</v>
      </c>
      <c r="W4635" s="13">
        <f>SUMIFS('Fielding Data'!G:G, 'Fielding Data'!$A:$A, $A4635)</f>
        <v>17</v>
      </c>
      <c r="X4635" s="13">
        <f>SUMIFS('Fielding Data'!H:H, 'Fielding Data'!$A:$A, $A4635)</f>
        <v>65</v>
      </c>
    </row>
    <row r="4636" spans="1:24" x14ac:dyDescent="0.3">
      <c r="A4636" s="13" t="str">
        <f t="shared" si="145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 t="shared" si="144"/>
        <v>1B</v>
      </c>
      <c r="Q4636" s="13">
        <f>IFERROR(VLOOKUP($A4636, 'Fielding Data'!$A$1:$H$12056, 5, 0), 0)</f>
        <v>8</v>
      </c>
      <c r="R4636" s="13">
        <f>IFERROR(VLOOKUP($A4636, 'Fielding Data'!$A$1:$H$12056, 6, 0), 0)</f>
        <v>2</v>
      </c>
      <c r="S4636" s="13">
        <f>IFERROR(VLOOKUP($A4636, 'Fielding Data'!$A$1:$H$12056, 7, 0), 0)</f>
        <v>1</v>
      </c>
      <c r="T4636" s="13">
        <f>IFERROR(VLOOKUP($A4636, 'Fielding Data'!$A$1:$H$12056, 8, 0), 0)</f>
        <v>2</v>
      </c>
      <c r="U4636" s="13">
        <f>SUMIFS('Fielding Data'!E:E, 'Fielding Data'!$A:$A, $A4636)</f>
        <v>21</v>
      </c>
      <c r="V4636" s="13">
        <f>SUMIFS('Fielding Data'!F:F, 'Fielding Data'!$A:$A, $A4636)</f>
        <v>29</v>
      </c>
      <c r="W4636" s="13">
        <f>SUMIFS('Fielding Data'!G:G, 'Fielding Data'!$A:$A, $A4636)</f>
        <v>3</v>
      </c>
      <c r="X4636" s="13">
        <f>SUMIFS('Fielding Data'!H:H, 'Fielding Data'!$A:$A, $A4636)</f>
        <v>8</v>
      </c>
    </row>
    <row r="4637" spans="1:24" x14ac:dyDescent="0.3">
      <c r="A4637" s="13" t="str">
        <f t="shared" si="145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 t="shared" si="144"/>
        <v>2B</v>
      </c>
      <c r="Q4637" s="13">
        <f>IFERROR(VLOOKUP($A4637, 'Fielding Data'!$A$1:$H$12056, 5, 0), 0)</f>
        <v>13</v>
      </c>
      <c r="R4637" s="13">
        <f>IFERROR(VLOOKUP($A4637, 'Fielding Data'!$A$1:$H$12056, 6, 0), 0)</f>
        <v>13</v>
      </c>
      <c r="S4637" s="13">
        <f>IFERROR(VLOOKUP($A4637, 'Fielding Data'!$A$1:$H$12056, 7, 0), 0)</f>
        <v>0</v>
      </c>
      <c r="T4637" s="13">
        <f>IFERROR(VLOOKUP($A4637, 'Fielding Data'!$A$1:$H$12056, 8, 0), 0)</f>
        <v>4</v>
      </c>
      <c r="U4637" s="13">
        <f>SUMIFS('Fielding Data'!E:E, 'Fielding Data'!$A:$A, $A4637)</f>
        <v>69</v>
      </c>
      <c r="V4637" s="13">
        <f>SUMIFS('Fielding Data'!F:F, 'Fielding Data'!$A:$A, $A4637)</f>
        <v>163</v>
      </c>
      <c r="W4637" s="13">
        <f>SUMIFS('Fielding Data'!G:G, 'Fielding Data'!$A:$A, $A4637)</f>
        <v>7</v>
      </c>
      <c r="X4637" s="13">
        <f>SUMIFS('Fielding Data'!H:H, 'Fielding Data'!$A:$A, $A4637)</f>
        <v>17</v>
      </c>
    </row>
    <row r="4638" spans="1:24" x14ac:dyDescent="0.3">
      <c r="A4638" s="13" t="str">
        <f t="shared" si="145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 t="shared" si="144"/>
        <v>2B</v>
      </c>
      <c r="Q4638" s="13">
        <f>IFERROR(VLOOKUP($A4638, 'Fielding Data'!$A$1:$H$12056, 5, 0), 0)</f>
        <v>14</v>
      </c>
      <c r="R4638" s="13">
        <f>IFERROR(VLOOKUP($A4638, 'Fielding Data'!$A$1:$H$12056, 6, 0), 0)</f>
        <v>24</v>
      </c>
      <c r="S4638" s="13">
        <f>IFERROR(VLOOKUP($A4638, 'Fielding Data'!$A$1:$H$12056, 7, 0), 0)</f>
        <v>1</v>
      </c>
      <c r="T4638" s="13">
        <f>IFERROR(VLOOKUP($A4638, 'Fielding Data'!$A$1:$H$12056, 8, 0), 0)</f>
        <v>4</v>
      </c>
      <c r="U4638" s="13">
        <f>SUMIFS('Fielding Data'!E:E, 'Fielding Data'!$A:$A, $A4638)</f>
        <v>48</v>
      </c>
      <c r="V4638" s="13">
        <f>SUMIFS('Fielding Data'!F:F, 'Fielding Data'!$A:$A, $A4638)</f>
        <v>25</v>
      </c>
      <c r="W4638" s="13">
        <f>SUMIFS('Fielding Data'!G:G, 'Fielding Data'!$A:$A, $A4638)</f>
        <v>2</v>
      </c>
      <c r="X4638" s="13">
        <f>SUMIFS('Fielding Data'!H:H, 'Fielding Data'!$A:$A, $A4638)</f>
        <v>4</v>
      </c>
    </row>
    <row r="4639" spans="1:24" x14ac:dyDescent="0.3">
      <c r="A4639" s="13" t="str">
        <f t="shared" si="145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 t="shared" si="144"/>
        <v>P</v>
      </c>
      <c r="Q4639" s="13">
        <f>IFERROR(VLOOKUP($A4639, 'Fielding Data'!$A$1:$H$12056, 5, 0), 0)</f>
        <v>0</v>
      </c>
      <c r="R4639" s="13">
        <f>IFERROR(VLOOKUP($A4639, 'Fielding Data'!$A$1:$H$12056, 6, 0), 0)</f>
        <v>1</v>
      </c>
      <c r="S4639" s="13">
        <f>IFERROR(VLOOKUP($A4639, 'Fielding Data'!$A$1:$H$12056, 7, 0), 0)</f>
        <v>0</v>
      </c>
      <c r="T4639" s="13">
        <f>IFERROR(VLOOKUP($A4639, 'Fielding Data'!$A$1:$H$12056, 8, 0), 0)</f>
        <v>0</v>
      </c>
      <c r="U4639" s="13">
        <f>SUMIFS('Fielding Data'!E:E, 'Fielding Data'!$A:$A, $A4639)</f>
        <v>0</v>
      </c>
      <c r="V4639" s="13">
        <f>SUMIFS('Fielding Data'!F:F, 'Fielding Data'!$A:$A, $A4639)</f>
        <v>1</v>
      </c>
      <c r="W4639" s="13">
        <f>SUMIFS('Fielding Data'!G:G, 'Fielding Data'!$A:$A, $A4639)</f>
        <v>0</v>
      </c>
      <c r="X4639" s="13">
        <f>SUMIFS('Fielding Data'!H:H, 'Fielding Data'!$A:$A, $A4639)</f>
        <v>0</v>
      </c>
    </row>
    <row r="4640" spans="1:24" x14ac:dyDescent="0.3">
      <c r="A4640" s="13" t="str">
        <f t="shared" si="145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 t="shared" si="144"/>
        <v>P</v>
      </c>
      <c r="Q4640" s="13">
        <f>IFERROR(VLOOKUP($A4640, 'Fielding Data'!$A$1:$H$12056, 5, 0), 0)</f>
        <v>1</v>
      </c>
      <c r="R4640" s="13">
        <f>IFERROR(VLOOKUP($A4640, 'Fielding Data'!$A$1:$H$12056, 6, 0), 0)</f>
        <v>7</v>
      </c>
      <c r="S4640" s="13">
        <f>IFERROR(VLOOKUP($A4640, 'Fielding Data'!$A$1:$H$12056, 7, 0), 0)</f>
        <v>0</v>
      </c>
      <c r="T4640" s="13">
        <f>IFERROR(VLOOKUP($A4640, 'Fielding Data'!$A$1:$H$12056, 8, 0), 0)</f>
        <v>1</v>
      </c>
      <c r="U4640" s="13">
        <f>SUMIFS('Fielding Data'!E:E, 'Fielding Data'!$A:$A, $A4640)</f>
        <v>1</v>
      </c>
      <c r="V4640" s="13">
        <f>SUMIFS('Fielding Data'!F:F, 'Fielding Data'!$A:$A, $A4640)</f>
        <v>7</v>
      </c>
      <c r="W4640" s="13">
        <f>SUMIFS('Fielding Data'!G:G, 'Fielding Data'!$A:$A, $A4640)</f>
        <v>0</v>
      </c>
      <c r="X4640" s="13">
        <f>SUMIFS('Fielding Data'!H:H, 'Fielding Data'!$A:$A, $A4640)</f>
        <v>1</v>
      </c>
    </row>
    <row r="4641" spans="1:24" x14ac:dyDescent="0.3">
      <c r="A4641" s="13" t="str">
        <f t="shared" si="145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 t="shared" si="144"/>
        <v>3B</v>
      </c>
      <c r="Q4641" s="13">
        <f>IFERROR(VLOOKUP($A4641, 'Fielding Data'!$A$1:$H$12056, 5, 0), 0)</f>
        <v>2</v>
      </c>
      <c r="R4641" s="13">
        <f>IFERROR(VLOOKUP($A4641, 'Fielding Data'!$A$1:$H$12056, 6, 0), 0)</f>
        <v>2</v>
      </c>
      <c r="S4641" s="13">
        <f>IFERROR(VLOOKUP($A4641, 'Fielding Data'!$A$1:$H$12056, 7, 0), 0)</f>
        <v>0</v>
      </c>
      <c r="T4641" s="13">
        <f>IFERROR(VLOOKUP($A4641, 'Fielding Data'!$A$1:$H$12056, 8, 0), 0)</f>
        <v>1</v>
      </c>
      <c r="U4641" s="13">
        <f>SUMIFS('Fielding Data'!E:E, 'Fielding Data'!$A:$A, $A4641)</f>
        <v>2</v>
      </c>
      <c r="V4641" s="13">
        <f>SUMIFS('Fielding Data'!F:F, 'Fielding Data'!$A:$A, $A4641)</f>
        <v>2</v>
      </c>
      <c r="W4641" s="13">
        <f>SUMIFS('Fielding Data'!G:G, 'Fielding Data'!$A:$A, $A4641)</f>
        <v>0</v>
      </c>
      <c r="X4641" s="13">
        <f>SUMIFS('Fielding Data'!H:H, 'Fielding Data'!$A:$A, $A4641)</f>
        <v>1</v>
      </c>
    </row>
    <row r="4642" spans="1:24" x14ac:dyDescent="0.3">
      <c r="A4642" s="13" t="str">
        <f t="shared" si="145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 t="shared" si="144"/>
        <v>P</v>
      </c>
      <c r="Q4642" s="13">
        <f>IFERROR(VLOOKUP($A4642, 'Fielding Data'!$A$1:$H$12056, 5, 0), 0)</f>
        <v>0</v>
      </c>
      <c r="R4642" s="13">
        <f>IFERROR(VLOOKUP($A4642, 'Fielding Data'!$A$1:$H$12056, 6, 0), 0)</f>
        <v>1</v>
      </c>
      <c r="S4642" s="13">
        <f>IFERROR(VLOOKUP($A4642, 'Fielding Data'!$A$1:$H$12056, 7, 0), 0)</f>
        <v>0</v>
      </c>
      <c r="T4642" s="13">
        <f>IFERROR(VLOOKUP($A4642, 'Fielding Data'!$A$1:$H$12056, 8, 0), 0)</f>
        <v>0</v>
      </c>
      <c r="U4642" s="13">
        <f>SUMIFS('Fielding Data'!E:E, 'Fielding Data'!$A:$A, $A4642)</f>
        <v>0</v>
      </c>
      <c r="V4642" s="13">
        <f>SUMIFS('Fielding Data'!F:F, 'Fielding Data'!$A:$A, $A4642)</f>
        <v>1</v>
      </c>
      <c r="W4642" s="13">
        <f>SUMIFS('Fielding Data'!G:G, 'Fielding Data'!$A:$A, $A4642)</f>
        <v>0</v>
      </c>
      <c r="X4642" s="13">
        <f>SUMIFS('Fielding Data'!H:H, 'Fielding Data'!$A:$A, $A4642)</f>
        <v>0</v>
      </c>
    </row>
    <row r="4643" spans="1:24" x14ac:dyDescent="0.3">
      <c r="A4643" s="13" t="str">
        <f t="shared" si="145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 t="shared" si="144"/>
        <v>1B</v>
      </c>
      <c r="Q4643" s="13">
        <f>IFERROR(VLOOKUP($A4643, 'Fielding Data'!$A$1:$H$12056, 5, 0), 0)</f>
        <v>24</v>
      </c>
      <c r="R4643" s="13">
        <f>IFERROR(VLOOKUP($A4643, 'Fielding Data'!$A$1:$H$12056, 6, 0), 0)</f>
        <v>0</v>
      </c>
      <c r="S4643" s="13">
        <f>IFERROR(VLOOKUP($A4643, 'Fielding Data'!$A$1:$H$12056, 7, 0), 0)</f>
        <v>0</v>
      </c>
      <c r="T4643" s="13">
        <f>IFERROR(VLOOKUP($A4643, 'Fielding Data'!$A$1:$H$12056, 8, 0), 0)</f>
        <v>4</v>
      </c>
      <c r="U4643" s="13">
        <f>SUMIFS('Fielding Data'!E:E, 'Fielding Data'!$A:$A, $A4643)</f>
        <v>83</v>
      </c>
      <c r="V4643" s="13">
        <f>SUMIFS('Fielding Data'!F:F, 'Fielding Data'!$A:$A, $A4643)</f>
        <v>1</v>
      </c>
      <c r="W4643" s="13">
        <f>SUMIFS('Fielding Data'!G:G, 'Fielding Data'!$A:$A, $A4643)</f>
        <v>2</v>
      </c>
      <c r="X4643" s="13">
        <f>SUMIFS('Fielding Data'!H:H, 'Fielding Data'!$A:$A, $A4643)</f>
        <v>4</v>
      </c>
    </row>
    <row r="4644" spans="1:24" x14ac:dyDescent="0.3">
      <c r="A4644" s="13" t="str">
        <f t="shared" si="145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 t="shared" si="144"/>
        <v>P</v>
      </c>
      <c r="Q4644" s="13">
        <f>IFERROR(VLOOKUP($A4644, 'Fielding Data'!$A$1:$H$12056, 5, 0), 0)</f>
        <v>7</v>
      </c>
      <c r="R4644" s="13">
        <f>IFERROR(VLOOKUP($A4644, 'Fielding Data'!$A$1:$H$12056, 6, 0), 0)</f>
        <v>19</v>
      </c>
      <c r="S4644" s="13">
        <f>IFERROR(VLOOKUP($A4644, 'Fielding Data'!$A$1:$H$12056, 7, 0), 0)</f>
        <v>1</v>
      </c>
      <c r="T4644" s="13">
        <f>IFERROR(VLOOKUP($A4644, 'Fielding Data'!$A$1:$H$12056, 8, 0), 0)</f>
        <v>2</v>
      </c>
      <c r="U4644" s="13">
        <f>SUMIFS('Fielding Data'!E:E, 'Fielding Data'!$A:$A, $A4644)</f>
        <v>7</v>
      </c>
      <c r="V4644" s="13">
        <f>SUMIFS('Fielding Data'!F:F, 'Fielding Data'!$A:$A, $A4644)</f>
        <v>19</v>
      </c>
      <c r="W4644" s="13">
        <f>SUMIFS('Fielding Data'!G:G, 'Fielding Data'!$A:$A, $A4644)</f>
        <v>1</v>
      </c>
      <c r="X4644" s="13">
        <f>SUMIFS('Fielding Data'!H:H, 'Fielding Data'!$A:$A, $A4644)</f>
        <v>2</v>
      </c>
    </row>
    <row r="4645" spans="1:24" x14ac:dyDescent="0.3">
      <c r="A4645" s="13" t="str">
        <f t="shared" si="145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 t="shared" si="144"/>
        <v>P</v>
      </c>
      <c r="Q4645" s="13">
        <f>IFERROR(VLOOKUP($A4645, 'Fielding Data'!$A$1:$H$12056, 5, 0), 0)</f>
        <v>13</v>
      </c>
      <c r="R4645" s="13">
        <f>IFERROR(VLOOKUP($A4645, 'Fielding Data'!$A$1:$H$12056, 6, 0), 0)</f>
        <v>9</v>
      </c>
      <c r="S4645" s="13">
        <f>IFERROR(VLOOKUP($A4645, 'Fielding Data'!$A$1:$H$12056, 7, 0), 0)</f>
        <v>1</v>
      </c>
      <c r="T4645" s="13">
        <f>IFERROR(VLOOKUP($A4645, 'Fielding Data'!$A$1:$H$12056, 8, 0), 0)</f>
        <v>2</v>
      </c>
      <c r="U4645" s="13">
        <f>SUMIFS('Fielding Data'!E:E, 'Fielding Data'!$A:$A, $A4645)</f>
        <v>13</v>
      </c>
      <c r="V4645" s="13">
        <f>SUMIFS('Fielding Data'!F:F, 'Fielding Data'!$A:$A, $A4645)</f>
        <v>9</v>
      </c>
      <c r="W4645" s="13">
        <f>SUMIFS('Fielding Data'!G:G, 'Fielding Data'!$A:$A, $A4645)</f>
        <v>1</v>
      </c>
      <c r="X4645" s="13">
        <f>SUMIFS('Fielding Data'!H:H, 'Fielding Data'!$A:$A, $A4645)</f>
        <v>2</v>
      </c>
    </row>
    <row r="4646" spans="1:24" x14ac:dyDescent="0.3">
      <c r="A4646" s="13" t="str">
        <f t="shared" si="145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 t="shared" si="144"/>
        <v>P</v>
      </c>
      <c r="Q4646" s="13">
        <f>IFERROR(VLOOKUP($A4646, 'Fielding Data'!$A$1:$H$12056, 5, 0), 0)</f>
        <v>1</v>
      </c>
      <c r="R4646" s="13">
        <f>IFERROR(VLOOKUP($A4646, 'Fielding Data'!$A$1:$H$12056, 6, 0), 0)</f>
        <v>2</v>
      </c>
      <c r="S4646" s="13">
        <f>IFERROR(VLOOKUP($A4646, 'Fielding Data'!$A$1:$H$12056, 7, 0), 0)</f>
        <v>1</v>
      </c>
      <c r="T4646" s="13">
        <f>IFERROR(VLOOKUP($A4646, 'Fielding Data'!$A$1:$H$12056, 8, 0), 0)</f>
        <v>0</v>
      </c>
      <c r="U4646" s="13">
        <f>SUMIFS('Fielding Data'!E:E, 'Fielding Data'!$A:$A, $A4646)</f>
        <v>1</v>
      </c>
      <c r="V4646" s="13">
        <f>SUMIFS('Fielding Data'!F:F, 'Fielding Data'!$A:$A, $A4646)</f>
        <v>2</v>
      </c>
      <c r="W4646" s="13">
        <f>SUMIFS('Fielding Data'!G:G, 'Fielding Data'!$A:$A, $A4646)</f>
        <v>1</v>
      </c>
      <c r="X4646" s="13">
        <f>SUMIFS('Fielding Data'!H:H, 'Fielding Data'!$A:$A, $A4646)</f>
        <v>0</v>
      </c>
    </row>
    <row r="4647" spans="1:24" x14ac:dyDescent="0.3">
      <c r="A4647" s="13" t="str">
        <f t="shared" si="145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 t="shared" si="144"/>
        <v>3B</v>
      </c>
      <c r="Q4647" s="13">
        <f>IFERROR(VLOOKUP($A4647, 'Fielding Data'!$A$1:$H$12056, 5, 0), 0)</f>
        <v>0</v>
      </c>
      <c r="R4647" s="13">
        <f>IFERROR(VLOOKUP($A4647, 'Fielding Data'!$A$1:$H$12056, 6, 0), 0)</f>
        <v>0</v>
      </c>
      <c r="S4647" s="13">
        <f>IFERROR(VLOOKUP($A4647, 'Fielding Data'!$A$1:$H$12056, 7, 0), 0)</f>
        <v>0</v>
      </c>
      <c r="T4647" s="13">
        <f>IFERROR(VLOOKUP($A4647, 'Fielding Data'!$A$1:$H$12056, 8, 0), 0)</f>
        <v>0</v>
      </c>
      <c r="U4647" s="13">
        <f>SUMIFS('Fielding Data'!E:E, 'Fielding Data'!$A:$A, $A4647)</f>
        <v>0</v>
      </c>
      <c r="V4647" s="13">
        <f>SUMIFS('Fielding Data'!F:F, 'Fielding Data'!$A:$A, $A4647)</f>
        <v>0</v>
      </c>
      <c r="W4647" s="13">
        <f>SUMIFS('Fielding Data'!G:G, 'Fielding Data'!$A:$A, $A4647)</f>
        <v>0</v>
      </c>
      <c r="X4647" s="13">
        <f>SUMIFS('Fielding Data'!H:H, 'Fielding Data'!$A:$A, $A4647)</f>
        <v>0</v>
      </c>
    </row>
    <row r="4648" spans="1:24" x14ac:dyDescent="0.3">
      <c r="A4648" s="13" t="str">
        <f t="shared" si="145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 t="shared" si="144"/>
        <v>CF</v>
      </c>
      <c r="Q4648" s="13">
        <f>IFERROR(VLOOKUP($A4648, 'Fielding Data'!$A$1:$H$12056, 5, 0), 0)</f>
        <v>0</v>
      </c>
      <c r="R4648" s="13">
        <f>IFERROR(VLOOKUP($A4648, 'Fielding Data'!$A$1:$H$12056, 6, 0), 0)</f>
        <v>0</v>
      </c>
      <c r="S4648" s="13">
        <f>IFERROR(VLOOKUP($A4648, 'Fielding Data'!$A$1:$H$12056, 7, 0), 0)</f>
        <v>0</v>
      </c>
      <c r="T4648" s="13">
        <f>IFERROR(VLOOKUP($A4648, 'Fielding Data'!$A$1:$H$12056, 8, 0), 0)</f>
        <v>0</v>
      </c>
      <c r="U4648" s="13">
        <f>SUMIFS('Fielding Data'!E:E, 'Fielding Data'!$A:$A, $A4648)</f>
        <v>271</v>
      </c>
      <c r="V4648" s="13">
        <f>SUMIFS('Fielding Data'!F:F, 'Fielding Data'!$A:$A, $A4648)</f>
        <v>3</v>
      </c>
      <c r="W4648" s="13">
        <f>SUMIFS('Fielding Data'!G:G, 'Fielding Data'!$A:$A, $A4648)</f>
        <v>3</v>
      </c>
      <c r="X4648" s="13">
        <f>SUMIFS('Fielding Data'!H:H, 'Fielding Data'!$A:$A, $A4648)</f>
        <v>1</v>
      </c>
    </row>
    <row r="4649" spans="1:24" x14ac:dyDescent="0.3">
      <c r="A4649" s="13" t="str">
        <f t="shared" si="145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 t="shared" si="144"/>
        <v>P</v>
      </c>
      <c r="Q4649" s="13">
        <f>IFERROR(VLOOKUP($A4649, 'Fielding Data'!$A$1:$H$12056, 5, 0), 0)</f>
        <v>1</v>
      </c>
      <c r="R4649" s="13">
        <f>IFERROR(VLOOKUP($A4649, 'Fielding Data'!$A$1:$H$12056, 6, 0), 0)</f>
        <v>2</v>
      </c>
      <c r="S4649" s="13">
        <f>IFERROR(VLOOKUP($A4649, 'Fielding Data'!$A$1:$H$12056, 7, 0), 0)</f>
        <v>1</v>
      </c>
      <c r="T4649" s="13">
        <f>IFERROR(VLOOKUP($A4649, 'Fielding Data'!$A$1:$H$12056, 8, 0), 0)</f>
        <v>2</v>
      </c>
      <c r="U4649" s="13">
        <f>SUMIFS('Fielding Data'!E:E, 'Fielding Data'!$A:$A, $A4649)</f>
        <v>1</v>
      </c>
      <c r="V4649" s="13">
        <f>SUMIFS('Fielding Data'!F:F, 'Fielding Data'!$A:$A, $A4649)</f>
        <v>2</v>
      </c>
      <c r="W4649" s="13">
        <f>SUMIFS('Fielding Data'!G:G, 'Fielding Data'!$A:$A, $A4649)</f>
        <v>1</v>
      </c>
      <c r="X4649" s="13">
        <f>SUMIFS('Fielding Data'!H:H, 'Fielding Data'!$A:$A, $A4649)</f>
        <v>2</v>
      </c>
    </row>
    <row r="4650" spans="1:24" x14ac:dyDescent="0.3">
      <c r="A4650" s="13" t="str">
        <f t="shared" si="145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 t="shared" si="144"/>
        <v>P</v>
      </c>
      <c r="Q4650" s="13">
        <f>IFERROR(VLOOKUP($A4650, 'Fielding Data'!$A$1:$H$12056, 5, 0), 0)</f>
        <v>19</v>
      </c>
      <c r="R4650" s="13">
        <f>IFERROR(VLOOKUP($A4650, 'Fielding Data'!$A$1:$H$12056, 6, 0), 0)</f>
        <v>17</v>
      </c>
      <c r="S4650" s="13">
        <f>IFERROR(VLOOKUP($A4650, 'Fielding Data'!$A$1:$H$12056, 7, 0), 0)</f>
        <v>2</v>
      </c>
      <c r="T4650" s="13">
        <f>IFERROR(VLOOKUP($A4650, 'Fielding Data'!$A$1:$H$12056, 8, 0), 0)</f>
        <v>5</v>
      </c>
      <c r="U4650" s="13">
        <f>SUMIFS('Fielding Data'!E:E, 'Fielding Data'!$A:$A, $A4650)</f>
        <v>19</v>
      </c>
      <c r="V4650" s="13">
        <f>SUMIFS('Fielding Data'!F:F, 'Fielding Data'!$A:$A, $A4650)</f>
        <v>17</v>
      </c>
      <c r="W4650" s="13">
        <f>SUMIFS('Fielding Data'!G:G, 'Fielding Data'!$A:$A, $A4650)</f>
        <v>2</v>
      </c>
      <c r="X4650" s="13">
        <f>SUMIFS('Fielding Data'!H:H, 'Fielding Data'!$A:$A, $A4650)</f>
        <v>5</v>
      </c>
    </row>
    <row r="4651" spans="1:24" x14ac:dyDescent="0.3">
      <c r="A4651" s="13" t="str">
        <f t="shared" si="145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 t="shared" si="144"/>
        <v>LF</v>
      </c>
      <c r="Q4651" s="13">
        <f>IFERROR(VLOOKUP($A4651, 'Fielding Data'!$A$1:$H$12056, 5, 0), 0)</f>
        <v>0</v>
      </c>
      <c r="R4651" s="13">
        <f>IFERROR(VLOOKUP($A4651, 'Fielding Data'!$A$1:$H$12056, 6, 0), 0)</f>
        <v>0</v>
      </c>
      <c r="S4651" s="13">
        <f>IFERROR(VLOOKUP($A4651, 'Fielding Data'!$A$1:$H$12056, 7, 0), 0)</f>
        <v>0</v>
      </c>
      <c r="T4651" s="13">
        <f>IFERROR(VLOOKUP($A4651, 'Fielding Data'!$A$1:$H$12056, 8, 0), 0)</f>
        <v>0</v>
      </c>
      <c r="U4651" s="13">
        <f>SUMIFS('Fielding Data'!E:E, 'Fielding Data'!$A:$A, $A4651)</f>
        <v>147</v>
      </c>
      <c r="V4651" s="13">
        <f>SUMIFS('Fielding Data'!F:F, 'Fielding Data'!$A:$A, $A4651)</f>
        <v>12</v>
      </c>
      <c r="W4651" s="13">
        <f>SUMIFS('Fielding Data'!G:G, 'Fielding Data'!$A:$A, $A4651)</f>
        <v>5</v>
      </c>
      <c r="X4651" s="13">
        <f>SUMIFS('Fielding Data'!H:H, 'Fielding Data'!$A:$A, $A4651)</f>
        <v>0</v>
      </c>
    </row>
    <row r="4652" spans="1:24" x14ac:dyDescent="0.3">
      <c r="A4652" s="13" t="str">
        <f t="shared" si="145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 t="shared" si="144"/>
        <v>CF</v>
      </c>
      <c r="Q4652" s="13">
        <f>IFERROR(VLOOKUP($A4652, 'Fielding Data'!$A$1:$H$12056, 5, 0), 0)</f>
        <v>0</v>
      </c>
      <c r="R4652" s="13">
        <f>IFERROR(VLOOKUP($A4652, 'Fielding Data'!$A$1:$H$12056, 6, 0), 0)</f>
        <v>0</v>
      </c>
      <c r="S4652" s="13">
        <f>IFERROR(VLOOKUP($A4652, 'Fielding Data'!$A$1:$H$12056, 7, 0), 0)</f>
        <v>0</v>
      </c>
      <c r="T4652" s="13">
        <f>IFERROR(VLOOKUP($A4652, 'Fielding Data'!$A$1:$H$12056, 8, 0), 0)</f>
        <v>0</v>
      </c>
      <c r="U4652" s="13">
        <f>SUMIFS('Fielding Data'!E:E, 'Fielding Data'!$A:$A, $A4652)</f>
        <v>296</v>
      </c>
      <c r="V4652" s="13">
        <f>SUMIFS('Fielding Data'!F:F, 'Fielding Data'!$A:$A, $A4652)</f>
        <v>10</v>
      </c>
      <c r="W4652" s="13">
        <f>SUMIFS('Fielding Data'!G:G, 'Fielding Data'!$A:$A, $A4652)</f>
        <v>3</v>
      </c>
      <c r="X4652" s="13">
        <f>SUMIFS('Fielding Data'!H:H, 'Fielding Data'!$A:$A, $A4652)</f>
        <v>3</v>
      </c>
    </row>
    <row r="4653" spans="1:24" x14ac:dyDescent="0.3">
      <c r="A4653" s="13" t="str">
        <f t="shared" si="145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 t="shared" si="144"/>
        <v>P</v>
      </c>
      <c r="Q4653" s="13">
        <f>IFERROR(VLOOKUP($A4653, 'Fielding Data'!$A$1:$H$12056, 5, 0), 0)</f>
        <v>9</v>
      </c>
      <c r="R4653" s="13">
        <f>IFERROR(VLOOKUP($A4653, 'Fielding Data'!$A$1:$H$12056, 6, 0), 0)</f>
        <v>9</v>
      </c>
      <c r="S4653" s="13">
        <f>IFERROR(VLOOKUP($A4653, 'Fielding Data'!$A$1:$H$12056, 7, 0), 0)</f>
        <v>0</v>
      </c>
      <c r="T4653" s="13">
        <f>IFERROR(VLOOKUP($A4653, 'Fielding Data'!$A$1:$H$12056, 8, 0), 0)</f>
        <v>2</v>
      </c>
      <c r="U4653" s="13">
        <f>SUMIFS('Fielding Data'!E:E, 'Fielding Data'!$A:$A, $A4653)</f>
        <v>9</v>
      </c>
      <c r="V4653" s="13">
        <f>SUMIFS('Fielding Data'!F:F, 'Fielding Data'!$A:$A, $A4653)</f>
        <v>9</v>
      </c>
      <c r="W4653" s="13">
        <f>SUMIFS('Fielding Data'!G:G, 'Fielding Data'!$A:$A, $A4653)</f>
        <v>0</v>
      </c>
      <c r="X4653" s="13">
        <f>SUMIFS('Fielding Data'!H:H, 'Fielding Data'!$A:$A, $A4653)</f>
        <v>2</v>
      </c>
    </row>
    <row r="4654" spans="1:24" x14ac:dyDescent="0.3">
      <c r="A4654" s="13" t="str">
        <f t="shared" si="145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 t="shared" si="144"/>
        <v>SS</v>
      </c>
      <c r="Q4654" s="13">
        <f>IFERROR(VLOOKUP($A4654, 'Fielding Data'!$A$1:$H$12056, 5, 0), 0)</f>
        <v>95</v>
      </c>
      <c r="R4654" s="13">
        <f>IFERROR(VLOOKUP($A4654, 'Fielding Data'!$A$1:$H$12056, 6, 0), 0)</f>
        <v>141</v>
      </c>
      <c r="S4654" s="13">
        <f>IFERROR(VLOOKUP($A4654, 'Fielding Data'!$A$1:$H$12056, 7, 0), 0)</f>
        <v>16</v>
      </c>
      <c r="T4654" s="13">
        <f>IFERROR(VLOOKUP($A4654, 'Fielding Data'!$A$1:$H$12056, 8, 0), 0)</f>
        <v>38</v>
      </c>
      <c r="U4654" s="13">
        <f>SUMIFS('Fielding Data'!E:E, 'Fielding Data'!$A:$A, $A4654)</f>
        <v>95</v>
      </c>
      <c r="V4654" s="13">
        <f>SUMIFS('Fielding Data'!F:F, 'Fielding Data'!$A:$A, $A4654)</f>
        <v>141</v>
      </c>
      <c r="W4654" s="13">
        <f>SUMIFS('Fielding Data'!G:G, 'Fielding Data'!$A:$A, $A4654)</f>
        <v>16</v>
      </c>
      <c r="X4654" s="13">
        <f>SUMIFS('Fielding Data'!H:H, 'Fielding Data'!$A:$A, $A4654)</f>
        <v>38</v>
      </c>
    </row>
    <row r="4655" spans="1:24" x14ac:dyDescent="0.3">
      <c r="A4655" s="13" t="str">
        <f t="shared" si="145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 t="shared" si="144"/>
        <v>P</v>
      </c>
      <c r="Q4655" s="13">
        <f>IFERROR(VLOOKUP($A4655, 'Fielding Data'!$A$1:$H$12056, 5, 0), 0)</f>
        <v>0</v>
      </c>
      <c r="R4655" s="13">
        <f>IFERROR(VLOOKUP($A4655, 'Fielding Data'!$A$1:$H$12056, 6, 0), 0)</f>
        <v>0</v>
      </c>
      <c r="S4655" s="13">
        <f>IFERROR(VLOOKUP($A4655, 'Fielding Data'!$A$1:$H$12056, 7, 0), 0)</f>
        <v>0</v>
      </c>
      <c r="T4655" s="13">
        <f>IFERROR(VLOOKUP($A4655, 'Fielding Data'!$A$1:$H$12056, 8, 0), 0)</f>
        <v>0</v>
      </c>
      <c r="U4655" s="13">
        <f>SUMIFS('Fielding Data'!E:E, 'Fielding Data'!$A:$A, $A4655)</f>
        <v>0</v>
      </c>
      <c r="V4655" s="13">
        <f>SUMIFS('Fielding Data'!F:F, 'Fielding Data'!$A:$A, $A4655)</f>
        <v>0</v>
      </c>
      <c r="W4655" s="13">
        <f>SUMIFS('Fielding Data'!G:G, 'Fielding Data'!$A:$A, $A4655)</f>
        <v>0</v>
      </c>
      <c r="X4655" s="13">
        <f>SUMIFS('Fielding Data'!H:H, 'Fielding Data'!$A:$A, $A4655)</f>
        <v>0</v>
      </c>
    </row>
    <row r="4656" spans="1:24" x14ac:dyDescent="0.3">
      <c r="A4656" s="13" t="str">
        <f t="shared" si="145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 t="shared" si="144"/>
        <v>P</v>
      </c>
      <c r="Q4656" s="13">
        <f>IFERROR(VLOOKUP($A4656, 'Fielding Data'!$A$1:$H$12056, 5, 0), 0)</f>
        <v>4</v>
      </c>
      <c r="R4656" s="13">
        <f>IFERROR(VLOOKUP($A4656, 'Fielding Data'!$A$1:$H$12056, 6, 0), 0)</f>
        <v>7</v>
      </c>
      <c r="S4656" s="13">
        <f>IFERROR(VLOOKUP($A4656, 'Fielding Data'!$A$1:$H$12056, 7, 0), 0)</f>
        <v>0</v>
      </c>
      <c r="T4656" s="13">
        <f>IFERROR(VLOOKUP($A4656, 'Fielding Data'!$A$1:$H$12056, 8, 0), 0)</f>
        <v>0</v>
      </c>
      <c r="U4656" s="13">
        <f>SUMIFS('Fielding Data'!E:E, 'Fielding Data'!$A:$A, $A4656)</f>
        <v>4</v>
      </c>
      <c r="V4656" s="13">
        <f>SUMIFS('Fielding Data'!F:F, 'Fielding Data'!$A:$A, $A4656)</f>
        <v>7</v>
      </c>
      <c r="W4656" s="13">
        <f>SUMIFS('Fielding Data'!G:G, 'Fielding Data'!$A:$A, $A4656)</f>
        <v>0</v>
      </c>
      <c r="X4656" s="13">
        <f>SUMIFS('Fielding Data'!H:H, 'Fielding Data'!$A:$A, $A4656)</f>
        <v>0</v>
      </c>
    </row>
    <row r="4657" spans="1:24" x14ac:dyDescent="0.3">
      <c r="A4657" s="13" t="str">
        <f t="shared" si="145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 t="shared" si="144"/>
        <v>P</v>
      </c>
      <c r="Q4657" s="13">
        <f>IFERROR(VLOOKUP($A4657, 'Fielding Data'!$A$1:$H$12056, 5, 0), 0)</f>
        <v>8</v>
      </c>
      <c r="R4657" s="13">
        <f>IFERROR(VLOOKUP($A4657, 'Fielding Data'!$A$1:$H$12056, 6, 0), 0)</f>
        <v>10</v>
      </c>
      <c r="S4657" s="13">
        <f>IFERROR(VLOOKUP($A4657, 'Fielding Data'!$A$1:$H$12056, 7, 0), 0)</f>
        <v>0</v>
      </c>
      <c r="T4657" s="13">
        <f>IFERROR(VLOOKUP($A4657, 'Fielding Data'!$A$1:$H$12056, 8, 0), 0)</f>
        <v>0</v>
      </c>
      <c r="U4657" s="13">
        <f>SUMIFS('Fielding Data'!E:E, 'Fielding Data'!$A:$A, $A4657)</f>
        <v>8</v>
      </c>
      <c r="V4657" s="13">
        <f>SUMIFS('Fielding Data'!F:F, 'Fielding Data'!$A:$A, $A4657)</f>
        <v>10</v>
      </c>
      <c r="W4657" s="13">
        <f>SUMIFS('Fielding Data'!G:G, 'Fielding Data'!$A:$A, $A4657)</f>
        <v>0</v>
      </c>
      <c r="X4657" s="13">
        <f>SUMIFS('Fielding Data'!H:H, 'Fielding Data'!$A:$A, $A4657)</f>
        <v>0</v>
      </c>
    </row>
    <row r="4658" spans="1:24" x14ac:dyDescent="0.3">
      <c r="A4658" s="13" t="str">
        <f t="shared" si="145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 t="shared" si="144"/>
        <v>C</v>
      </c>
      <c r="Q4658" s="13">
        <f>IFERROR(VLOOKUP($A4658, 'Fielding Data'!$A$1:$H$12056, 5, 0), 0)</f>
        <v>299</v>
      </c>
      <c r="R4658" s="13">
        <f>IFERROR(VLOOKUP($A4658, 'Fielding Data'!$A$1:$H$12056, 6, 0), 0)</f>
        <v>14</v>
      </c>
      <c r="S4658" s="13">
        <f>IFERROR(VLOOKUP($A4658, 'Fielding Data'!$A$1:$H$12056, 7, 0), 0)</f>
        <v>1</v>
      </c>
      <c r="T4658" s="13">
        <f>IFERROR(VLOOKUP($A4658, 'Fielding Data'!$A$1:$H$12056, 8, 0), 0)</f>
        <v>2</v>
      </c>
      <c r="U4658" s="13">
        <f>SUMIFS('Fielding Data'!E:E, 'Fielding Data'!$A:$A, $A4658)</f>
        <v>299</v>
      </c>
      <c r="V4658" s="13">
        <f>SUMIFS('Fielding Data'!F:F, 'Fielding Data'!$A:$A, $A4658)</f>
        <v>14</v>
      </c>
      <c r="W4658" s="13">
        <f>SUMIFS('Fielding Data'!G:G, 'Fielding Data'!$A:$A, $A4658)</f>
        <v>1</v>
      </c>
      <c r="X4658" s="13">
        <f>SUMIFS('Fielding Data'!H:H, 'Fielding Data'!$A:$A, $A4658)</f>
        <v>2</v>
      </c>
    </row>
    <row r="4659" spans="1:24" x14ac:dyDescent="0.3">
      <c r="A4659" s="13" t="str">
        <f t="shared" si="145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 t="shared" si="144"/>
        <v>P</v>
      </c>
      <c r="Q4659" s="13">
        <f>IFERROR(VLOOKUP($A4659, 'Fielding Data'!$A$1:$H$12056, 5, 0), 0)</f>
        <v>0</v>
      </c>
      <c r="R4659" s="13">
        <f>IFERROR(VLOOKUP($A4659, 'Fielding Data'!$A$1:$H$12056, 6, 0), 0)</f>
        <v>0</v>
      </c>
      <c r="S4659" s="13">
        <f>IFERROR(VLOOKUP($A4659, 'Fielding Data'!$A$1:$H$12056, 7, 0), 0)</f>
        <v>0</v>
      </c>
      <c r="T4659" s="13">
        <f>IFERROR(VLOOKUP($A4659, 'Fielding Data'!$A$1:$H$12056, 8, 0), 0)</f>
        <v>0</v>
      </c>
      <c r="U4659" s="13">
        <f>SUMIFS('Fielding Data'!E:E, 'Fielding Data'!$A:$A, $A4659)</f>
        <v>0</v>
      </c>
      <c r="V4659" s="13">
        <f>SUMIFS('Fielding Data'!F:F, 'Fielding Data'!$A:$A, $A4659)</f>
        <v>0</v>
      </c>
      <c r="W4659" s="13">
        <f>SUMIFS('Fielding Data'!G:G, 'Fielding Data'!$A:$A, $A4659)</f>
        <v>0</v>
      </c>
      <c r="X4659" s="13">
        <f>SUMIFS('Fielding Data'!H:H, 'Fielding Data'!$A:$A, $A4659)</f>
        <v>0</v>
      </c>
    </row>
    <row r="4660" spans="1:24" x14ac:dyDescent="0.3">
      <c r="A4660" s="13" t="str">
        <f t="shared" si="145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 t="shared" si="144"/>
        <v>1B</v>
      </c>
      <c r="Q4660" s="13">
        <f>IFERROR(VLOOKUP($A4660, 'Fielding Data'!$A$1:$H$12056, 5, 0), 0)</f>
        <v>1245</v>
      </c>
      <c r="R4660" s="13">
        <f>IFERROR(VLOOKUP($A4660, 'Fielding Data'!$A$1:$H$12056, 6, 0), 0)</f>
        <v>154</v>
      </c>
      <c r="S4660" s="13">
        <f>IFERROR(VLOOKUP($A4660, 'Fielding Data'!$A$1:$H$12056, 7, 0), 0)</f>
        <v>14</v>
      </c>
      <c r="T4660" s="13">
        <f>IFERROR(VLOOKUP($A4660, 'Fielding Data'!$A$1:$H$12056, 8, 0), 0)</f>
        <v>115</v>
      </c>
      <c r="U4660" s="13">
        <f>SUMIFS('Fielding Data'!E:E, 'Fielding Data'!$A:$A, $A4660)</f>
        <v>1245</v>
      </c>
      <c r="V4660" s="13">
        <f>SUMIFS('Fielding Data'!F:F, 'Fielding Data'!$A:$A, $A4660)</f>
        <v>154</v>
      </c>
      <c r="W4660" s="13">
        <f>SUMIFS('Fielding Data'!G:G, 'Fielding Data'!$A:$A, $A4660)</f>
        <v>14</v>
      </c>
      <c r="X4660" s="13">
        <f>SUMIFS('Fielding Data'!H:H, 'Fielding Data'!$A:$A, $A4660)</f>
        <v>115</v>
      </c>
    </row>
    <row r="4661" spans="1:24" x14ac:dyDescent="0.3">
      <c r="A4661" s="13" t="str">
        <f t="shared" si="145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 t="shared" si="144"/>
        <v>P</v>
      </c>
      <c r="Q4661" s="13">
        <f>IFERROR(VLOOKUP($A4661, 'Fielding Data'!$A$1:$H$12056, 5, 0), 0)</f>
        <v>3</v>
      </c>
      <c r="R4661" s="13">
        <f>IFERROR(VLOOKUP($A4661, 'Fielding Data'!$A$1:$H$12056, 6, 0), 0)</f>
        <v>6</v>
      </c>
      <c r="S4661" s="13">
        <f>IFERROR(VLOOKUP($A4661, 'Fielding Data'!$A$1:$H$12056, 7, 0), 0)</f>
        <v>1</v>
      </c>
      <c r="T4661" s="13">
        <f>IFERROR(VLOOKUP($A4661, 'Fielding Data'!$A$1:$H$12056, 8, 0), 0)</f>
        <v>0</v>
      </c>
      <c r="U4661" s="13">
        <f>SUMIFS('Fielding Data'!E:E, 'Fielding Data'!$A:$A, $A4661)</f>
        <v>3</v>
      </c>
      <c r="V4661" s="13">
        <f>SUMIFS('Fielding Data'!F:F, 'Fielding Data'!$A:$A, $A4661)</f>
        <v>6</v>
      </c>
      <c r="W4661" s="13">
        <f>SUMIFS('Fielding Data'!G:G, 'Fielding Data'!$A:$A, $A4661)</f>
        <v>1</v>
      </c>
      <c r="X4661" s="13">
        <f>SUMIFS('Fielding Data'!H:H, 'Fielding Data'!$A:$A, $A4661)</f>
        <v>0</v>
      </c>
    </row>
    <row r="4662" spans="1:24" x14ac:dyDescent="0.3">
      <c r="A4662" s="13" t="str">
        <f t="shared" si="145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 t="shared" si="144"/>
        <v>P</v>
      </c>
      <c r="Q4662" s="13">
        <f>IFERROR(VLOOKUP($A4662, 'Fielding Data'!$A$1:$H$12056, 5, 0), 0)</f>
        <v>0</v>
      </c>
      <c r="R4662" s="13">
        <f>IFERROR(VLOOKUP($A4662, 'Fielding Data'!$A$1:$H$12056, 6, 0), 0)</f>
        <v>7</v>
      </c>
      <c r="S4662" s="13">
        <f>IFERROR(VLOOKUP($A4662, 'Fielding Data'!$A$1:$H$12056, 7, 0), 0)</f>
        <v>0</v>
      </c>
      <c r="T4662" s="13">
        <f>IFERROR(VLOOKUP($A4662, 'Fielding Data'!$A$1:$H$12056, 8, 0), 0)</f>
        <v>2</v>
      </c>
      <c r="U4662" s="13">
        <f>SUMIFS('Fielding Data'!E:E, 'Fielding Data'!$A:$A, $A4662)</f>
        <v>0</v>
      </c>
      <c r="V4662" s="13">
        <f>SUMIFS('Fielding Data'!F:F, 'Fielding Data'!$A:$A, $A4662)</f>
        <v>7</v>
      </c>
      <c r="W4662" s="13">
        <f>SUMIFS('Fielding Data'!G:G, 'Fielding Data'!$A:$A, $A4662)</f>
        <v>0</v>
      </c>
      <c r="X4662" s="13">
        <f>SUMIFS('Fielding Data'!H:H, 'Fielding Data'!$A:$A, $A4662)</f>
        <v>2</v>
      </c>
    </row>
    <row r="4663" spans="1:24" x14ac:dyDescent="0.3">
      <c r="A4663" s="13" t="str">
        <f t="shared" si="145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 t="shared" si="144"/>
        <v>P</v>
      </c>
      <c r="Q4663" s="13">
        <f>IFERROR(VLOOKUP($A4663, 'Fielding Data'!$A$1:$H$12056, 5, 0), 0)</f>
        <v>25</v>
      </c>
      <c r="R4663" s="13">
        <f>IFERROR(VLOOKUP($A4663, 'Fielding Data'!$A$1:$H$12056, 6, 0), 0)</f>
        <v>36</v>
      </c>
      <c r="S4663" s="13">
        <f>IFERROR(VLOOKUP($A4663, 'Fielding Data'!$A$1:$H$12056, 7, 0), 0)</f>
        <v>0</v>
      </c>
      <c r="T4663" s="13">
        <f>IFERROR(VLOOKUP($A4663, 'Fielding Data'!$A$1:$H$12056, 8, 0), 0)</f>
        <v>6</v>
      </c>
      <c r="U4663" s="13">
        <f>SUMIFS('Fielding Data'!E:E, 'Fielding Data'!$A:$A, $A4663)</f>
        <v>25</v>
      </c>
      <c r="V4663" s="13">
        <f>SUMIFS('Fielding Data'!F:F, 'Fielding Data'!$A:$A, $A4663)</f>
        <v>36</v>
      </c>
      <c r="W4663" s="13">
        <f>SUMIFS('Fielding Data'!G:G, 'Fielding Data'!$A:$A, $A4663)</f>
        <v>0</v>
      </c>
      <c r="X4663" s="13">
        <f>SUMIFS('Fielding Data'!H:H, 'Fielding Data'!$A:$A, $A4663)</f>
        <v>6</v>
      </c>
    </row>
    <row r="4664" spans="1:24" x14ac:dyDescent="0.3">
      <c r="A4664" s="13" t="str">
        <f t="shared" si="145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 t="shared" si="144"/>
        <v>P</v>
      </c>
      <c r="Q4664" s="13">
        <f>IFERROR(VLOOKUP($A4664, 'Fielding Data'!$A$1:$H$12056, 5, 0), 0)</f>
        <v>0</v>
      </c>
      <c r="R4664" s="13">
        <f>IFERROR(VLOOKUP($A4664, 'Fielding Data'!$A$1:$H$12056, 6, 0), 0)</f>
        <v>4</v>
      </c>
      <c r="S4664" s="13">
        <f>IFERROR(VLOOKUP($A4664, 'Fielding Data'!$A$1:$H$12056, 7, 0), 0)</f>
        <v>2</v>
      </c>
      <c r="T4664" s="13">
        <f>IFERROR(VLOOKUP($A4664, 'Fielding Data'!$A$1:$H$12056, 8, 0), 0)</f>
        <v>0</v>
      </c>
      <c r="U4664" s="13">
        <f>SUMIFS('Fielding Data'!E:E, 'Fielding Data'!$A:$A, $A4664)</f>
        <v>0</v>
      </c>
      <c r="V4664" s="13">
        <f>SUMIFS('Fielding Data'!F:F, 'Fielding Data'!$A:$A, $A4664)</f>
        <v>4</v>
      </c>
      <c r="W4664" s="13">
        <f>SUMIFS('Fielding Data'!G:G, 'Fielding Data'!$A:$A, $A4664)</f>
        <v>2</v>
      </c>
      <c r="X4664" s="13">
        <f>SUMIFS('Fielding Data'!H:H, 'Fielding Data'!$A:$A, $A4664)</f>
        <v>0</v>
      </c>
    </row>
    <row r="4665" spans="1:24" x14ac:dyDescent="0.3">
      <c r="A4665" s="13" t="str">
        <f t="shared" si="145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 t="shared" si="144"/>
        <v>2B</v>
      </c>
      <c r="Q4665" s="13">
        <f>IFERROR(VLOOKUP($A4665, 'Fielding Data'!$A$1:$H$12056, 5, 0), 0)</f>
        <v>256</v>
      </c>
      <c r="R4665" s="13">
        <f>IFERROR(VLOOKUP($A4665, 'Fielding Data'!$A$1:$H$12056, 6, 0), 0)</f>
        <v>397</v>
      </c>
      <c r="S4665" s="13">
        <f>IFERROR(VLOOKUP($A4665, 'Fielding Data'!$A$1:$H$12056, 7, 0), 0)</f>
        <v>7</v>
      </c>
      <c r="T4665" s="13">
        <f>IFERROR(VLOOKUP($A4665, 'Fielding Data'!$A$1:$H$12056, 8, 0), 0)</f>
        <v>88</v>
      </c>
      <c r="U4665" s="13">
        <f>SUMIFS('Fielding Data'!E:E, 'Fielding Data'!$A:$A, $A4665)</f>
        <v>256</v>
      </c>
      <c r="V4665" s="13">
        <f>SUMIFS('Fielding Data'!F:F, 'Fielding Data'!$A:$A, $A4665)</f>
        <v>397</v>
      </c>
      <c r="W4665" s="13">
        <f>SUMIFS('Fielding Data'!G:G, 'Fielding Data'!$A:$A, $A4665)</f>
        <v>7</v>
      </c>
      <c r="X4665" s="13">
        <f>SUMIFS('Fielding Data'!H:H, 'Fielding Data'!$A:$A, $A4665)</f>
        <v>88</v>
      </c>
    </row>
    <row r="4666" spans="1:24" x14ac:dyDescent="0.3">
      <c r="A4666" s="13" t="str">
        <f t="shared" si="145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 t="shared" si="144"/>
        <v>P</v>
      </c>
      <c r="Q4666" s="13">
        <f>IFERROR(VLOOKUP($A4666, 'Fielding Data'!$A$1:$H$12056, 5, 0), 0)</f>
        <v>0</v>
      </c>
      <c r="R4666" s="13">
        <f>IFERROR(VLOOKUP($A4666, 'Fielding Data'!$A$1:$H$12056, 6, 0), 0)</f>
        <v>1</v>
      </c>
      <c r="S4666" s="13">
        <f>IFERROR(VLOOKUP($A4666, 'Fielding Data'!$A$1:$H$12056, 7, 0), 0)</f>
        <v>0</v>
      </c>
      <c r="T4666" s="13">
        <f>IFERROR(VLOOKUP($A4666, 'Fielding Data'!$A$1:$H$12056, 8, 0), 0)</f>
        <v>0</v>
      </c>
      <c r="U4666" s="13">
        <f>SUMIFS('Fielding Data'!E:E, 'Fielding Data'!$A:$A, $A4666)</f>
        <v>0</v>
      </c>
      <c r="V4666" s="13">
        <f>SUMIFS('Fielding Data'!F:F, 'Fielding Data'!$A:$A, $A4666)</f>
        <v>1</v>
      </c>
      <c r="W4666" s="13">
        <f>SUMIFS('Fielding Data'!G:G, 'Fielding Data'!$A:$A, $A4666)</f>
        <v>0</v>
      </c>
      <c r="X4666" s="13">
        <f>SUMIFS('Fielding Data'!H:H, 'Fielding Data'!$A:$A, $A4666)</f>
        <v>0</v>
      </c>
    </row>
    <row r="4667" spans="1:24" x14ac:dyDescent="0.3">
      <c r="A4667" s="13" t="str">
        <f t="shared" si="145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 t="shared" si="144"/>
        <v>1B</v>
      </c>
      <c r="Q4667" s="13">
        <f>IFERROR(VLOOKUP($A4667, 'Fielding Data'!$A$1:$H$12056, 5, 0), 0)</f>
        <v>452</v>
      </c>
      <c r="R4667" s="13">
        <f>IFERROR(VLOOKUP($A4667, 'Fielding Data'!$A$1:$H$12056, 6, 0), 0)</f>
        <v>40</v>
      </c>
      <c r="S4667" s="13">
        <f>IFERROR(VLOOKUP($A4667, 'Fielding Data'!$A$1:$H$12056, 7, 0), 0)</f>
        <v>4</v>
      </c>
      <c r="T4667" s="13">
        <f>IFERROR(VLOOKUP($A4667, 'Fielding Data'!$A$1:$H$12056, 8, 0), 0)</f>
        <v>53</v>
      </c>
      <c r="U4667" s="13">
        <f>SUMIFS('Fielding Data'!E:E, 'Fielding Data'!$A:$A, $A4667)</f>
        <v>456</v>
      </c>
      <c r="V4667" s="13">
        <f>SUMIFS('Fielding Data'!F:F, 'Fielding Data'!$A:$A, $A4667)</f>
        <v>52</v>
      </c>
      <c r="W4667" s="13">
        <f>SUMIFS('Fielding Data'!G:G, 'Fielding Data'!$A:$A, $A4667)</f>
        <v>4</v>
      </c>
      <c r="X4667" s="13">
        <f>SUMIFS('Fielding Data'!H:H, 'Fielding Data'!$A:$A, $A4667)</f>
        <v>56</v>
      </c>
    </row>
    <row r="4668" spans="1:24" x14ac:dyDescent="0.3">
      <c r="A4668" s="13" t="str">
        <f t="shared" si="145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 t="shared" si="144"/>
        <v>P</v>
      </c>
      <c r="Q4668" s="13">
        <f>IFERROR(VLOOKUP($A4668, 'Fielding Data'!$A$1:$H$12056, 5, 0), 0)</f>
        <v>0</v>
      </c>
      <c r="R4668" s="13">
        <f>IFERROR(VLOOKUP($A4668, 'Fielding Data'!$A$1:$H$12056, 6, 0), 0)</f>
        <v>0</v>
      </c>
      <c r="S4668" s="13">
        <f>IFERROR(VLOOKUP($A4668, 'Fielding Data'!$A$1:$H$12056, 7, 0), 0)</f>
        <v>0</v>
      </c>
      <c r="T4668" s="13">
        <f>IFERROR(VLOOKUP($A4668, 'Fielding Data'!$A$1:$H$12056, 8, 0), 0)</f>
        <v>0</v>
      </c>
      <c r="U4668" s="13">
        <f>SUMIFS('Fielding Data'!E:E, 'Fielding Data'!$A:$A, $A4668)</f>
        <v>0</v>
      </c>
      <c r="V4668" s="13">
        <f>SUMIFS('Fielding Data'!F:F, 'Fielding Data'!$A:$A, $A4668)</f>
        <v>0</v>
      </c>
      <c r="W4668" s="13">
        <f>SUMIFS('Fielding Data'!G:G, 'Fielding Data'!$A:$A, $A4668)</f>
        <v>0</v>
      </c>
      <c r="X4668" s="13">
        <f>SUMIFS('Fielding Data'!H:H, 'Fielding Data'!$A:$A, $A4668)</f>
        <v>0</v>
      </c>
    </row>
    <row r="4669" spans="1:24" x14ac:dyDescent="0.3">
      <c r="A4669" s="13" t="str">
        <f t="shared" si="145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 t="shared" si="144"/>
        <v>P</v>
      </c>
      <c r="Q4669" s="13">
        <f>IFERROR(VLOOKUP($A4669, 'Fielding Data'!$A$1:$H$12056, 5, 0), 0)</f>
        <v>3</v>
      </c>
      <c r="R4669" s="13">
        <f>IFERROR(VLOOKUP($A4669, 'Fielding Data'!$A$1:$H$12056, 6, 0), 0)</f>
        <v>4</v>
      </c>
      <c r="S4669" s="13">
        <f>IFERROR(VLOOKUP($A4669, 'Fielding Data'!$A$1:$H$12056, 7, 0), 0)</f>
        <v>0</v>
      </c>
      <c r="T4669" s="13">
        <f>IFERROR(VLOOKUP($A4669, 'Fielding Data'!$A$1:$H$12056, 8, 0), 0)</f>
        <v>0</v>
      </c>
      <c r="U4669" s="13">
        <f>SUMIFS('Fielding Data'!E:E, 'Fielding Data'!$A:$A, $A4669)</f>
        <v>3</v>
      </c>
      <c r="V4669" s="13">
        <f>SUMIFS('Fielding Data'!F:F, 'Fielding Data'!$A:$A, $A4669)</f>
        <v>4</v>
      </c>
      <c r="W4669" s="13">
        <f>SUMIFS('Fielding Data'!G:G, 'Fielding Data'!$A:$A, $A4669)</f>
        <v>0</v>
      </c>
      <c r="X4669" s="13">
        <f>SUMIFS('Fielding Data'!H:H, 'Fielding Data'!$A:$A, $A4669)</f>
        <v>0</v>
      </c>
    </row>
    <row r="4670" spans="1:24" x14ac:dyDescent="0.3">
      <c r="A4670" s="13" t="str">
        <f t="shared" si="145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 t="shared" si="144"/>
        <v>3B</v>
      </c>
      <c r="Q4670" s="13">
        <f>IFERROR(VLOOKUP($A4670, 'Fielding Data'!$A$1:$H$12056, 5, 0), 0)</f>
        <v>0</v>
      </c>
      <c r="R4670" s="13">
        <f>IFERROR(VLOOKUP($A4670, 'Fielding Data'!$A$1:$H$12056, 6, 0), 0)</f>
        <v>1</v>
      </c>
      <c r="S4670" s="13">
        <f>IFERROR(VLOOKUP($A4670, 'Fielding Data'!$A$1:$H$12056, 7, 0), 0)</f>
        <v>0</v>
      </c>
      <c r="T4670" s="13">
        <f>IFERROR(VLOOKUP($A4670, 'Fielding Data'!$A$1:$H$12056, 8, 0), 0)</f>
        <v>0</v>
      </c>
      <c r="U4670" s="13">
        <f>SUMIFS('Fielding Data'!E:E, 'Fielding Data'!$A:$A, $A4670)</f>
        <v>0</v>
      </c>
      <c r="V4670" s="13">
        <f>SUMIFS('Fielding Data'!F:F, 'Fielding Data'!$A:$A, $A4670)</f>
        <v>7</v>
      </c>
      <c r="W4670" s="13">
        <f>SUMIFS('Fielding Data'!G:G, 'Fielding Data'!$A:$A, $A4670)</f>
        <v>0</v>
      </c>
      <c r="X4670" s="13">
        <f>SUMIFS('Fielding Data'!H:H, 'Fielding Data'!$A:$A, $A4670)</f>
        <v>1</v>
      </c>
    </row>
    <row r="4671" spans="1:24" x14ac:dyDescent="0.3">
      <c r="A4671" s="13" t="str">
        <f t="shared" si="145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 t="shared" si="144"/>
        <v>P</v>
      </c>
      <c r="Q4671" s="13">
        <f>IFERROR(VLOOKUP($A4671, 'Fielding Data'!$A$1:$H$12056, 5, 0), 0)</f>
        <v>3</v>
      </c>
      <c r="R4671" s="13">
        <f>IFERROR(VLOOKUP($A4671, 'Fielding Data'!$A$1:$H$12056, 6, 0), 0)</f>
        <v>8</v>
      </c>
      <c r="S4671" s="13">
        <f>IFERROR(VLOOKUP($A4671, 'Fielding Data'!$A$1:$H$12056, 7, 0), 0)</f>
        <v>0</v>
      </c>
      <c r="T4671" s="13">
        <f>IFERROR(VLOOKUP($A4671, 'Fielding Data'!$A$1:$H$12056, 8, 0), 0)</f>
        <v>2</v>
      </c>
      <c r="U4671" s="13">
        <f>SUMIFS('Fielding Data'!E:E, 'Fielding Data'!$A:$A, $A4671)</f>
        <v>3</v>
      </c>
      <c r="V4671" s="13">
        <f>SUMIFS('Fielding Data'!F:F, 'Fielding Data'!$A:$A, $A4671)</f>
        <v>8</v>
      </c>
      <c r="W4671" s="13">
        <f>SUMIFS('Fielding Data'!G:G, 'Fielding Data'!$A:$A, $A4671)</f>
        <v>0</v>
      </c>
      <c r="X4671" s="13">
        <f>SUMIFS('Fielding Data'!H:H, 'Fielding Data'!$A:$A, $A4671)</f>
        <v>2</v>
      </c>
    </row>
    <row r="4672" spans="1:24" x14ac:dyDescent="0.3">
      <c r="A4672" s="13" t="str">
        <f t="shared" si="145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 t="shared" si="144"/>
        <v>P</v>
      </c>
      <c r="Q4672" s="13">
        <f>IFERROR(VLOOKUP($A4672, 'Fielding Data'!$A$1:$H$12056, 5, 0), 0)</f>
        <v>4</v>
      </c>
      <c r="R4672" s="13">
        <f>IFERROR(VLOOKUP($A4672, 'Fielding Data'!$A$1:$H$12056, 6, 0), 0)</f>
        <v>12</v>
      </c>
      <c r="S4672" s="13">
        <f>IFERROR(VLOOKUP($A4672, 'Fielding Data'!$A$1:$H$12056, 7, 0), 0)</f>
        <v>0</v>
      </c>
      <c r="T4672" s="13">
        <f>IFERROR(VLOOKUP($A4672, 'Fielding Data'!$A$1:$H$12056, 8, 0), 0)</f>
        <v>1</v>
      </c>
      <c r="U4672" s="13">
        <f>SUMIFS('Fielding Data'!E:E, 'Fielding Data'!$A:$A, $A4672)</f>
        <v>4</v>
      </c>
      <c r="V4672" s="13">
        <f>SUMIFS('Fielding Data'!F:F, 'Fielding Data'!$A:$A, $A4672)</f>
        <v>12</v>
      </c>
      <c r="W4672" s="13">
        <f>SUMIFS('Fielding Data'!G:G, 'Fielding Data'!$A:$A, $A4672)</f>
        <v>0</v>
      </c>
      <c r="X4672" s="13">
        <f>SUMIFS('Fielding Data'!H:H, 'Fielding Data'!$A:$A, $A4672)</f>
        <v>1</v>
      </c>
    </row>
    <row r="4673" spans="1:24" x14ac:dyDescent="0.3">
      <c r="A4673" s="13" t="str">
        <f t="shared" si="145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 t="shared" si="144"/>
        <v>2B</v>
      </c>
      <c r="Q4673" s="13">
        <f>IFERROR(VLOOKUP($A4673, 'Fielding Data'!$A$1:$H$12056, 5, 0), 0)</f>
        <v>2</v>
      </c>
      <c r="R4673" s="13">
        <f>IFERROR(VLOOKUP($A4673, 'Fielding Data'!$A$1:$H$12056, 6, 0), 0)</f>
        <v>11</v>
      </c>
      <c r="S4673" s="13">
        <f>IFERROR(VLOOKUP($A4673, 'Fielding Data'!$A$1:$H$12056, 7, 0), 0)</f>
        <v>1</v>
      </c>
      <c r="T4673" s="13">
        <f>IFERROR(VLOOKUP($A4673, 'Fielding Data'!$A$1:$H$12056, 8, 0), 0)</f>
        <v>1</v>
      </c>
      <c r="U4673" s="13">
        <f>SUMIFS('Fielding Data'!E:E, 'Fielding Data'!$A:$A, $A4673)</f>
        <v>2</v>
      </c>
      <c r="V4673" s="13">
        <f>SUMIFS('Fielding Data'!F:F, 'Fielding Data'!$A:$A, $A4673)</f>
        <v>11</v>
      </c>
      <c r="W4673" s="13">
        <f>SUMIFS('Fielding Data'!G:G, 'Fielding Data'!$A:$A, $A4673)</f>
        <v>1</v>
      </c>
      <c r="X4673" s="13">
        <f>SUMIFS('Fielding Data'!H:H, 'Fielding Data'!$A:$A, $A4673)</f>
        <v>1</v>
      </c>
    </row>
    <row r="4674" spans="1:24" x14ac:dyDescent="0.3">
      <c r="A4674" s="13" t="str">
        <f t="shared" si="145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 t="shared" ref="P4674:P4737" si="146">IFERROR(VLOOKUP($A4674, Fielding, 4, 0), "Other")</f>
        <v>P</v>
      </c>
      <c r="Q4674" s="13">
        <f>IFERROR(VLOOKUP($A4674, 'Fielding Data'!$A$1:$H$12056, 5, 0), 0)</f>
        <v>2</v>
      </c>
      <c r="R4674" s="13">
        <f>IFERROR(VLOOKUP($A4674, 'Fielding Data'!$A$1:$H$12056, 6, 0), 0)</f>
        <v>12</v>
      </c>
      <c r="S4674" s="13">
        <f>IFERROR(VLOOKUP($A4674, 'Fielding Data'!$A$1:$H$12056, 7, 0), 0)</f>
        <v>0</v>
      </c>
      <c r="T4674" s="13">
        <f>IFERROR(VLOOKUP($A4674, 'Fielding Data'!$A$1:$H$12056, 8, 0), 0)</f>
        <v>0</v>
      </c>
      <c r="U4674" s="13">
        <f>SUMIFS('Fielding Data'!E:E, 'Fielding Data'!$A:$A, $A4674)</f>
        <v>2</v>
      </c>
      <c r="V4674" s="13">
        <f>SUMIFS('Fielding Data'!F:F, 'Fielding Data'!$A:$A, $A4674)</f>
        <v>12</v>
      </c>
      <c r="W4674" s="13">
        <f>SUMIFS('Fielding Data'!G:G, 'Fielding Data'!$A:$A, $A4674)</f>
        <v>0</v>
      </c>
      <c r="X4674" s="13">
        <f>SUMIFS('Fielding Data'!H:H, 'Fielding Data'!$A:$A, $A4674)</f>
        <v>0</v>
      </c>
    </row>
    <row r="4675" spans="1:24" x14ac:dyDescent="0.3">
      <c r="A4675" s="13" t="str">
        <f t="shared" ref="A4675:A4738" si="147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 t="shared" si="146"/>
        <v>P</v>
      </c>
      <c r="Q4675" s="13">
        <f>IFERROR(VLOOKUP($A4675, 'Fielding Data'!$A$1:$H$12056, 5, 0), 0)</f>
        <v>6</v>
      </c>
      <c r="R4675" s="13">
        <f>IFERROR(VLOOKUP($A4675, 'Fielding Data'!$A$1:$H$12056, 6, 0), 0)</f>
        <v>5</v>
      </c>
      <c r="S4675" s="13">
        <f>IFERROR(VLOOKUP($A4675, 'Fielding Data'!$A$1:$H$12056, 7, 0), 0)</f>
        <v>1</v>
      </c>
      <c r="T4675" s="13">
        <f>IFERROR(VLOOKUP($A4675, 'Fielding Data'!$A$1:$H$12056, 8, 0), 0)</f>
        <v>1</v>
      </c>
      <c r="U4675" s="13">
        <f>SUMIFS('Fielding Data'!E:E, 'Fielding Data'!$A:$A, $A4675)</f>
        <v>6</v>
      </c>
      <c r="V4675" s="13">
        <f>SUMIFS('Fielding Data'!F:F, 'Fielding Data'!$A:$A, $A4675)</f>
        <v>5</v>
      </c>
      <c r="W4675" s="13">
        <f>SUMIFS('Fielding Data'!G:G, 'Fielding Data'!$A:$A, $A4675)</f>
        <v>1</v>
      </c>
      <c r="X4675" s="13">
        <f>SUMIFS('Fielding Data'!H:H, 'Fielding Data'!$A:$A, $A4675)</f>
        <v>1</v>
      </c>
    </row>
    <row r="4676" spans="1:24" x14ac:dyDescent="0.3">
      <c r="A4676" s="13" t="str">
        <f t="shared" si="147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 t="shared" si="146"/>
        <v>P</v>
      </c>
      <c r="Q4676" s="13">
        <f>IFERROR(VLOOKUP($A4676, 'Fielding Data'!$A$1:$H$12056, 5, 0), 0)</f>
        <v>0</v>
      </c>
      <c r="R4676" s="13">
        <f>IFERROR(VLOOKUP($A4676, 'Fielding Data'!$A$1:$H$12056, 6, 0), 0)</f>
        <v>0</v>
      </c>
      <c r="S4676" s="13">
        <f>IFERROR(VLOOKUP($A4676, 'Fielding Data'!$A$1:$H$12056, 7, 0), 0)</f>
        <v>0</v>
      </c>
      <c r="T4676" s="13">
        <f>IFERROR(VLOOKUP($A4676, 'Fielding Data'!$A$1:$H$12056, 8, 0), 0)</f>
        <v>0</v>
      </c>
      <c r="U4676" s="13">
        <f>SUMIFS('Fielding Data'!E:E, 'Fielding Data'!$A:$A, $A4676)</f>
        <v>0</v>
      </c>
      <c r="V4676" s="13">
        <f>SUMIFS('Fielding Data'!F:F, 'Fielding Data'!$A:$A, $A4676)</f>
        <v>0</v>
      </c>
      <c r="W4676" s="13">
        <f>SUMIFS('Fielding Data'!G:G, 'Fielding Data'!$A:$A, $A4676)</f>
        <v>0</v>
      </c>
      <c r="X4676" s="13">
        <f>SUMIFS('Fielding Data'!H:H, 'Fielding Data'!$A:$A, $A4676)</f>
        <v>0</v>
      </c>
    </row>
    <row r="4677" spans="1:24" x14ac:dyDescent="0.3">
      <c r="A4677" s="13" t="str">
        <f t="shared" si="147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 t="shared" si="146"/>
        <v>P</v>
      </c>
      <c r="Q4677" s="13">
        <f>IFERROR(VLOOKUP($A4677, 'Fielding Data'!$A$1:$H$12056, 5, 0), 0)</f>
        <v>3</v>
      </c>
      <c r="R4677" s="13">
        <f>IFERROR(VLOOKUP($A4677, 'Fielding Data'!$A$1:$H$12056, 6, 0), 0)</f>
        <v>19</v>
      </c>
      <c r="S4677" s="13">
        <f>IFERROR(VLOOKUP($A4677, 'Fielding Data'!$A$1:$H$12056, 7, 0), 0)</f>
        <v>0</v>
      </c>
      <c r="T4677" s="13">
        <f>IFERROR(VLOOKUP($A4677, 'Fielding Data'!$A$1:$H$12056, 8, 0), 0)</f>
        <v>1</v>
      </c>
      <c r="U4677" s="13">
        <f>SUMIFS('Fielding Data'!E:E, 'Fielding Data'!$A:$A, $A4677)</f>
        <v>3</v>
      </c>
      <c r="V4677" s="13">
        <f>SUMIFS('Fielding Data'!F:F, 'Fielding Data'!$A:$A, $A4677)</f>
        <v>19</v>
      </c>
      <c r="W4677" s="13">
        <f>SUMIFS('Fielding Data'!G:G, 'Fielding Data'!$A:$A, $A4677)</f>
        <v>0</v>
      </c>
      <c r="X4677" s="13">
        <f>SUMIFS('Fielding Data'!H:H, 'Fielding Data'!$A:$A, $A4677)</f>
        <v>1</v>
      </c>
    </row>
    <row r="4678" spans="1:24" x14ac:dyDescent="0.3">
      <c r="A4678" s="13" t="str">
        <f t="shared" si="147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 t="shared" si="146"/>
        <v>P</v>
      </c>
      <c r="Q4678" s="13">
        <f>IFERROR(VLOOKUP($A4678, 'Fielding Data'!$A$1:$H$12056, 5, 0), 0)</f>
        <v>3</v>
      </c>
      <c r="R4678" s="13">
        <f>IFERROR(VLOOKUP($A4678, 'Fielding Data'!$A$1:$H$12056, 6, 0), 0)</f>
        <v>2</v>
      </c>
      <c r="S4678" s="13">
        <f>IFERROR(VLOOKUP($A4678, 'Fielding Data'!$A$1:$H$12056, 7, 0), 0)</f>
        <v>0</v>
      </c>
      <c r="T4678" s="13">
        <f>IFERROR(VLOOKUP($A4678, 'Fielding Data'!$A$1:$H$12056, 8, 0), 0)</f>
        <v>0</v>
      </c>
      <c r="U4678" s="13">
        <f>SUMIFS('Fielding Data'!E:E, 'Fielding Data'!$A:$A, $A4678)</f>
        <v>3</v>
      </c>
      <c r="V4678" s="13">
        <f>SUMIFS('Fielding Data'!F:F, 'Fielding Data'!$A:$A, $A4678)</f>
        <v>2</v>
      </c>
      <c r="W4678" s="13">
        <f>SUMIFS('Fielding Data'!G:G, 'Fielding Data'!$A:$A, $A4678)</f>
        <v>0</v>
      </c>
      <c r="X4678" s="13">
        <f>SUMIFS('Fielding Data'!H:H, 'Fielding Data'!$A:$A, $A4678)</f>
        <v>0</v>
      </c>
    </row>
    <row r="4679" spans="1:24" x14ac:dyDescent="0.3">
      <c r="A4679" s="13" t="str">
        <f t="shared" si="147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 t="shared" si="146"/>
        <v>2B</v>
      </c>
      <c r="Q4679" s="13">
        <f>IFERROR(VLOOKUP($A4679, 'Fielding Data'!$A$1:$H$12056, 5, 0), 0)</f>
        <v>5</v>
      </c>
      <c r="R4679" s="13">
        <f>IFERROR(VLOOKUP($A4679, 'Fielding Data'!$A$1:$H$12056, 6, 0), 0)</f>
        <v>6</v>
      </c>
      <c r="S4679" s="13">
        <f>IFERROR(VLOOKUP($A4679, 'Fielding Data'!$A$1:$H$12056, 7, 0), 0)</f>
        <v>0</v>
      </c>
      <c r="T4679" s="13">
        <f>IFERROR(VLOOKUP($A4679, 'Fielding Data'!$A$1:$H$12056, 8, 0), 0)</f>
        <v>1</v>
      </c>
      <c r="U4679" s="13">
        <f>SUMIFS('Fielding Data'!E:E, 'Fielding Data'!$A:$A, $A4679)</f>
        <v>7</v>
      </c>
      <c r="V4679" s="13">
        <f>SUMIFS('Fielding Data'!F:F, 'Fielding Data'!$A:$A, $A4679)</f>
        <v>6</v>
      </c>
      <c r="W4679" s="13">
        <f>SUMIFS('Fielding Data'!G:G, 'Fielding Data'!$A:$A, $A4679)</f>
        <v>0</v>
      </c>
      <c r="X4679" s="13">
        <f>SUMIFS('Fielding Data'!H:H, 'Fielding Data'!$A:$A, $A4679)</f>
        <v>1</v>
      </c>
    </row>
    <row r="4680" spans="1:24" x14ac:dyDescent="0.3">
      <c r="A4680" s="13" t="str">
        <f t="shared" si="147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 t="shared" si="146"/>
        <v>2B</v>
      </c>
      <c r="Q4680" s="13">
        <f>IFERROR(VLOOKUP($A4680, 'Fielding Data'!$A$1:$H$12056, 5, 0), 0)</f>
        <v>143</v>
      </c>
      <c r="R4680" s="13">
        <f>IFERROR(VLOOKUP($A4680, 'Fielding Data'!$A$1:$H$12056, 6, 0), 0)</f>
        <v>254</v>
      </c>
      <c r="S4680" s="13">
        <f>IFERROR(VLOOKUP($A4680, 'Fielding Data'!$A$1:$H$12056, 7, 0), 0)</f>
        <v>10</v>
      </c>
      <c r="T4680" s="13">
        <f>IFERROR(VLOOKUP($A4680, 'Fielding Data'!$A$1:$H$12056, 8, 0), 0)</f>
        <v>56</v>
      </c>
      <c r="U4680" s="13">
        <f>SUMIFS('Fielding Data'!E:E, 'Fielding Data'!$A:$A, $A4680)</f>
        <v>143</v>
      </c>
      <c r="V4680" s="13">
        <f>SUMIFS('Fielding Data'!F:F, 'Fielding Data'!$A:$A, $A4680)</f>
        <v>254</v>
      </c>
      <c r="W4680" s="13">
        <f>SUMIFS('Fielding Data'!G:G, 'Fielding Data'!$A:$A, $A4680)</f>
        <v>10</v>
      </c>
      <c r="X4680" s="13">
        <f>SUMIFS('Fielding Data'!H:H, 'Fielding Data'!$A:$A, $A4680)</f>
        <v>56</v>
      </c>
    </row>
    <row r="4681" spans="1:24" x14ac:dyDescent="0.3">
      <c r="A4681" s="13" t="str">
        <f t="shared" si="147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 t="shared" si="146"/>
        <v>P</v>
      </c>
      <c r="Q4681" s="13">
        <f>IFERROR(VLOOKUP($A4681, 'Fielding Data'!$A$1:$H$12056, 5, 0), 0)</f>
        <v>0</v>
      </c>
      <c r="R4681" s="13">
        <f>IFERROR(VLOOKUP($A4681, 'Fielding Data'!$A$1:$H$12056, 6, 0), 0)</f>
        <v>1</v>
      </c>
      <c r="S4681" s="13">
        <f>IFERROR(VLOOKUP($A4681, 'Fielding Data'!$A$1:$H$12056, 7, 0), 0)</f>
        <v>0</v>
      </c>
      <c r="T4681" s="13">
        <f>IFERROR(VLOOKUP($A4681, 'Fielding Data'!$A$1:$H$12056, 8, 0), 0)</f>
        <v>0</v>
      </c>
      <c r="U4681" s="13">
        <f>SUMIFS('Fielding Data'!E:E, 'Fielding Data'!$A:$A, $A4681)</f>
        <v>0</v>
      </c>
      <c r="V4681" s="13">
        <f>SUMIFS('Fielding Data'!F:F, 'Fielding Data'!$A:$A, $A4681)</f>
        <v>1</v>
      </c>
      <c r="W4681" s="13">
        <f>SUMIFS('Fielding Data'!G:G, 'Fielding Data'!$A:$A, $A4681)</f>
        <v>0</v>
      </c>
      <c r="X4681" s="13">
        <f>SUMIFS('Fielding Data'!H:H, 'Fielding Data'!$A:$A, $A4681)</f>
        <v>0</v>
      </c>
    </row>
    <row r="4682" spans="1:24" x14ac:dyDescent="0.3">
      <c r="A4682" s="13" t="str">
        <f t="shared" si="147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 t="shared" si="146"/>
        <v>1B</v>
      </c>
      <c r="Q4682" s="13">
        <f>IFERROR(VLOOKUP($A4682, 'Fielding Data'!$A$1:$H$12056, 5, 0), 0)</f>
        <v>6</v>
      </c>
      <c r="R4682" s="13">
        <f>IFERROR(VLOOKUP($A4682, 'Fielding Data'!$A$1:$H$12056, 6, 0), 0)</f>
        <v>0</v>
      </c>
      <c r="S4682" s="13">
        <f>IFERROR(VLOOKUP($A4682, 'Fielding Data'!$A$1:$H$12056, 7, 0), 0)</f>
        <v>0</v>
      </c>
      <c r="T4682" s="13">
        <f>IFERROR(VLOOKUP($A4682, 'Fielding Data'!$A$1:$H$12056, 8, 0), 0)</f>
        <v>0</v>
      </c>
      <c r="U4682" s="13">
        <f>SUMIFS('Fielding Data'!E:E, 'Fielding Data'!$A:$A, $A4682)</f>
        <v>183</v>
      </c>
      <c r="V4682" s="13">
        <f>SUMIFS('Fielding Data'!F:F, 'Fielding Data'!$A:$A, $A4682)</f>
        <v>9</v>
      </c>
      <c r="W4682" s="13">
        <f>SUMIFS('Fielding Data'!G:G, 'Fielding Data'!$A:$A, $A4682)</f>
        <v>0</v>
      </c>
      <c r="X4682" s="13">
        <f>SUMIFS('Fielding Data'!H:H, 'Fielding Data'!$A:$A, $A4682)</f>
        <v>1</v>
      </c>
    </row>
    <row r="4683" spans="1:24" x14ac:dyDescent="0.3">
      <c r="A4683" s="13" t="str">
        <f t="shared" si="147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 t="shared" si="146"/>
        <v>OF</v>
      </c>
      <c r="Q4683" s="13">
        <f>IFERROR(VLOOKUP($A4683, 'Fielding Data'!$A$1:$H$12056, 5, 0), 0)</f>
        <v>235</v>
      </c>
      <c r="R4683" s="13">
        <f>IFERROR(VLOOKUP($A4683, 'Fielding Data'!$A$1:$H$12056, 6, 0), 0)</f>
        <v>7</v>
      </c>
      <c r="S4683" s="13">
        <f>IFERROR(VLOOKUP($A4683, 'Fielding Data'!$A$1:$H$12056, 7, 0), 0)</f>
        <v>2</v>
      </c>
      <c r="T4683" s="13">
        <f>IFERROR(VLOOKUP($A4683, 'Fielding Data'!$A$1:$H$12056, 8, 0), 0)</f>
        <v>1</v>
      </c>
      <c r="U4683" s="13">
        <f>SUMIFS('Fielding Data'!E:E, 'Fielding Data'!$A:$A, $A4683)</f>
        <v>235</v>
      </c>
      <c r="V4683" s="13">
        <f>SUMIFS('Fielding Data'!F:F, 'Fielding Data'!$A:$A, $A4683)</f>
        <v>7</v>
      </c>
      <c r="W4683" s="13">
        <f>SUMIFS('Fielding Data'!G:G, 'Fielding Data'!$A:$A, $A4683)</f>
        <v>2</v>
      </c>
      <c r="X4683" s="13">
        <f>SUMIFS('Fielding Data'!H:H, 'Fielding Data'!$A:$A, $A4683)</f>
        <v>1</v>
      </c>
    </row>
    <row r="4684" spans="1:24" x14ac:dyDescent="0.3">
      <c r="A4684" s="13" t="str">
        <f t="shared" si="147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 t="shared" si="146"/>
        <v>P</v>
      </c>
      <c r="Q4684" s="13">
        <f>IFERROR(VLOOKUP($A4684, 'Fielding Data'!$A$1:$H$12056, 5, 0), 0)</f>
        <v>11</v>
      </c>
      <c r="R4684" s="13">
        <f>IFERROR(VLOOKUP($A4684, 'Fielding Data'!$A$1:$H$12056, 6, 0), 0)</f>
        <v>24</v>
      </c>
      <c r="S4684" s="13">
        <f>IFERROR(VLOOKUP($A4684, 'Fielding Data'!$A$1:$H$12056, 7, 0), 0)</f>
        <v>0</v>
      </c>
      <c r="T4684" s="13">
        <f>IFERROR(VLOOKUP($A4684, 'Fielding Data'!$A$1:$H$12056, 8, 0), 0)</f>
        <v>2</v>
      </c>
      <c r="U4684" s="13">
        <f>SUMIFS('Fielding Data'!E:E, 'Fielding Data'!$A:$A, $A4684)</f>
        <v>11</v>
      </c>
      <c r="V4684" s="13">
        <f>SUMIFS('Fielding Data'!F:F, 'Fielding Data'!$A:$A, $A4684)</f>
        <v>24</v>
      </c>
      <c r="W4684" s="13">
        <f>SUMIFS('Fielding Data'!G:G, 'Fielding Data'!$A:$A, $A4684)</f>
        <v>0</v>
      </c>
      <c r="X4684" s="13">
        <f>SUMIFS('Fielding Data'!H:H, 'Fielding Data'!$A:$A, $A4684)</f>
        <v>2</v>
      </c>
    </row>
    <row r="4685" spans="1:24" x14ac:dyDescent="0.3">
      <c r="A4685" s="13" t="str">
        <f t="shared" si="147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 t="shared" si="146"/>
        <v>1B</v>
      </c>
      <c r="Q4685" s="13">
        <f>IFERROR(VLOOKUP($A4685, 'Fielding Data'!$A$1:$H$12056, 5, 0), 0)</f>
        <v>39</v>
      </c>
      <c r="R4685" s="13">
        <f>IFERROR(VLOOKUP($A4685, 'Fielding Data'!$A$1:$H$12056, 6, 0), 0)</f>
        <v>0</v>
      </c>
      <c r="S4685" s="13">
        <f>IFERROR(VLOOKUP($A4685, 'Fielding Data'!$A$1:$H$12056, 7, 0), 0)</f>
        <v>0</v>
      </c>
      <c r="T4685" s="13">
        <f>IFERROR(VLOOKUP($A4685, 'Fielding Data'!$A$1:$H$12056, 8, 0), 0)</f>
        <v>4</v>
      </c>
      <c r="U4685" s="13">
        <f>SUMIFS('Fielding Data'!E:E, 'Fielding Data'!$A:$A, $A4685)</f>
        <v>40</v>
      </c>
      <c r="V4685" s="13">
        <f>SUMIFS('Fielding Data'!F:F, 'Fielding Data'!$A:$A, $A4685)</f>
        <v>1</v>
      </c>
      <c r="W4685" s="13">
        <f>SUMIFS('Fielding Data'!G:G, 'Fielding Data'!$A:$A, $A4685)</f>
        <v>1</v>
      </c>
      <c r="X4685" s="13">
        <f>SUMIFS('Fielding Data'!H:H, 'Fielding Data'!$A:$A, $A4685)</f>
        <v>5</v>
      </c>
    </row>
    <row r="4686" spans="1:24" x14ac:dyDescent="0.3">
      <c r="A4686" s="13" t="str">
        <f t="shared" si="147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 t="shared" si="146"/>
        <v>P</v>
      </c>
      <c r="Q4686" s="13">
        <f>IFERROR(VLOOKUP($A4686, 'Fielding Data'!$A$1:$H$12056, 5, 0), 0)</f>
        <v>1</v>
      </c>
      <c r="R4686" s="13">
        <f>IFERROR(VLOOKUP($A4686, 'Fielding Data'!$A$1:$H$12056, 6, 0), 0)</f>
        <v>5</v>
      </c>
      <c r="S4686" s="13">
        <f>IFERROR(VLOOKUP($A4686, 'Fielding Data'!$A$1:$H$12056, 7, 0), 0)</f>
        <v>0</v>
      </c>
      <c r="T4686" s="13">
        <f>IFERROR(VLOOKUP($A4686, 'Fielding Data'!$A$1:$H$12056, 8, 0), 0)</f>
        <v>1</v>
      </c>
      <c r="U4686" s="13">
        <f>SUMIFS('Fielding Data'!E:E, 'Fielding Data'!$A:$A, $A4686)</f>
        <v>1</v>
      </c>
      <c r="V4686" s="13">
        <f>SUMIFS('Fielding Data'!F:F, 'Fielding Data'!$A:$A, $A4686)</f>
        <v>5</v>
      </c>
      <c r="W4686" s="13">
        <f>SUMIFS('Fielding Data'!G:G, 'Fielding Data'!$A:$A, $A4686)</f>
        <v>0</v>
      </c>
      <c r="X4686" s="13">
        <f>SUMIFS('Fielding Data'!H:H, 'Fielding Data'!$A:$A, $A4686)</f>
        <v>1</v>
      </c>
    </row>
    <row r="4687" spans="1:24" x14ac:dyDescent="0.3">
      <c r="A4687" s="13" t="str">
        <f t="shared" si="147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 t="shared" si="146"/>
        <v>C</v>
      </c>
      <c r="Q4687" s="13">
        <f>IFERROR(VLOOKUP($A4687, 'Fielding Data'!$A$1:$H$12056, 5, 0), 0)</f>
        <v>1021</v>
      </c>
      <c r="R4687" s="13">
        <f>IFERROR(VLOOKUP($A4687, 'Fielding Data'!$A$1:$H$12056, 6, 0), 0)</f>
        <v>58</v>
      </c>
      <c r="S4687" s="13">
        <f>IFERROR(VLOOKUP($A4687, 'Fielding Data'!$A$1:$H$12056, 7, 0), 0)</f>
        <v>3</v>
      </c>
      <c r="T4687" s="13">
        <f>IFERROR(VLOOKUP($A4687, 'Fielding Data'!$A$1:$H$12056, 8, 0), 0)</f>
        <v>6</v>
      </c>
      <c r="U4687" s="13">
        <f>SUMIFS('Fielding Data'!E:E, 'Fielding Data'!$A:$A, $A4687)</f>
        <v>1021</v>
      </c>
      <c r="V4687" s="13">
        <f>SUMIFS('Fielding Data'!F:F, 'Fielding Data'!$A:$A, $A4687)</f>
        <v>58</v>
      </c>
      <c r="W4687" s="13">
        <f>SUMIFS('Fielding Data'!G:G, 'Fielding Data'!$A:$A, $A4687)</f>
        <v>3</v>
      </c>
      <c r="X4687" s="13">
        <f>SUMIFS('Fielding Data'!H:H, 'Fielding Data'!$A:$A, $A4687)</f>
        <v>6</v>
      </c>
    </row>
    <row r="4688" spans="1:24" x14ac:dyDescent="0.3">
      <c r="A4688" s="13" t="str">
        <f t="shared" si="147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 t="shared" si="146"/>
        <v>1B</v>
      </c>
      <c r="Q4688" s="13">
        <f>IFERROR(VLOOKUP($A4688, 'Fielding Data'!$A$1:$H$12056, 5, 0), 0)</f>
        <v>36</v>
      </c>
      <c r="R4688" s="13">
        <f>IFERROR(VLOOKUP($A4688, 'Fielding Data'!$A$1:$H$12056, 6, 0), 0)</f>
        <v>3</v>
      </c>
      <c r="S4688" s="13">
        <f>IFERROR(VLOOKUP($A4688, 'Fielding Data'!$A$1:$H$12056, 7, 0), 0)</f>
        <v>0</v>
      </c>
      <c r="T4688" s="13">
        <f>IFERROR(VLOOKUP($A4688, 'Fielding Data'!$A$1:$H$12056, 8, 0), 0)</f>
        <v>6</v>
      </c>
      <c r="U4688" s="13">
        <f>SUMIFS('Fielding Data'!E:E, 'Fielding Data'!$A:$A, $A4688)</f>
        <v>37</v>
      </c>
      <c r="V4688" s="13">
        <f>SUMIFS('Fielding Data'!F:F, 'Fielding Data'!$A:$A, $A4688)</f>
        <v>12</v>
      </c>
      <c r="W4688" s="13">
        <f>SUMIFS('Fielding Data'!G:G, 'Fielding Data'!$A:$A, $A4688)</f>
        <v>1</v>
      </c>
      <c r="X4688" s="13">
        <f>SUMIFS('Fielding Data'!H:H, 'Fielding Data'!$A:$A, $A4688)</f>
        <v>6</v>
      </c>
    </row>
    <row r="4689" spans="1:24" x14ac:dyDescent="0.3">
      <c r="A4689" s="13" t="str">
        <f t="shared" si="147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 t="shared" si="146"/>
        <v>P</v>
      </c>
      <c r="Q4689" s="13">
        <f>IFERROR(VLOOKUP($A4689, 'Fielding Data'!$A$1:$H$12056, 5, 0), 0)</f>
        <v>3</v>
      </c>
      <c r="R4689" s="13">
        <f>IFERROR(VLOOKUP($A4689, 'Fielding Data'!$A$1:$H$12056, 6, 0), 0)</f>
        <v>6</v>
      </c>
      <c r="S4689" s="13">
        <f>IFERROR(VLOOKUP($A4689, 'Fielding Data'!$A$1:$H$12056, 7, 0), 0)</f>
        <v>1</v>
      </c>
      <c r="T4689" s="13">
        <f>IFERROR(VLOOKUP($A4689, 'Fielding Data'!$A$1:$H$12056, 8, 0), 0)</f>
        <v>0</v>
      </c>
      <c r="U4689" s="13">
        <f>SUMIFS('Fielding Data'!E:E, 'Fielding Data'!$A:$A, $A4689)</f>
        <v>3</v>
      </c>
      <c r="V4689" s="13">
        <f>SUMIFS('Fielding Data'!F:F, 'Fielding Data'!$A:$A, $A4689)</f>
        <v>6</v>
      </c>
      <c r="W4689" s="13">
        <f>SUMIFS('Fielding Data'!G:G, 'Fielding Data'!$A:$A, $A4689)</f>
        <v>1</v>
      </c>
      <c r="X4689" s="13">
        <f>SUMIFS('Fielding Data'!H:H, 'Fielding Data'!$A:$A, $A4689)</f>
        <v>0</v>
      </c>
    </row>
    <row r="4690" spans="1:24" x14ac:dyDescent="0.3">
      <c r="A4690" s="13" t="str">
        <f t="shared" si="147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 t="shared" si="146"/>
        <v>P</v>
      </c>
      <c r="Q4690" s="13">
        <f>IFERROR(VLOOKUP($A4690, 'Fielding Data'!$A$1:$H$12056, 5, 0), 0)</f>
        <v>15</v>
      </c>
      <c r="R4690" s="13">
        <f>IFERROR(VLOOKUP($A4690, 'Fielding Data'!$A$1:$H$12056, 6, 0), 0)</f>
        <v>16</v>
      </c>
      <c r="S4690" s="13">
        <f>IFERROR(VLOOKUP($A4690, 'Fielding Data'!$A$1:$H$12056, 7, 0), 0)</f>
        <v>1</v>
      </c>
      <c r="T4690" s="13">
        <f>IFERROR(VLOOKUP($A4690, 'Fielding Data'!$A$1:$H$12056, 8, 0), 0)</f>
        <v>0</v>
      </c>
      <c r="U4690" s="13">
        <f>SUMIFS('Fielding Data'!E:E, 'Fielding Data'!$A:$A, $A4690)</f>
        <v>15</v>
      </c>
      <c r="V4690" s="13">
        <f>SUMIFS('Fielding Data'!F:F, 'Fielding Data'!$A:$A, $A4690)</f>
        <v>16</v>
      </c>
      <c r="W4690" s="13">
        <f>SUMIFS('Fielding Data'!G:G, 'Fielding Data'!$A:$A, $A4690)</f>
        <v>1</v>
      </c>
      <c r="X4690" s="13">
        <f>SUMIFS('Fielding Data'!H:H, 'Fielding Data'!$A:$A, $A4690)</f>
        <v>0</v>
      </c>
    </row>
    <row r="4691" spans="1:24" x14ac:dyDescent="0.3">
      <c r="A4691" s="13" t="str">
        <f t="shared" si="147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 t="shared" si="146"/>
        <v>LF</v>
      </c>
      <c r="Q4691" s="13">
        <f>IFERROR(VLOOKUP($A4691, 'Fielding Data'!$A$1:$H$12056, 5, 0), 0)</f>
        <v>0</v>
      </c>
      <c r="R4691" s="13">
        <f>IFERROR(VLOOKUP($A4691, 'Fielding Data'!$A$1:$H$12056, 6, 0), 0)</f>
        <v>0</v>
      </c>
      <c r="S4691" s="13">
        <f>IFERROR(VLOOKUP($A4691, 'Fielding Data'!$A$1:$H$12056, 7, 0), 0)</f>
        <v>0</v>
      </c>
      <c r="T4691" s="13">
        <f>IFERROR(VLOOKUP($A4691, 'Fielding Data'!$A$1:$H$12056, 8, 0), 0)</f>
        <v>0</v>
      </c>
      <c r="U4691" s="13">
        <f>SUMIFS('Fielding Data'!E:E, 'Fielding Data'!$A:$A, $A4691)</f>
        <v>125</v>
      </c>
      <c r="V4691" s="13">
        <f>SUMIFS('Fielding Data'!F:F, 'Fielding Data'!$A:$A, $A4691)</f>
        <v>5</v>
      </c>
      <c r="W4691" s="13">
        <f>SUMIFS('Fielding Data'!G:G, 'Fielding Data'!$A:$A, $A4691)</f>
        <v>1</v>
      </c>
      <c r="X4691" s="13">
        <f>SUMIFS('Fielding Data'!H:H, 'Fielding Data'!$A:$A, $A4691)</f>
        <v>1</v>
      </c>
    </row>
    <row r="4692" spans="1:24" x14ac:dyDescent="0.3">
      <c r="A4692" s="13" t="str">
        <f t="shared" si="147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 t="shared" si="146"/>
        <v>P</v>
      </c>
      <c r="Q4692" s="13">
        <f>IFERROR(VLOOKUP($A4692, 'Fielding Data'!$A$1:$H$12056, 5, 0), 0)</f>
        <v>1</v>
      </c>
      <c r="R4692" s="13">
        <f>IFERROR(VLOOKUP($A4692, 'Fielding Data'!$A$1:$H$12056, 6, 0), 0)</f>
        <v>6</v>
      </c>
      <c r="S4692" s="13">
        <f>IFERROR(VLOOKUP($A4692, 'Fielding Data'!$A$1:$H$12056, 7, 0), 0)</f>
        <v>0</v>
      </c>
      <c r="T4692" s="13">
        <f>IFERROR(VLOOKUP($A4692, 'Fielding Data'!$A$1:$H$12056, 8, 0), 0)</f>
        <v>1</v>
      </c>
      <c r="U4692" s="13">
        <f>SUMIFS('Fielding Data'!E:E, 'Fielding Data'!$A:$A, $A4692)</f>
        <v>1</v>
      </c>
      <c r="V4692" s="13">
        <f>SUMIFS('Fielding Data'!F:F, 'Fielding Data'!$A:$A, $A4692)</f>
        <v>6</v>
      </c>
      <c r="W4692" s="13">
        <f>SUMIFS('Fielding Data'!G:G, 'Fielding Data'!$A:$A, $A4692)</f>
        <v>0</v>
      </c>
      <c r="X4692" s="13">
        <f>SUMIFS('Fielding Data'!H:H, 'Fielding Data'!$A:$A, $A4692)</f>
        <v>1</v>
      </c>
    </row>
    <row r="4693" spans="1:24" x14ac:dyDescent="0.3">
      <c r="A4693" s="13" t="str">
        <f t="shared" si="147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 t="shared" si="146"/>
        <v>P</v>
      </c>
      <c r="Q4693" s="13">
        <f>IFERROR(VLOOKUP($A4693, 'Fielding Data'!$A$1:$H$12056, 5, 0), 0)</f>
        <v>1</v>
      </c>
      <c r="R4693" s="13">
        <f>IFERROR(VLOOKUP($A4693, 'Fielding Data'!$A$1:$H$12056, 6, 0), 0)</f>
        <v>3</v>
      </c>
      <c r="S4693" s="13">
        <f>IFERROR(VLOOKUP($A4693, 'Fielding Data'!$A$1:$H$12056, 7, 0), 0)</f>
        <v>0</v>
      </c>
      <c r="T4693" s="13">
        <f>IFERROR(VLOOKUP($A4693, 'Fielding Data'!$A$1:$H$12056, 8, 0), 0)</f>
        <v>1</v>
      </c>
      <c r="U4693" s="13">
        <f>SUMIFS('Fielding Data'!E:E, 'Fielding Data'!$A:$A, $A4693)</f>
        <v>1</v>
      </c>
      <c r="V4693" s="13">
        <f>SUMIFS('Fielding Data'!F:F, 'Fielding Data'!$A:$A, $A4693)</f>
        <v>3</v>
      </c>
      <c r="W4693" s="13">
        <f>SUMIFS('Fielding Data'!G:G, 'Fielding Data'!$A:$A, $A4693)</f>
        <v>0</v>
      </c>
      <c r="X4693" s="13">
        <f>SUMIFS('Fielding Data'!H:H, 'Fielding Data'!$A:$A, $A4693)</f>
        <v>1</v>
      </c>
    </row>
    <row r="4694" spans="1:24" x14ac:dyDescent="0.3">
      <c r="A4694" s="13" t="str">
        <f t="shared" si="147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 t="shared" si="146"/>
        <v>P</v>
      </c>
      <c r="Q4694" s="13">
        <f>IFERROR(VLOOKUP($A4694, 'Fielding Data'!$A$1:$H$12056, 5, 0), 0)</f>
        <v>9</v>
      </c>
      <c r="R4694" s="13">
        <f>IFERROR(VLOOKUP($A4694, 'Fielding Data'!$A$1:$H$12056, 6, 0), 0)</f>
        <v>24</v>
      </c>
      <c r="S4694" s="13">
        <f>IFERROR(VLOOKUP($A4694, 'Fielding Data'!$A$1:$H$12056, 7, 0), 0)</f>
        <v>1</v>
      </c>
      <c r="T4694" s="13">
        <f>IFERROR(VLOOKUP($A4694, 'Fielding Data'!$A$1:$H$12056, 8, 0), 0)</f>
        <v>1</v>
      </c>
      <c r="U4694" s="13">
        <f>SUMIFS('Fielding Data'!E:E, 'Fielding Data'!$A:$A, $A4694)</f>
        <v>9</v>
      </c>
      <c r="V4694" s="13">
        <f>SUMIFS('Fielding Data'!F:F, 'Fielding Data'!$A:$A, $A4694)</f>
        <v>24</v>
      </c>
      <c r="W4694" s="13">
        <f>SUMIFS('Fielding Data'!G:G, 'Fielding Data'!$A:$A, $A4694)</f>
        <v>1</v>
      </c>
      <c r="X4694" s="13">
        <f>SUMIFS('Fielding Data'!H:H, 'Fielding Data'!$A:$A, $A4694)</f>
        <v>1</v>
      </c>
    </row>
    <row r="4695" spans="1:24" x14ac:dyDescent="0.3">
      <c r="A4695" s="13" t="str">
        <f t="shared" si="147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 t="shared" si="146"/>
        <v>2B</v>
      </c>
      <c r="Q4695" s="13">
        <f>IFERROR(VLOOKUP($A4695, 'Fielding Data'!$A$1:$H$12056, 5, 0), 0)</f>
        <v>22</v>
      </c>
      <c r="R4695" s="13">
        <f>IFERROR(VLOOKUP($A4695, 'Fielding Data'!$A$1:$H$12056, 6, 0), 0)</f>
        <v>43</v>
      </c>
      <c r="S4695" s="13">
        <f>IFERROR(VLOOKUP($A4695, 'Fielding Data'!$A$1:$H$12056, 7, 0), 0)</f>
        <v>1</v>
      </c>
      <c r="T4695" s="13">
        <f>IFERROR(VLOOKUP($A4695, 'Fielding Data'!$A$1:$H$12056, 8, 0), 0)</f>
        <v>11</v>
      </c>
      <c r="U4695" s="13">
        <f>SUMIFS('Fielding Data'!E:E, 'Fielding Data'!$A:$A, $A4695)</f>
        <v>22</v>
      </c>
      <c r="V4695" s="13">
        <f>SUMIFS('Fielding Data'!F:F, 'Fielding Data'!$A:$A, $A4695)</f>
        <v>47</v>
      </c>
      <c r="W4695" s="13">
        <f>SUMIFS('Fielding Data'!G:G, 'Fielding Data'!$A:$A, $A4695)</f>
        <v>2</v>
      </c>
      <c r="X4695" s="13">
        <f>SUMIFS('Fielding Data'!H:H, 'Fielding Data'!$A:$A, $A4695)</f>
        <v>11</v>
      </c>
    </row>
    <row r="4696" spans="1:24" x14ac:dyDescent="0.3">
      <c r="A4696" s="13" t="str">
        <f t="shared" si="147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 t="shared" si="146"/>
        <v>P</v>
      </c>
      <c r="Q4696" s="13">
        <f>IFERROR(VLOOKUP($A4696, 'Fielding Data'!$A$1:$H$12056, 5, 0), 0)</f>
        <v>5</v>
      </c>
      <c r="R4696" s="13">
        <f>IFERROR(VLOOKUP($A4696, 'Fielding Data'!$A$1:$H$12056, 6, 0), 0)</f>
        <v>10</v>
      </c>
      <c r="S4696" s="13">
        <f>IFERROR(VLOOKUP($A4696, 'Fielding Data'!$A$1:$H$12056, 7, 0), 0)</f>
        <v>0</v>
      </c>
      <c r="T4696" s="13">
        <f>IFERROR(VLOOKUP($A4696, 'Fielding Data'!$A$1:$H$12056, 8, 0), 0)</f>
        <v>0</v>
      </c>
      <c r="U4696" s="13">
        <f>SUMIFS('Fielding Data'!E:E, 'Fielding Data'!$A:$A, $A4696)</f>
        <v>5</v>
      </c>
      <c r="V4696" s="13">
        <f>SUMIFS('Fielding Data'!F:F, 'Fielding Data'!$A:$A, $A4696)</f>
        <v>10</v>
      </c>
      <c r="W4696" s="13">
        <f>SUMIFS('Fielding Data'!G:G, 'Fielding Data'!$A:$A, $A4696)</f>
        <v>0</v>
      </c>
      <c r="X4696" s="13">
        <f>SUMIFS('Fielding Data'!H:H, 'Fielding Data'!$A:$A, $A4696)</f>
        <v>0</v>
      </c>
    </row>
    <row r="4697" spans="1:24" x14ac:dyDescent="0.3">
      <c r="A4697" s="13" t="str">
        <f t="shared" si="147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 t="shared" si="146"/>
        <v>CF</v>
      </c>
      <c r="Q4697" s="13">
        <f>IFERROR(VLOOKUP($A4697, 'Fielding Data'!$A$1:$H$12056, 5, 0), 0)</f>
        <v>0</v>
      </c>
      <c r="R4697" s="13">
        <f>IFERROR(VLOOKUP($A4697, 'Fielding Data'!$A$1:$H$12056, 6, 0), 0)</f>
        <v>0</v>
      </c>
      <c r="S4697" s="13">
        <f>IFERROR(VLOOKUP($A4697, 'Fielding Data'!$A$1:$H$12056, 7, 0), 0)</f>
        <v>0</v>
      </c>
      <c r="T4697" s="13">
        <f>IFERROR(VLOOKUP($A4697, 'Fielding Data'!$A$1:$H$12056, 8, 0), 0)</f>
        <v>0</v>
      </c>
      <c r="U4697" s="13">
        <f>SUMIFS('Fielding Data'!E:E, 'Fielding Data'!$A:$A, $A4697)</f>
        <v>51</v>
      </c>
      <c r="V4697" s="13">
        <f>SUMIFS('Fielding Data'!F:F, 'Fielding Data'!$A:$A, $A4697)</f>
        <v>0</v>
      </c>
      <c r="W4697" s="13">
        <f>SUMIFS('Fielding Data'!G:G, 'Fielding Data'!$A:$A, $A4697)</f>
        <v>1</v>
      </c>
      <c r="X4697" s="13">
        <f>SUMIFS('Fielding Data'!H:H, 'Fielding Data'!$A:$A, $A4697)</f>
        <v>0</v>
      </c>
    </row>
    <row r="4698" spans="1:24" x14ac:dyDescent="0.3">
      <c r="A4698" s="13" t="str">
        <f t="shared" si="147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 t="shared" si="146"/>
        <v>P</v>
      </c>
      <c r="Q4698" s="13">
        <f>IFERROR(VLOOKUP($A4698, 'Fielding Data'!$A$1:$H$12056, 5, 0), 0)</f>
        <v>0</v>
      </c>
      <c r="R4698" s="13">
        <f>IFERROR(VLOOKUP($A4698, 'Fielding Data'!$A$1:$H$12056, 6, 0), 0)</f>
        <v>1</v>
      </c>
      <c r="S4698" s="13">
        <f>IFERROR(VLOOKUP($A4698, 'Fielding Data'!$A$1:$H$12056, 7, 0), 0)</f>
        <v>0</v>
      </c>
      <c r="T4698" s="13">
        <f>IFERROR(VLOOKUP($A4698, 'Fielding Data'!$A$1:$H$12056, 8, 0), 0)</f>
        <v>0</v>
      </c>
      <c r="U4698" s="13">
        <f>SUMIFS('Fielding Data'!E:E, 'Fielding Data'!$A:$A, $A4698)</f>
        <v>0</v>
      </c>
      <c r="V4698" s="13">
        <f>SUMIFS('Fielding Data'!F:F, 'Fielding Data'!$A:$A, $A4698)</f>
        <v>1</v>
      </c>
      <c r="W4698" s="13">
        <f>SUMIFS('Fielding Data'!G:G, 'Fielding Data'!$A:$A, $A4698)</f>
        <v>0</v>
      </c>
      <c r="X4698" s="13">
        <f>SUMIFS('Fielding Data'!H:H, 'Fielding Data'!$A:$A, $A4698)</f>
        <v>0</v>
      </c>
    </row>
    <row r="4699" spans="1:24" x14ac:dyDescent="0.3">
      <c r="A4699" s="13" t="str">
        <f t="shared" si="147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 t="shared" si="146"/>
        <v>P</v>
      </c>
      <c r="Q4699" s="13">
        <f>IFERROR(VLOOKUP($A4699, 'Fielding Data'!$A$1:$H$12056, 5, 0), 0)</f>
        <v>7</v>
      </c>
      <c r="R4699" s="13">
        <f>IFERROR(VLOOKUP($A4699, 'Fielding Data'!$A$1:$H$12056, 6, 0), 0)</f>
        <v>5</v>
      </c>
      <c r="S4699" s="13">
        <f>IFERROR(VLOOKUP($A4699, 'Fielding Data'!$A$1:$H$12056, 7, 0), 0)</f>
        <v>1</v>
      </c>
      <c r="T4699" s="13">
        <f>IFERROR(VLOOKUP($A4699, 'Fielding Data'!$A$1:$H$12056, 8, 0), 0)</f>
        <v>3</v>
      </c>
      <c r="U4699" s="13">
        <f>SUMIFS('Fielding Data'!E:E, 'Fielding Data'!$A:$A, $A4699)</f>
        <v>7</v>
      </c>
      <c r="V4699" s="13">
        <f>SUMIFS('Fielding Data'!F:F, 'Fielding Data'!$A:$A, $A4699)</f>
        <v>5</v>
      </c>
      <c r="W4699" s="13">
        <f>SUMIFS('Fielding Data'!G:G, 'Fielding Data'!$A:$A, $A4699)</f>
        <v>1</v>
      </c>
      <c r="X4699" s="13">
        <f>SUMIFS('Fielding Data'!H:H, 'Fielding Data'!$A:$A, $A4699)</f>
        <v>3</v>
      </c>
    </row>
    <row r="4700" spans="1:24" x14ac:dyDescent="0.3">
      <c r="A4700" s="13" t="str">
        <f t="shared" si="147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 t="shared" si="146"/>
        <v>2B</v>
      </c>
      <c r="Q4700" s="13">
        <f>IFERROR(VLOOKUP($A4700, 'Fielding Data'!$A$1:$H$12056, 5, 0), 0)</f>
        <v>22</v>
      </c>
      <c r="R4700" s="13">
        <f>IFERROR(VLOOKUP($A4700, 'Fielding Data'!$A$1:$H$12056, 6, 0), 0)</f>
        <v>43</v>
      </c>
      <c r="S4700" s="13">
        <f>IFERROR(VLOOKUP($A4700, 'Fielding Data'!$A$1:$H$12056, 7, 0), 0)</f>
        <v>0</v>
      </c>
      <c r="T4700" s="13">
        <f>IFERROR(VLOOKUP($A4700, 'Fielding Data'!$A$1:$H$12056, 8, 0), 0)</f>
        <v>8</v>
      </c>
      <c r="U4700" s="13">
        <f>SUMIFS('Fielding Data'!E:E, 'Fielding Data'!$A:$A, $A4700)</f>
        <v>22</v>
      </c>
      <c r="V4700" s="13">
        <f>SUMIFS('Fielding Data'!F:F, 'Fielding Data'!$A:$A, $A4700)</f>
        <v>43</v>
      </c>
      <c r="W4700" s="13">
        <f>SUMIFS('Fielding Data'!G:G, 'Fielding Data'!$A:$A, $A4700)</f>
        <v>0</v>
      </c>
      <c r="X4700" s="13">
        <f>SUMIFS('Fielding Data'!H:H, 'Fielding Data'!$A:$A, $A4700)</f>
        <v>8</v>
      </c>
    </row>
    <row r="4701" spans="1:24" x14ac:dyDescent="0.3">
      <c r="A4701" s="13" t="str">
        <f t="shared" si="147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 t="shared" si="146"/>
        <v>P</v>
      </c>
      <c r="Q4701" s="13">
        <f>IFERROR(VLOOKUP($A4701, 'Fielding Data'!$A$1:$H$12056, 5, 0), 0)</f>
        <v>0</v>
      </c>
      <c r="R4701" s="13">
        <f>IFERROR(VLOOKUP($A4701, 'Fielding Data'!$A$1:$H$12056, 6, 0), 0)</f>
        <v>13</v>
      </c>
      <c r="S4701" s="13">
        <f>IFERROR(VLOOKUP($A4701, 'Fielding Data'!$A$1:$H$12056, 7, 0), 0)</f>
        <v>0</v>
      </c>
      <c r="T4701" s="13">
        <f>IFERROR(VLOOKUP($A4701, 'Fielding Data'!$A$1:$H$12056, 8, 0), 0)</f>
        <v>0</v>
      </c>
      <c r="U4701" s="13">
        <f>SUMIFS('Fielding Data'!E:E, 'Fielding Data'!$A:$A, $A4701)</f>
        <v>0</v>
      </c>
      <c r="V4701" s="13">
        <f>SUMIFS('Fielding Data'!F:F, 'Fielding Data'!$A:$A, $A4701)</f>
        <v>13</v>
      </c>
      <c r="W4701" s="13">
        <f>SUMIFS('Fielding Data'!G:G, 'Fielding Data'!$A:$A, $A4701)</f>
        <v>0</v>
      </c>
      <c r="X4701" s="13">
        <f>SUMIFS('Fielding Data'!H:H, 'Fielding Data'!$A:$A, $A4701)</f>
        <v>0</v>
      </c>
    </row>
    <row r="4702" spans="1:24" x14ac:dyDescent="0.3">
      <c r="A4702" s="13" t="str">
        <f t="shared" si="147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 t="shared" si="146"/>
        <v>P</v>
      </c>
      <c r="Q4702" s="13">
        <f>IFERROR(VLOOKUP($A4702, 'Fielding Data'!$A$1:$H$12056, 5, 0), 0)</f>
        <v>0</v>
      </c>
      <c r="R4702" s="13">
        <f>IFERROR(VLOOKUP($A4702, 'Fielding Data'!$A$1:$H$12056, 6, 0), 0)</f>
        <v>0</v>
      </c>
      <c r="S4702" s="13">
        <f>IFERROR(VLOOKUP($A4702, 'Fielding Data'!$A$1:$H$12056, 7, 0), 0)</f>
        <v>0</v>
      </c>
      <c r="T4702" s="13">
        <f>IFERROR(VLOOKUP($A4702, 'Fielding Data'!$A$1:$H$12056, 8, 0), 0)</f>
        <v>0</v>
      </c>
      <c r="U4702" s="13">
        <f>SUMIFS('Fielding Data'!E:E, 'Fielding Data'!$A:$A, $A4702)</f>
        <v>0</v>
      </c>
      <c r="V4702" s="13">
        <f>SUMIFS('Fielding Data'!F:F, 'Fielding Data'!$A:$A, $A4702)</f>
        <v>0</v>
      </c>
      <c r="W4702" s="13">
        <f>SUMIFS('Fielding Data'!G:G, 'Fielding Data'!$A:$A, $A4702)</f>
        <v>0</v>
      </c>
      <c r="X4702" s="13">
        <f>SUMIFS('Fielding Data'!H:H, 'Fielding Data'!$A:$A, $A4702)</f>
        <v>0</v>
      </c>
    </row>
    <row r="4703" spans="1:24" x14ac:dyDescent="0.3">
      <c r="A4703" s="13" t="str">
        <f t="shared" si="147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 t="shared" si="146"/>
        <v>P</v>
      </c>
      <c r="Q4703" s="13">
        <f>IFERROR(VLOOKUP($A4703, 'Fielding Data'!$A$1:$H$12056, 5, 0), 0)</f>
        <v>20</v>
      </c>
      <c r="R4703" s="13">
        <f>IFERROR(VLOOKUP($A4703, 'Fielding Data'!$A$1:$H$12056, 6, 0), 0)</f>
        <v>14</v>
      </c>
      <c r="S4703" s="13">
        <f>IFERROR(VLOOKUP($A4703, 'Fielding Data'!$A$1:$H$12056, 7, 0), 0)</f>
        <v>1</v>
      </c>
      <c r="T4703" s="13">
        <f>IFERROR(VLOOKUP($A4703, 'Fielding Data'!$A$1:$H$12056, 8, 0), 0)</f>
        <v>0</v>
      </c>
      <c r="U4703" s="13">
        <f>SUMIFS('Fielding Data'!E:E, 'Fielding Data'!$A:$A, $A4703)</f>
        <v>20</v>
      </c>
      <c r="V4703" s="13">
        <f>SUMIFS('Fielding Data'!F:F, 'Fielding Data'!$A:$A, $A4703)</f>
        <v>14</v>
      </c>
      <c r="W4703" s="13">
        <f>SUMIFS('Fielding Data'!G:G, 'Fielding Data'!$A:$A, $A4703)</f>
        <v>1</v>
      </c>
      <c r="X4703" s="13">
        <f>SUMIFS('Fielding Data'!H:H, 'Fielding Data'!$A:$A, $A4703)</f>
        <v>0</v>
      </c>
    </row>
    <row r="4704" spans="1:24" x14ac:dyDescent="0.3">
      <c r="A4704" s="13" t="str">
        <f t="shared" si="147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 t="shared" si="146"/>
        <v>P</v>
      </c>
      <c r="Q4704" s="13">
        <f>IFERROR(VLOOKUP($A4704, 'Fielding Data'!$A$1:$H$12056, 5, 0), 0)</f>
        <v>0</v>
      </c>
      <c r="R4704" s="13">
        <f>IFERROR(VLOOKUP($A4704, 'Fielding Data'!$A$1:$H$12056, 6, 0), 0)</f>
        <v>3</v>
      </c>
      <c r="S4704" s="13">
        <f>IFERROR(VLOOKUP($A4704, 'Fielding Data'!$A$1:$H$12056, 7, 0), 0)</f>
        <v>0</v>
      </c>
      <c r="T4704" s="13">
        <f>IFERROR(VLOOKUP($A4704, 'Fielding Data'!$A$1:$H$12056, 8, 0), 0)</f>
        <v>0</v>
      </c>
      <c r="U4704" s="13">
        <f>SUMIFS('Fielding Data'!E:E, 'Fielding Data'!$A:$A, $A4704)</f>
        <v>0</v>
      </c>
      <c r="V4704" s="13">
        <f>SUMIFS('Fielding Data'!F:F, 'Fielding Data'!$A:$A, $A4704)</f>
        <v>3</v>
      </c>
      <c r="W4704" s="13">
        <f>SUMIFS('Fielding Data'!G:G, 'Fielding Data'!$A:$A, $A4704)</f>
        <v>0</v>
      </c>
      <c r="X4704" s="13">
        <f>SUMIFS('Fielding Data'!H:H, 'Fielding Data'!$A:$A, $A4704)</f>
        <v>0</v>
      </c>
    </row>
    <row r="4705" spans="1:24" x14ac:dyDescent="0.3">
      <c r="A4705" s="13" t="str">
        <f t="shared" si="147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 t="shared" si="146"/>
        <v>P</v>
      </c>
      <c r="Q4705" s="13">
        <f>IFERROR(VLOOKUP($A4705, 'Fielding Data'!$A$1:$H$12056, 5, 0), 0)</f>
        <v>0</v>
      </c>
      <c r="R4705" s="13">
        <f>IFERROR(VLOOKUP($A4705, 'Fielding Data'!$A$1:$H$12056, 6, 0), 0)</f>
        <v>1</v>
      </c>
      <c r="S4705" s="13">
        <f>IFERROR(VLOOKUP($A4705, 'Fielding Data'!$A$1:$H$12056, 7, 0), 0)</f>
        <v>0</v>
      </c>
      <c r="T4705" s="13">
        <f>IFERROR(VLOOKUP($A4705, 'Fielding Data'!$A$1:$H$12056, 8, 0), 0)</f>
        <v>0</v>
      </c>
      <c r="U4705" s="13">
        <f>SUMIFS('Fielding Data'!E:E, 'Fielding Data'!$A:$A, $A4705)</f>
        <v>0</v>
      </c>
      <c r="V4705" s="13">
        <f>SUMIFS('Fielding Data'!F:F, 'Fielding Data'!$A:$A, $A4705)</f>
        <v>1</v>
      </c>
      <c r="W4705" s="13">
        <f>SUMIFS('Fielding Data'!G:G, 'Fielding Data'!$A:$A, $A4705)</f>
        <v>0</v>
      </c>
      <c r="X4705" s="13">
        <f>SUMIFS('Fielding Data'!H:H, 'Fielding Data'!$A:$A, $A4705)</f>
        <v>0</v>
      </c>
    </row>
    <row r="4706" spans="1:24" x14ac:dyDescent="0.3">
      <c r="A4706" s="13" t="str">
        <f t="shared" si="147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 t="shared" si="146"/>
        <v>P</v>
      </c>
      <c r="Q4706" s="13">
        <f>IFERROR(VLOOKUP($A4706, 'Fielding Data'!$A$1:$H$12056, 5, 0), 0)</f>
        <v>2</v>
      </c>
      <c r="R4706" s="13">
        <f>IFERROR(VLOOKUP($A4706, 'Fielding Data'!$A$1:$H$12056, 6, 0), 0)</f>
        <v>11</v>
      </c>
      <c r="S4706" s="13">
        <f>IFERROR(VLOOKUP($A4706, 'Fielding Data'!$A$1:$H$12056, 7, 0), 0)</f>
        <v>1</v>
      </c>
      <c r="T4706" s="13">
        <f>IFERROR(VLOOKUP($A4706, 'Fielding Data'!$A$1:$H$12056, 8, 0), 0)</f>
        <v>1</v>
      </c>
      <c r="U4706" s="13">
        <f>SUMIFS('Fielding Data'!E:E, 'Fielding Data'!$A:$A, $A4706)</f>
        <v>2</v>
      </c>
      <c r="V4706" s="13">
        <f>SUMIFS('Fielding Data'!F:F, 'Fielding Data'!$A:$A, $A4706)</f>
        <v>11</v>
      </c>
      <c r="W4706" s="13">
        <f>SUMIFS('Fielding Data'!G:G, 'Fielding Data'!$A:$A, $A4706)</f>
        <v>1</v>
      </c>
      <c r="X4706" s="13">
        <f>SUMIFS('Fielding Data'!H:H, 'Fielding Data'!$A:$A, $A4706)</f>
        <v>1</v>
      </c>
    </row>
    <row r="4707" spans="1:24" x14ac:dyDescent="0.3">
      <c r="A4707" s="13" t="str">
        <f t="shared" si="147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 t="shared" si="146"/>
        <v>3B</v>
      </c>
      <c r="Q4707" s="13">
        <f>IFERROR(VLOOKUP($A4707, 'Fielding Data'!$A$1:$H$12056, 5, 0), 0)</f>
        <v>0</v>
      </c>
      <c r="R4707" s="13">
        <f>IFERROR(VLOOKUP($A4707, 'Fielding Data'!$A$1:$H$12056, 6, 0), 0)</f>
        <v>3</v>
      </c>
      <c r="S4707" s="13">
        <f>IFERROR(VLOOKUP($A4707, 'Fielding Data'!$A$1:$H$12056, 7, 0), 0)</f>
        <v>1</v>
      </c>
      <c r="T4707" s="13">
        <f>IFERROR(VLOOKUP($A4707, 'Fielding Data'!$A$1:$H$12056, 8, 0), 0)</f>
        <v>0</v>
      </c>
      <c r="U4707" s="13">
        <f>SUMIFS('Fielding Data'!E:E, 'Fielding Data'!$A:$A, $A4707)</f>
        <v>0</v>
      </c>
      <c r="V4707" s="13">
        <f>SUMIFS('Fielding Data'!F:F, 'Fielding Data'!$A:$A, $A4707)</f>
        <v>3</v>
      </c>
      <c r="W4707" s="13">
        <f>SUMIFS('Fielding Data'!G:G, 'Fielding Data'!$A:$A, $A4707)</f>
        <v>1</v>
      </c>
      <c r="X4707" s="13">
        <f>SUMIFS('Fielding Data'!H:H, 'Fielding Data'!$A:$A, $A4707)</f>
        <v>0</v>
      </c>
    </row>
    <row r="4708" spans="1:24" x14ac:dyDescent="0.3">
      <c r="A4708" s="13" t="str">
        <f t="shared" si="147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 t="shared" si="146"/>
        <v>3B</v>
      </c>
      <c r="Q4708" s="13">
        <f>IFERROR(VLOOKUP($A4708, 'Fielding Data'!$A$1:$H$12056, 5, 0), 0)</f>
        <v>86</v>
      </c>
      <c r="R4708" s="13">
        <f>IFERROR(VLOOKUP($A4708, 'Fielding Data'!$A$1:$H$12056, 6, 0), 0)</f>
        <v>235</v>
      </c>
      <c r="S4708" s="13">
        <f>IFERROR(VLOOKUP($A4708, 'Fielding Data'!$A$1:$H$12056, 7, 0), 0)</f>
        <v>9</v>
      </c>
      <c r="T4708" s="13">
        <f>IFERROR(VLOOKUP($A4708, 'Fielding Data'!$A$1:$H$12056, 8, 0), 0)</f>
        <v>18</v>
      </c>
      <c r="U4708" s="13">
        <f>SUMIFS('Fielding Data'!E:E, 'Fielding Data'!$A:$A, $A4708)</f>
        <v>86</v>
      </c>
      <c r="V4708" s="13">
        <f>SUMIFS('Fielding Data'!F:F, 'Fielding Data'!$A:$A, $A4708)</f>
        <v>235</v>
      </c>
      <c r="W4708" s="13">
        <f>SUMIFS('Fielding Data'!G:G, 'Fielding Data'!$A:$A, $A4708)</f>
        <v>9</v>
      </c>
      <c r="X4708" s="13">
        <f>SUMIFS('Fielding Data'!H:H, 'Fielding Data'!$A:$A, $A4708)</f>
        <v>18</v>
      </c>
    </row>
    <row r="4709" spans="1:24" x14ac:dyDescent="0.3">
      <c r="A4709" s="13" t="str">
        <f t="shared" si="147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 t="shared" si="146"/>
        <v>P</v>
      </c>
      <c r="Q4709" s="13">
        <f>IFERROR(VLOOKUP($A4709, 'Fielding Data'!$A$1:$H$12056, 5, 0), 0)</f>
        <v>8</v>
      </c>
      <c r="R4709" s="13">
        <f>IFERROR(VLOOKUP($A4709, 'Fielding Data'!$A$1:$H$12056, 6, 0), 0)</f>
        <v>13</v>
      </c>
      <c r="S4709" s="13">
        <f>IFERROR(VLOOKUP($A4709, 'Fielding Data'!$A$1:$H$12056, 7, 0), 0)</f>
        <v>0</v>
      </c>
      <c r="T4709" s="13">
        <f>IFERROR(VLOOKUP($A4709, 'Fielding Data'!$A$1:$H$12056, 8, 0), 0)</f>
        <v>2</v>
      </c>
      <c r="U4709" s="13">
        <f>SUMIFS('Fielding Data'!E:E, 'Fielding Data'!$A:$A, $A4709)</f>
        <v>8</v>
      </c>
      <c r="V4709" s="13">
        <f>SUMIFS('Fielding Data'!F:F, 'Fielding Data'!$A:$A, $A4709)</f>
        <v>13</v>
      </c>
      <c r="W4709" s="13">
        <f>SUMIFS('Fielding Data'!G:G, 'Fielding Data'!$A:$A, $A4709)</f>
        <v>0</v>
      </c>
      <c r="X4709" s="13">
        <f>SUMIFS('Fielding Data'!H:H, 'Fielding Data'!$A:$A, $A4709)</f>
        <v>2</v>
      </c>
    </row>
    <row r="4710" spans="1:24" x14ac:dyDescent="0.3">
      <c r="A4710" s="13" t="str">
        <f t="shared" si="147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 t="shared" si="146"/>
        <v>P</v>
      </c>
      <c r="Q4710" s="13">
        <f>IFERROR(VLOOKUP($A4710, 'Fielding Data'!$A$1:$H$12056, 5, 0), 0)</f>
        <v>0</v>
      </c>
      <c r="R4710" s="13">
        <f>IFERROR(VLOOKUP($A4710, 'Fielding Data'!$A$1:$H$12056, 6, 0), 0)</f>
        <v>1</v>
      </c>
      <c r="S4710" s="13">
        <f>IFERROR(VLOOKUP($A4710, 'Fielding Data'!$A$1:$H$12056, 7, 0), 0)</f>
        <v>0</v>
      </c>
      <c r="T4710" s="13">
        <f>IFERROR(VLOOKUP($A4710, 'Fielding Data'!$A$1:$H$12056, 8, 0), 0)</f>
        <v>0</v>
      </c>
      <c r="U4710" s="13">
        <f>SUMIFS('Fielding Data'!E:E, 'Fielding Data'!$A:$A, $A4710)</f>
        <v>0</v>
      </c>
      <c r="V4710" s="13">
        <f>SUMIFS('Fielding Data'!F:F, 'Fielding Data'!$A:$A, $A4710)</f>
        <v>1</v>
      </c>
      <c r="W4710" s="13">
        <f>SUMIFS('Fielding Data'!G:G, 'Fielding Data'!$A:$A, $A4710)</f>
        <v>0</v>
      </c>
      <c r="X4710" s="13">
        <f>SUMIFS('Fielding Data'!H:H, 'Fielding Data'!$A:$A, $A4710)</f>
        <v>0</v>
      </c>
    </row>
    <row r="4711" spans="1:24" x14ac:dyDescent="0.3">
      <c r="A4711" s="13" t="str">
        <f t="shared" si="147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 t="shared" si="146"/>
        <v>CF</v>
      </c>
      <c r="Q4711" s="13">
        <f>IFERROR(VLOOKUP($A4711, 'Fielding Data'!$A$1:$H$12056, 5, 0), 0)</f>
        <v>0</v>
      </c>
      <c r="R4711" s="13">
        <f>IFERROR(VLOOKUP($A4711, 'Fielding Data'!$A$1:$H$12056, 6, 0), 0)</f>
        <v>0</v>
      </c>
      <c r="S4711" s="13">
        <f>IFERROR(VLOOKUP($A4711, 'Fielding Data'!$A$1:$H$12056, 7, 0), 0)</f>
        <v>0</v>
      </c>
      <c r="T4711" s="13">
        <f>IFERROR(VLOOKUP($A4711, 'Fielding Data'!$A$1:$H$12056, 8, 0), 0)</f>
        <v>0</v>
      </c>
      <c r="U4711" s="13">
        <f>SUMIFS('Fielding Data'!E:E, 'Fielding Data'!$A:$A, $A4711)</f>
        <v>114</v>
      </c>
      <c r="V4711" s="13">
        <f>SUMIFS('Fielding Data'!F:F, 'Fielding Data'!$A:$A, $A4711)</f>
        <v>0</v>
      </c>
      <c r="W4711" s="13">
        <f>SUMIFS('Fielding Data'!G:G, 'Fielding Data'!$A:$A, $A4711)</f>
        <v>0</v>
      </c>
      <c r="X4711" s="13">
        <f>SUMIFS('Fielding Data'!H:H, 'Fielding Data'!$A:$A, $A4711)</f>
        <v>0</v>
      </c>
    </row>
    <row r="4712" spans="1:24" x14ac:dyDescent="0.3">
      <c r="A4712" s="13" t="str">
        <f t="shared" si="147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 t="shared" si="146"/>
        <v>1B</v>
      </c>
      <c r="Q4712" s="13">
        <f>IFERROR(VLOOKUP($A4712, 'Fielding Data'!$A$1:$H$12056, 5, 0), 0)</f>
        <v>45</v>
      </c>
      <c r="R4712" s="13">
        <f>IFERROR(VLOOKUP($A4712, 'Fielding Data'!$A$1:$H$12056, 6, 0), 0)</f>
        <v>1</v>
      </c>
      <c r="S4712" s="13">
        <f>IFERROR(VLOOKUP($A4712, 'Fielding Data'!$A$1:$H$12056, 7, 0), 0)</f>
        <v>0</v>
      </c>
      <c r="T4712" s="13">
        <f>IFERROR(VLOOKUP($A4712, 'Fielding Data'!$A$1:$H$12056, 8, 0), 0)</f>
        <v>1</v>
      </c>
      <c r="U4712" s="13">
        <f>SUMIFS('Fielding Data'!E:E, 'Fielding Data'!$A:$A, $A4712)</f>
        <v>57</v>
      </c>
      <c r="V4712" s="13">
        <f>SUMIFS('Fielding Data'!F:F, 'Fielding Data'!$A:$A, $A4712)</f>
        <v>26</v>
      </c>
      <c r="W4712" s="13">
        <f>SUMIFS('Fielding Data'!G:G, 'Fielding Data'!$A:$A, $A4712)</f>
        <v>3</v>
      </c>
      <c r="X4712" s="13">
        <f>SUMIFS('Fielding Data'!H:H, 'Fielding Data'!$A:$A, $A4712)</f>
        <v>2</v>
      </c>
    </row>
    <row r="4713" spans="1:24" x14ac:dyDescent="0.3">
      <c r="A4713" s="13" t="str">
        <f t="shared" si="147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 t="shared" si="146"/>
        <v>CF</v>
      </c>
      <c r="Q4713" s="13">
        <f>IFERROR(VLOOKUP($A4713, 'Fielding Data'!$A$1:$H$12056, 5, 0), 0)</f>
        <v>0</v>
      </c>
      <c r="R4713" s="13">
        <f>IFERROR(VLOOKUP($A4713, 'Fielding Data'!$A$1:$H$12056, 6, 0), 0)</f>
        <v>0</v>
      </c>
      <c r="S4713" s="13">
        <f>IFERROR(VLOOKUP($A4713, 'Fielding Data'!$A$1:$H$12056, 7, 0), 0)</f>
        <v>0</v>
      </c>
      <c r="T4713" s="13">
        <f>IFERROR(VLOOKUP($A4713, 'Fielding Data'!$A$1:$H$12056, 8, 0), 0)</f>
        <v>0</v>
      </c>
      <c r="U4713" s="13">
        <f>SUMIFS('Fielding Data'!E:E, 'Fielding Data'!$A:$A, $A4713)</f>
        <v>240</v>
      </c>
      <c r="V4713" s="13">
        <f>SUMIFS('Fielding Data'!F:F, 'Fielding Data'!$A:$A, $A4713)</f>
        <v>2</v>
      </c>
      <c r="W4713" s="13">
        <f>SUMIFS('Fielding Data'!G:G, 'Fielding Data'!$A:$A, $A4713)</f>
        <v>2</v>
      </c>
      <c r="X4713" s="13">
        <f>SUMIFS('Fielding Data'!H:H, 'Fielding Data'!$A:$A, $A4713)</f>
        <v>0</v>
      </c>
    </row>
    <row r="4714" spans="1:24" x14ac:dyDescent="0.3">
      <c r="A4714" s="13" t="str">
        <f t="shared" si="147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 t="shared" si="146"/>
        <v>P</v>
      </c>
      <c r="Q4714" s="13">
        <f>IFERROR(VLOOKUP($A4714, 'Fielding Data'!$A$1:$H$12056, 5, 0), 0)</f>
        <v>2</v>
      </c>
      <c r="R4714" s="13">
        <f>IFERROR(VLOOKUP($A4714, 'Fielding Data'!$A$1:$H$12056, 6, 0), 0)</f>
        <v>5</v>
      </c>
      <c r="S4714" s="13">
        <f>IFERROR(VLOOKUP($A4714, 'Fielding Data'!$A$1:$H$12056, 7, 0), 0)</f>
        <v>1</v>
      </c>
      <c r="T4714" s="13">
        <f>IFERROR(VLOOKUP($A4714, 'Fielding Data'!$A$1:$H$12056, 8, 0), 0)</f>
        <v>0</v>
      </c>
      <c r="U4714" s="13">
        <f>SUMIFS('Fielding Data'!E:E, 'Fielding Data'!$A:$A, $A4714)</f>
        <v>2</v>
      </c>
      <c r="V4714" s="13">
        <f>SUMIFS('Fielding Data'!F:F, 'Fielding Data'!$A:$A, $A4714)</f>
        <v>5</v>
      </c>
      <c r="W4714" s="13">
        <f>SUMIFS('Fielding Data'!G:G, 'Fielding Data'!$A:$A, $A4714)</f>
        <v>1</v>
      </c>
      <c r="X4714" s="13">
        <f>SUMIFS('Fielding Data'!H:H, 'Fielding Data'!$A:$A, $A4714)</f>
        <v>0</v>
      </c>
    </row>
    <row r="4715" spans="1:24" x14ac:dyDescent="0.3">
      <c r="A4715" s="13" t="str">
        <f t="shared" si="147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 t="shared" si="146"/>
        <v>P</v>
      </c>
      <c r="Q4715" s="13">
        <f>IFERROR(VLOOKUP($A4715, 'Fielding Data'!$A$1:$H$12056, 5, 0), 0)</f>
        <v>3</v>
      </c>
      <c r="R4715" s="13">
        <f>IFERROR(VLOOKUP($A4715, 'Fielding Data'!$A$1:$H$12056, 6, 0), 0)</f>
        <v>21</v>
      </c>
      <c r="S4715" s="13">
        <f>IFERROR(VLOOKUP($A4715, 'Fielding Data'!$A$1:$H$12056, 7, 0), 0)</f>
        <v>2</v>
      </c>
      <c r="T4715" s="13">
        <f>IFERROR(VLOOKUP($A4715, 'Fielding Data'!$A$1:$H$12056, 8, 0), 0)</f>
        <v>0</v>
      </c>
      <c r="U4715" s="13">
        <f>SUMIFS('Fielding Data'!E:E, 'Fielding Data'!$A:$A, $A4715)</f>
        <v>3</v>
      </c>
      <c r="V4715" s="13">
        <f>SUMIFS('Fielding Data'!F:F, 'Fielding Data'!$A:$A, $A4715)</f>
        <v>21</v>
      </c>
      <c r="W4715" s="13">
        <f>SUMIFS('Fielding Data'!G:G, 'Fielding Data'!$A:$A, $A4715)</f>
        <v>2</v>
      </c>
      <c r="X4715" s="13">
        <f>SUMIFS('Fielding Data'!H:H, 'Fielding Data'!$A:$A, $A4715)</f>
        <v>0</v>
      </c>
    </row>
    <row r="4716" spans="1:24" x14ac:dyDescent="0.3">
      <c r="A4716" s="13" t="str">
        <f t="shared" si="147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 t="shared" si="146"/>
        <v>P</v>
      </c>
      <c r="Q4716" s="13">
        <f>IFERROR(VLOOKUP($A4716, 'Fielding Data'!$A$1:$H$12056, 5, 0), 0)</f>
        <v>12</v>
      </c>
      <c r="R4716" s="13">
        <f>IFERROR(VLOOKUP($A4716, 'Fielding Data'!$A$1:$H$12056, 6, 0), 0)</f>
        <v>28</v>
      </c>
      <c r="S4716" s="13">
        <f>IFERROR(VLOOKUP($A4716, 'Fielding Data'!$A$1:$H$12056, 7, 0), 0)</f>
        <v>2</v>
      </c>
      <c r="T4716" s="13">
        <f>IFERROR(VLOOKUP($A4716, 'Fielding Data'!$A$1:$H$12056, 8, 0), 0)</f>
        <v>1</v>
      </c>
      <c r="U4716" s="13">
        <f>SUMIFS('Fielding Data'!E:E, 'Fielding Data'!$A:$A, $A4716)</f>
        <v>12</v>
      </c>
      <c r="V4716" s="13">
        <f>SUMIFS('Fielding Data'!F:F, 'Fielding Data'!$A:$A, $A4716)</f>
        <v>28</v>
      </c>
      <c r="W4716" s="13">
        <f>SUMIFS('Fielding Data'!G:G, 'Fielding Data'!$A:$A, $A4716)</f>
        <v>2</v>
      </c>
      <c r="X4716" s="13">
        <f>SUMIFS('Fielding Data'!H:H, 'Fielding Data'!$A:$A, $A4716)</f>
        <v>1</v>
      </c>
    </row>
    <row r="4717" spans="1:24" x14ac:dyDescent="0.3">
      <c r="A4717" s="13" t="str">
        <f t="shared" si="147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 t="shared" si="146"/>
        <v>3B</v>
      </c>
      <c r="Q4717" s="13">
        <f>IFERROR(VLOOKUP($A4717, 'Fielding Data'!$A$1:$H$12056, 5, 0), 0)</f>
        <v>98</v>
      </c>
      <c r="R4717" s="13">
        <f>IFERROR(VLOOKUP($A4717, 'Fielding Data'!$A$1:$H$12056, 6, 0), 0)</f>
        <v>260</v>
      </c>
      <c r="S4717" s="13">
        <f>IFERROR(VLOOKUP($A4717, 'Fielding Data'!$A$1:$H$12056, 7, 0), 0)</f>
        <v>21</v>
      </c>
      <c r="T4717" s="13">
        <f>IFERROR(VLOOKUP($A4717, 'Fielding Data'!$A$1:$H$12056, 8, 0), 0)</f>
        <v>28</v>
      </c>
      <c r="U4717" s="13">
        <f>SUMIFS('Fielding Data'!E:E, 'Fielding Data'!$A:$A, $A4717)</f>
        <v>98</v>
      </c>
      <c r="V4717" s="13">
        <f>SUMIFS('Fielding Data'!F:F, 'Fielding Data'!$A:$A, $A4717)</f>
        <v>260</v>
      </c>
      <c r="W4717" s="13">
        <f>SUMIFS('Fielding Data'!G:G, 'Fielding Data'!$A:$A, $A4717)</f>
        <v>21</v>
      </c>
      <c r="X4717" s="13">
        <f>SUMIFS('Fielding Data'!H:H, 'Fielding Data'!$A:$A, $A4717)</f>
        <v>28</v>
      </c>
    </row>
    <row r="4718" spans="1:24" x14ac:dyDescent="0.3">
      <c r="A4718" s="13" t="str">
        <f t="shared" si="147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 t="shared" si="146"/>
        <v>P</v>
      </c>
      <c r="Q4718" s="13">
        <f>IFERROR(VLOOKUP($A4718, 'Fielding Data'!$A$1:$H$12056, 5, 0), 0)</f>
        <v>3</v>
      </c>
      <c r="R4718" s="13">
        <f>IFERROR(VLOOKUP($A4718, 'Fielding Data'!$A$1:$H$12056, 6, 0), 0)</f>
        <v>20</v>
      </c>
      <c r="S4718" s="13">
        <f>IFERROR(VLOOKUP($A4718, 'Fielding Data'!$A$1:$H$12056, 7, 0), 0)</f>
        <v>0</v>
      </c>
      <c r="T4718" s="13">
        <f>IFERROR(VLOOKUP($A4718, 'Fielding Data'!$A$1:$H$12056, 8, 0), 0)</f>
        <v>0</v>
      </c>
      <c r="U4718" s="13">
        <f>SUMIFS('Fielding Data'!E:E, 'Fielding Data'!$A:$A, $A4718)</f>
        <v>3</v>
      </c>
      <c r="V4718" s="13">
        <f>SUMIFS('Fielding Data'!F:F, 'Fielding Data'!$A:$A, $A4718)</f>
        <v>20</v>
      </c>
      <c r="W4718" s="13">
        <f>SUMIFS('Fielding Data'!G:G, 'Fielding Data'!$A:$A, $A4718)</f>
        <v>0</v>
      </c>
      <c r="X4718" s="13">
        <f>SUMIFS('Fielding Data'!H:H, 'Fielding Data'!$A:$A, $A4718)</f>
        <v>0</v>
      </c>
    </row>
    <row r="4719" spans="1:24" x14ac:dyDescent="0.3">
      <c r="A4719" s="13" t="str">
        <f t="shared" si="147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 t="shared" si="146"/>
        <v>2B</v>
      </c>
      <c r="Q4719" s="13">
        <f>IFERROR(VLOOKUP($A4719, 'Fielding Data'!$A$1:$H$12056, 5, 0), 0)</f>
        <v>218</v>
      </c>
      <c r="R4719" s="13">
        <f>IFERROR(VLOOKUP($A4719, 'Fielding Data'!$A$1:$H$12056, 6, 0), 0)</f>
        <v>332</v>
      </c>
      <c r="S4719" s="13">
        <f>IFERROR(VLOOKUP($A4719, 'Fielding Data'!$A$1:$H$12056, 7, 0), 0)</f>
        <v>4</v>
      </c>
      <c r="T4719" s="13">
        <f>IFERROR(VLOOKUP($A4719, 'Fielding Data'!$A$1:$H$12056, 8, 0), 0)</f>
        <v>73</v>
      </c>
      <c r="U4719" s="13">
        <f>SUMIFS('Fielding Data'!E:E, 'Fielding Data'!$A:$A, $A4719)</f>
        <v>278</v>
      </c>
      <c r="V4719" s="13">
        <f>SUMIFS('Fielding Data'!F:F, 'Fielding Data'!$A:$A, $A4719)</f>
        <v>373</v>
      </c>
      <c r="W4719" s="13">
        <f>SUMIFS('Fielding Data'!G:G, 'Fielding Data'!$A:$A, $A4719)</f>
        <v>5</v>
      </c>
      <c r="X4719" s="13">
        <f>SUMIFS('Fielding Data'!H:H, 'Fielding Data'!$A:$A, $A4719)</f>
        <v>79</v>
      </c>
    </row>
    <row r="4720" spans="1:24" x14ac:dyDescent="0.3">
      <c r="A4720" s="13" t="str">
        <f t="shared" si="147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 t="shared" si="146"/>
        <v>C</v>
      </c>
      <c r="Q4720" s="13">
        <f>IFERROR(VLOOKUP($A4720, 'Fielding Data'!$A$1:$H$12056, 5, 0), 0)</f>
        <v>363</v>
      </c>
      <c r="R4720" s="13">
        <f>IFERROR(VLOOKUP($A4720, 'Fielding Data'!$A$1:$H$12056, 6, 0), 0)</f>
        <v>22</v>
      </c>
      <c r="S4720" s="13">
        <f>IFERROR(VLOOKUP($A4720, 'Fielding Data'!$A$1:$H$12056, 7, 0), 0)</f>
        <v>2</v>
      </c>
      <c r="T4720" s="13">
        <f>IFERROR(VLOOKUP($A4720, 'Fielding Data'!$A$1:$H$12056, 8, 0), 0)</f>
        <v>1</v>
      </c>
      <c r="U4720" s="13">
        <f>SUMIFS('Fielding Data'!E:E, 'Fielding Data'!$A:$A, $A4720)</f>
        <v>363</v>
      </c>
      <c r="V4720" s="13">
        <f>SUMIFS('Fielding Data'!F:F, 'Fielding Data'!$A:$A, $A4720)</f>
        <v>22</v>
      </c>
      <c r="W4720" s="13">
        <f>SUMIFS('Fielding Data'!G:G, 'Fielding Data'!$A:$A, $A4720)</f>
        <v>2</v>
      </c>
      <c r="X4720" s="13">
        <f>SUMIFS('Fielding Data'!H:H, 'Fielding Data'!$A:$A, $A4720)</f>
        <v>1</v>
      </c>
    </row>
    <row r="4721" spans="1:24" x14ac:dyDescent="0.3">
      <c r="A4721" s="13" t="str">
        <f t="shared" si="147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 t="shared" si="146"/>
        <v>P</v>
      </c>
      <c r="Q4721" s="13">
        <f>IFERROR(VLOOKUP($A4721, 'Fielding Data'!$A$1:$H$12056, 5, 0), 0)</f>
        <v>0</v>
      </c>
      <c r="R4721" s="13">
        <f>IFERROR(VLOOKUP($A4721, 'Fielding Data'!$A$1:$H$12056, 6, 0), 0)</f>
        <v>8</v>
      </c>
      <c r="S4721" s="13">
        <f>IFERROR(VLOOKUP($A4721, 'Fielding Data'!$A$1:$H$12056, 7, 0), 0)</f>
        <v>0</v>
      </c>
      <c r="T4721" s="13">
        <f>IFERROR(VLOOKUP($A4721, 'Fielding Data'!$A$1:$H$12056, 8, 0), 0)</f>
        <v>0</v>
      </c>
      <c r="U4721" s="13">
        <f>SUMIFS('Fielding Data'!E:E, 'Fielding Data'!$A:$A, $A4721)</f>
        <v>0</v>
      </c>
      <c r="V4721" s="13">
        <f>SUMIFS('Fielding Data'!F:F, 'Fielding Data'!$A:$A, $A4721)</f>
        <v>8</v>
      </c>
      <c r="W4721" s="13">
        <f>SUMIFS('Fielding Data'!G:G, 'Fielding Data'!$A:$A, $A4721)</f>
        <v>0</v>
      </c>
      <c r="X4721" s="13">
        <f>SUMIFS('Fielding Data'!H:H, 'Fielding Data'!$A:$A, $A4721)</f>
        <v>0</v>
      </c>
    </row>
    <row r="4722" spans="1:24" x14ac:dyDescent="0.3">
      <c r="A4722" s="13" t="str">
        <f t="shared" si="147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 t="shared" si="146"/>
        <v>LF</v>
      </c>
      <c r="Q4722" s="13">
        <f>IFERROR(VLOOKUP($A4722, 'Fielding Data'!$A$1:$H$12056, 5, 0), 0)</f>
        <v>6</v>
      </c>
      <c r="R4722" s="13">
        <f>IFERROR(VLOOKUP($A4722, 'Fielding Data'!$A$1:$H$12056, 6, 0), 0)</f>
        <v>0</v>
      </c>
      <c r="S4722" s="13">
        <f>IFERROR(VLOOKUP($A4722, 'Fielding Data'!$A$1:$H$12056, 7, 0), 0)</f>
        <v>0</v>
      </c>
      <c r="T4722" s="13">
        <f>IFERROR(VLOOKUP($A4722, 'Fielding Data'!$A$1:$H$12056, 8, 0), 0)</f>
        <v>0</v>
      </c>
      <c r="U4722" s="13">
        <f>SUMIFS('Fielding Data'!E:E, 'Fielding Data'!$A:$A, $A4722)</f>
        <v>74</v>
      </c>
      <c r="V4722" s="13">
        <f>SUMIFS('Fielding Data'!F:F, 'Fielding Data'!$A:$A, $A4722)</f>
        <v>0</v>
      </c>
      <c r="W4722" s="13">
        <f>SUMIFS('Fielding Data'!G:G, 'Fielding Data'!$A:$A, $A4722)</f>
        <v>4</v>
      </c>
      <c r="X4722" s="13">
        <f>SUMIFS('Fielding Data'!H:H, 'Fielding Data'!$A:$A, $A4722)</f>
        <v>0</v>
      </c>
    </row>
    <row r="4723" spans="1:24" x14ac:dyDescent="0.3">
      <c r="A4723" s="13" t="str">
        <f t="shared" si="147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 t="shared" si="146"/>
        <v>1B</v>
      </c>
      <c r="Q4723" s="13">
        <f>IFERROR(VLOOKUP($A4723, 'Fielding Data'!$A$1:$H$12056, 5, 0), 0)</f>
        <v>970</v>
      </c>
      <c r="R4723" s="13">
        <f>IFERROR(VLOOKUP($A4723, 'Fielding Data'!$A$1:$H$12056, 6, 0), 0)</f>
        <v>69</v>
      </c>
      <c r="S4723" s="13">
        <f>IFERROR(VLOOKUP($A4723, 'Fielding Data'!$A$1:$H$12056, 7, 0), 0)</f>
        <v>6</v>
      </c>
      <c r="T4723" s="13">
        <f>IFERROR(VLOOKUP($A4723, 'Fielding Data'!$A$1:$H$12056, 8, 0), 0)</f>
        <v>105</v>
      </c>
      <c r="U4723" s="13">
        <f>SUMIFS('Fielding Data'!E:E, 'Fielding Data'!$A:$A, $A4723)</f>
        <v>970</v>
      </c>
      <c r="V4723" s="13">
        <f>SUMIFS('Fielding Data'!F:F, 'Fielding Data'!$A:$A, $A4723)</f>
        <v>69</v>
      </c>
      <c r="W4723" s="13">
        <f>SUMIFS('Fielding Data'!G:G, 'Fielding Data'!$A:$A, $A4723)</f>
        <v>6</v>
      </c>
      <c r="X4723" s="13">
        <f>SUMIFS('Fielding Data'!H:H, 'Fielding Data'!$A:$A, $A4723)</f>
        <v>105</v>
      </c>
    </row>
    <row r="4724" spans="1:24" x14ac:dyDescent="0.3">
      <c r="A4724" s="13" t="str">
        <f t="shared" si="147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 t="shared" si="146"/>
        <v>2B</v>
      </c>
      <c r="Q4724" s="13">
        <f>IFERROR(VLOOKUP($A4724, 'Fielding Data'!$A$1:$H$12056, 5, 0), 0)</f>
        <v>2</v>
      </c>
      <c r="R4724" s="13">
        <f>IFERROR(VLOOKUP($A4724, 'Fielding Data'!$A$1:$H$12056, 6, 0), 0)</f>
        <v>1</v>
      </c>
      <c r="S4724" s="13">
        <f>IFERROR(VLOOKUP($A4724, 'Fielding Data'!$A$1:$H$12056, 7, 0), 0)</f>
        <v>0</v>
      </c>
      <c r="T4724" s="13">
        <f>IFERROR(VLOOKUP($A4724, 'Fielding Data'!$A$1:$H$12056, 8, 0), 0)</f>
        <v>0</v>
      </c>
      <c r="U4724" s="13">
        <f>SUMIFS('Fielding Data'!E:E, 'Fielding Data'!$A:$A, $A4724)</f>
        <v>2</v>
      </c>
      <c r="V4724" s="13">
        <f>SUMIFS('Fielding Data'!F:F, 'Fielding Data'!$A:$A, $A4724)</f>
        <v>1</v>
      </c>
      <c r="W4724" s="13">
        <f>SUMIFS('Fielding Data'!G:G, 'Fielding Data'!$A:$A, $A4724)</f>
        <v>0</v>
      </c>
      <c r="X4724" s="13">
        <f>SUMIFS('Fielding Data'!H:H, 'Fielding Data'!$A:$A, $A4724)</f>
        <v>0</v>
      </c>
    </row>
    <row r="4725" spans="1:24" x14ac:dyDescent="0.3">
      <c r="A4725" s="13" t="str">
        <f t="shared" si="147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 t="shared" si="146"/>
        <v>P</v>
      </c>
      <c r="Q4725" s="13">
        <f>IFERROR(VLOOKUP($A4725, 'Fielding Data'!$A$1:$H$12056, 5, 0), 0)</f>
        <v>2</v>
      </c>
      <c r="R4725" s="13">
        <f>IFERROR(VLOOKUP($A4725, 'Fielding Data'!$A$1:$H$12056, 6, 0), 0)</f>
        <v>1</v>
      </c>
      <c r="S4725" s="13">
        <f>IFERROR(VLOOKUP($A4725, 'Fielding Data'!$A$1:$H$12056, 7, 0), 0)</f>
        <v>0</v>
      </c>
      <c r="T4725" s="13">
        <f>IFERROR(VLOOKUP($A4725, 'Fielding Data'!$A$1:$H$12056, 8, 0), 0)</f>
        <v>0</v>
      </c>
      <c r="U4725" s="13">
        <f>SUMIFS('Fielding Data'!E:E, 'Fielding Data'!$A:$A, $A4725)</f>
        <v>2</v>
      </c>
      <c r="V4725" s="13">
        <f>SUMIFS('Fielding Data'!F:F, 'Fielding Data'!$A:$A, $A4725)</f>
        <v>1</v>
      </c>
      <c r="W4725" s="13">
        <f>SUMIFS('Fielding Data'!G:G, 'Fielding Data'!$A:$A, $A4725)</f>
        <v>0</v>
      </c>
      <c r="X4725" s="13">
        <f>SUMIFS('Fielding Data'!H:H, 'Fielding Data'!$A:$A, $A4725)</f>
        <v>0</v>
      </c>
    </row>
    <row r="4726" spans="1:24" x14ac:dyDescent="0.3">
      <c r="A4726" s="13" t="str">
        <f t="shared" si="147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 t="shared" si="146"/>
        <v>P</v>
      </c>
      <c r="Q4726" s="13">
        <f>IFERROR(VLOOKUP($A4726, 'Fielding Data'!$A$1:$H$12056, 5, 0), 0)</f>
        <v>0</v>
      </c>
      <c r="R4726" s="13">
        <f>IFERROR(VLOOKUP($A4726, 'Fielding Data'!$A$1:$H$12056, 6, 0), 0)</f>
        <v>1</v>
      </c>
      <c r="S4726" s="13">
        <f>IFERROR(VLOOKUP($A4726, 'Fielding Data'!$A$1:$H$12056, 7, 0), 0)</f>
        <v>0</v>
      </c>
      <c r="T4726" s="13">
        <f>IFERROR(VLOOKUP($A4726, 'Fielding Data'!$A$1:$H$12056, 8, 0), 0)</f>
        <v>0</v>
      </c>
      <c r="U4726" s="13">
        <f>SUMIFS('Fielding Data'!E:E, 'Fielding Data'!$A:$A, $A4726)</f>
        <v>0</v>
      </c>
      <c r="V4726" s="13">
        <f>SUMIFS('Fielding Data'!F:F, 'Fielding Data'!$A:$A, $A4726)</f>
        <v>1</v>
      </c>
      <c r="W4726" s="13">
        <f>SUMIFS('Fielding Data'!G:G, 'Fielding Data'!$A:$A, $A4726)</f>
        <v>0</v>
      </c>
      <c r="X4726" s="13">
        <f>SUMIFS('Fielding Data'!H:H, 'Fielding Data'!$A:$A, $A4726)</f>
        <v>0</v>
      </c>
    </row>
    <row r="4727" spans="1:24" x14ac:dyDescent="0.3">
      <c r="A4727" s="13" t="str">
        <f t="shared" si="147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 t="shared" si="146"/>
        <v>LF</v>
      </c>
      <c r="Q4727" s="13">
        <f>IFERROR(VLOOKUP($A4727, 'Fielding Data'!$A$1:$H$12056, 5, 0), 0)</f>
        <v>245</v>
      </c>
      <c r="R4727" s="13">
        <f>IFERROR(VLOOKUP($A4727, 'Fielding Data'!$A$1:$H$12056, 6, 0), 0)</f>
        <v>4</v>
      </c>
      <c r="S4727" s="13">
        <f>IFERROR(VLOOKUP($A4727, 'Fielding Data'!$A$1:$H$12056, 7, 0), 0)</f>
        <v>2</v>
      </c>
      <c r="T4727" s="13">
        <f>IFERROR(VLOOKUP($A4727, 'Fielding Data'!$A$1:$H$12056, 8, 0), 0)</f>
        <v>2</v>
      </c>
      <c r="U4727" s="13">
        <f>SUMIFS('Fielding Data'!E:E, 'Fielding Data'!$A:$A, $A4727)</f>
        <v>490</v>
      </c>
      <c r="V4727" s="13">
        <f>SUMIFS('Fielding Data'!F:F, 'Fielding Data'!$A:$A, $A4727)</f>
        <v>8</v>
      </c>
      <c r="W4727" s="13">
        <f>SUMIFS('Fielding Data'!G:G, 'Fielding Data'!$A:$A, $A4727)</f>
        <v>4</v>
      </c>
      <c r="X4727" s="13">
        <f>SUMIFS('Fielding Data'!H:H, 'Fielding Data'!$A:$A, $A4727)</f>
        <v>4</v>
      </c>
    </row>
    <row r="4728" spans="1:24" x14ac:dyDescent="0.3">
      <c r="A4728" s="13" t="str">
        <f t="shared" si="147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 t="shared" si="146"/>
        <v>2B</v>
      </c>
      <c r="Q4728" s="13">
        <f>IFERROR(VLOOKUP($A4728, 'Fielding Data'!$A$1:$H$12056, 5, 0), 0)</f>
        <v>2</v>
      </c>
      <c r="R4728" s="13">
        <f>IFERROR(VLOOKUP($A4728, 'Fielding Data'!$A$1:$H$12056, 6, 0), 0)</f>
        <v>6</v>
      </c>
      <c r="S4728" s="13">
        <f>IFERROR(VLOOKUP($A4728, 'Fielding Data'!$A$1:$H$12056, 7, 0), 0)</f>
        <v>0</v>
      </c>
      <c r="T4728" s="13">
        <f>IFERROR(VLOOKUP($A4728, 'Fielding Data'!$A$1:$H$12056, 8, 0), 0)</f>
        <v>2</v>
      </c>
      <c r="U4728" s="13">
        <f>SUMIFS('Fielding Data'!E:E, 'Fielding Data'!$A:$A, $A4728)</f>
        <v>8</v>
      </c>
      <c r="V4728" s="13">
        <f>SUMIFS('Fielding Data'!F:F, 'Fielding Data'!$A:$A, $A4728)</f>
        <v>16</v>
      </c>
      <c r="W4728" s="13">
        <f>SUMIFS('Fielding Data'!G:G, 'Fielding Data'!$A:$A, $A4728)</f>
        <v>0</v>
      </c>
      <c r="X4728" s="13">
        <f>SUMIFS('Fielding Data'!H:H, 'Fielding Data'!$A:$A, $A4728)</f>
        <v>4</v>
      </c>
    </row>
    <row r="4729" spans="1:24" x14ac:dyDescent="0.3">
      <c r="A4729" s="13" t="str">
        <f t="shared" si="147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 t="shared" si="146"/>
        <v>P</v>
      </c>
      <c r="Q4729" s="13">
        <f>IFERROR(VLOOKUP($A4729, 'Fielding Data'!$A$1:$H$12056, 5, 0), 0)</f>
        <v>1</v>
      </c>
      <c r="R4729" s="13">
        <f>IFERROR(VLOOKUP($A4729, 'Fielding Data'!$A$1:$H$12056, 6, 0), 0)</f>
        <v>2</v>
      </c>
      <c r="S4729" s="13">
        <f>IFERROR(VLOOKUP($A4729, 'Fielding Data'!$A$1:$H$12056, 7, 0), 0)</f>
        <v>0</v>
      </c>
      <c r="T4729" s="13">
        <f>IFERROR(VLOOKUP($A4729, 'Fielding Data'!$A$1:$H$12056, 8, 0), 0)</f>
        <v>0</v>
      </c>
      <c r="U4729" s="13">
        <f>SUMIFS('Fielding Data'!E:E, 'Fielding Data'!$A:$A, $A4729)</f>
        <v>1</v>
      </c>
      <c r="V4729" s="13">
        <f>SUMIFS('Fielding Data'!F:F, 'Fielding Data'!$A:$A, $A4729)</f>
        <v>2</v>
      </c>
      <c r="W4729" s="13">
        <f>SUMIFS('Fielding Data'!G:G, 'Fielding Data'!$A:$A, $A4729)</f>
        <v>0</v>
      </c>
      <c r="X4729" s="13">
        <f>SUMIFS('Fielding Data'!H:H, 'Fielding Data'!$A:$A, $A4729)</f>
        <v>0</v>
      </c>
    </row>
    <row r="4730" spans="1:24" x14ac:dyDescent="0.3">
      <c r="A4730" s="13" t="str">
        <f t="shared" si="147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 t="shared" si="146"/>
        <v>CF</v>
      </c>
      <c r="Q4730" s="13">
        <f>IFERROR(VLOOKUP($A4730, 'Fielding Data'!$A$1:$H$12056, 5, 0), 0)</f>
        <v>0</v>
      </c>
      <c r="R4730" s="13">
        <f>IFERROR(VLOOKUP($A4730, 'Fielding Data'!$A$1:$H$12056, 6, 0), 0)</f>
        <v>0</v>
      </c>
      <c r="S4730" s="13">
        <f>IFERROR(VLOOKUP($A4730, 'Fielding Data'!$A$1:$H$12056, 7, 0), 0)</f>
        <v>0</v>
      </c>
      <c r="T4730" s="13">
        <f>IFERROR(VLOOKUP($A4730, 'Fielding Data'!$A$1:$H$12056, 8, 0), 0)</f>
        <v>0</v>
      </c>
      <c r="U4730" s="13">
        <f>SUMIFS('Fielding Data'!E:E, 'Fielding Data'!$A:$A, $A4730)</f>
        <v>6</v>
      </c>
      <c r="V4730" s="13">
        <f>SUMIFS('Fielding Data'!F:F, 'Fielding Data'!$A:$A, $A4730)</f>
        <v>0</v>
      </c>
      <c r="W4730" s="13">
        <f>SUMIFS('Fielding Data'!G:G, 'Fielding Data'!$A:$A, $A4730)</f>
        <v>0</v>
      </c>
      <c r="X4730" s="13">
        <f>SUMIFS('Fielding Data'!H:H, 'Fielding Data'!$A:$A, $A4730)</f>
        <v>0</v>
      </c>
    </row>
    <row r="4731" spans="1:24" x14ac:dyDescent="0.3">
      <c r="A4731" s="13" t="str">
        <f t="shared" si="147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 t="shared" si="146"/>
        <v>1B</v>
      </c>
      <c r="Q4731" s="13">
        <f>IFERROR(VLOOKUP($A4731, 'Fielding Data'!$A$1:$H$12056, 5, 0), 0)</f>
        <v>1115</v>
      </c>
      <c r="R4731" s="13">
        <f>IFERROR(VLOOKUP($A4731, 'Fielding Data'!$A$1:$H$12056, 6, 0), 0)</f>
        <v>80</v>
      </c>
      <c r="S4731" s="13">
        <f>IFERROR(VLOOKUP($A4731, 'Fielding Data'!$A$1:$H$12056, 7, 0), 0)</f>
        <v>9</v>
      </c>
      <c r="T4731" s="13">
        <f>IFERROR(VLOOKUP($A4731, 'Fielding Data'!$A$1:$H$12056, 8, 0), 0)</f>
        <v>111</v>
      </c>
      <c r="U4731" s="13">
        <f>SUMIFS('Fielding Data'!E:E, 'Fielding Data'!$A:$A, $A4731)</f>
        <v>1115</v>
      </c>
      <c r="V4731" s="13">
        <f>SUMIFS('Fielding Data'!F:F, 'Fielding Data'!$A:$A, $A4731)</f>
        <v>80</v>
      </c>
      <c r="W4731" s="13">
        <f>SUMIFS('Fielding Data'!G:G, 'Fielding Data'!$A:$A, $A4731)</f>
        <v>9</v>
      </c>
      <c r="X4731" s="13">
        <f>SUMIFS('Fielding Data'!H:H, 'Fielding Data'!$A:$A, $A4731)</f>
        <v>111</v>
      </c>
    </row>
    <row r="4732" spans="1:24" x14ac:dyDescent="0.3">
      <c r="A4732" s="13" t="str">
        <f t="shared" si="147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 t="shared" si="146"/>
        <v>P</v>
      </c>
      <c r="Q4732" s="13">
        <f>IFERROR(VLOOKUP($A4732, 'Fielding Data'!$A$1:$H$12056, 5, 0), 0)</f>
        <v>0</v>
      </c>
      <c r="R4732" s="13">
        <f>IFERROR(VLOOKUP($A4732, 'Fielding Data'!$A$1:$H$12056, 6, 0), 0)</f>
        <v>5</v>
      </c>
      <c r="S4732" s="13">
        <f>IFERROR(VLOOKUP($A4732, 'Fielding Data'!$A$1:$H$12056, 7, 0), 0)</f>
        <v>0</v>
      </c>
      <c r="T4732" s="13">
        <f>IFERROR(VLOOKUP($A4732, 'Fielding Data'!$A$1:$H$12056, 8, 0), 0)</f>
        <v>1</v>
      </c>
      <c r="U4732" s="13">
        <f>SUMIFS('Fielding Data'!E:E, 'Fielding Data'!$A:$A, $A4732)</f>
        <v>0</v>
      </c>
      <c r="V4732" s="13">
        <f>SUMIFS('Fielding Data'!F:F, 'Fielding Data'!$A:$A, $A4732)</f>
        <v>5</v>
      </c>
      <c r="W4732" s="13">
        <f>SUMIFS('Fielding Data'!G:G, 'Fielding Data'!$A:$A, $A4732)</f>
        <v>0</v>
      </c>
      <c r="X4732" s="13">
        <f>SUMIFS('Fielding Data'!H:H, 'Fielding Data'!$A:$A, $A4732)</f>
        <v>1</v>
      </c>
    </row>
    <row r="4733" spans="1:24" x14ac:dyDescent="0.3">
      <c r="A4733" s="13" t="str">
        <f t="shared" si="147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 t="shared" si="146"/>
        <v>P</v>
      </c>
      <c r="Q4733" s="13">
        <f>IFERROR(VLOOKUP($A4733, 'Fielding Data'!$A$1:$H$12056, 5, 0), 0)</f>
        <v>0</v>
      </c>
      <c r="R4733" s="13">
        <f>IFERROR(VLOOKUP($A4733, 'Fielding Data'!$A$1:$H$12056, 6, 0), 0)</f>
        <v>0</v>
      </c>
      <c r="S4733" s="13">
        <f>IFERROR(VLOOKUP($A4733, 'Fielding Data'!$A$1:$H$12056, 7, 0), 0)</f>
        <v>0</v>
      </c>
      <c r="T4733" s="13">
        <f>IFERROR(VLOOKUP($A4733, 'Fielding Data'!$A$1:$H$12056, 8, 0), 0)</f>
        <v>0</v>
      </c>
      <c r="U4733" s="13">
        <f>SUMIFS('Fielding Data'!E:E, 'Fielding Data'!$A:$A, $A4733)</f>
        <v>0</v>
      </c>
      <c r="V4733" s="13">
        <f>SUMIFS('Fielding Data'!F:F, 'Fielding Data'!$A:$A, $A4733)</f>
        <v>0</v>
      </c>
      <c r="W4733" s="13">
        <f>SUMIFS('Fielding Data'!G:G, 'Fielding Data'!$A:$A, $A4733)</f>
        <v>0</v>
      </c>
      <c r="X4733" s="13">
        <f>SUMIFS('Fielding Data'!H:H, 'Fielding Data'!$A:$A, $A4733)</f>
        <v>0</v>
      </c>
    </row>
    <row r="4734" spans="1:24" x14ac:dyDescent="0.3">
      <c r="A4734" s="13" t="str">
        <f t="shared" si="147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 t="shared" si="146"/>
        <v>1B</v>
      </c>
      <c r="Q4734" s="13">
        <f>IFERROR(VLOOKUP($A4734, 'Fielding Data'!$A$1:$H$12056, 5, 0), 0)</f>
        <v>13</v>
      </c>
      <c r="R4734" s="13">
        <f>IFERROR(VLOOKUP($A4734, 'Fielding Data'!$A$1:$H$12056, 6, 0), 0)</f>
        <v>1</v>
      </c>
      <c r="S4734" s="13">
        <f>IFERROR(VLOOKUP($A4734, 'Fielding Data'!$A$1:$H$12056, 7, 0), 0)</f>
        <v>0</v>
      </c>
      <c r="T4734" s="13">
        <f>IFERROR(VLOOKUP($A4734, 'Fielding Data'!$A$1:$H$12056, 8, 0), 0)</f>
        <v>0</v>
      </c>
      <c r="U4734" s="13">
        <f>SUMIFS('Fielding Data'!E:E, 'Fielding Data'!$A:$A, $A4734)</f>
        <v>133</v>
      </c>
      <c r="V4734" s="13">
        <f>SUMIFS('Fielding Data'!F:F, 'Fielding Data'!$A:$A, $A4734)</f>
        <v>3</v>
      </c>
      <c r="W4734" s="13">
        <f>SUMIFS('Fielding Data'!G:G, 'Fielding Data'!$A:$A, $A4734)</f>
        <v>0</v>
      </c>
      <c r="X4734" s="13">
        <f>SUMIFS('Fielding Data'!H:H, 'Fielding Data'!$A:$A, $A4734)</f>
        <v>0</v>
      </c>
    </row>
    <row r="4735" spans="1:24" x14ac:dyDescent="0.3">
      <c r="A4735" s="13" t="str">
        <f t="shared" si="147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 t="shared" si="146"/>
        <v>2B</v>
      </c>
      <c r="Q4735" s="13">
        <f>IFERROR(VLOOKUP($A4735, 'Fielding Data'!$A$1:$H$12056, 5, 0), 0)</f>
        <v>27</v>
      </c>
      <c r="R4735" s="13">
        <f>IFERROR(VLOOKUP($A4735, 'Fielding Data'!$A$1:$H$12056, 6, 0), 0)</f>
        <v>52</v>
      </c>
      <c r="S4735" s="13">
        <f>IFERROR(VLOOKUP($A4735, 'Fielding Data'!$A$1:$H$12056, 7, 0), 0)</f>
        <v>2</v>
      </c>
      <c r="T4735" s="13">
        <f>IFERROR(VLOOKUP($A4735, 'Fielding Data'!$A$1:$H$12056, 8, 0), 0)</f>
        <v>10</v>
      </c>
      <c r="U4735" s="13">
        <f>SUMIFS('Fielding Data'!E:E, 'Fielding Data'!$A:$A, $A4735)</f>
        <v>32</v>
      </c>
      <c r="V4735" s="13">
        <f>SUMIFS('Fielding Data'!F:F, 'Fielding Data'!$A:$A, $A4735)</f>
        <v>70</v>
      </c>
      <c r="W4735" s="13">
        <f>SUMIFS('Fielding Data'!G:G, 'Fielding Data'!$A:$A, $A4735)</f>
        <v>2</v>
      </c>
      <c r="X4735" s="13">
        <f>SUMIFS('Fielding Data'!H:H, 'Fielding Data'!$A:$A, $A4735)</f>
        <v>12</v>
      </c>
    </row>
    <row r="4736" spans="1:24" x14ac:dyDescent="0.3">
      <c r="A4736" s="13" t="str">
        <f t="shared" si="147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 t="shared" si="146"/>
        <v>P</v>
      </c>
      <c r="Q4736" s="13">
        <f>IFERROR(VLOOKUP($A4736, 'Fielding Data'!$A$1:$H$12056, 5, 0), 0)</f>
        <v>0</v>
      </c>
      <c r="R4736" s="13">
        <f>IFERROR(VLOOKUP($A4736, 'Fielding Data'!$A$1:$H$12056, 6, 0), 0)</f>
        <v>20</v>
      </c>
      <c r="S4736" s="13">
        <f>IFERROR(VLOOKUP($A4736, 'Fielding Data'!$A$1:$H$12056, 7, 0), 0)</f>
        <v>0</v>
      </c>
      <c r="T4736" s="13">
        <f>IFERROR(VLOOKUP($A4736, 'Fielding Data'!$A$1:$H$12056, 8, 0), 0)</f>
        <v>2</v>
      </c>
      <c r="U4736" s="13">
        <f>SUMIFS('Fielding Data'!E:E, 'Fielding Data'!$A:$A, $A4736)</f>
        <v>0</v>
      </c>
      <c r="V4736" s="13">
        <f>SUMIFS('Fielding Data'!F:F, 'Fielding Data'!$A:$A, $A4736)</f>
        <v>20</v>
      </c>
      <c r="W4736" s="13">
        <f>SUMIFS('Fielding Data'!G:G, 'Fielding Data'!$A:$A, $A4736)</f>
        <v>0</v>
      </c>
      <c r="X4736" s="13">
        <f>SUMIFS('Fielding Data'!H:H, 'Fielding Data'!$A:$A, $A4736)</f>
        <v>2</v>
      </c>
    </row>
    <row r="4737" spans="1:24" x14ac:dyDescent="0.3">
      <c r="A4737" s="13" t="str">
        <f t="shared" si="147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 t="shared" si="146"/>
        <v>1B</v>
      </c>
      <c r="Q4737" s="13">
        <f>IFERROR(VLOOKUP($A4737, 'Fielding Data'!$A$1:$H$12056, 5, 0), 0)</f>
        <v>71</v>
      </c>
      <c r="R4737" s="13">
        <f>IFERROR(VLOOKUP($A4737, 'Fielding Data'!$A$1:$H$12056, 6, 0), 0)</f>
        <v>4</v>
      </c>
      <c r="S4737" s="13">
        <f>IFERROR(VLOOKUP($A4737, 'Fielding Data'!$A$1:$H$12056, 7, 0), 0)</f>
        <v>2</v>
      </c>
      <c r="T4737" s="13">
        <f>IFERROR(VLOOKUP($A4737, 'Fielding Data'!$A$1:$H$12056, 8, 0), 0)</f>
        <v>4</v>
      </c>
      <c r="U4737" s="13">
        <f>SUMIFS('Fielding Data'!E:E, 'Fielding Data'!$A:$A, $A4737)</f>
        <v>71</v>
      </c>
      <c r="V4737" s="13">
        <f>SUMIFS('Fielding Data'!F:F, 'Fielding Data'!$A:$A, $A4737)</f>
        <v>4</v>
      </c>
      <c r="W4737" s="13">
        <f>SUMIFS('Fielding Data'!G:G, 'Fielding Data'!$A:$A, $A4737)</f>
        <v>2</v>
      </c>
      <c r="X4737" s="13">
        <f>SUMIFS('Fielding Data'!H:H, 'Fielding Data'!$A:$A, $A4737)</f>
        <v>4</v>
      </c>
    </row>
    <row r="4738" spans="1:24" x14ac:dyDescent="0.3">
      <c r="A4738" s="13" t="str">
        <f t="shared" si="147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 t="shared" ref="P4738:P4801" si="148">IFERROR(VLOOKUP($A4738, Fielding, 4, 0), "Other")</f>
        <v>2B</v>
      </c>
      <c r="Q4738" s="13">
        <f>IFERROR(VLOOKUP($A4738, 'Fielding Data'!$A$1:$H$12056, 5, 0), 0)</f>
        <v>2</v>
      </c>
      <c r="R4738" s="13">
        <f>IFERROR(VLOOKUP($A4738, 'Fielding Data'!$A$1:$H$12056, 6, 0), 0)</f>
        <v>5</v>
      </c>
      <c r="S4738" s="13">
        <f>IFERROR(VLOOKUP($A4738, 'Fielding Data'!$A$1:$H$12056, 7, 0), 0)</f>
        <v>0</v>
      </c>
      <c r="T4738" s="13">
        <f>IFERROR(VLOOKUP($A4738, 'Fielding Data'!$A$1:$H$12056, 8, 0), 0)</f>
        <v>2</v>
      </c>
      <c r="U4738" s="13">
        <f>SUMIFS('Fielding Data'!E:E, 'Fielding Data'!$A:$A, $A4738)</f>
        <v>27</v>
      </c>
      <c r="V4738" s="13">
        <f>SUMIFS('Fielding Data'!F:F, 'Fielding Data'!$A:$A, $A4738)</f>
        <v>45</v>
      </c>
      <c r="W4738" s="13">
        <f>SUMIFS('Fielding Data'!G:G, 'Fielding Data'!$A:$A, $A4738)</f>
        <v>2</v>
      </c>
      <c r="X4738" s="13">
        <f>SUMIFS('Fielding Data'!H:H, 'Fielding Data'!$A:$A, $A4738)</f>
        <v>13</v>
      </c>
    </row>
    <row r="4739" spans="1:24" x14ac:dyDescent="0.3">
      <c r="A4739" s="13" t="str">
        <f t="shared" ref="A4739:A4802" si="149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 t="shared" si="148"/>
        <v>P</v>
      </c>
      <c r="Q4739" s="13">
        <f>IFERROR(VLOOKUP($A4739, 'Fielding Data'!$A$1:$H$12056, 5, 0), 0)</f>
        <v>0</v>
      </c>
      <c r="R4739" s="13">
        <f>IFERROR(VLOOKUP($A4739, 'Fielding Data'!$A$1:$H$12056, 6, 0), 0)</f>
        <v>0</v>
      </c>
      <c r="S4739" s="13">
        <f>IFERROR(VLOOKUP($A4739, 'Fielding Data'!$A$1:$H$12056, 7, 0), 0)</f>
        <v>0</v>
      </c>
      <c r="T4739" s="13">
        <f>IFERROR(VLOOKUP($A4739, 'Fielding Data'!$A$1:$H$12056, 8, 0), 0)</f>
        <v>0</v>
      </c>
      <c r="U4739" s="13">
        <f>SUMIFS('Fielding Data'!E:E, 'Fielding Data'!$A:$A, $A4739)</f>
        <v>0</v>
      </c>
      <c r="V4739" s="13">
        <f>SUMIFS('Fielding Data'!F:F, 'Fielding Data'!$A:$A, $A4739)</f>
        <v>0</v>
      </c>
      <c r="W4739" s="13">
        <f>SUMIFS('Fielding Data'!G:G, 'Fielding Data'!$A:$A, $A4739)</f>
        <v>0</v>
      </c>
      <c r="X4739" s="13">
        <f>SUMIFS('Fielding Data'!H:H, 'Fielding Data'!$A:$A, $A4739)</f>
        <v>0</v>
      </c>
    </row>
    <row r="4740" spans="1:24" x14ac:dyDescent="0.3">
      <c r="A4740" s="13" t="str">
        <f t="shared" si="149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 t="shared" si="148"/>
        <v>P</v>
      </c>
      <c r="Q4740" s="13">
        <f>IFERROR(VLOOKUP($A4740, 'Fielding Data'!$A$1:$H$12056, 5, 0), 0)</f>
        <v>4</v>
      </c>
      <c r="R4740" s="13">
        <f>IFERROR(VLOOKUP($A4740, 'Fielding Data'!$A$1:$H$12056, 6, 0), 0)</f>
        <v>5</v>
      </c>
      <c r="S4740" s="13">
        <f>IFERROR(VLOOKUP($A4740, 'Fielding Data'!$A$1:$H$12056, 7, 0), 0)</f>
        <v>0</v>
      </c>
      <c r="T4740" s="13">
        <f>IFERROR(VLOOKUP($A4740, 'Fielding Data'!$A$1:$H$12056, 8, 0), 0)</f>
        <v>1</v>
      </c>
      <c r="U4740" s="13">
        <f>SUMIFS('Fielding Data'!E:E, 'Fielding Data'!$A:$A, $A4740)</f>
        <v>4</v>
      </c>
      <c r="V4740" s="13">
        <f>SUMIFS('Fielding Data'!F:F, 'Fielding Data'!$A:$A, $A4740)</f>
        <v>5</v>
      </c>
      <c r="W4740" s="13">
        <f>SUMIFS('Fielding Data'!G:G, 'Fielding Data'!$A:$A, $A4740)</f>
        <v>0</v>
      </c>
      <c r="X4740" s="13">
        <f>SUMIFS('Fielding Data'!H:H, 'Fielding Data'!$A:$A, $A4740)</f>
        <v>1</v>
      </c>
    </row>
    <row r="4741" spans="1:24" x14ac:dyDescent="0.3">
      <c r="A4741" s="13" t="str">
        <f t="shared" si="149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 t="shared" si="148"/>
        <v>2B</v>
      </c>
      <c r="Q4741" s="13">
        <f>IFERROR(VLOOKUP($A4741, 'Fielding Data'!$A$1:$H$12056, 5, 0), 0)</f>
        <v>31</v>
      </c>
      <c r="R4741" s="13">
        <f>IFERROR(VLOOKUP($A4741, 'Fielding Data'!$A$1:$H$12056, 6, 0), 0)</f>
        <v>63</v>
      </c>
      <c r="S4741" s="13">
        <f>IFERROR(VLOOKUP($A4741, 'Fielding Data'!$A$1:$H$12056, 7, 0), 0)</f>
        <v>1</v>
      </c>
      <c r="T4741" s="13">
        <f>IFERROR(VLOOKUP($A4741, 'Fielding Data'!$A$1:$H$12056, 8, 0), 0)</f>
        <v>9</v>
      </c>
      <c r="U4741" s="13">
        <f>SUMIFS('Fielding Data'!E:E, 'Fielding Data'!$A:$A, $A4741)</f>
        <v>253</v>
      </c>
      <c r="V4741" s="13">
        <f>SUMIFS('Fielding Data'!F:F, 'Fielding Data'!$A:$A, $A4741)</f>
        <v>69</v>
      </c>
      <c r="W4741" s="13">
        <f>SUMIFS('Fielding Data'!G:G, 'Fielding Data'!$A:$A, $A4741)</f>
        <v>11</v>
      </c>
      <c r="X4741" s="13">
        <f>SUMIFS('Fielding Data'!H:H, 'Fielding Data'!$A:$A, $A4741)</f>
        <v>9</v>
      </c>
    </row>
    <row r="4742" spans="1:24" x14ac:dyDescent="0.3">
      <c r="A4742" s="13" t="str">
        <f t="shared" si="149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 t="shared" si="148"/>
        <v>P</v>
      </c>
      <c r="Q4742" s="13">
        <f>IFERROR(VLOOKUP($A4742, 'Fielding Data'!$A$1:$H$12056, 5, 0), 0)</f>
        <v>2</v>
      </c>
      <c r="R4742" s="13">
        <f>IFERROR(VLOOKUP($A4742, 'Fielding Data'!$A$1:$H$12056, 6, 0), 0)</f>
        <v>2</v>
      </c>
      <c r="S4742" s="13">
        <f>IFERROR(VLOOKUP($A4742, 'Fielding Data'!$A$1:$H$12056, 7, 0), 0)</f>
        <v>0</v>
      </c>
      <c r="T4742" s="13">
        <f>IFERROR(VLOOKUP($A4742, 'Fielding Data'!$A$1:$H$12056, 8, 0), 0)</f>
        <v>0</v>
      </c>
      <c r="U4742" s="13">
        <f>SUMIFS('Fielding Data'!E:E, 'Fielding Data'!$A:$A, $A4742)</f>
        <v>2</v>
      </c>
      <c r="V4742" s="13">
        <f>SUMIFS('Fielding Data'!F:F, 'Fielding Data'!$A:$A, $A4742)</f>
        <v>2</v>
      </c>
      <c r="W4742" s="13">
        <f>SUMIFS('Fielding Data'!G:G, 'Fielding Data'!$A:$A, $A4742)</f>
        <v>0</v>
      </c>
      <c r="X4742" s="13">
        <f>SUMIFS('Fielding Data'!H:H, 'Fielding Data'!$A:$A, $A4742)</f>
        <v>0</v>
      </c>
    </row>
    <row r="4743" spans="1:24" x14ac:dyDescent="0.3">
      <c r="A4743" s="13" t="str">
        <f t="shared" si="149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 t="shared" si="148"/>
        <v>LF</v>
      </c>
      <c r="Q4743" s="13">
        <f>IFERROR(VLOOKUP($A4743, 'Fielding Data'!$A$1:$H$12056, 5, 0), 0)</f>
        <v>13</v>
      </c>
      <c r="R4743" s="13">
        <f>IFERROR(VLOOKUP($A4743, 'Fielding Data'!$A$1:$H$12056, 6, 0), 0)</f>
        <v>1</v>
      </c>
      <c r="S4743" s="13">
        <f>IFERROR(VLOOKUP($A4743, 'Fielding Data'!$A$1:$H$12056, 7, 0), 0)</f>
        <v>0</v>
      </c>
      <c r="T4743" s="13">
        <f>IFERROR(VLOOKUP($A4743, 'Fielding Data'!$A$1:$H$12056, 8, 0), 0)</f>
        <v>0</v>
      </c>
      <c r="U4743" s="13">
        <f>SUMIFS('Fielding Data'!E:E, 'Fielding Data'!$A:$A, $A4743)</f>
        <v>38</v>
      </c>
      <c r="V4743" s="13">
        <f>SUMIFS('Fielding Data'!F:F, 'Fielding Data'!$A:$A, $A4743)</f>
        <v>2</v>
      </c>
      <c r="W4743" s="13">
        <f>SUMIFS('Fielding Data'!G:G, 'Fielding Data'!$A:$A, $A4743)</f>
        <v>0</v>
      </c>
      <c r="X4743" s="13">
        <f>SUMIFS('Fielding Data'!H:H, 'Fielding Data'!$A:$A, $A4743)</f>
        <v>0</v>
      </c>
    </row>
    <row r="4744" spans="1:24" x14ac:dyDescent="0.3">
      <c r="A4744" s="13" t="str">
        <f t="shared" si="149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 t="shared" si="148"/>
        <v>1B</v>
      </c>
      <c r="Q4744" s="13">
        <f>IFERROR(VLOOKUP($A4744, 'Fielding Data'!$A$1:$H$12056, 5, 0), 0)</f>
        <v>569</v>
      </c>
      <c r="R4744" s="13">
        <f>IFERROR(VLOOKUP($A4744, 'Fielding Data'!$A$1:$H$12056, 6, 0), 0)</f>
        <v>43</v>
      </c>
      <c r="S4744" s="13">
        <f>IFERROR(VLOOKUP($A4744, 'Fielding Data'!$A$1:$H$12056, 7, 0), 0)</f>
        <v>2</v>
      </c>
      <c r="T4744" s="13">
        <f>IFERROR(VLOOKUP($A4744, 'Fielding Data'!$A$1:$H$12056, 8, 0), 0)</f>
        <v>45</v>
      </c>
      <c r="U4744" s="13">
        <f>SUMIFS('Fielding Data'!E:E, 'Fielding Data'!$A:$A, $A4744)</f>
        <v>569</v>
      </c>
      <c r="V4744" s="13">
        <f>SUMIFS('Fielding Data'!F:F, 'Fielding Data'!$A:$A, $A4744)</f>
        <v>44</v>
      </c>
      <c r="W4744" s="13">
        <f>SUMIFS('Fielding Data'!G:G, 'Fielding Data'!$A:$A, $A4744)</f>
        <v>2</v>
      </c>
      <c r="X4744" s="13">
        <f>SUMIFS('Fielding Data'!H:H, 'Fielding Data'!$A:$A, $A4744)</f>
        <v>45</v>
      </c>
    </row>
    <row r="4745" spans="1:24" x14ac:dyDescent="0.3">
      <c r="A4745" s="13" t="str">
        <f t="shared" si="149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 t="shared" si="148"/>
        <v>LF</v>
      </c>
      <c r="Q4745" s="13">
        <f>IFERROR(VLOOKUP($A4745, 'Fielding Data'!$A$1:$H$12056, 5, 0), 0)</f>
        <v>3</v>
      </c>
      <c r="R4745" s="13">
        <f>IFERROR(VLOOKUP($A4745, 'Fielding Data'!$A$1:$H$12056, 6, 0), 0)</f>
        <v>0</v>
      </c>
      <c r="S4745" s="13">
        <f>IFERROR(VLOOKUP($A4745, 'Fielding Data'!$A$1:$H$12056, 7, 0), 0)</f>
        <v>0</v>
      </c>
      <c r="T4745" s="13">
        <f>IFERROR(VLOOKUP($A4745, 'Fielding Data'!$A$1:$H$12056, 8, 0), 0)</f>
        <v>0</v>
      </c>
      <c r="U4745" s="13">
        <f>SUMIFS('Fielding Data'!E:E, 'Fielding Data'!$A:$A, $A4745)</f>
        <v>6</v>
      </c>
      <c r="V4745" s="13">
        <f>SUMIFS('Fielding Data'!F:F, 'Fielding Data'!$A:$A, $A4745)</f>
        <v>0</v>
      </c>
      <c r="W4745" s="13">
        <f>SUMIFS('Fielding Data'!G:G, 'Fielding Data'!$A:$A, $A4745)</f>
        <v>0</v>
      </c>
      <c r="X4745" s="13">
        <f>SUMIFS('Fielding Data'!H:H, 'Fielding Data'!$A:$A, $A4745)</f>
        <v>0</v>
      </c>
    </row>
    <row r="4746" spans="1:24" x14ac:dyDescent="0.3">
      <c r="A4746" s="13" t="str">
        <f t="shared" si="149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 t="shared" si="148"/>
        <v>2B</v>
      </c>
      <c r="Q4746" s="13">
        <f>IFERROR(VLOOKUP($A4746, 'Fielding Data'!$A$1:$H$12056, 5, 0), 0)</f>
        <v>268</v>
      </c>
      <c r="R4746" s="13">
        <f>IFERROR(VLOOKUP($A4746, 'Fielding Data'!$A$1:$H$12056, 6, 0), 0)</f>
        <v>459</v>
      </c>
      <c r="S4746" s="13">
        <f>IFERROR(VLOOKUP($A4746, 'Fielding Data'!$A$1:$H$12056, 7, 0), 0)</f>
        <v>10</v>
      </c>
      <c r="T4746" s="13">
        <f>IFERROR(VLOOKUP($A4746, 'Fielding Data'!$A$1:$H$12056, 8, 0), 0)</f>
        <v>105</v>
      </c>
      <c r="U4746" s="13">
        <f>SUMIFS('Fielding Data'!E:E, 'Fielding Data'!$A:$A, $A4746)</f>
        <v>268</v>
      </c>
      <c r="V4746" s="13">
        <f>SUMIFS('Fielding Data'!F:F, 'Fielding Data'!$A:$A, $A4746)</f>
        <v>459</v>
      </c>
      <c r="W4746" s="13">
        <f>SUMIFS('Fielding Data'!G:G, 'Fielding Data'!$A:$A, $A4746)</f>
        <v>10</v>
      </c>
      <c r="X4746" s="13">
        <f>SUMIFS('Fielding Data'!H:H, 'Fielding Data'!$A:$A, $A4746)</f>
        <v>105</v>
      </c>
    </row>
    <row r="4747" spans="1:24" x14ac:dyDescent="0.3">
      <c r="A4747" s="13" t="str">
        <f t="shared" si="149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 t="shared" si="148"/>
        <v>P</v>
      </c>
      <c r="Q4747" s="13">
        <f>IFERROR(VLOOKUP($A4747, 'Fielding Data'!$A$1:$H$12056, 5, 0), 0)</f>
        <v>0</v>
      </c>
      <c r="R4747" s="13">
        <f>IFERROR(VLOOKUP($A4747, 'Fielding Data'!$A$1:$H$12056, 6, 0), 0)</f>
        <v>0</v>
      </c>
      <c r="S4747" s="13">
        <f>IFERROR(VLOOKUP($A4747, 'Fielding Data'!$A$1:$H$12056, 7, 0), 0)</f>
        <v>0</v>
      </c>
      <c r="T4747" s="13">
        <f>IFERROR(VLOOKUP($A4747, 'Fielding Data'!$A$1:$H$12056, 8, 0), 0)</f>
        <v>0</v>
      </c>
      <c r="U4747" s="13">
        <f>SUMIFS('Fielding Data'!E:E, 'Fielding Data'!$A:$A, $A4747)</f>
        <v>0</v>
      </c>
      <c r="V4747" s="13">
        <f>SUMIFS('Fielding Data'!F:F, 'Fielding Data'!$A:$A, $A4747)</f>
        <v>0</v>
      </c>
      <c r="W4747" s="13">
        <f>SUMIFS('Fielding Data'!G:G, 'Fielding Data'!$A:$A, $A4747)</f>
        <v>0</v>
      </c>
      <c r="X4747" s="13">
        <f>SUMIFS('Fielding Data'!H:H, 'Fielding Data'!$A:$A, $A4747)</f>
        <v>0</v>
      </c>
    </row>
    <row r="4748" spans="1:24" x14ac:dyDescent="0.3">
      <c r="A4748" s="13" t="str">
        <f t="shared" si="149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 t="shared" si="148"/>
        <v>P</v>
      </c>
      <c r="Q4748" s="13">
        <f>IFERROR(VLOOKUP($A4748, 'Fielding Data'!$A$1:$H$12056, 5, 0), 0)</f>
        <v>18</v>
      </c>
      <c r="R4748" s="13">
        <f>IFERROR(VLOOKUP($A4748, 'Fielding Data'!$A$1:$H$12056, 6, 0), 0)</f>
        <v>36</v>
      </c>
      <c r="S4748" s="13">
        <f>IFERROR(VLOOKUP($A4748, 'Fielding Data'!$A$1:$H$12056, 7, 0), 0)</f>
        <v>2</v>
      </c>
      <c r="T4748" s="13">
        <f>IFERROR(VLOOKUP($A4748, 'Fielding Data'!$A$1:$H$12056, 8, 0), 0)</f>
        <v>5</v>
      </c>
      <c r="U4748" s="13">
        <f>SUMIFS('Fielding Data'!E:E, 'Fielding Data'!$A:$A, $A4748)</f>
        <v>18</v>
      </c>
      <c r="V4748" s="13">
        <f>SUMIFS('Fielding Data'!F:F, 'Fielding Data'!$A:$A, $A4748)</f>
        <v>36</v>
      </c>
      <c r="W4748" s="13">
        <f>SUMIFS('Fielding Data'!G:G, 'Fielding Data'!$A:$A, $A4748)</f>
        <v>2</v>
      </c>
      <c r="X4748" s="13">
        <f>SUMIFS('Fielding Data'!H:H, 'Fielding Data'!$A:$A, $A4748)</f>
        <v>5</v>
      </c>
    </row>
    <row r="4749" spans="1:24" x14ac:dyDescent="0.3">
      <c r="A4749" s="13" t="str">
        <f t="shared" si="149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 t="shared" si="148"/>
        <v>P</v>
      </c>
      <c r="Q4749" s="13">
        <f>IFERROR(VLOOKUP($A4749, 'Fielding Data'!$A$1:$H$12056, 5, 0), 0)</f>
        <v>0</v>
      </c>
      <c r="R4749" s="13">
        <f>IFERROR(VLOOKUP($A4749, 'Fielding Data'!$A$1:$H$12056, 6, 0), 0)</f>
        <v>0</v>
      </c>
      <c r="S4749" s="13">
        <f>IFERROR(VLOOKUP($A4749, 'Fielding Data'!$A$1:$H$12056, 7, 0), 0)</f>
        <v>0</v>
      </c>
      <c r="T4749" s="13">
        <f>IFERROR(VLOOKUP($A4749, 'Fielding Data'!$A$1:$H$12056, 8, 0), 0)</f>
        <v>0</v>
      </c>
      <c r="U4749" s="13">
        <f>SUMIFS('Fielding Data'!E:E, 'Fielding Data'!$A:$A, $A4749)</f>
        <v>0</v>
      </c>
      <c r="V4749" s="13">
        <f>SUMIFS('Fielding Data'!F:F, 'Fielding Data'!$A:$A, $A4749)</f>
        <v>0</v>
      </c>
      <c r="W4749" s="13">
        <f>SUMIFS('Fielding Data'!G:G, 'Fielding Data'!$A:$A, $A4749)</f>
        <v>0</v>
      </c>
      <c r="X4749" s="13">
        <f>SUMIFS('Fielding Data'!H:H, 'Fielding Data'!$A:$A, $A4749)</f>
        <v>0</v>
      </c>
    </row>
    <row r="4750" spans="1:24" x14ac:dyDescent="0.3">
      <c r="A4750" s="13" t="str">
        <f t="shared" si="149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 t="shared" si="148"/>
        <v>1B</v>
      </c>
      <c r="Q4750" s="13">
        <f>IFERROR(VLOOKUP($A4750, 'Fielding Data'!$A$1:$H$12056, 5, 0), 0)</f>
        <v>31</v>
      </c>
      <c r="R4750" s="13">
        <f>IFERROR(VLOOKUP($A4750, 'Fielding Data'!$A$1:$H$12056, 6, 0), 0)</f>
        <v>1</v>
      </c>
      <c r="S4750" s="13">
        <f>IFERROR(VLOOKUP($A4750, 'Fielding Data'!$A$1:$H$12056, 7, 0), 0)</f>
        <v>0</v>
      </c>
      <c r="T4750" s="13">
        <f>IFERROR(VLOOKUP($A4750, 'Fielding Data'!$A$1:$H$12056, 8, 0), 0)</f>
        <v>4</v>
      </c>
      <c r="U4750" s="13">
        <f>SUMIFS('Fielding Data'!E:E, 'Fielding Data'!$A:$A, $A4750)</f>
        <v>100</v>
      </c>
      <c r="V4750" s="13">
        <f>SUMIFS('Fielding Data'!F:F, 'Fielding Data'!$A:$A, $A4750)</f>
        <v>234</v>
      </c>
      <c r="W4750" s="13">
        <f>SUMIFS('Fielding Data'!G:G, 'Fielding Data'!$A:$A, $A4750)</f>
        <v>25</v>
      </c>
      <c r="X4750" s="13">
        <f>SUMIFS('Fielding Data'!H:H, 'Fielding Data'!$A:$A, $A4750)</f>
        <v>29</v>
      </c>
    </row>
    <row r="4751" spans="1:24" x14ac:dyDescent="0.3">
      <c r="A4751" s="13" t="str">
        <f t="shared" si="149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 t="shared" si="148"/>
        <v>P</v>
      </c>
      <c r="Q4751" s="13">
        <f>IFERROR(VLOOKUP($A4751, 'Fielding Data'!$A$1:$H$12056, 5, 0), 0)</f>
        <v>0</v>
      </c>
      <c r="R4751" s="13">
        <f>IFERROR(VLOOKUP($A4751, 'Fielding Data'!$A$1:$H$12056, 6, 0), 0)</f>
        <v>2</v>
      </c>
      <c r="S4751" s="13">
        <f>IFERROR(VLOOKUP($A4751, 'Fielding Data'!$A$1:$H$12056, 7, 0), 0)</f>
        <v>0</v>
      </c>
      <c r="T4751" s="13">
        <f>IFERROR(VLOOKUP($A4751, 'Fielding Data'!$A$1:$H$12056, 8, 0), 0)</f>
        <v>0</v>
      </c>
      <c r="U4751" s="13">
        <f>SUMIFS('Fielding Data'!E:E, 'Fielding Data'!$A:$A, $A4751)</f>
        <v>0</v>
      </c>
      <c r="V4751" s="13">
        <f>SUMIFS('Fielding Data'!F:F, 'Fielding Data'!$A:$A, $A4751)</f>
        <v>2</v>
      </c>
      <c r="W4751" s="13">
        <f>SUMIFS('Fielding Data'!G:G, 'Fielding Data'!$A:$A, $A4751)</f>
        <v>0</v>
      </c>
      <c r="X4751" s="13">
        <f>SUMIFS('Fielding Data'!H:H, 'Fielding Data'!$A:$A, $A4751)</f>
        <v>0</v>
      </c>
    </row>
    <row r="4752" spans="1:24" x14ac:dyDescent="0.3">
      <c r="A4752" s="13" t="str">
        <f t="shared" si="149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 t="shared" si="148"/>
        <v>2B</v>
      </c>
      <c r="Q4752" s="13">
        <f>IFERROR(VLOOKUP($A4752, 'Fielding Data'!$A$1:$H$12056, 5, 0), 0)</f>
        <v>27</v>
      </c>
      <c r="R4752" s="13">
        <f>IFERROR(VLOOKUP($A4752, 'Fielding Data'!$A$1:$H$12056, 6, 0), 0)</f>
        <v>39</v>
      </c>
      <c r="S4752" s="13">
        <f>IFERROR(VLOOKUP($A4752, 'Fielding Data'!$A$1:$H$12056, 7, 0), 0)</f>
        <v>0</v>
      </c>
      <c r="T4752" s="13">
        <f>IFERROR(VLOOKUP($A4752, 'Fielding Data'!$A$1:$H$12056, 8, 0), 0)</f>
        <v>7</v>
      </c>
      <c r="U4752" s="13">
        <f>SUMIFS('Fielding Data'!E:E, 'Fielding Data'!$A:$A, $A4752)</f>
        <v>217</v>
      </c>
      <c r="V4752" s="13">
        <f>SUMIFS('Fielding Data'!F:F, 'Fielding Data'!$A:$A, $A4752)</f>
        <v>274</v>
      </c>
      <c r="W4752" s="13">
        <f>SUMIFS('Fielding Data'!G:G, 'Fielding Data'!$A:$A, $A4752)</f>
        <v>10</v>
      </c>
      <c r="X4752" s="13">
        <f>SUMIFS('Fielding Data'!H:H, 'Fielding Data'!$A:$A, $A4752)</f>
        <v>45</v>
      </c>
    </row>
    <row r="4753" spans="1:24" x14ac:dyDescent="0.3">
      <c r="A4753" s="13" t="str">
        <f t="shared" si="149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 t="shared" si="148"/>
        <v>P</v>
      </c>
      <c r="Q4753" s="13">
        <f>IFERROR(VLOOKUP($A4753, 'Fielding Data'!$A$1:$H$12056, 5, 0), 0)</f>
        <v>0</v>
      </c>
      <c r="R4753" s="13">
        <f>IFERROR(VLOOKUP($A4753, 'Fielding Data'!$A$1:$H$12056, 6, 0), 0)</f>
        <v>0</v>
      </c>
      <c r="S4753" s="13">
        <f>IFERROR(VLOOKUP($A4753, 'Fielding Data'!$A$1:$H$12056, 7, 0), 0)</f>
        <v>0</v>
      </c>
      <c r="T4753" s="13">
        <f>IFERROR(VLOOKUP($A4753, 'Fielding Data'!$A$1:$H$12056, 8, 0), 0)</f>
        <v>0</v>
      </c>
      <c r="U4753" s="13">
        <f>SUMIFS('Fielding Data'!E:E, 'Fielding Data'!$A:$A, $A4753)</f>
        <v>0</v>
      </c>
      <c r="V4753" s="13">
        <f>SUMIFS('Fielding Data'!F:F, 'Fielding Data'!$A:$A, $A4753)</f>
        <v>0</v>
      </c>
      <c r="W4753" s="13">
        <f>SUMIFS('Fielding Data'!G:G, 'Fielding Data'!$A:$A, $A4753)</f>
        <v>0</v>
      </c>
      <c r="X4753" s="13">
        <f>SUMIFS('Fielding Data'!H:H, 'Fielding Data'!$A:$A, $A4753)</f>
        <v>0</v>
      </c>
    </row>
    <row r="4754" spans="1:24" x14ac:dyDescent="0.3">
      <c r="A4754" s="13" t="str">
        <f t="shared" si="149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 t="shared" si="148"/>
        <v>P</v>
      </c>
      <c r="Q4754" s="13">
        <f>IFERROR(VLOOKUP($A4754, 'Fielding Data'!$A$1:$H$12056, 5, 0), 0)</f>
        <v>0</v>
      </c>
      <c r="R4754" s="13">
        <f>IFERROR(VLOOKUP($A4754, 'Fielding Data'!$A$1:$H$12056, 6, 0), 0)</f>
        <v>5</v>
      </c>
      <c r="S4754" s="13">
        <f>IFERROR(VLOOKUP($A4754, 'Fielding Data'!$A$1:$H$12056, 7, 0), 0)</f>
        <v>0</v>
      </c>
      <c r="T4754" s="13">
        <f>IFERROR(VLOOKUP($A4754, 'Fielding Data'!$A$1:$H$12056, 8, 0), 0)</f>
        <v>0</v>
      </c>
      <c r="U4754" s="13">
        <f>SUMIFS('Fielding Data'!E:E, 'Fielding Data'!$A:$A, $A4754)</f>
        <v>0</v>
      </c>
      <c r="V4754" s="13">
        <f>SUMIFS('Fielding Data'!F:F, 'Fielding Data'!$A:$A, $A4754)</f>
        <v>5</v>
      </c>
      <c r="W4754" s="13">
        <f>SUMIFS('Fielding Data'!G:G, 'Fielding Data'!$A:$A, $A4754)</f>
        <v>0</v>
      </c>
      <c r="X4754" s="13">
        <f>SUMIFS('Fielding Data'!H:H, 'Fielding Data'!$A:$A, $A4754)</f>
        <v>0</v>
      </c>
    </row>
    <row r="4755" spans="1:24" x14ac:dyDescent="0.3">
      <c r="A4755" s="13" t="str">
        <f t="shared" si="149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 t="shared" si="148"/>
        <v>Other</v>
      </c>
      <c r="Q4755" s="13">
        <f>IFERROR(VLOOKUP($A4755, 'Fielding Data'!$A$1:$H$12056, 5, 0), 0)</f>
        <v>0</v>
      </c>
      <c r="R4755" s="13">
        <f>IFERROR(VLOOKUP($A4755, 'Fielding Data'!$A$1:$H$12056, 6, 0), 0)</f>
        <v>0</v>
      </c>
      <c r="S4755" s="13">
        <f>IFERROR(VLOOKUP($A4755, 'Fielding Data'!$A$1:$H$12056, 7, 0), 0)</f>
        <v>0</v>
      </c>
      <c r="T4755" s="13">
        <f>IFERROR(VLOOKUP($A4755, 'Fielding Data'!$A$1:$H$12056, 8, 0), 0)</f>
        <v>0</v>
      </c>
      <c r="U4755" s="13">
        <f>SUMIFS('Fielding Data'!E:E, 'Fielding Data'!$A:$A, $A4755)</f>
        <v>0</v>
      </c>
      <c r="V4755" s="13">
        <f>SUMIFS('Fielding Data'!F:F, 'Fielding Data'!$A:$A, $A4755)</f>
        <v>0</v>
      </c>
      <c r="W4755" s="13">
        <f>SUMIFS('Fielding Data'!G:G, 'Fielding Data'!$A:$A, $A4755)</f>
        <v>0</v>
      </c>
      <c r="X4755" s="13">
        <f>SUMIFS('Fielding Data'!H:H, 'Fielding Data'!$A:$A, $A4755)</f>
        <v>0</v>
      </c>
    </row>
    <row r="4756" spans="1:24" x14ac:dyDescent="0.3">
      <c r="A4756" s="13" t="str">
        <f t="shared" si="149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 t="shared" si="148"/>
        <v>P</v>
      </c>
      <c r="Q4756" s="13">
        <f>IFERROR(VLOOKUP($A4756, 'Fielding Data'!$A$1:$H$12056, 5, 0), 0)</f>
        <v>9</v>
      </c>
      <c r="R4756" s="13">
        <f>IFERROR(VLOOKUP($A4756, 'Fielding Data'!$A$1:$H$12056, 6, 0), 0)</f>
        <v>16</v>
      </c>
      <c r="S4756" s="13">
        <f>IFERROR(VLOOKUP($A4756, 'Fielding Data'!$A$1:$H$12056, 7, 0), 0)</f>
        <v>1</v>
      </c>
      <c r="T4756" s="13">
        <f>IFERROR(VLOOKUP($A4756, 'Fielding Data'!$A$1:$H$12056, 8, 0), 0)</f>
        <v>1</v>
      </c>
      <c r="U4756" s="13">
        <f>SUMIFS('Fielding Data'!E:E, 'Fielding Data'!$A:$A, $A4756)</f>
        <v>9</v>
      </c>
      <c r="V4756" s="13">
        <f>SUMIFS('Fielding Data'!F:F, 'Fielding Data'!$A:$A, $A4756)</f>
        <v>16</v>
      </c>
      <c r="W4756" s="13">
        <f>SUMIFS('Fielding Data'!G:G, 'Fielding Data'!$A:$A, $A4756)</f>
        <v>1</v>
      </c>
      <c r="X4756" s="13">
        <f>SUMIFS('Fielding Data'!H:H, 'Fielding Data'!$A:$A, $A4756)</f>
        <v>1</v>
      </c>
    </row>
    <row r="4757" spans="1:24" x14ac:dyDescent="0.3">
      <c r="A4757" s="13" t="str">
        <f t="shared" si="149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 t="shared" si="148"/>
        <v>SS</v>
      </c>
      <c r="Q4757" s="13">
        <f>IFERROR(VLOOKUP($A4757, 'Fielding Data'!$A$1:$H$12056, 5, 0), 0)</f>
        <v>237</v>
      </c>
      <c r="R4757" s="13">
        <f>IFERROR(VLOOKUP($A4757, 'Fielding Data'!$A$1:$H$12056, 6, 0), 0)</f>
        <v>371</v>
      </c>
      <c r="S4757" s="13">
        <f>IFERROR(VLOOKUP($A4757, 'Fielding Data'!$A$1:$H$12056, 7, 0), 0)</f>
        <v>18</v>
      </c>
      <c r="T4757" s="13">
        <f>IFERROR(VLOOKUP($A4757, 'Fielding Data'!$A$1:$H$12056, 8, 0), 0)</f>
        <v>94</v>
      </c>
      <c r="U4757" s="13">
        <f>SUMIFS('Fielding Data'!E:E, 'Fielding Data'!$A:$A, $A4757)</f>
        <v>237</v>
      </c>
      <c r="V4757" s="13">
        <f>SUMIFS('Fielding Data'!F:F, 'Fielding Data'!$A:$A, $A4757)</f>
        <v>371</v>
      </c>
      <c r="W4757" s="13">
        <f>SUMIFS('Fielding Data'!G:G, 'Fielding Data'!$A:$A, $A4757)</f>
        <v>18</v>
      </c>
      <c r="X4757" s="13">
        <f>SUMIFS('Fielding Data'!H:H, 'Fielding Data'!$A:$A, $A4757)</f>
        <v>94</v>
      </c>
    </row>
    <row r="4758" spans="1:24" x14ac:dyDescent="0.3">
      <c r="A4758" s="13" t="str">
        <f t="shared" si="149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 t="shared" si="148"/>
        <v>2B</v>
      </c>
      <c r="Q4758" s="13">
        <f>IFERROR(VLOOKUP($A4758, 'Fielding Data'!$A$1:$H$12056, 5, 0), 0)</f>
        <v>1</v>
      </c>
      <c r="R4758" s="13">
        <f>IFERROR(VLOOKUP($A4758, 'Fielding Data'!$A$1:$H$12056, 6, 0), 0)</f>
        <v>5</v>
      </c>
      <c r="S4758" s="13">
        <f>IFERROR(VLOOKUP($A4758, 'Fielding Data'!$A$1:$H$12056, 7, 0), 0)</f>
        <v>0</v>
      </c>
      <c r="T4758" s="13">
        <f>IFERROR(VLOOKUP($A4758, 'Fielding Data'!$A$1:$H$12056, 8, 0), 0)</f>
        <v>0</v>
      </c>
      <c r="U4758" s="13">
        <f>SUMIFS('Fielding Data'!E:E, 'Fielding Data'!$A:$A, $A4758)</f>
        <v>5</v>
      </c>
      <c r="V4758" s="13">
        <f>SUMIFS('Fielding Data'!F:F, 'Fielding Data'!$A:$A, $A4758)</f>
        <v>19</v>
      </c>
      <c r="W4758" s="13">
        <f>SUMIFS('Fielding Data'!G:G, 'Fielding Data'!$A:$A, $A4758)</f>
        <v>1</v>
      </c>
      <c r="X4758" s="13">
        <f>SUMIFS('Fielding Data'!H:H, 'Fielding Data'!$A:$A, $A4758)</f>
        <v>1</v>
      </c>
    </row>
    <row r="4759" spans="1:24" x14ac:dyDescent="0.3">
      <c r="A4759" s="13" t="str">
        <f t="shared" si="149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 t="shared" si="148"/>
        <v>LF</v>
      </c>
      <c r="Q4759" s="13">
        <f>IFERROR(VLOOKUP($A4759, 'Fielding Data'!$A$1:$H$12056, 5, 0), 0)</f>
        <v>3</v>
      </c>
      <c r="R4759" s="13">
        <f>IFERROR(VLOOKUP($A4759, 'Fielding Data'!$A$1:$H$12056, 6, 0), 0)</f>
        <v>0</v>
      </c>
      <c r="S4759" s="13">
        <f>IFERROR(VLOOKUP($A4759, 'Fielding Data'!$A$1:$H$12056, 7, 0), 0)</f>
        <v>0</v>
      </c>
      <c r="T4759" s="13">
        <f>IFERROR(VLOOKUP($A4759, 'Fielding Data'!$A$1:$H$12056, 8, 0), 0)</f>
        <v>0</v>
      </c>
      <c r="U4759" s="13">
        <f>SUMIFS('Fielding Data'!E:E, 'Fielding Data'!$A:$A, $A4759)</f>
        <v>424</v>
      </c>
      <c r="V4759" s="13">
        <f>SUMIFS('Fielding Data'!F:F, 'Fielding Data'!$A:$A, $A4759)</f>
        <v>10</v>
      </c>
      <c r="W4759" s="13">
        <f>SUMIFS('Fielding Data'!G:G, 'Fielding Data'!$A:$A, $A4759)</f>
        <v>4</v>
      </c>
      <c r="X4759" s="13">
        <f>SUMIFS('Fielding Data'!H:H, 'Fielding Data'!$A:$A, $A4759)</f>
        <v>2</v>
      </c>
    </row>
    <row r="4760" spans="1:24" x14ac:dyDescent="0.3">
      <c r="A4760" s="13" t="str">
        <f t="shared" si="149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 t="shared" si="148"/>
        <v>P</v>
      </c>
      <c r="Q4760" s="13">
        <f>IFERROR(VLOOKUP($A4760, 'Fielding Data'!$A$1:$H$12056, 5, 0), 0)</f>
        <v>10</v>
      </c>
      <c r="R4760" s="13">
        <f>IFERROR(VLOOKUP($A4760, 'Fielding Data'!$A$1:$H$12056, 6, 0), 0)</f>
        <v>17</v>
      </c>
      <c r="S4760" s="13">
        <f>IFERROR(VLOOKUP($A4760, 'Fielding Data'!$A$1:$H$12056, 7, 0), 0)</f>
        <v>4</v>
      </c>
      <c r="T4760" s="13">
        <f>IFERROR(VLOOKUP($A4760, 'Fielding Data'!$A$1:$H$12056, 8, 0), 0)</f>
        <v>2</v>
      </c>
      <c r="U4760" s="13">
        <f>SUMIFS('Fielding Data'!E:E, 'Fielding Data'!$A:$A, $A4760)</f>
        <v>10</v>
      </c>
      <c r="V4760" s="13">
        <f>SUMIFS('Fielding Data'!F:F, 'Fielding Data'!$A:$A, $A4760)</f>
        <v>17</v>
      </c>
      <c r="W4760" s="13">
        <f>SUMIFS('Fielding Data'!G:G, 'Fielding Data'!$A:$A, $A4760)</f>
        <v>4</v>
      </c>
      <c r="X4760" s="13">
        <f>SUMIFS('Fielding Data'!H:H, 'Fielding Data'!$A:$A, $A4760)</f>
        <v>2</v>
      </c>
    </row>
    <row r="4761" spans="1:24" x14ac:dyDescent="0.3">
      <c r="A4761" s="13" t="str">
        <f t="shared" si="149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 t="shared" si="148"/>
        <v>OF</v>
      </c>
      <c r="Q4761" s="13">
        <f>IFERROR(VLOOKUP($A4761, 'Fielding Data'!$A$1:$H$12056, 5, 0), 0)</f>
        <v>191</v>
      </c>
      <c r="R4761" s="13">
        <f>IFERROR(VLOOKUP($A4761, 'Fielding Data'!$A$1:$H$12056, 6, 0), 0)</f>
        <v>8</v>
      </c>
      <c r="S4761" s="13">
        <f>IFERROR(VLOOKUP($A4761, 'Fielding Data'!$A$1:$H$12056, 7, 0), 0)</f>
        <v>5</v>
      </c>
      <c r="T4761" s="13">
        <f>IFERROR(VLOOKUP($A4761, 'Fielding Data'!$A$1:$H$12056, 8, 0), 0)</f>
        <v>0</v>
      </c>
      <c r="U4761" s="13">
        <f>SUMIFS('Fielding Data'!E:E, 'Fielding Data'!$A:$A, $A4761)</f>
        <v>382</v>
      </c>
      <c r="V4761" s="13">
        <f>SUMIFS('Fielding Data'!F:F, 'Fielding Data'!$A:$A, $A4761)</f>
        <v>16</v>
      </c>
      <c r="W4761" s="13">
        <f>SUMIFS('Fielding Data'!G:G, 'Fielding Data'!$A:$A, $A4761)</f>
        <v>10</v>
      </c>
      <c r="X4761" s="13">
        <f>SUMIFS('Fielding Data'!H:H, 'Fielding Data'!$A:$A, $A4761)</f>
        <v>0</v>
      </c>
    </row>
    <row r="4762" spans="1:24" x14ac:dyDescent="0.3">
      <c r="A4762" s="13" t="str">
        <f t="shared" si="149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 t="shared" si="148"/>
        <v>3B</v>
      </c>
      <c r="Q4762" s="13">
        <f>IFERROR(VLOOKUP($A4762, 'Fielding Data'!$A$1:$H$12056, 5, 0), 0)</f>
        <v>69</v>
      </c>
      <c r="R4762" s="13">
        <f>IFERROR(VLOOKUP($A4762, 'Fielding Data'!$A$1:$H$12056, 6, 0), 0)</f>
        <v>280</v>
      </c>
      <c r="S4762" s="13">
        <f>IFERROR(VLOOKUP($A4762, 'Fielding Data'!$A$1:$H$12056, 7, 0), 0)</f>
        <v>15</v>
      </c>
      <c r="T4762" s="13">
        <f>IFERROR(VLOOKUP($A4762, 'Fielding Data'!$A$1:$H$12056, 8, 0), 0)</f>
        <v>31</v>
      </c>
      <c r="U4762" s="13">
        <f>SUMIFS('Fielding Data'!E:E, 'Fielding Data'!$A:$A, $A4762)</f>
        <v>69</v>
      </c>
      <c r="V4762" s="13">
        <f>SUMIFS('Fielding Data'!F:F, 'Fielding Data'!$A:$A, $A4762)</f>
        <v>280</v>
      </c>
      <c r="W4762" s="13">
        <f>SUMIFS('Fielding Data'!G:G, 'Fielding Data'!$A:$A, $A4762)</f>
        <v>15</v>
      </c>
      <c r="X4762" s="13">
        <f>SUMIFS('Fielding Data'!H:H, 'Fielding Data'!$A:$A, $A4762)</f>
        <v>31</v>
      </c>
    </row>
    <row r="4763" spans="1:24" x14ac:dyDescent="0.3">
      <c r="A4763" s="13" t="str">
        <f t="shared" si="149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 t="shared" si="148"/>
        <v>1B</v>
      </c>
      <c r="Q4763" s="13">
        <f>IFERROR(VLOOKUP($A4763, 'Fielding Data'!$A$1:$H$12056, 5, 0), 0)</f>
        <v>144</v>
      </c>
      <c r="R4763" s="13">
        <f>IFERROR(VLOOKUP($A4763, 'Fielding Data'!$A$1:$H$12056, 6, 0), 0)</f>
        <v>13</v>
      </c>
      <c r="S4763" s="13">
        <f>IFERROR(VLOOKUP($A4763, 'Fielding Data'!$A$1:$H$12056, 7, 0), 0)</f>
        <v>2</v>
      </c>
      <c r="T4763" s="13">
        <f>IFERROR(VLOOKUP($A4763, 'Fielding Data'!$A$1:$H$12056, 8, 0), 0)</f>
        <v>17</v>
      </c>
      <c r="U4763" s="13">
        <f>SUMIFS('Fielding Data'!E:E, 'Fielding Data'!$A:$A, $A4763)</f>
        <v>304</v>
      </c>
      <c r="V4763" s="13">
        <f>SUMIFS('Fielding Data'!F:F, 'Fielding Data'!$A:$A, $A4763)</f>
        <v>20</v>
      </c>
      <c r="W4763" s="13">
        <f>SUMIFS('Fielding Data'!G:G, 'Fielding Data'!$A:$A, $A4763)</f>
        <v>4</v>
      </c>
      <c r="X4763" s="13">
        <f>SUMIFS('Fielding Data'!H:H, 'Fielding Data'!$A:$A, $A4763)</f>
        <v>18</v>
      </c>
    </row>
    <row r="4764" spans="1:24" x14ac:dyDescent="0.3">
      <c r="A4764" s="13" t="str">
        <f t="shared" si="149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 t="shared" si="148"/>
        <v>1B</v>
      </c>
      <c r="Q4764" s="13">
        <f>IFERROR(VLOOKUP($A4764, 'Fielding Data'!$A$1:$H$12056, 5, 0), 0)</f>
        <v>90</v>
      </c>
      <c r="R4764" s="13">
        <f>IFERROR(VLOOKUP($A4764, 'Fielding Data'!$A$1:$H$12056, 6, 0), 0)</f>
        <v>5</v>
      </c>
      <c r="S4764" s="13">
        <f>IFERROR(VLOOKUP($A4764, 'Fielding Data'!$A$1:$H$12056, 7, 0), 0)</f>
        <v>0</v>
      </c>
      <c r="T4764" s="13">
        <f>IFERROR(VLOOKUP($A4764, 'Fielding Data'!$A$1:$H$12056, 8, 0), 0)</f>
        <v>4</v>
      </c>
      <c r="U4764" s="13">
        <f>SUMIFS('Fielding Data'!E:E, 'Fielding Data'!$A:$A, $A4764)</f>
        <v>132</v>
      </c>
      <c r="V4764" s="13">
        <f>SUMIFS('Fielding Data'!F:F, 'Fielding Data'!$A:$A, $A4764)</f>
        <v>85</v>
      </c>
      <c r="W4764" s="13">
        <f>SUMIFS('Fielding Data'!G:G, 'Fielding Data'!$A:$A, $A4764)</f>
        <v>3</v>
      </c>
      <c r="X4764" s="13">
        <f>SUMIFS('Fielding Data'!H:H, 'Fielding Data'!$A:$A, $A4764)</f>
        <v>26</v>
      </c>
    </row>
    <row r="4765" spans="1:24" x14ac:dyDescent="0.3">
      <c r="A4765" s="13" t="str">
        <f t="shared" si="149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 t="shared" si="148"/>
        <v>P</v>
      </c>
      <c r="Q4765" s="13">
        <f>IFERROR(VLOOKUP($A4765, 'Fielding Data'!$A$1:$H$12056, 5, 0), 0)</f>
        <v>17</v>
      </c>
      <c r="R4765" s="13">
        <f>IFERROR(VLOOKUP($A4765, 'Fielding Data'!$A$1:$H$12056, 6, 0), 0)</f>
        <v>20</v>
      </c>
      <c r="S4765" s="13">
        <f>IFERROR(VLOOKUP($A4765, 'Fielding Data'!$A$1:$H$12056, 7, 0), 0)</f>
        <v>2</v>
      </c>
      <c r="T4765" s="13">
        <f>IFERROR(VLOOKUP($A4765, 'Fielding Data'!$A$1:$H$12056, 8, 0), 0)</f>
        <v>1</v>
      </c>
      <c r="U4765" s="13">
        <f>SUMIFS('Fielding Data'!E:E, 'Fielding Data'!$A:$A, $A4765)</f>
        <v>17</v>
      </c>
      <c r="V4765" s="13">
        <f>SUMIFS('Fielding Data'!F:F, 'Fielding Data'!$A:$A, $A4765)</f>
        <v>20</v>
      </c>
      <c r="W4765" s="13">
        <f>SUMIFS('Fielding Data'!G:G, 'Fielding Data'!$A:$A, $A4765)</f>
        <v>2</v>
      </c>
      <c r="X4765" s="13">
        <f>SUMIFS('Fielding Data'!H:H, 'Fielding Data'!$A:$A, $A4765)</f>
        <v>1</v>
      </c>
    </row>
    <row r="4766" spans="1:24" x14ac:dyDescent="0.3">
      <c r="A4766" s="13" t="str">
        <f t="shared" si="149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 t="shared" si="148"/>
        <v>P</v>
      </c>
      <c r="Q4766" s="13">
        <f>IFERROR(VLOOKUP($A4766, 'Fielding Data'!$A$1:$H$12056, 5, 0), 0)</f>
        <v>12</v>
      </c>
      <c r="R4766" s="13">
        <f>IFERROR(VLOOKUP($A4766, 'Fielding Data'!$A$1:$H$12056, 6, 0), 0)</f>
        <v>12</v>
      </c>
      <c r="S4766" s="13">
        <f>IFERROR(VLOOKUP($A4766, 'Fielding Data'!$A$1:$H$12056, 7, 0), 0)</f>
        <v>1</v>
      </c>
      <c r="T4766" s="13">
        <f>IFERROR(VLOOKUP($A4766, 'Fielding Data'!$A$1:$H$12056, 8, 0), 0)</f>
        <v>2</v>
      </c>
      <c r="U4766" s="13">
        <f>SUMIFS('Fielding Data'!E:E, 'Fielding Data'!$A:$A, $A4766)</f>
        <v>12</v>
      </c>
      <c r="V4766" s="13">
        <f>SUMIFS('Fielding Data'!F:F, 'Fielding Data'!$A:$A, $A4766)</f>
        <v>12</v>
      </c>
      <c r="W4766" s="13">
        <f>SUMIFS('Fielding Data'!G:G, 'Fielding Data'!$A:$A, $A4766)</f>
        <v>1</v>
      </c>
      <c r="X4766" s="13">
        <f>SUMIFS('Fielding Data'!H:H, 'Fielding Data'!$A:$A, $A4766)</f>
        <v>2</v>
      </c>
    </row>
    <row r="4767" spans="1:24" x14ac:dyDescent="0.3">
      <c r="A4767" s="13" t="str">
        <f t="shared" si="149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 t="shared" si="148"/>
        <v>SS</v>
      </c>
      <c r="Q4767" s="13">
        <f>IFERROR(VLOOKUP($A4767, 'Fielding Data'!$A$1:$H$12056, 5, 0), 0)</f>
        <v>14</v>
      </c>
      <c r="R4767" s="13">
        <f>IFERROR(VLOOKUP($A4767, 'Fielding Data'!$A$1:$H$12056, 6, 0), 0)</f>
        <v>26</v>
      </c>
      <c r="S4767" s="13">
        <f>IFERROR(VLOOKUP($A4767, 'Fielding Data'!$A$1:$H$12056, 7, 0), 0)</f>
        <v>3</v>
      </c>
      <c r="T4767" s="13">
        <f>IFERROR(VLOOKUP($A4767, 'Fielding Data'!$A$1:$H$12056, 8, 0), 0)</f>
        <v>6</v>
      </c>
      <c r="U4767" s="13">
        <f>SUMIFS('Fielding Data'!E:E, 'Fielding Data'!$A:$A, $A4767)</f>
        <v>14</v>
      </c>
      <c r="V4767" s="13">
        <f>SUMIFS('Fielding Data'!F:F, 'Fielding Data'!$A:$A, $A4767)</f>
        <v>26</v>
      </c>
      <c r="W4767" s="13">
        <f>SUMIFS('Fielding Data'!G:G, 'Fielding Data'!$A:$A, $A4767)</f>
        <v>3</v>
      </c>
      <c r="X4767" s="13">
        <f>SUMIFS('Fielding Data'!H:H, 'Fielding Data'!$A:$A, $A4767)</f>
        <v>6</v>
      </c>
    </row>
    <row r="4768" spans="1:24" x14ac:dyDescent="0.3">
      <c r="A4768" s="13" t="str">
        <f t="shared" si="149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 t="shared" si="148"/>
        <v>3B</v>
      </c>
      <c r="Q4768" s="13">
        <f>IFERROR(VLOOKUP($A4768, 'Fielding Data'!$A$1:$H$12056, 5, 0), 0)</f>
        <v>59</v>
      </c>
      <c r="R4768" s="13">
        <f>IFERROR(VLOOKUP($A4768, 'Fielding Data'!$A$1:$H$12056, 6, 0), 0)</f>
        <v>206</v>
      </c>
      <c r="S4768" s="13">
        <f>IFERROR(VLOOKUP($A4768, 'Fielding Data'!$A$1:$H$12056, 7, 0), 0)</f>
        <v>16</v>
      </c>
      <c r="T4768" s="13">
        <f>IFERROR(VLOOKUP($A4768, 'Fielding Data'!$A$1:$H$12056, 8, 0), 0)</f>
        <v>18</v>
      </c>
      <c r="U4768" s="13">
        <f>SUMIFS('Fielding Data'!E:E, 'Fielding Data'!$A:$A, $A4768)</f>
        <v>59</v>
      </c>
      <c r="V4768" s="13">
        <f>SUMIFS('Fielding Data'!F:F, 'Fielding Data'!$A:$A, $A4768)</f>
        <v>206</v>
      </c>
      <c r="W4768" s="13">
        <f>SUMIFS('Fielding Data'!G:G, 'Fielding Data'!$A:$A, $A4768)</f>
        <v>16</v>
      </c>
      <c r="X4768" s="13">
        <f>SUMIFS('Fielding Data'!H:H, 'Fielding Data'!$A:$A, $A4768)</f>
        <v>18</v>
      </c>
    </row>
    <row r="4769" spans="1:24" x14ac:dyDescent="0.3">
      <c r="A4769" s="13" t="str">
        <f t="shared" si="149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 t="shared" si="148"/>
        <v>P</v>
      </c>
      <c r="Q4769" s="13">
        <f>IFERROR(VLOOKUP($A4769, 'Fielding Data'!$A$1:$H$12056, 5, 0), 0)</f>
        <v>5</v>
      </c>
      <c r="R4769" s="13">
        <f>IFERROR(VLOOKUP($A4769, 'Fielding Data'!$A$1:$H$12056, 6, 0), 0)</f>
        <v>13</v>
      </c>
      <c r="S4769" s="13">
        <f>IFERROR(VLOOKUP($A4769, 'Fielding Data'!$A$1:$H$12056, 7, 0), 0)</f>
        <v>1</v>
      </c>
      <c r="T4769" s="13">
        <f>IFERROR(VLOOKUP($A4769, 'Fielding Data'!$A$1:$H$12056, 8, 0), 0)</f>
        <v>1</v>
      </c>
      <c r="U4769" s="13">
        <f>SUMIFS('Fielding Data'!E:E, 'Fielding Data'!$A:$A, $A4769)</f>
        <v>5</v>
      </c>
      <c r="V4769" s="13">
        <f>SUMIFS('Fielding Data'!F:F, 'Fielding Data'!$A:$A, $A4769)</f>
        <v>13</v>
      </c>
      <c r="W4769" s="13">
        <f>SUMIFS('Fielding Data'!G:G, 'Fielding Data'!$A:$A, $A4769)</f>
        <v>1</v>
      </c>
      <c r="X4769" s="13">
        <f>SUMIFS('Fielding Data'!H:H, 'Fielding Data'!$A:$A, $A4769)</f>
        <v>1</v>
      </c>
    </row>
    <row r="4770" spans="1:24" x14ac:dyDescent="0.3">
      <c r="A4770" s="13" t="str">
        <f t="shared" si="149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 t="shared" si="148"/>
        <v>P</v>
      </c>
      <c r="Q4770" s="13">
        <f>IFERROR(VLOOKUP($A4770, 'Fielding Data'!$A$1:$H$12056, 5, 0), 0)</f>
        <v>0</v>
      </c>
      <c r="R4770" s="13">
        <f>IFERROR(VLOOKUP($A4770, 'Fielding Data'!$A$1:$H$12056, 6, 0), 0)</f>
        <v>0</v>
      </c>
      <c r="S4770" s="13">
        <f>IFERROR(VLOOKUP($A4770, 'Fielding Data'!$A$1:$H$12056, 7, 0), 0)</f>
        <v>0</v>
      </c>
      <c r="T4770" s="13">
        <f>IFERROR(VLOOKUP($A4770, 'Fielding Data'!$A$1:$H$12056, 8, 0), 0)</f>
        <v>0</v>
      </c>
      <c r="U4770" s="13">
        <f>SUMIFS('Fielding Data'!E:E, 'Fielding Data'!$A:$A, $A4770)</f>
        <v>0</v>
      </c>
      <c r="V4770" s="13">
        <f>SUMIFS('Fielding Data'!F:F, 'Fielding Data'!$A:$A, $A4770)</f>
        <v>0</v>
      </c>
      <c r="W4770" s="13">
        <f>SUMIFS('Fielding Data'!G:G, 'Fielding Data'!$A:$A, $A4770)</f>
        <v>0</v>
      </c>
      <c r="X4770" s="13">
        <f>SUMIFS('Fielding Data'!H:H, 'Fielding Data'!$A:$A, $A4770)</f>
        <v>0</v>
      </c>
    </row>
    <row r="4771" spans="1:24" x14ac:dyDescent="0.3">
      <c r="A4771" s="13" t="str">
        <f t="shared" si="149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 t="shared" si="148"/>
        <v>1B</v>
      </c>
      <c r="Q4771" s="13">
        <f>IFERROR(VLOOKUP($A4771, 'Fielding Data'!$A$1:$H$12056, 5, 0), 0)</f>
        <v>0</v>
      </c>
      <c r="R4771" s="13">
        <f>IFERROR(VLOOKUP($A4771, 'Fielding Data'!$A$1:$H$12056, 6, 0), 0)</f>
        <v>0</v>
      </c>
      <c r="S4771" s="13">
        <f>IFERROR(VLOOKUP($A4771, 'Fielding Data'!$A$1:$H$12056, 7, 0), 0)</f>
        <v>0</v>
      </c>
      <c r="T4771" s="13">
        <f>IFERROR(VLOOKUP($A4771, 'Fielding Data'!$A$1:$H$12056, 8, 0), 0)</f>
        <v>0</v>
      </c>
      <c r="U4771" s="13">
        <f>SUMIFS('Fielding Data'!E:E, 'Fielding Data'!$A:$A, $A4771)</f>
        <v>883</v>
      </c>
      <c r="V4771" s="13">
        <f>SUMIFS('Fielding Data'!F:F, 'Fielding Data'!$A:$A, $A4771)</f>
        <v>52</v>
      </c>
      <c r="W4771" s="13">
        <f>SUMIFS('Fielding Data'!G:G, 'Fielding Data'!$A:$A, $A4771)</f>
        <v>5</v>
      </c>
      <c r="X4771" s="13">
        <f>SUMIFS('Fielding Data'!H:H, 'Fielding Data'!$A:$A, $A4771)</f>
        <v>9</v>
      </c>
    </row>
    <row r="4772" spans="1:24" x14ac:dyDescent="0.3">
      <c r="A4772" s="13" t="str">
        <f t="shared" si="149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 t="shared" si="148"/>
        <v>P</v>
      </c>
      <c r="Q4772" s="13">
        <f>IFERROR(VLOOKUP($A4772, 'Fielding Data'!$A$1:$H$12056, 5, 0), 0)</f>
        <v>5</v>
      </c>
      <c r="R4772" s="13">
        <f>IFERROR(VLOOKUP($A4772, 'Fielding Data'!$A$1:$H$12056, 6, 0), 0)</f>
        <v>10</v>
      </c>
      <c r="S4772" s="13">
        <f>IFERROR(VLOOKUP($A4772, 'Fielding Data'!$A$1:$H$12056, 7, 0), 0)</f>
        <v>0</v>
      </c>
      <c r="T4772" s="13">
        <f>IFERROR(VLOOKUP($A4772, 'Fielding Data'!$A$1:$H$12056, 8, 0), 0)</f>
        <v>2</v>
      </c>
      <c r="U4772" s="13">
        <f>SUMIFS('Fielding Data'!E:E, 'Fielding Data'!$A:$A, $A4772)</f>
        <v>5</v>
      </c>
      <c r="V4772" s="13">
        <f>SUMIFS('Fielding Data'!F:F, 'Fielding Data'!$A:$A, $A4772)</f>
        <v>10</v>
      </c>
      <c r="W4772" s="13">
        <f>SUMIFS('Fielding Data'!G:G, 'Fielding Data'!$A:$A, $A4772)</f>
        <v>0</v>
      </c>
      <c r="X4772" s="13">
        <f>SUMIFS('Fielding Data'!H:H, 'Fielding Data'!$A:$A, $A4772)</f>
        <v>2</v>
      </c>
    </row>
    <row r="4773" spans="1:24" x14ac:dyDescent="0.3">
      <c r="A4773" s="13" t="str">
        <f t="shared" si="149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 t="shared" si="148"/>
        <v>2B</v>
      </c>
      <c r="Q4773" s="13">
        <f>IFERROR(VLOOKUP($A4773, 'Fielding Data'!$A$1:$H$12056, 5, 0), 0)</f>
        <v>52</v>
      </c>
      <c r="R4773" s="13">
        <f>IFERROR(VLOOKUP($A4773, 'Fielding Data'!$A$1:$H$12056, 6, 0), 0)</f>
        <v>86</v>
      </c>
      <c r="S4773" s="13">
        <f>IFERROR(VLOOKUP($A4773, 'Fielding Data'!$A$1:$H$12056, 7, 0), 0)</f>
        <v>1</v>
      </c>
      <c r="T4773" s="13">
        <f>IFERROR(VLOOKUP($A4773, 'Fielding Data'!$A$1:$H$12056, 8, 0), 0)</f>
        <v>19</v>
      </c>
      <c r="U4773" s="13">
        <f>SUMIFS('Fielding Data'!E:E, 'Fielding Data'!$A:$A, $A4773)</f>
        <v>150</v>
      </c>
      <c r="V4773" s="13">
        <f>SUMIFS('Fielding Data'!F:F, 'Fielding Data'!$A:$A, $A4773)</f>
        <v>174</v>
      </c>
      <c r="W4773" s="13">
        <f>SUMIFS('Fielding Data'!G:G, 'Fielding Data'!$A:$A, $A4773)</f>
        <v>8</v>
      </c>
      <c r="X4773" s="13">
        <f>SUMIFS('Fielding Data'!H:H, 'Fielding Data'!$A:$A, $A4773)</f>
        <v>29</v>
      </c>
    </row>
    <row r="4774" spans="1:24" x14ac:dyDescent="0.3">
      <c r="A4774" s="13" t="str">
        <f t="shared" si="149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 t="shared" si="148"/>
        <v>P</v>
      </c>
      <c r="Q4774" s="13">
        <f>IFERROR(VLOOKUP($A4774, 'Fielding Data'!$A$1:$H$12056, 5, 0), 0)</f>
        <v>1</v>
      </c>
      <c r="R4774" s="13">
        <f>IFERROR(VLOOKUP($A4774, 'Fielding Data'!$A$1:$H$12056, 6, 0), 0)</f>
        <v>3</v>
      </c>
      <c r="S4774" s="13">
        <f>IFERROR(VLOOKUP($A4774, 'Fielding Data'!$A$1:$H$12056, 7, 0), 0)</f>
        <v>0</v>
      </c>
      <c r="T4774" s="13">
        <f>IFERROR(VLOOKUP($A4774, 'Fielding Data'!$A$1:$H$12056, 8, 0), 0)</f>
        <v>0</v>
      </c>
      <c r="U4774" s="13">
        <f>SUMIFS('Fielding Data'!E:E, 'Fielding Data'!$A:$A, $A4774)</f>
        <v>1</v>
      </c>
      <c r="V4774" s="13">
        <f>SUMIFS('Fielding Data'!F:F, 'Fielding Data'!$A:$A, $A4774)</f>
        <v>3</v>
      </c>
      <c r="W4774" s="13">
        <f>SUMIFS('Fielding Data'!G:G, 'Fielding Data'!$A:$A, $A4774)</f>
        <v>0</v>
      </c>
      <c r="X4774" s="13">
        <f>SUMIFS('Fielding Data'!H:H, 'Fielding Data'!$A:$A, $A4774)</f>
        <v>0</v>
      </c>
    </row>
    <row r="4775" spans="1:24" x14ac:dyDescent="0.3">
      <c r="A4775" s="13" t="str">
        <f t="shared" si="149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 t="shared" si="148"/>
        <v>SS</v>
      </c>
      <c r="Q4775" s="13">
        <f>IFERROR(VLOOKUP($A4775, 'Fielding Data'!$A$1:$H$12056, 5, 0), 0)</f>
        <v>194</v>
      </c>
      <c r="R4775" s="13">
        <f>IFERROR(VLOOKUP($A4775, 'Fielding Data'!$A$1:$H$12056, 6, 0), 0)</f>
        <v>359</v>
      </c>
      <c r="S4775" s="13">
        <f>IFERROR(VLOOKUP($A4775, 'Fielding Data'!$A$1:$H$12056, 7, 0), 0)</f>
        <v>10</v>
      </c>
      <c r="T4775" s="13">
        <f>IFERROR(VLOOKUP($A4775, 'Fielding Data'!$A$1:$H$12056, 8, 0), 0)</f>
        <v>75</v>
      </c>
      <c r="U4775" s="13">
        <f>SUMIFS('Fielding Data'!E:E, 'Fielding Data'!$A:$A, $A4775)</f>
        <v>194</v>
      </c>
      <c r="V4775" s="13">
        <f>SUMIFS('Fielding Data'!F:F, 'Fielding Data'!$A:$A, $A4775)</f>
        <v>359</v>
      </c>
      <c r="W4775" s="13">
        <f>SUMIFS('Fielding Data'!G:G, 'Fielding Data'!$A:$A, $A4775)</f>
        <v>10</v>
      </c>
      <c r="X4775" s="13">
        <f>SUMIFS('Fielding Data'!H:H, 'Fielding Data'!$A:$A, $A4775)</f>
        <v>75</v>
      </c>
    </row>
    <row r="4776" spans="1:24" x14ac:dyDescent="0.3">
      <c r="A4776" s="13" t="str">
        <f t="shared" si="149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 t="shared" si="148"/>
        <v>P</v>
      </c>
      <c r="Q4776" s="13">
        <f>IFERROR(VLOOKUP($A4776, 'Fielding Data'!$A$1:$H$12056, 5, 0), 0)</f>
        <v>9</v>
      </c>
      <c r="R4776" s="13">
        <f>IFERROR(VLOOKUP($A4776, 'Fielding Data'!$A$1:$H$12056, 6, 0), 0)</f>
        <v>10</v>
      </c>
      <c r="S4776" s="13">
        <f>IFERROR(VLOOKUP($A4776, 'Fielding Data'!$A$1:$H$12056, 7, 0), 0)</f>
        <v>2</v>
      </c>
      <c r="T4776" s="13">
        <f>IFERROR(VLOOKUP($A4776, 'Fielding Data'!$A$1:$H$12056, 8, 0), 0)</f>
        <v>6</v>
      </c>
      <c r="U4776" s="13">
        <f>SUMIFS('Fielding Data'!E:E, 'Fielding Data'!$A:$A, $A4776)</f>
        <v>9</v>
      </c>
      <c r="V4776" s="13">
        <f>SUMIFS('Fielding Data'!F:F, 'Fielding Data'!$A:$A, $A4776)</f>
        <v>10</v>
      </c>
      <c r="W4776" s="13">
        <f>SUMIFS('Fielding Data'!G:G, 'Fielding Data'!$A:$A, $A4776)</f>
        <v>2</v>
      </c>
      <c r="X4776" s="13">
        <f>SUMIFS('Fielding Data'!H:H, 'Fielding Data'!$A:$A, $A4776)</f>
        <v>6</v>
      </c>
    </row>
    <row r="4777" spans="1:24" x14ac:dyDescent="0.3">
      <c r="A4777" s="13" t="str">
        <f t="shared" si="149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 t="shared" si="148"/>
        <v>2B</v>
      </c>
      <c r="Q4777" s="13">
        <f>IFERROR(VLOOKUP($A4777, 'Fielding Data'!$A$1:$H$12056, 5, 0), 0)</f>
        <v>60</v>
      </c>
      <c r="R4777" s="13">
        <f>IFERROR(VLOOKUP($A4777, 'Fielding Data'!$A$1:$H$12056, 6, 0), 0)</f>
        <v>51</v>
      </c>
      <c r="S4777" s="13">
        <f>IFERROR(VLOOKUP($A4777, 'Fielding Data'!$A$1:$H$12056, 7, 0), 0)</f>
        <v>5</v>
      </c>
      <c r="T4777" s="13">
        <f>IFERROR(VLOOKUP($A4777, 'Fielding Data'!$A$1:$H$12056, 8, 0), 0)</f>
        <v>18</v>
      </c>
      <c r="U4777" s="13">
        <f>SUMIFS('Fielding Data'!E:E, 'Fielding Data'!$A:$A, $A4777)</f>
        <v>105</v>
      </c>
      <c r="V4777" s="13">
        <f>SUMIFS('Fielding Data'!F:F, 'Fielding Data'!$A:$A, $A4777)</f>
        <v>140</v>
      </c>
      <c r="W4777" s="13">
        <f>SUMIFS('Fielding Data'!G:G, 'Fielding Data'!$A:$A, $A4777)</f>
        <v>10</v>
      </c>
      <c r="X4777" s="13">
        <f>SUMIFS('Fielding Data'!H:H, 'Fielding Data'!$A:$A, $A4777)</f>
        <v>40</v>
      </c>
    </row>
    <row r="4778" spans="1:24" x14ac:dyDescent="0.3">
      <c r="A4778" s="13" t="str">
        <f t="shared" si="149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 t="shared" si="148"/>
        <v>P</v>
      </c>
      <c r="Q4778" s="13">
        <f>IFERROR(VLOOKUP($A4778, 'Fielding Data'!$A$1:$H$12056, 5, 0), 0)</f>
        <v>1</v>
      </c>
      <c r="R4778" s="13">
        <f>IFERROR(VLOOKUP($A4778, 'Fielding Data'!$A$1:$H$12056, 6, 0), 0)</f>
        <v>1</v>
      </c>
      <c r="S4778" s="13">
        <f>IFERROR(VLOOKUP($A4778, 'Fielding Data'!$A$1:$H$12056, 7, 0), 0)</f>
        <v>0</v>
      </c>
      <c r="T4778" s="13">
        <f>IFERROR(VLOOKUP($A4778, 'Fielding Data'!$A$1:$H$12056, 8, 0), 0)</f>
        <v>0</v>
      </c>
      <c r="U4778" s="13">
        <f>SUMIFS('Fielding Data'!E:E, 'Fielding Data'!$A:$A, $A4778)</f>
        <v>1</v>
      </c>
      <c r="V4778" s="13">
        <f>SUMIFS('Fielding Data'!F:F, 'Fielding Data'!$A:$A, $A4778)</f>
        <v>1</v>
      </c>
      <c r="W4778" s="13">
        <f>SUMIFS('Fielding Data'!G:G, 'Fielding Data'!$A:$A, $A4778)</f>
        <v>0</v>
      </c>
      <c r="X4778" s="13">
        <f>SUMIFS('Fielding Data'!H:H, 'Fielding Data'!$A:$A, $A4778)</f>
        <v>0</v>
      </c>
    </row>
    <row r="4779" spans="1:24" x14ac:dyDescent="0.3">
      <c r="A4779" s="13" t="str">
        <f t="shared" si="149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 t="shared" si="148"/>
        <v>P</v>
      </c>
      <c r="Q4779" s="13">
        <f>IFERROR(VLOOKUP($A4779, 'Fielding Data'!$A$1:$H$12056, 5, 0), 0)</f>
        <v>13</v>
      </c>
      <c r="R4779" s="13">
        <f>IFERROR(VLOOKUP($A4779, 'Fielding Data'!$A$1:$H$12056, 6, 0), 0)</f>
        <v>17</v>
      </c>
      <c r="S4779" s="13">
        <f>IFERROR(VLOOKUP($A4779, 'Fielding Data'!$A$1:$H$12056, 7, 0), 0)</f>
        <v>0</v>
      </c>
      <c r="T4779" s="13">
        <f>IFERROR(VLOOKUP($A4779, 'Fielding Data'!$A$1:$H$12056, 8, 0), 0)</f>
        <v>2</v>
      </c>
      <c r="U4779" s="13">
        <f>SUMIFS('Fielding Data'!E:E, 'Fielding Data'!$A:$A, $A4779)</f>
        <v>13</v>
      </c>
      <c r="V4779" s="13">
        <f>SUMIFS('Fielding Data'!F:F, 'Fielding Data'!$A:$A, $A4779)</f>
        <v>17</v>
      </c>
      <c r="W4779" s="13">
        <f>SUMIFS('Fielding Data'!G:G, 'Fielding Data'!$A:$A, $A4779)</f>
        <v>0</v>
      </c>
      <c r="X4779" s="13">
        <f>SUMIFS('Fielding Data'!H:H, 'Fielding Data'!$A:$A, $A4779)</f>
        <v>2</v>
      </c>
    </row>
    <row r="4780" spans="1:24" x14ac:dyDescent="0.3">
      <c r="A4780" s="13" t="str">
        <f t="shared" si="149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 t="shared" si="148"/>
        <v>1B</v>
      </c>
      <c r="Q4780" s="13">
        <f>IFERROR(VLOOKUP($A4780, 'Fielding Data'!$A$1:$H$12056, 5, 0), 0)</f>
        <v>263</v>
      </c>
      <c r="R4780" s="13">
        <f>IFERROR(VLOOKUP($A4780, 'Fielding Data'!$A$1:$H$12056, 6, 0), 0)</f>
        <v>15</v>
      </c>
      <c r="S4780" s="13">
        <f>IFERROR(VLOOKUP($A4780, 'Fielding Data'!$A$1:$H$12056, 7, 0), 0)</f>
        <v>2</v>
      </c>
      <c r="T4780" s="13">
        <f>IFERROR(VLOOKUP($A4780, 'Fielding Data'!$A$1:$H$12056, 8, 0), 0)</f>
        <v>23</v>
      </c>
      <c r="U4780" s="13">
        <f>SUMIFS('Fielding Data'!E:E, 'Fielding Data'!$A:$A, $A4780)</f>
        <v>284</v>
      </c>
      <c r="V4780" s="13">
        <f>SUMIFS('Fielding Data'!F:F, 'Fielding Data'!$A:$A, $A4780)</f>
        <v>60</v>
      </c>
      <c r="W4780" s="13">
        <f>SUMIFS('Fielding Data'!G:G, 'Fielding Data'!$A:$A, $A4780)</f>
        <v>3</v>
      </c>
      <c r="X4780" s="13">
        <f>SUMIFS('Fielding Data'!H:H, 'Fielding Data'!$A:$A, $A4780)</f>
        <v>32</v>
      </c>
    </row>
    <row r="4781" spans="1:24" x14ac:dyDescent="0.3">
      <c r="A4781" s="13" t="str">
        <f t="shared" si="149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 t="shared" si="148"/>
        <v>C</v>
      </c>
      <c r="Q4781" s="13">
        <f>IFERROR(VLOOKUP($A4781, 'Fielding Data'!$A$1:$H$12056, 5, 0), 0)</f>
        <v>437</v>
      </c>
      <c r="R4781" s="13">
        <f>IFERROR(VLOOKUP($A4781, 'Fielding Data'!$A$1:$H$12056, 6, 0), 0)</f>
        <v>30</v>
      </c>
      <c r="S4781" s="13">
        <f>IFERROR(VLOOKUP($A4781, 'Fielding Data'!$A$1:$H$12056, 7, 0), 0)</f>
        <v>2</v>
      </c>
      <c r="T4781" s="13">
        <f>IFERROR(VLOOKUP($A4781, 'Fielding Data'!$A$1:$H$12056, 8, 0), 0)</f>
        <v>2</v>
      </c>
      <c r="U4781" s="13">
        <f>SUMIFS('Fielding Data'!E:E, 'Fielding Data'!$A:$A, $A4781)</f>
        <v>437</v>
      </c>
      <c r="V4781" s="13">
        <f>SUMIFS('Fielding Data'!F:F, 'Fielding Data'!$A:$A, $A4781)</f>
        <v>30</v>
      </c>
      <c r="W4781" s="13">
        <f>SUMIFS('Fielding Data'!G:G, 'Fielding Data'!$A:$A, $A4781)</f>
        <v>2</v>
      </c>
      <c r="X4781" s="13">
        <f>SUMIFS('Fielding Data'!H:H, 'Fielding Data'!$A:$A, $A4781)</f>
        <v>2</v>
      </c>
    </row>
    <row r="4782" spans="1:24" x14ac:dyDescent="0.3">
      <c r="A4782" s="13" t="str">
        <f t="shared" si="149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 t="shared" si="148"/>
        <v>P</v>
      </c>
      <c r="Q4782" s="13">
        <f>IFERROR(VLOOKUP($A4782, 'Fielding Data'!$A$1:$H$12056, 5, 0), 0)</f>
        <v>6</v>
      </c>
      <c r="R4782" s="13">
        <f>IFERROR(VLOOKUP($A4782, 'Fielding Data'!$A$1:$H$12056, 6, 0), 0)</f>
        <v>1</v>
      </c>
      <c r="S4782" s="13">
        <f>IFERROR(VLOOKUP($A4782, 'Fielding Data'!$A$1:$H$12056, 7, 0), 0)</f>
        <v>0</v>
      </c>
      <c r="T4782" s="13">
        <f>IFERROR(VLOOKUP($A4782, 'Fielding Data'!$A$1:$H$12056, 8, 0), 0)</f>
        <v>1</v>
      </c>
      <c r="U4782" s="13">
        <f>SUMIFS('Fielding Data'!E:E, 'Fielding Data'!$A:$A, $A4782)</f>
        <v>6</v>
      </c>
      <c r="V4782" s="13">
        <f>SUMIFS('Fielding Data'!F:F, 'Fielding Data'!$A:$A, $A4782)</f>
        <v>1</v>
      </c>
      <c r="W4782" s="13">
        <f>SUMIFS('Fielding Data'!G:G, 'Fielding Data'!$A:$A, $A4782)</f>
        <v>0</v>
      </c>
      <c r="X4782" s="13">
        <f>SUMIFS('Fielding Data'!H:H, 'Fielding Data'!$A:$A, $A4782)</f>
        <v>1</v>
      </c>
    </row>
    <row r="4783" spans="1:24" x14ac:dyDescent="0.3">
      <c r="A4783" s="13" t="str">
        <f t="shared" si="149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 t="shared" si="148"/>
        <v>P</v>
      </c>
      <c r="Q4783" s="13">
        <f>IFERROR(VLOOKUP($A4783, 'Fielding Data'!$A$1:$H$12056, 5, 0), 0)</f>
        <v>1</v>
      </c>
      <c r="R4783" s="13">
        <f>IFERROR(VLOOKUP($A4783, 'Fielding Data'!$A$1:$H$12056, 6, 0), 0)</f>
        <v>5</v>
      </c>
      <c r="S4783" s="13">
        <f>IFERROR(VLOOKUP($A4783, 'Fielding Data'!$A$1:$H$12056, 7, 0), 0)</f>
        <v>0</v>
      </c>
      <c r="T4783" s="13">
        <f>IFERROR(VLOOKUP($A4783, 'Fielding Data'!$A$1:$H$12056, 8, 0), 0)</f>
        <v>0</v>
      </c>
      <c r="U4783" s="13">
        <f>SUMIFS('Fielding Data'!E:E, 'Fielding Data'!$A:$A, $A4783)</f>
        <v>1</v>
      </c>
      <c r="V4783" s="13">
        <f>SUMIFS('Fielding Data'!F:F, 'Fielding Data'!$A:$A, $A4783)</f>
        <v>5</v>
      </c>
      <c r="W4783" s="13">
        <f>SUMIFS('Fielding Data'!G:G, 'Fielding Data'!$A:$A, $A4783)</f>
        <v>0</v>
      </c>
      <c r="X4783" s="13">
        <f>SUMIFS('Fielding Data'!H:H, 'Fielding Data'!$A:$A, $A4783)</f>
        <v>0</v>
      </c>
    </row>
    <row r="4784" spans="1:24" x14ac:dyDescent="0.3">
      <c r="A4784" s="13" t="str">
        <f t="shared" si="149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 t="shared" si="148"/>
        <v>1B</v>
      </c>
      <c r="Q4784" s="13">
        <f>IFERROR(VLOOKUP($A4784, 'Fielding Data'!$A$1:$H$12056, 5, 0), 0)</f>
        <v>5</v>
      </c>
      <c r="R4784" s="13">
        <f>IFERROR(VLOOKUP($A4784, 'Fielding Data'!$A$1:$H$12056, 6, 0), 0)</f>
        <v>0</v>
      </c>
      <c r="S4784" s="13">
        <f>IFERROR(VLOOKUP($A4784, 'Fielding Data'!$A$1:$H$12056, 7, 0), 0)</f>
        <v>0</v>
      </c>
      <c r="T4784" s="13">
        <f>IFERROR(VLOOKUP($A4784, 'Fielding Data'!$A$1:$H$12056, 8, 0), 0)</f>
        <v>0</v>
      </c>
      <c r="U4784" s="13">
        <f>SUMIFS('Fielding Data'!E:E, 'Fielding Data'!$A:$A, $A4784)</f>
        <v>38</v>
      </c>
      <c r="V4784" s="13">
        <f>SUMIFS('Fielding Data'!F:F, 'Fielding Data'!$A:$A, $A4784)</f>
        <v>79</v>
      </c>
      <c r="W4784" s="13">
        <f>SUMIFS('Fielding Data'!G:G, 'Fielding Data'!$A:$A, $A4784)</f>
        <v>2</v>
      </c>
      <c r="X4784" s="13">
        <f>SUMIFS('Fielding Data'!H:H, 'Fielding Data'!$A:$A, $A4784)</f>
        <v>11</v>
      </c>
    </row>
    <row r="4785" spans="1:24" x14ac:dyDescent="0.3">
      <c r="A4785" s="13" t="str">
        <f t="shared" si="149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 t="shared" si="148"/>
        <v>CF</v>
      </c>
      <c r="Q4785" s="13">
        <f>IFERROR(VLOOKUP($A4785, 'Fielding Data'!$A$1:$H$12056, 5, 0), 0)</f>
        <v>3</v>
      </c>
      <c r="R4785" s="13">
        <f>IFERROR(VLOOKUP($A4785, 'Fielding Data'!$A$1:$H$12056, 6, 0), 0)</f>
        <v>0</v>
      </c>
      <c r="S4785" s="13">
        <f>IFERROR(VLOOKUP($A4785, 'Fielding Data'!$A$1:$H$12056, 7, 0), 0)</f>
        <v>0</v>
      </c>
      <c r="T4785" s="13">
        <f>IFERROR(VLOOKUP($A4785, 'Fielding Data'!$A$1:$H$12056, 8, 0), 0)</f>
        <v>0</v>
      </c>
      <c r="U4785" s="13">
        <f>SUMIFS('Fielding Data'!E:E, 'Fielding Data'!$A:$A, $A4785)</f>
        <v>228</v>
      </c>
      <c r="V4785" s="13">
        <f>SUMIFS('Fielding Data'!F:F, 'Fielding Data'!$A:$A, $A4785)</f>
        <v>6</v>
      </c>
      <c r="W4785" s="13">
        <f>SUMIFS('Fielding Data'!G:G, 'Fielding Data'!$A:$A, $A4785)</f>
        <v>4</v>
      </c>
      <c r="X4785" s="13">
        <f>SUMIFS('Fielding Data'!H:H, 'Fielding Data'!$A:$A, $A4785)</f>
        <v>2</v>
      </c>
    </row>
    <row r="4786" spans="1:24" x14ac:dyDescent="0.3">
      <c r="A4786" s="13" t="str">
        <f t="shared" si="149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 t="shared" si="148"/>
        <v>P</v>
      </c>
      <c r="Q4786" s="13">
        <f>IFERROR(VLOOKUP($A4786, 'Fielding Data'!$A$1:$H$12056, 5, 0), 0)</f>
        <v>1</v>
      </c>
      <c r="R4786" s="13">
        <f>IFERROR(VLOOKUP($A4786, 'Fielding Data'!$A$1:$H$12056, 6, 0), 0)</f>
        <v>0</v>
      </c>
      <c r="S4786" s="13">
        <f>IFERROR(VLOOKUP($A4786, 'Fielding Data'!$A$1:$H$12056, 7, 0), 0)</f>
        <v>0</v>
      </c>
      <c r="T4786" s="13">
        <f>IFERROR(VLOOKUP($A4786, 'Fielding Data'!$A$1:$H$12056, 8, 0), 0)</f>
        <v>0</v>
      </c>
      <c r="U4786" s="13">
        <f>SUMIFS('Fielding Data'!E:E, 'Fielding Data'!$A:$A, $A4786)</f>
        <v>1</v>
      </c>
      <c r="V4786" s="13">
        <f>SUMIFS('Fielding Data'!F:F, 'Fielding Data'!$A:$A, $A4786)</f>
        <v>0</v>
      </c>
      <c r="W4786" s="13">
        <f>SUMIFS('Fielding Data'!G:G, 'Fielding Data'!$A:$A, $A4786)</f>
        <v>0</v>
      </c>
      <c r="X4786" s="13">
        <f>SUMIFS('Fielding Data'!H:H, 'Fielding Data'!$A:$A, $A4786)</f>
        <v>0</v>
      </c>
    </row>
    <row r="4787" spans="1:24" x14ac:dyDescent="0.3">
      <c r="A4787" s="13" t="str">
        <f t="shared" si="149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 t="shared" si="148"/>
        <v>C</v>
      </c>
      <c r="Q4787" s="13">
        <f>IFERROR(VLOOKUP($A4787, 'Fielding Data'!$A$1:$H$12056, 5, 0), 0)</f>
        <v>110</v>
      </c>
      <c r="R4787" s="13">
        <f>IFERROR(VLOOKUP($A4787, 'Fielding Data'!$A$1:$H$12056, 6, 0), 0)</f>
        <v>14</v>
      </c>
      <c r="S4787" s="13">
        <f>IFERROR(VLOOKUP($A4787, 'Fielding Data'!$A$1:$H$12056, 7, 0), 0)</f>
        <v>0</v>
      </c>
      <c r="T4787" s="13">
        <f>IFERROR(VLOOKUP($A4787, 'Fielding Data'!$A$1:$H$12056, 8, 0), 0)</f>
        <v>2</v>
      </c>
      <c r="U4787" s="13">
        <f>SUMIFS('Fielding Data'!E:E, 'Fielding Data'!$A:$A, $A4787)</f>
        <v>110</v>
      </c>
      <c r="V4787" s="13">
        <f>SUMIFS('Fielding Data'!F:F, 'Fielding Data'!$A:$A, $A4787)</f>
        <v>14</v>
      </c>
      <c r="W4787" s="13">
        <f>SUMIFS('Fielding Data'!G:G, 'Fielding Data'!$A:$A, $A4787)</f>
        <v>0</v>
      </c>
      <c r="X4787" s="13">
        <f>SUMIFS('Fielding Data'!H:H, 'Fielding Data'!$A:$A, $A4787)</f>
        <v>2</v>
      </c>
    </row>
    <row r="4788" spans="1:24" x14ac:dyDescent="0.3">
      <c r="A4788" s="13" t="str">
        <f t="shared" si="149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 t="shared" si="148"/>
        <v>P</v>
      </c>
      <c r="Q4788" s="13">
        <f>IFERROR(VLOOKUP($A4788, 'Fielding Data'!$A$1:$H$12056, 5, 0), 0)</f>
        <v>2</v>
      </c>
      <c r="R4788" s="13">
        <f>IFERROR(VLOOKUP($A4788, 'Fielding Data'!$A$1:$H$12056, 6, 0), 0)</f>
        <v>4</v>
      </c>
      <c r="S4788" s="13">
        <f>IFERROR(VLOOKUP($A4788, 'Fielding Data'!$A$1:$H$12056, 7, 0), 0)</f>
        <v>1</v>
      </c>
      <c r="T4788" s="13">
        <f>IFERROR(VLOOKUP($A4788, 'Fielding Data'!$A$1:$H$12056, 8, 0), 0)</f>
        <v>0</v>
      </c>
      <c r="U4788" s="13">
        <f>SUMIFS('Fielding Data'!E:E, 'Fielding Data'!$A:$A, $A4788)</f>
        <v>2</v>
      </c>
      <c r="V4788" s="13">
        <f>SUMIFS('Fielding Data'!F:F, 'Fielding Data'!$A:$A, $A4788)</f>
        <v>4</v>
      </c>
      <c r="W4788" s="13">
        <f>SUMIFS('Fielding Data'!G:G, 'Fielding Data'!$A:$A, $A4788)</f>
        <v>1</v>
      </c>
      <c r="X4788" s="13">
        <f>SUMIFS('Fielding Data'!H:H, 'Fielding Data'!$A:$A, $A4788)</f>
        <v>0</v>
      </c>
    </row>
    <row r="4789" spans="1:24" x14ac:dyDescent="0.3">
      <c r="A4789" s="13" t="str">
        <f t="shared" si="149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 t="shared" si="148"/>
        <v>LF</v>
      </c>
      <c r="Q4789" s="13">
        <f>IFERROR(VLOOKUP($A4789, 'Fielding Data'!$A$1:$H$12056, 5, 0), 0)</f>
        <v>0</v>
      </c>
      <c r="R4789" s="13">
        <f>IFERROR(VLOOKUP($A4789, 'Fielding Data'!$A$1:$H$12056, 6, 0), 0)</f>
        <v>0</v>
      </c>
      <c r="S4789" s="13">
        <f>IFERROR(VLOOKUP($A4789, 'Fielding Data'!$A$1:$H$12056, 7, 0), 0)</f>
        <v>0</v>
      </c>
      <c r="T4789" s="13">
        <f>IFERROR(VLOOKUP($A4789, 'Fielding Data'!$A$1:$H$12056, 8, 0), 0)</f>
        <v>0</v>
      </c>
      <c r="U4789" s="13">
        <f>SUMIFS('Fielding Data'!E:E, 'Fielding Data'!$A:$A, $A4789)</f>
        <v>0</v>
      </c>
      <c r="V4789" s="13">
        <f>SUMIFS('Fielding Data'!F:F, 'Fielding Data'!$A:$A, $A4789)</f>
        <v>0</v>
      </c>
      <c r="W4789" s="13">
        <f>SUMIFS('Fielding Data'!G:G, 'Fielding Data'!$A:$A, $A4789)</f>
        <v>0</v>
      </c>
      <c r="X4789" s="13">
        <f>SUMIFS('Fielding Data'!H:H, 'Fielding Data'!$A:$A, $A4789)</f>
        <v>0</v>
      </c>
    </row>
    <row r="4790" spans="1:24" x14ac:dyDescent="0.3">
      <c r="A4790" s="13" t="str">
        <f t="shared" si="149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 t="shared" si="148"/>
        <v>1B</v>
      </c>
      <c r="Q4790" s="13">
        <f>IFERROR(VLOOKUP($A4790, 'Fielding Data'!$A$1:$H$12056, 5, 0), 0)</f>
        <v>166</v>
      </c>
      <c r="R4790" s="13">
        <f>IFERROR(VLOOKUP($A4790, 'Fielding Data'!$A$1:$H$12056, 6, 0), 0)</f>
        <v>12</v>
      </c>
      <c r="S4790" s="13">
        <f>IFERROR(VLOOKUP($A4790, 'Fielding Data'!$A$1:$H$12056, 7, 0), 0)</f>
        <v>3</v>
      </c>
      <c r="T4790" s="13">
        <f>IFERROR(VLOOKUP($A4790, 'Fielding Data'!$A$1:$H$12056, 8, 0), 0)</f>
        <v>16</v>
      </c>
      <c r="U4790" s="13">
        <f>SUMIFS('Fielding Data'!E:E, 'Fielding Data'!$A:$A, $A4790)</f>
        <v>166</v>
      </c>
      <c r="V4790" s="13">
        <f>SUMIFS('Fielding Data'!F:F, 'Fielding Data'!$A:$A, $A4790)</f>
        <v>12</v>
      </c>
      <c r="W4790" s="13">
        <f>SUMIFS('Fielding Data'!G:G, 'Fielding Data'!$A:$A, $A4790)</f>
        <v>3</v>
      </c>
      <c r="X4790" s="13">
        <f>SUMIFS('Fielding Data'!H:H, 'Fielding Data'!$A:$A, $A4790)</f>
        <v>16</v>
      </c>
    </row>
    <row r="4791" spans="1:24" x14ac:dyDescent="0.3">
      <c r="A4791" s="13" t="str">
        <f t="shared" si="149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 t="shared" si="148"/>
        <v>P</v>
      </c>
      <c r="Q4791" s="13">
        <f>IFERROR(VLOOKUP($A4791, 'Fielding Data'!$A$1:$H$12056, 5, 0), 0)</f>
        <v>2</v>
      </c>
      <c r="R4791" s="13">
        <f>IFERROR(VLOOKUP($A4791, 'Fielding Data'!$A$1:$H$12056, 6, 0), 0)</f>
        <v>6</v>
      </c>
      <c r="S4791" s="13">
        <f>IFERROR(VLOOKUP($A4791, 'Fielding Data'!$A$1:$H$12056, 7, 0), 0)</f>
        <v>1</v>
      </c>
      <c r="T4791" s="13">
        <f>IFERROR(VLOOKUP($A4791, 'Fielding Data'!$A$1:$H$12056, 8, 0), 0)</f>
        <v>0</v>
      </c>
      <c r="U4791" s="13">
        <f>SUMIFS('Fielding Data'!E:E, 'Fielding Data'!$A:$A, $A4791)</f>
        <v>2</v>
      </c>
      <c r="V4791" s="13">
        <f>SUMIFS('Fielding Data'!F:F, 'Fielding Data'!$A:$A, $A4791)</f>
        <v>6</v>
      </c>
      <c r="W4791" s="13">
        <f>SUMIFS('Fielding Data'!G:G, 'Fielding Data'!$A:$A, $A4791)</f>
        <v>1</v>
      </c>
      <c r="X4791" s="13">
        <f>SUMIFS('Fielding Data'!H:H, 'Fielding Data'!$A:$A, $A4791)</f>
        <v>0</v>
      </c>
    </row>
    <row r="4792" spans="1:24" x14ac:dyDescent="0.3">
      <c r="A4792" s="13" t="str">
        <f t="shared" si="149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 t="shared" si="148"/>
        <v>P</v>
      </c>
      <c r="Q4792" s="13">
        <f>IFERROR(VLOOKUP($A4792, 'Fielding Data'!$A$1:$H$12056, 5, 0), 0)</f>
        <v>1</v>
      </c>
      <c r="R4792" s="13">
        <f>IFERROR(VLOOKUP($A4792, 'Fielding Data'!$A$1:$H$12056, 6, 0), 0)</f>
        <v>4</v>
      </c>
      <c r="S4792" s="13">
        <f>IFERROR(VLOOKUP($A4792, 'Fielding Data'!$A$1:$H$12056, 7, 0), 0)</f>
        <v>0</v>
      </c>
      <c r="T4792" s="13">
        <f>IFERROR(VLOOKUP($A4792, 'Fielding Data'!$A$1:$H$12056, 8, 0), 0)</f>
        <v>0</v>
      </c>
      <c r="U4792" s="13">
        <f>SUMIFS('Fielding Data'!E:E, 'Fielding Data'!$A:$A, $A4792)</f>
        <v>1</v>
      </c>
      <c r="V4792" s="13">
        <f>SUMIFS('Fielding Data'!F:F, 'Fielding Data'!$A:$A, $A4792)</f>
        <v>4</v>
      </c>
      <c r="W4792" s="13">
        <f>SUMIFS('Fielding Data'!G:G, 'Fielding Data'!$A:$A, $A4792)</f>
        <v>0</v>
      </c>
      <c r="X4792" s="13">
        <f>SUMIFS('Fielding Data'!H:H, 'Fielding Data'!$A:$A, $A4792)</f>
        <v>0</v>
      </c>
    </row>
    <row r="4793" spans="1:24" x14ac:dyDescent="0.3">
      <c r="A4793" s="13" t="str">
        <f t="shared" si="149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 t="shared" si="148"/>
        <v>P</v>
      </c>
      <c r="Q4793" s="13">
        <f>IFERROR(VLOOKUP($A4793, 'Fielding Data'!$A$1:$H$12056, 5, 0), 0)</f>
        <v>1</v>
      </c>
      <c r="R4793" s="13">
        <f>IFERROR(VLOOKUP($A4793, 'Fielding Data'!$A$1:$H$12056, 6, 0), 0)</f>
        <v>1</v>
      </c>
      <c r="S4793" s="13">
        <f>IFERROR(VLOOKUP($A4793, 'Fielding Data'!$A$1:$H$12056, 7, 0), 0)</f>
        <v>1</v>
      </c>
      <c r="T4793" s="13">
        <f>IFERROR(VLOOKUP($A4793, 'Fielding Data'!$A$1:$H$12056, 8, 0), 0)</f>
        <v>0</v>
      </c>
      <c r="U4793" s="13">
        <f>SUMIFS('Fielding Data'!E:E, 'Fielding Data'!$A:$A, $A4793)</f>
        <v>1</v>
      </c>
      <c r="V4793" s="13">
        <f>SUMIFS('Fielding Data'!F:F, 'Fielding Data'!$A:$A, $A4793)</f>
        <v>1</v>
      </c>
      <c r="W4793" s="13">
        <f>SUMIFS('Fielding Data'!G:G, 'Fielding Data'!$A:$A, $A4793)</f>
        <v>1</v>
      </c>
      <c r="X4793" s="13">
        <f>SUMIFS('Fielding Data'!H:H, 'Fielding Data'!$A:$A, $A4793)</f>
        <v>0</v>
      </c>
    </row>
    <row r="4794" spans="1:24" x14ac:dyDescent="0.3">
      <c r="A4794" s="13" t="str">
        <f t="shared" si="149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 t="shared" si="148"/>
        <v>P</v>
      </c>
      <c r="Q4794" s="13">
        <f>IFERROR(VLOOKUP($A4794, 'Fielding Data'!$A$1:$H$12056, 5, 0), 0)</f>
        <v>9</v>
      </c>
      <c r="R4794" s="13">
        <f>IFERROR(VLOOKUP($A4794, 'Fielding Data'!$A$1:$H$12056, 6, 0), 0)</f>
        <v>12</v>
      </c>
      <c r="S4794" s="13">
        <f>IFERROR(VLOOKUP($A4794, 'Fielding Data'!$A$1:$H$12056, 7, 0), 0)</f>
        <v>1</v>
      </c>
      <c r="T4794" s="13">
        <f>IFERROR(VLOOKUP($A4794, 'Fielding Data'!$A$1:$H$12056, 8, 0), 0)</f>
        <v>4</v>
      </c>
      <c r="U4794" s="13">
        <f>SUMIFS('Fielding Data'!E:E, 'Fielding Data'!$A:$A, $A4794)</f>
        <v>9</v>
      </c>
      <c r="V4794" s="13">
        <f>SUMIFS('Fielding Data'!F:F, 'Fielding Data'!$A:$A, $A4794)</f>
        <v>12</v>
      </c>
      <c r="W4794" s="13">
        <f>SUMIFS('Fielding Data'!G:G, 'Fielding Data'!$A:$A, $A4794)</f>
        <v>1</v>
      </c>
      <c r="X4794" s="13">
        <f>SUMIFS('Fielding Data'!H:H, 'Fielding Data'!$A:$A, $A4794)</f>
        <v>4</v>
      </c>
    </row>
    <row r="4795" spans="1:24" x14ac:dyDescent="0.3">
      <c r="A4795" s="13" t="str">
        <f t="shared" si="149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 t="shared" si="148"/>
        <v>1B</v>
      </c>
      <c r="Q4795" s="13">
        <f>IFERROR(VLOOKUP($A4795, 'Fielding Data'!$A$1:$H$12056, 5, 0), 0)</f>
        <v>75</v>
      </c>
      <c r="R4795" s="13">
        <f>IFERROR(VLOOKUP($A4795, 'Fielding Data'!$A$1:$H$12056, 6, 0), 0)</f>
        <v>6</v>
      </c>
      <c r="S4795" s="13">
        <f>IFERROR(VLOOKUP($A4795, 'Fielding Data'!$A$1:$H$12056, 7, 0), 0)</f>
        <v>0</v>
      </c>
      <c r="T4795" s="13">
        <f>IFERROR(VLOOKUP($A4795, 'Fielding Data'!$A$1:$H$12056, 8, 0), 0)</f>
        <v>6</v>
      </c>
      <c r="U4795" s="13">
        <f>SUMIFS('Fielding Data'!E:E, 'Fielding Data'!$A:$A, $A4795)</f>
        <v>639</v>
      </c>
      <c r="V4795" s="13">
        <f>SUMIFS('Fielding Data'!F:F, 'Fielding Data'!$A:$A, $A4795)</f>
        <v>30</v>
      </c>
      <c r="W4795" s="13">
        <f>SUMIFS('Fielding Data'!G:G, 'Fielding Data'!$A:$A, $A4795)</f>
        <v>8</v>
      </c>
      <c r="X4795" s="13">
        <f>SUMIFS('Fielding Data'!H:H, 'Fielding Data'!$A:$A, $A4795)</f>
        <v>10</v>
      </c>
    </row>
    <row r="4796" spans="1:24" x14ac:dyDescent="0.3">
      <c r="A4796" s="13" t="str">
        <f t="shared" si="149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 t="shared" si="148"/>
        <v>LF</v>
      </c>
      <c r="Q4796" s="13">
        <f>IFERROR(VLOOKUP($A4796, 'Fielding Data'!$A$1:$H$12056, 5, 0), 0)</f>
        <v>3</v>
      </c>
      <c r="R4796" s="13">
        <f>IFERROR(VLOOKUP($A4796, 'Fielding Data'!$A$1:$H$12056, 6, 0), 0)</f>
        <v>0</v>
      </c>
      <c r="S4796" s="13">
        <f>IFERROR(VLOOKUP($A4796, 'Fielding Data'!$A$1:$H$12056, 7, 0), 0)</f>
        <v>0</v>
      </c>
      <c r="T4796" s="13">
        <f>IFERROR(VLOOKUP($A4796, 'Fielding Data'!$A$1:$H$12056, 8, 0), 0)</f>
        <v>0</v>
      </c>
      <c r="U4796" s="13">
        <f>SUMIFS('Fielding Data'!E:E, 'Fielding Data'!$A:$A, $A4796)</f>
        <v>6</v>
      </c>
      <c r="V4796" s="13">
        <f>SUMIFS('Fielding Data'!F:F, 'Fielding Data'!$A:$A, $A4796)</f>
        <v>0</v>
      </c>
      <c r="W4796" s="13">
        <f>SUMIFS('Fielding Data'!G:G, 'Fielding Data'!$A:$A, $A4796)</f>
        <v>0</v>
      </c>
      <c r="X4796" s="13">
        <f>SUMIFS('Fielding Data'!H:H, 'Fielding Data'!$A:$A, $A4796)</f>
        <v>0</v>
      </c>
    </row>
    <row r="4797" spans="1:24" x14ac:dyDescent="0.3">
      <c r="A4797" s="13" t="str">
        <f t="shared" si="149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 t="shared" si="148"/>
        <v>P</v>
      </c>
      <c r="Q4797" s="13">
        <f>IFERROR(VLOOKUP($A4797, 'Fielding Data'!$A$1:$H$12056, 5, 0), 0)</f>
        <v>0</v>
      </c>
      <c r="R4797" s="13">
        <f>IFERROR(VLOOKUP($A4797, 'Fielding Data'!$A$1:$H$12056, 6, 0), 0)</f>
        <v>0</v>
      </c>
      <c r="S4797" s="13">
        <f>IFERROR(VLOOKUP($A4797, 'Fielding Data'!$A$1:$H$12056, 7, 0), 0)</f>
        <v>0</v>
      </c>
      <c r="T4797" s="13">
        <f>IFERROR(VLOOKUP($A4797, 'Fielding Data'!$A$1:$H$12056, 8, 0), 0)</f>
        <v>0</v>
      </c>
      <c r="U4797" s="13">
        <f>SUMIFS('Fielding Data'!E:E, 'Fielding Data'!$A:$A, $A4797)</f>
        <v>0</v>
      </c>
      <c r="V4797" s="13">
        <f>SUMIFS('Fielding Data'!F:F, 'Fielding Data'!$A:$A, $A4797)</f>
        <v>0</v>
      </c>
      <c r="W4797" s="13">
        <f>SUMIFS('Fielding Data'!G:G, 'Fielding Data'!$A:$A, $A4797)</f>
        <v>0</v>
      </c>
      <c r="X4797" s="13">
        <f>SUMIFS('Fielding Data'!H:H, 'Fielding Data'!$A:$A, $A4797)</f>
        <v>0</v>
      </c>
    </row>
    <row r="4798" spans="1:24" x14ac:dyDescent="0.3">
      <c r="A4798" s="13" t="str">
        <f t="shared" si="149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 t="shared" si="148"/>
        <v>P</v>
      </c>
      <c r="Q4798" s="13">
        <f>IFERROR(VLOOKUP($A4798, 'Fielding Data'!$A$1:$H$12056, 5, 0), 0)</f>
        <v>0</v>
      </c>
      <c r="R4798" s="13">
        <f>IFERROR(VLOOKUP($A4798, 'Fielding Data'!$A$1:$H$12056, 6, 0), 0)</f>
        <v>1</v>
      </c>
      <c r="S4798" s="13">
        <f>IFERROR(VLOOKUP($A4798, 'Fielding Data'!$A$1:$H$12056, 7, 0), 0)</f>
        <v>0</v>
      </c>
      <c r="T4798" s="13">
        <f>IFERROR(VLOOKUP($A4798, 'Fielding Data'!$A$1:$H$12056, 8, 0), 0)</f>
        <v>0</v>
      </c>
      <c r="U4798" s="13">
        <f>SUMIFS('Fielding Data'!E:E, 'Fielding Data'!$A:$A, $A4798)</f>
        <v>0</v>
      </c>
      <c r="V4798" s="13">
        <f>SUMIFS('Fielding Data'!F:F, 'Fielding Data'!$A:$A, $A4798)</f>
        <v>1</v>
      </c>
      <c r="W4798" s="13">
        <f>SUMIFS('Fielding Data'!G:G, 'Fielding Data'!$A:$A, $A4798)</f>
        <v>0</v>
      </c>
      <c r="X4798" s="13">
        <f>SUMIFS('Fielding Data'!H:H, 'Fielding Data'!$A:$A, $A4798)</f>
        <v>0</v>
      </c>
    </row>
    <row r="4799" spans="1:24" x14ac:dyDescent="0.3">
      <c r="A4799" s="13" t="str">
        <f t="shared" si="149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 t="shared" si="148"/>
        <v>P</v>
      </c>
      <c r="Q4799" s="13">
        <f>IFERROR(VLOOKUP($A4799, 'Fielding Data'!$A$1:$H$12056, 5, 0), 0)</f>
        <v>8</v>
      </c>
      <c r="R4799" s="13">
        <f>IFERROR(VLOOKUP($A4799, 'Fielding Data'!$A$1:$H$12056, 6, 0), 0)</f>
        <v>8</v>
      </c>
      <c r="S4799" s="13">
        <f>IFERROR(VLOOKUP($A4799, 'Fielding Data'!$A$1:$H$12056, 7, 0), 0)</f>
        <v>2</v>
      </c>
      <c r="T4799" s="13">
        <f>IFERROR(VLOOKUP($A4799, 'Fielding Data'!$A$1:$H$12056, 8, 0), 0)</f>
        <v>1</v>
      </c>
      <c r="U4799" s="13">
        <f>SUMIFS('Fielding Data'!E:E, 'Fielding Data'!$A:$A, $A4799)</f>
        <v>8</v>
      </c>
      <c r="V4799" s="13">
        <f>SUMIFS('Fielding Data'!F:F, 'Fielding Data'!$A:$A, $A4799)</f>
        <v>8</v>
      </c>
      <c r="W4799" s="13">
        <f>SUMIFS('Fielding Data'!G:G, 'Fielding Data'!$A:$A, $A4799)</f>
        <v>2</v>
      </c>
      <c r="X4799" s="13">
        <f>SUMIFS('Fielding Data'!H:H, 'Fielding Data'!$A:$A, $A4799)</f>
        <v>1</v>
      </c>
    </row>
    <row r="4800" spans="1:24" x14ac:dyDescent="0.3">
      <c r="A4800" s="13" t="str">
        <f t="shared" si="149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 t="shared" si="148"/>
        <v>P</v>
      </c>
      <c r="Q4800" s="13">
        <f>IFERROR(VLOOKUP($A4800, 'Fielding Data'!$A$1:$H$12056, 5, 0), 0)</f>
        <v>2</v>
      </c>
      <c r="R4800" s="13">
        <f>IFERROR(VLOOKUP($A4800, 'Fielding Data'!$A$1:$H$12056, 6, 0), 0)</f>
        <v>5</v>
      </c>
      <c r="S4800" s="13">
        <f>IFERROR(VLOOKUP($A4800, 'Fielding Data'!$A$1:$H$12056, 7, 0), 0)</f>
        <v>0</v>
      </c>
      <c r="T4800" s="13">
        <f>IFERROR(VLOOKUP($A4800, 'Fielding Data'!$A$1:$H$12056, 8, 0), 0)</f>
        <v>0</v>
      </c>
      <c r="U4800" s="13">
        <f>SUMIFS('Fielding Data'!E:E, 'Fielding Data'!$A:$A, $A4800)</f>
        <v>2</v>
      </c>
      <c r="V4800" s="13">
        <f>SUMIFS('Fielding Data'!F:F, 'Fielding Data'!$A:$A, $A4800)</f>
        <v>5</v>
      </c>
      <c r="W4800" s="13">
        <f>SUMIFS('Fielding Data'!G:G, 'Fielding Data'!$A:$A, $A4800)</f>
        <v>0</v>
      </c>
      <c r="X4800" s="13">
        <f>SUMIFS('Fielding Data'!H:H, 'Fielding Data'!$A:$A, $A4800)</f>
        <v>0</v>
      </c>
    </row>
    <row r="4801" spans="1:24" x14ac:dyDescent="0.3">
      <c r="A4801" s="13" t="str">
        <f t="shared" si="149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 t="shared" si="148"/>
        <v>P</v>
      </c>
      <c r="Q4801" s="13">
        <f>IFERROR(VLOOKUP($A4801, 'Fielding Data'!$A$1:$H$12056, 5, 0), 0)</f>
        <v>2</v>
      </c>
      <c r="R4801" s="13">
        <f>IFERROR(VLOOKUP($A4801, 'Fielding Data'!$A$1:$H$12056, 6, 0), 0)</f>
        <v>4</v>
      </c>
      <c r="S4801" s="13">
        <f>IFERROR(VLOOKUP($A4801, 'Fielding Data'!$A$1:$H$12056, 7, 0), 0)</f>
        <v>0</v>
      </c>
      <c r="T4801" s="13">
        <f>IFERROR(VLOOKUP($A4801, 'Fielding Data'!$A$1:$H$12056, 8, 0), 0)</f>
        <v>0</v>
      </c>
      <c r="U4801" s="13">
        <f>SUMIFS('Fielding Data'!E:E, 'Fielding Data'!$A:$A, $A4801)</f>
        <v>2</v>
      </c>
      <c r="V4801" s="13">
        <f>SUMIFS('Fielding Data'!F:F, 'Fielding Data'!$A:$A, $A4801)</f>
        <v>4</v>
      </c>
      <c r="W4801" s="13">
        <f>SUMIFS('Fielding Data'!G:G, 'Fielding Data'!$A:$A, $A4801)</f>
        <v>0</v>
      </c>
      <c r="X4801" s="13">
        <f>SUMIFS('Fielding Data'!H:H, 'Fielding Data'!$A:$A, $A4801)</f>
        <v>0</v>
      </c>
    </row>
    <row r="4802" spans="1:24" x14ac:dyDescent="0.3">
      <c r="A4802" s="13" t="str">
        <f t="shared" si="149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 t="shared" ref="P4802:P4865" si="150">IFERROR(VLOOKUP($A4802, Fielding, 4, 0), "Other")</f>
        <v>P</v>
      </c>
      <c r="Q4802" s="13">
        <f>IFERROR(VLOOKUP($A4802, 'Fielding Data'!$A$1:$H$12056, 5, 0), 0)</f>
        <v>0</v>
      </c>
      <c r="R4802" s="13">
        <f>IFERROR(VLOOKUP($A4802, 'Fielding Data'!$A$1:$H$12056, 6, 0), 0)</f>
        <v>3</v>
      </c>
      <c r="S4802" s="13">
        <f>IFERROR(VLOOKUP($A4802, 'Fielding Data'!$A$1:$H$12056, 7, 0), 0)</f>
        <v>0</v>
      </c>
      <c r="T4802" s="13">
        <f>IFERROR(VLOOKUP($A4802, 'Fielding Data'!$A$1:$H$12056, 8, 0), 0)</f>
        <v>0</v>
      </c>
      <c r="U4802" s="13">
        <f>SUMIFS('Fielding Data'!E:E, 'Fielding Data'!$A:$A, $A4802)</f>
        <v>0</v>
      </c>
      <c r="V4802" s="13">
        <f>SUMIFS('Fielding Data'!F:F, 'Fielding Data'!$A:$A, $A4802)</f>
        <v>3</v>
      </c>
      <c r="W4802" s="13">
        <f>SUMIFS('Fielding Data'!G:G, 'Fielding Data'!$A:$A, $A4802)</f>
        <v>0</v>
      </c>
      <c r="X4802" s="13">
        <f>SUMIFS('Fielding Data'!H:H, 'Fielding Data'!$A:$A, $A4802)</f>
        <v>0</v>
      </c>
    </row>
    <row r="4803" spans="1:24" x14ac:dyDescent="0.3">
      <c r="A4803" s="13" t="str">
        <f t="shared" ref="A4803:A4866" si="151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 t="shared" si="150"/>
        <v>P</v>
      </c>
      <c r="Q4803" s="13">
        <f>IFERROR(VLOOKUP($A4803, 'Fielding Data'!$A$1:$H$12056, 5, 0), 0)</f>
        <v>2</v>
      </c>
      <c r="R4803" s="13">
        <f>IFERROR(VLOOKUP($A4803, 'Fielding Data'!$A$1:$H$12056, 6, 0), 0)</f>
        <v>11</v>
      </c>
      <c r="S4803" s="13">
        <f>IFERROR(VLOOKUP($A4803, 'Fielding Data'!$A$1:$H$12056, 7, 0), 0)</f>
        <v>1</v>
      </c>
      <c r="T4803" s="13">
        <f>IFERROR(VLOOKUP($A4803, 'Fielding Data'!$A$1:$H$12056, 8, 0), 0)</f>
        <v>1</v>
      </c>
      <c r="U4803" s="13">
        <f>SUMIFS('Fielding Data'!E:E, 'Fielding Data'!$A:$A, $A4803)</f>
        <v>2</v>
      </c>
      <c r="V4803" s="13">
        <f>SUMIFS('Fielding Data'!F:F, 'Fielding Data'!$A:$A, $A4803)</f>
        <v>11</v>
      </c>
      <c r="W4803" s="13">
        <f>SUMIFS('Fielding Data'!G:G, 'Fielding Data'!$A:$A, $A4803)</f>
        <v>1</v>
      </c>
      <c r="X4803" s="13">
        <f>SUMIFS('Fielding Data'!H:H, 'Fielding Data'!$A:$A, $A4803)</f>
        <v>1</v>
      </c>
    </row>
    <row r="4804" spans="1:24" x14ac:dyDescent="0.3">
      <c r="A4804" s="13" t="str">
        <f t="shared" si="151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 t="shared" si="150"/>
        <v>P</v>
      </c>
      <c r="Q4804" s="13">
        <f>IFERROR(VLOOKUP($A4804, 'Fielding Data'!$A$1:$H$12056, 5, 0), 0)</f>
        <v>6</v>
      </c>
      <c r="R4804" s="13">
        <f>IFERROR(VLOOKUP($A4804, 'Fielding Data'!$A$1:$H$12056, 6, 0), 0)</f>
        <v>12</v>
      </c>
      <c r="S4804" s="13">
        <f>IFERROR(VLOOKUP($A4804, 'Fielding Data'!$A$1:$H$12056, 7, 0), 0)</f>
        <v>1</v>
      </c>
      <c r="T4804" s="13">
        <f>IFERROR(VLOOKUP($A4804, 'Fielding Data'!$A$1:$H$12056, 8, 0), 0)</f>
        <v>1</v>
      </c>
      <c r="U4804" s="13">
        <f>SUMIFS('Fielding Data'!E:E, 'Fielding Data'!$A:$A, $A4804)</f>
        <v>6</v>
      </c>
      <c r="V4804" s="13">
        <f>SUMIFS('Fielding Data'!F:F, 'Fielding Data'!$A:$A, $A4804)</f>
        <v>12</v>
      </c>
      <c r="W4804" s="13">
        <f>SUMIFS('Fielding Data'!G:G, 'Fielding Data'!$A:$A, $A4804)</f>
        <v>1</v>
      </c>
      <c r="X4804" s="13">
        <f>SUMIFS('Fielding Data'!H:H, 'Fielding Data'!$A:$A, $A4804)</f>
        <v>1</v>
      </c>
    </row>
    <row r="4805" spans="1:24" x14ac:dyDescent="0.3">
      <c r="A4805" s="13" t="str">
        <f t="shared" si="151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 t="shared" si="150"/>
        <v>P</v>
      </c>
      <c r="Q4805" s="13">
        <f>IFERROR(VLOOKUP($A4805, 'Fielding Data'!$A$1:$H$12056, 5, 0), 0)</f>
        <v>2</v>
      </c>
      <c r="R4805" s="13">
        <f>IFERROR(VLOOKUP($A4805, 'Fielding Data'!$A$1:$H$12056, 6, 0), 0)</f>
        <v>9</v>
      </c>
      <c r="S4805" s="13">
        <f>IFERROR(VLOOKUP($A4805, 'Fielding Data'!$A$1:$H$12056, 7, 0), 0)</f>
        <v>0</v>
      </c>
      <c r="T4805" s="13">
        <f>IFERROR(VLOOKUP($A4805, 'Fielding Data'!$A$1:$H$12056, 8, 0), 0)</f>
        <v>0</v>
      </c>
      <c r="U4805" s="13">
        <f>SUMIFS('Fielding Data'!E:E, 'Fielding Data'!$A:$A, $A4805)</f>
        <v>2</v>
      </c>
      <c r="V4805" s="13">
        <f>SUMIFS('Fielding Data'!F:F, 'Fielding Data'!$A:$A, $A4805)</f>
        <v>9</v>
      </c>
      <c r="W4805" s="13">
        <f>SUMIFS('Fielding Data'!G:G, 'Fielding Data'!$A:$A, $A4805)</f>
        <v>0</v>
      </c>
      <c r="X4805" s="13">
        <f>SUMIFS('Fielding Data'!H:H, 'Fielding Data'!$A:$A, $A4805)</f>
        <v>0</v>
      </c>
    </row>
    <row r="4806" spans="1:24" x14ac:dyDescent="0.3">
      <c r="A4806" s="13" t="str">
        <f t="shared" si="151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 t="shared" si="150"/>
        <v>P</v>
      </c>
      <c r="Q4806" s="13">
        <f>IFERROR(VLOOKUP($A4806, 'Fielding Data'!$A$1:$H$12056, 5, 0), 0)</f>
        <v>1</v>
      </c>
      <c r="R4806" s="13">
        <f>IFERROR(VLOOKUP($A4806, 'Fielding Data'!$A$1:$H$12056, 6, 0), 0)</f>
        <v>1</v>
      </c>
      <c r="S4806" s="13">
        <f>IFERROR(VLOOKUP($A4806, 'Fielding Data'!$A$1:$H$12056, 7, 0), 0)</f>
        <v>0</v>
      </c>
      <c r="T4806" s="13">
        <f>IFERROR(VLOOKUP($A4806, 'Fielding Data'!$A$1:$H$12056, 8, 0), 0)</f>
        <v>0</v>
      </c>
      <c r="U4806" s="13">
        <f>SUMIFS('Fielding Data'!E:E, 'Fielding Data'!$A:$A, $A4806)</f>
        <v>1</v>
      </c>
      <c r="V4806" s="13">
        <f>SUMIFS('Fielding Data'!F:F, 'Fielding Data'!$A:$A, $A4806)</f>
        <v>1</v>
      </c>
      <c r="W4806" s="13">
        <f>SUMIFS('Fielding Data'!G:G, 'Fielding Data'!$A:$A, $A4806)</f>
        <v>0</v>
      </c>
      <c r="X4806" s="13">
        <f>SUMIFS('Fielding Data'!H:H, 'Fielding Data'!$A:$A, $A4806)</f>
        <v>0</v>
      </c>
    </row>
    <row r="4807" spans="1:24" x14ac:dyDescent="0.3">
      <c r="A4807" s="13" t="str">
        <f t="shared" si="151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 t="shared" si="150"/>
        <v>P</v>
      </c>
      <c r="Q4807" s="13">
        <f>IFERROR(VLOOKUP($A4807, 'Fielding Data'!$A$1:$H$12056, 5, 0), 0)</f>
        <v>1</v>
      </c>
      <c r="R4807" s="13">
        <f>IFERROR(VLOOKUP($A4807, 'Fielding Data'!$A$1:$H$12056, 6, 0), 0)</f>
        <v>2</v>
      </c>
      <c r="S4807" s="13">
        <f>IFERROR(VLOOKUP($A4807, 'Fielding Data'!$A$1:$H$12056, 7, 0), 0)</f>
        <v>0</v>
      </c>
      <c r="T4807" s="13">
        <f>IFERROR(VLOOKUP($A4807, 'Fielding Data'!$A$1:$H$12056, 8, 0), 0)</f>
        <v>0</v>
      </c>
      <c r="U4807" s="13">
        <f>SUMIFS('Fielding Data'!E:E, 'Fielding Data'!$A:$A, $A4807)</f>
        <v>1</v>
      </c>
      <c r="V4807" s="13">
        <f>SUMIFS('Fielding Data'!F:F, 'Fielding Data'!$A:$A, $A4807)</f>
        <v>2</v>
      </c>
      <c r="W4807" s="13">
        <f>SUMIFS('Fielding Data'!G:G, 'Fielding Data'!$A:$A, $A4807)</f>
        <v>0</v>
      </c>
      <c r="X4807" s="13">
        <f>SUMIFS('Fielding Data'!H:H, 'Fielding Data'!$A:$A, $A4807)</f>
        <v>0</v>
      </c>
    </row>
    <row r="4808" spans="1:24" x14ac:dyDescent="0.3">
      <c r="A4808" s="13" t="str">
        <f t="shared" si="151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 t="shared" si="150"/>
        <v>P</v>
      </c>
      <c r="Q4808" s="13">
        <f>IFERROR(VLOOKUP($A4808, 'Fielding Data'!$A$1:$H$12056, 5, 0), 0)</f>
        <v>0</v>
      </c>
      <c r="R4808" s="13">
        <f>IFERROR(VLOOKUP($A4808, 'Fielding Data'!$A$1:$H$12056, 6, 0), 0)</f>
        <v>0</v>
      </c>
      <c r="S4808" s="13">
        <f>IFERROR(VLOOKUP($A4808, 'Fielding Data'!$A$1:$H$12056, 7, 0), 0)</f>
        <v>0</v>
      </c>
      <c r="T4808" s="13">
        <f>IFERROR(VLOOKUP($A4808, 'Fielding Data'!$A$1:$H$12056, 8, 0), 0)</f>
        <v>0</v>
      </c>
      <c r="U4808" s="13">
        <f>SUMIFS('Fielding Data'!E:E, 'Fielding Data'!$A:$A, $A4808)</f>
        <v>0</v>
      </c>
      <c r="V4808" s="13">
        <f>SUMIFS('Fielding Data'!F:F, 'Fielding Data'!$A:$A, $A4808)</f>
        <v>0</v>
      </c>
      <c r="W4808" s="13">
        <f>SUMIFS('Fielding Data'!G:G, 'Fielding Data'!$A:$A, $A4808)</f>
        <v>0</v>
      </c>
      <c r="X4808" s="13">
        <f>SUMIFS('Fielding Data'!H:H, 'Fielding Data'!$A:$A, $A4808)</f>
        <v>0</v>
      </c>
    </row>
    <row r="4809" spans="1:24" x14ac:dyDescent="0.3">
      <c r="A4809" s="13" t="str">
        <f t="shared" si="151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 t="shared" si="150"/>
        <v>Other</v>
      </c>
      <c r="Q4809" s="13">
        <f>IFERROR(VLOOKUP($A4809, 'Fielding Data'!$A$1:$H$12056, 5, 0), 0)</f>
        <v>0</v>
      </c>
      <c r="R4809" s="13">
        <f>IFERROR(VLOOKUP($A4809, 'Fielding Data'!$A$1:$H$12056, 6, 0), 0)</f>
        <v>0</v>
      </c>
      <c r="S4809" s="13">
        <f>IFERROR(VLOOKUP($A4809, 'Fielding Data'!$A$1:$H$12056, 7, 0), 0)</f>
        <v>0</v>
      </c>
      <c r="T4809" s="13">
        <f>IFERROR(VLOOKUP($A4809, 'Fielding Data'!$A$1:$H$12056, 8, 0), 0)</f>
        <v>0</v>
      </c>
      <c r="U4809" s="13">
        <f>SUMIFS('Fielding Data'!E:E, 'Fielding Data'!$A:$A, $A4809)</f>
        <v>0</v>
      </c>
      <c r="V4809" s="13">
        <f>SUMIFS('Fielding Data'!F:F, 'Fielding Data'!$A:$A, $A4809)</f>
        <v>0</v>
      </c>
      <c r="W4809" s="13">
        <f>SUMIFS('Fielding Data'!G:G, 'Fielding Data'!$A:$A, $A4809)</f>
        <v>0</v>
      </c>
      <c r="X4809" s="13">
        <f>SUMIFS('Fielding Data'!H:H, 'Fielding Data'!$A:$A, $A4809)</f>
        <v>0</v>
      </c>
    </row>
    <row r="4810" spans="1:24" x14ac:dyDescent="0.3">
      <c r="A4810" s="13" t="str">
        <f t="shared" si="151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 t="shared" si="150"/>
        <v>1B</v>
      </c>
      <c r="Q4810" s="13">
        <f>IFERROR(VLOOKUP($A4810, 'Fielding Data'!$A$1:$H$12056, 5, 0), 0)</f>
        <v>499</v>
      </c>
      <c r="R4810" s="13">
        <f>IFERROR(VLOOKUP($A4810, 'Fielding Data'!$A$1:$H$12056, 6, 0), 0)</f>
        <v>55</v>
      </c>
      <c r="S4810" s="13">
        <f>IFERROR(VLOOKUP($A4810, 'Fielding Data'!$A$1:$H$12056, 7, 0), 0)</f>
        <v>4</v>
      </c>
      <c r="T4810" s="13">
        <f>IFERROR(VLOOKUP($A4810, 'Fielding Data'!$A$1:$H$12056, 8, 0), 0)</f>
        <v>48</v>
      </c>
      <c r="U4810" s="13">
        <f>SUMIFS('Fielding Data'!E:E, 'Fielding Data'!$A:$A, $A4810)</f>
        <v>499</v>
      </c>
      <c r="V4810" s="13">
        <f>SUMIFS('Fielding Data'!F:F, 'Fielding Data'!$A:$A, $A4810)</f>
        <v>55</v>
      </c>
      <c r="W4810" s="13">
        <f>SUMIFS('Fielding Data'!G:G, 'Fielding Data'!$A:$A, $A4810)</f>
        <v>4</v>
      </c>
      <c r="X4810" s="13">
        <f>SUMIFS('Fielding Data'!H:H, 'Fielding Data'!$A:$A, $A4810)</f>
        <v>48</v>
      </c>
    </row>
    <row r="4811" spans="1:24" x14ac:dyDescent="0.3">
      <c r="A4811" s="13" t="str">
        <f t="shared" si="151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 t="shared" si="150"/>
        <v>3B</v>
      </c>
      <c r="Q4811" s="13">
        <f>IFERROR(VLOOKUP($A4811, 'Fielding Data'!$A$1:$H$12056, 5, 0), 0)</f>
        <v>144</v>
      </c>
      <c r="R4811" s="13">
        <f>IFERROR(VLOOKUP($A4811, 'Fielding Data'!$A$1:$H$12056, 6, 0), 0)</f>
        <v>206</v>
      </c>
      <c r="S4811" s="13">
        <f>IFERROR(VLOOKUP($A4811, 'Fielding Data'!$A$1:$H$12056, 7, 0), 0)</f>
        <v>12</v>
      </c>
      <c r="T4811" s="13">
        <f>IFERROR(VLOOKUP($A4811, 'Fielding Data'!$A$1:$H$12056, 8, 0), 0)</f>
        <v>25</v>
      </c>
      <c r="U4811" s="13">
        <f>SUMIFS('Fielding Data'!E:E, 'Fielding Data'!$A:$A, $A4811)</f>
        <v>144</v>
      </c>
      <c r="V4811" s="13">
        <f>SUMIFS('Fielding Data'!F:F, 'Fielding Data'!$A:$A, $A4811)</f>
        <v>206</v>
      </c>
      <c r="W4811" s="13">
        <f>SUMIFS('Fielding Data'!G:G, 'Fielding Data'!$A:$A, $A4811)</f>
        <v>12</v>
      </c>
      <c r="X4811" s="13">
        <f>SUMIFS('Fielding Data'!H:H, 'Fielding Data'!$A:$A, $A4811)</f>
        <v>25</v>
      </c>
    </row>
    <row r="4812" spans="1:24" x14ac:dyDescent="0.3">
      <c r="A4812" s="13" t="str">
        <f t="shared" si="151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 t="shared" si="150"/>
        <v>1B</v>
      </c>
      <c r="Q4812" s="13">
        <f>IFERROR(VLOOKUP($A4812, 'Fielding Data'!$A$1:$H$12056, 5, 0), 0)</f>
        <v>3</v>
      </c>
      <c r="R4812" s="13">
        <f>IFERROR(VLOOKUP($A4812, 'Fielding Data'!$A$1:$H$12056, 6, 0), 0)</f>
        <v>0</v>
      </c>
      <c r="S4812" s="13">
        <f>IFERROR(VLOOKUP($A4812, 'Fielding Data'!$A$1:$H$12056, 7, 0), 0)</f>
        <v>0</v>
      </c>
      <c r="T4812" s="13">
        <f>IFERROR(VLOOKUP($A4812, 'Fielding Data'!$A$1:$H$12056, 8, 0), 0)</f>
        <v>0</v>
      </c>
      <c r="U4812" s="13">
        <f>SUMIFS('Fielding Data'!E:E, 'Fielding Data'!$A:$A, $A4812)</f>
        <v>105</v>
      </c>
      <c r="V4812" s="13">
        <f>SUMIFS('Fielding Data'!F:F, 'Fielding Data'!$A:$A, $A4812)</f>
        <v>4</v>
      </c>
      <c r="W4812" s="13">
        <f>SUMIFS('Fielding Data'!G:G, 'Fielding Data'!$A:$A, $A4812)</f>
        <v>6</v>
      </c>
      <c r="X4812" s="13">
        <f>SUMIFS('Fielding Data'!H:H, 'Fielding Data'!$A:$A, $A4812)</f>
        <v>2</v>
      </c>
    </row>
    <row r="4813" spans="1:24" x14ac:dyDescent="0.3">
      <c r="A4813" s="13" t="str">
        <f t="shared" si="151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 t="shared" si="150"/>
        <v>P</v>
      </c>
      <c r="Q4813" s="13">
        <f>IFERROR(VLOOKUP($A4813, 'Fielding Data'!$A$1:$H$12056, 5, 0), 0)</f>
        <v>0</v>
      </c>
      <c r="R4813" s="13">
        <f>IFERROR(VLOOKUP($A4813, 'Fielding Data'!$A$1:$H$12056, 6, 0), 0)</f>
        <v>5</v>
      </c>
      <c r="S4813" s="13">
        <f>IFERROR(VLOOKUP($A4813, 'Fielding Data'!$A$1:$H$12056, 7, 0), 0)</f>
        <v>0</v>
      </c>
      <c r="T4813" s="13">
        <f>IFERROR(VLOOKUP($A4813, 'Fielding Data'!$A$1:$H$12056, 8, 0), 0)</f>
        <v>0</v>
      </c>
      <c r="U4813" s="13">
        <f>SUMIFS('Fielding Data'!E:E, 'Fielding Data'!$A:$A, $A4813)</f>
        <v>0</v>
      </c>
      <c r="V4813" s="13">
        <f>SUMIFS('Fielding Data'!F:F, 'Fielding Data'!$A:$A, $A4813)</f>
        <v>5</v>
      </c>
      <c r="W4813" s="13">
        <f>SUMIFS('Fielding Data'!G:G, 'Fielding Data'!$A:$A, $A4813)</f>
        <v>0</v>
      </c>
      <c r="X4813" s="13">
        <f>SUMIFS('Fielding Data'!H:H, 'Fielding Data'!$A:$A, $A4813)</f>
        <v>0</v>
      </c>
    </row>
    <row r="4814" spans="1:24" x14ac:dyDescent="0.3">
      <c r="A4814" s="13" t="str">
        <f t="shared" si="151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 t="shared" si="150"/>
        <v>P</v>
      </c>
      <c r="Q4814" s="13">
        <f>IFERROR(VLOOKUP($A4814, 'Fielding Data'!$A$1:$H$12056, 5, 0), 0)</f>
        <v>5</v>
      </c>
      <c r="R4814" s="13">
        <f>IFERROR(VLOOKUP($A4814, 'Fielding Data'!$A$1:$H$12056, 6, 0), 0)</f>
        <v>6</v>
      </c>
      <c r="S4814" s="13">
        <f>IFERROR(VLOOKUP($A4814, 'Fielding Data'!$A$1:$H$12056, 7, 0), 0)</f>
        <v>0</v>
      </c>
      <c r="T4814" s="13">
        <f>IFERROR(VLOOKUP($A4814, 'Fielding Data'!$A$1:$H$12056, 8, 0), 0)</f>
        <v>0</v>
      </c>
      <c r="U4814" s="13">
        <f>SUMIFS('Fielding Data'!E:E, 'Fielding Data'!$A:$A, $A4814)</f>
        <v>5</v>
      </c>
      <c r="V4814" s="13">
        <f>SUMIFS('Fielding Data'!F:F, 'Fielding Data'!$A:$A, $A4814)</f>
        <v>6</v>
      </c>
      <c r="W4814" s="13">
        <f>SUMIFS('Fielding Data'!G:G, 'Fielding Data'!$A:$A, $A4814)</f>
        <v>0</v>
      </c>
      <c r="X4814" s="13">
        <f>SUMIFS('Fielding Data'!H:H, 'Fielding Data'!$A:$A, $A4814)</f>
        <v>0</v>
      </c>
    </row>
    <row r="4815" spans="1:24" x14ac:dyDescent="0.3">
      <c r="A4815" s="13" t="str">
        <f t="shared" si="151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 t="shared" si="150"/>
        <v>2B</v>
      </c>
      <c r="Q4815" s="13">
        <f>IFERROR(VLOOKUP($A4815, 'Fielding Data'!$A$1:$H$12056, 5, 0), 0)</f>
        <v>2</v>
      </c>
      <c r="R4815" s="13">
        <f>IFERROR(VLOOKUP($A4815, 'Fielding Data'!$A$1:$H$12056, 6, 0), 0)</f>
        <v>3</v>
      </c>
      <c r="S4815" s="13">
        <f>IFERROR(VLOOKUP($A4815, 'Fielding Data'!$A$1:$H$12056, 7, 0), 0)</f>
        <v>0</v>
      </c>
      <c r="T4815" s="13">
        <f>IFERROR(VLOOKUP($A4815, 'Fielding Data'!$A$1:$H$12056, 8, 0), 0)</f>
        <v>1</v>
      </c>
      <c r="U4815" s="13">
        <f>SUMIFS('Fielding Data'!E:E, 'Fielding Data'!$A:$A, $A4815)</f>
        <v>3</v>
      </c>
      <c r="V4815" s="13">
        <f>SUMIFS('Fielding Data'!F:F, 'Fielding Data'!$A:$A, $A4815)</f>
        <v>7</v>
      </c>
      <c r="W4815" s="13">
        <f>SUMIFS('Fielding Data'!G:G, 'Fielding Data'!$A:$A, $A4815)</f>
        <v>0</v>
      </c>
      <c r="X4815" s="13">
        <f>SUMIFS('Fielding Data'!H:H, 'Fielding Data'!$A:$A, $A4815)</f>
        <v>1</v>
      </c>
    </row>
    <row r="4816" spans="1:24" x14ac:dyDescent="0.3">
      <c r="A4816" s="13" t="str">
        <f t="shared" si="151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 t="shared" si="150"/>
        <v>CF</v>
      </c>
      <c r="Q4816" s="13">
        <f>IFERROR(VLOOKUP($A4816, 'Fielding Data'!$A$1:$H$12056, 5, 0), 0)</f>
        <v>1</v>
      </c>
      <c r="R4816" s="13">
        <f>IFERROR(VLOOKUP($A4816, 'Fielding Data'!$A$1:$H$12056, 6, 0), 0)</f>
        <v>0</v>
      </c>
      <c r="S4816" s="13">
        <f>IFERROR(VLOOKUP($A4816, 'Fielding Data'!$A$1:$H$12056, 7, 0), 0)</f>
        <v>0</v>
      </c>
      <c r="T4816" s="13">
        <f>IFERROR(VLOOKUP($A4816, 'Fielding Data'!$A$1:$H$12056, 8, 0), 0)</f>
        <v>0</v>
      </c>
      <c r="U4816" s="13">
        <f>SUMIFS('Fielding Data'!E:E, 'Fielding Data'!$A:$A, $A4816)</f>
        <v>4</v>
      </c>
      <c r="V4816" s="13">
        <f>SUMIFS('Fielding Data'!F:F, 'Fielding Data'!$A:$A, $A4816)</f>
        <v>0</v>
      </c>
      <c r="W4816" s="13">
        <f>SUMIFS('Fielding Data'!G:G, 'Fielding Data'!$A:$A, $A4816)</f>
        <v>0</v>
      </c>
      <c r="X4816" s="13">
        <f>SUMIFS('Fielding Data'!H:H, 'Fielding Data'!$A:$A, $A4816)</f>
        <v>0</v>
      </c>
    </row>
    <row r="4817" spans="1:24" x14ac:dyDescent="0.3">
      <c r="A4817" s="13" t="str">
        <f t="shared" si="151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 t="shared" si="150"/>
        <v>P</v>
      </c>
      <c r="Q4817" s="13">
        <f>IFERROR(VLOOKUP($A4817, 'Fielding Data'!$A$1:$H$12056, 5, 0), 0)</f>
        <v>6</v>
      </c>
      <c r="R4817" s="13">
        <f>IFERROR(VLOOKUP($A4817, 'Fielding Data'!$A$1:$H$12056, 6, 0), 0)</f>
        <v>6</v>
      </c>
      <c r="S4817" s="13">
        <f>IFERROR(VLOOKUP($A4817, 'Fielding Data'!$A$1:$H$12056, 7, 0), 0)</f>
        <v>2</v>
      </c>
      <c r="T4817" s="13">
        <f>IFERROR(VLOOKUP($A4817, 'Fielding Data'!$A$1:$H$12056, 8, 0), 0)</f>
        <v>0</v>
      </c>
      <c r="U4817" s="13">
        <f>SUMIFS('Fielding Data'!E:E, 'Fielding Data'!$A:$A, $A4817)</f>
        <v>6</v>
      </c>
      <c r="V4817" s="13">
        <f>SUMIFS('Fielding Data'!F:F, 'Fielding Data'!$A:$A, $A4817)</f>
        <v>6</v>
      </c>
      <c r="W4817" s="13">
        <f>SUMIFS('Fielding Data'!G:G, 'Fielding Data'!$A:$A, $A4817)</f>
        <v>2</v>
      </c>
      <c r="X4817" s="13">
        <f>SUMIFS('Fielding Data'!H:H, 'Fielding Data'!$A:$A, $A4817)</f>
        <v>0</v>
      </c>
    </row>
    <row r="4818" spans="1:24" x14ac:dyDescent="0.3">
      <c r="A4818" s="13" t="str">
        <f t="shared" si="151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 t="shared" si="150"/>
        <v>C</v>
      </c>
      <c r="Q4818" s="13">
        <f>IFERROR(VLOOKUP($A4818, 'Fielding Data'!$A$1:$H$12056, 5, 0), 0)</f>
        <v>216</v>
      </c>
      <c r="R4818" s="13">
        <f>IFERROR(VLOOKUP($A4818, 'Fielding Data'!$A$1:$H$12056, 6, 0), 0)</f>
        <v>15</v>
      </c>
      <c r="S4818" s="13">
        <f>IFERROR(VLOOKUP($A4818, 'Fielding Data'!$A$1:$H$12056, 7, 0), 0)</f>
        <v>3</v>
      </c>
      <c r="T4818" s="13">
        <f>IFERROR(VLOOKUP($A4818, 'Fielding Data'!$A$1:$H$12056, 8, 0), 0)</f>
        <v>1</v>
      </c>
      <c r="U4818" s="13">
        <f>SUMIFS('Fielding Data'!E:E, 'Fielding Data'!$A:$A, $A4818)</f>
        <v>216</v>
      </c>
      <c r="V4818" s="13">
        <f>SUMIFS('Fielding Data'!F:F, 'Fielding Data'!$A:$A, $A4818)</f>
        <v>15</v>
      </c>
      <c r="W4818" s="13">
        <f>SUMIFS('Fielding Data'!G:G, 'Fielding Data'!$A:$A, $A4818)</f>
        <v>3</v>
      </c>
      <c r="X4818" s="13">
        <f>SUMIFS('Fielding Data'!H:H, 'Fielding Data'!$A:$A, $A4818)</f>
        <v>1</v>
      </c>
    </row>
    <row r="4819" spans="1:24" x14ac:dyDescent="0.3">
      <c r="A4819" s="13" t="str">
        <f t="shared" si="151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 t="shared" si="150"/>
        <v>P</v>
      </c>
      <c r="Q4819" s="13">
        <f>IFERROR(VLOOKUP($A4819, 'Fielding Data'!$A$1:$H$12056, 5, 0), 0)</f>
        <v>0</v>
      </c>
      <c r="R4819" s="13">
        <f>IFERROR(VLOOKUP($A4819, 'Fielding Data'!$A$1:$H$12056, 6, 0), 0)</f>
        <v>10</v>
      </c>
      <c r="S4819" s="13">
        <f>IFERROR(VLOOKUP($A4819, 'Fielding Data'!$A$1:$H$12056, 7, 0), 0)</f>
        <v>1</v>
      </c>
      <c r="T4819" s="13">
        <f>IFERROR(VLOOKUP($A4819, 'Fielding Data'!$A$1:$H$12056, 8, 0), 0)</f>
        <v>0</v>
      </c>
      <c r="U4819" s="13">
        <f>SUMIFS('Fielding Data'!E:E, 'Fielding Data'!$A:$A, $A4819)</f>
        <v>0</v>
      </c>
      <c r="V4819" s="13">
        <f>SUMIFS('Fielding Data'!F:F, 'Fielding Data'!$A:$A, $A4819)</f>
        <v>10</v>
      </c>
      <c r="W4819" s="13">
        <f>SUMIFS('Fielding Data'!G:G, 'Fielding Data'!$A:$A, $A4819)</f>
        <v>1</v>
      </c>
      <c r="X4819" s="13">
        <f>SUMIFS('Fielding Data'!H:H, 'Fielding Data'!$A:$A, $A4819)</f>
        <v>0</v>
      </c>
    </row>
    <row r="4820" spans="1:24" x14ac:dyDescent="0.3">
      <c r="A4820" s="13" t="str">
        <f t="shared" si="151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 t="shared" si="150"/>
        <v>2B</v>
      </c>
      <c r="Q4820" s="13">
        <f>IFERROR(VLOOKUP($A4820, 'Fielding Data'!$A$1:$H$12056, 5, 0), 0)</f>
        <v>25</v>
      </c>
      <c r="R4820" s="13">
        <f>IFERROR(VLOOKUP($A4820, 'Fielding Data'!$A$1:$H$12056, 6, 0), 0)</f>
        <v>38</v>
      </c>
      <c r="S4820" s="13">
        <f>IFERROR(VLOOKUP($A4820, 'Fielding Data'!$A$1:$H$12056, 7, 0), 0)</f>
        <v>3</v>
      </c>
      <c r="T4820" s="13">
        <f>IFERROR(VLOOKUP($A4820, 'Fielding Data'!$A$1:$H$12056, 8, 0), 0)</f>
        <v>7</v>
      </c>
      <c r="U4820" s="13">
        <f>SUMIFS('Fielding Data'!E:E, 'Fielding Data'!$A:$A, $A4820)</f>
        <v>193</v>
      </c>
      <c r="V4820" s="13">
        <f>SUMIFS('Fielding Data'!F:F, 'Fielding Data'!$A:$A, $A4820)</f>
        <v>44</v>
      </c>
      <c r="W4820" s="13">
        <f>SUMIFS('Fielding Data'!G:G, 'Fielding Data'!$A:$A, $A4820)</f>
        <v>5</v>
      </c>
      <c r="X4820" s="13">
        <f>SUMIFS('Fielding Data'!H:H, 'Fielding Data'!$A:$A, $A4820)</f>
        <v>11</v>
      </c>
    </row>
    <row r="4821" spans="1:24" x14ac:dyDescent="0.3">
      <c r="A4821" s="13" t="str">
        <f t="shared" si="151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 t="shared" si="150"/>
        <v>2B</v>
      </c>
      <c r="Q4821" s="13">
        <f>IFERROR(VLOOKUP($A4821, 'Fielding Data'!$A$1:$H$12056, 5, 0), 0)</f>
        <v>2</v>
      </c>
      <c r="R4821" s="13">
        <f>IFERROR(VLOOKUP($A4821, 'Fielding Data'!$A$1:$H$12056, 6, 0), 0)</f>
        <v>6</v>
      </c>
      <c r="S4821" s="13">
        <f>IFERROR(VLOOKUP($A4821, 'Fielding Data'!$A$1:$H$12056, 7, 0), 0)</f>
        <v>0</v>
      </c>
      <c r="T4821" s="13">
        <f>IFERROR(VLOOKUP($A4821, 'Fielding Data'!$A$1:$H$12056, 8, 0), 0)</f>
        <v>1</v>
      </c>
      <c r="U4821" s="13">
        <f>SUMIFS('Fielding Data'!E:E, 'Fielding Data'!$A:$A, $A4821)</f>
        <v>23</v>
      </c>
      <c r="V4821" s="13">
        <f>SUMIFS('Fielding Data'!F:F, 'Fielding Data'!$A:$A, $A4821)</f>
        <v>48</v>
      </c>
      <c r="W4821" s="13">
        <f>SUMIFS('Fielding Data'!G:G, 'Fielding Data'!$A:$A, $A4821)</f>
        <v>3</v>
      </c>
      <c r="X4821" s="13">
        <f>SUMIFS('Fielding Data'!H:H, 'Fielding Data'!$A:$A, $A4821)</f>
        <v>7</v>
      </c>
    </row>
    <row r="4822" spans="1:24" x14ac:dyDescent="0.3">
      <c r="A4822" s="13" t="str">
        <f t="shared" si="151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 t="shared" si="150"/>
        <v>P</v>
      </c>
      <c r="Q4822" s="13">
        <f>IFERROR(VLOOKUP($A4822, 'Fielding Data'!$A$1:$H$12056, 5, 0), 0)</f>
        <v>0</v>
      </c>
      <c r="R4822" s="13">
        <f>IFERROR(VLOOKUP($A4822, 'Fielding Data'!$A$1:$H$12056, 6, 0), 0)</f>
        <v>0</v>
      </c>
      <c r="S4822" s="13">
        <f>IFERROR(VLOOKUP($A4822, 'Fielding Data'!$A$1:$H$12056, 7, 0), 0)</f>
        <v>0</v>
      </c>
      <c r="T4822" s="13">
        <f>IFERROR(VLOOKUP($A4822, 'Fielding Data'!$A$1:$H$12056, 8, 0), 0)</f>
        <v>0</v>
      </c>
      <c r="U4822" s="13">
        <f>SUMIFS('Fielding Data'!E:E, 'Fielding Data'!$A:$A, $A4822)</f>
        <v>0</v>
      </c>
      <c r="V4822" s="13">
        <f>SUMIFS('Fielding Data'!F:F, 'Fielding Data'!$A:$A, $A4822)</f>
        <v>0</v>
      </c>
      <c r="W4822" s="13">
        <f>SUMIFS('Fielding Data'!G:G, 'Fielding Data'!$A:$A, $A4822)</f>
        <v>0</v>
      </c>
      <c r="X4822" s="13">
        <f>SUMIFS('Fielding Data'!H:H, 'Fielding Data'!$A:$A, $A4822)</f>
        <v>0</v>
      </c>
    </row>
    <row r="4823" spans="1:24" x14ac:dyDescent="0.3">
      <c r="A4823" s="13" t="str">
        <f t="shared" si="151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 t="shared" si="150"/>
        <v>CF</v>
      </c>
      <c r="Q4823" s="13">
        <f>IFERROR(VLOOKUP($A4823, 'Fielding Data'!$A$1:$H$12056, 5, 0), 0)</f>
        <v>153</v>
      </c>
      <c r="R4823" s="13">
        <f>IFERROR(VLOOKUP($A4823, 'Fielding Data'!$A$1:$H$12056, 6, 0), 0)</f>
        <v>1</v>
      </c>
      <c r="S4823" s="13">
        <f>IFERROR(VLOOKUP($A4823, 'Fielding Data'!$A$1:$H$12056, 7, 0), 0)</f>
        <v>2</v>
      </c>
      <c r="T4823" s="13">
        <f>IFERROR(VLOOKUP($A4823, 'Fielding Data'!$A$1:$H$12056, 8, 0), 0)</f>
        <v>0</v>
      </c>
      <c r="U4823" s="13">
        <f>SUMIFS('Fielding Data'!E:E, 'Fielding Data'!$A:$A, $A4823)</f>
        <v>634</v>
      </c>
      <c r="V4823" s="13">
        <f>SUMIFS('Fielding Data'!F:F, 'Fielding Data'!$A:$A, $A4823)</f>
        <v>12</v>
      </c>
      <c r="W4823" s="13">
        <f>SUMIFS('Fielding Data'!G:G, 'Fielding Data'!$A:$A, $A4823)</f>
        <v>14</v>
      </c>
      <c r="X4823" s="13">
        <f>SUMIFS('Fielding Data'!H:H, 'Fielding Data'!$A:$A, $A4823)</f>
        <v>4</v>
      </c>
    </row>
    <row r="4824" spans="1:24" x14ac:dyDescent="0.3">
      <c r="A4824" s="13" t="str">
        <f t="shared" si="151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 t="shared" si="150"/>
        <v>P</v>
      </c>
      <c r="Q4824" s="13">
        <f>IFERROR(VLOOKUP($A4824, 'Fielding Data'!$A$1:$H$12056, 5, 0), 0)</f>
        <v>2</v>
      </c>
      <c r="R4824" s="13">
        <f>IFERROR(VLOOKUP($A4824, 'Fielding Data'!$A$1:$H$12056, 6, 0), 0)</f>
        <v>3</v>
      </c>
      <c r="S4824" s="13">
        <f>IFERROR(VLOOKUP($A4824, 'Fielding Data'!$A$1:$H$12056, 7, 0), 0)</f>
        <v>1</v>
      </c>
      <c r="T4824" s="13">
        <f>IFERROR(VLOOKUP($A4824, 'Fielding Data'!$A$1:$H$12056, 8, 0), 0)</f>
        <v>1</v>
      </c>
      <c r="U4824" s="13">
        <f>SUMIFS('Fielding Data'!E:E, 'Fielding Data'!$A:$A, $A4824)</f>
        <v>2</v>
      </c>
      <c r="V4824" s="13">
        <f>SUMIFS('Fielding Data'!F:F, 'Fielding Data'!$A:$A, $A4824)</f>
        <v>3</v>
      </c>
      <c r="W4824" s="13">
        <f>SUMIFS('Fielding Data'!G:G, 'Fielding Data'!$A:$A, $A4824)</f>
        <v>1</v>
      </c>
      <c r="X4824" s="13">
        <f>SUMIFS('Fielding Data'!H:H, 'Fielding Data'!$A:$A, $A4824)</f>
        <v>1</v>
      </c>
    </row>
    <row r="4825" spans="1:24" x14ac:dyDescent="0.3">
      <c r="A4825" s="13" t="str">
        <f t="shared" si="151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 t="shared" si="150"/>
        <v>2B</v>
      </c>
      <c r="Q4825" s="13">
        <f>IFERROR(VLOOKUP($A4825, 'Fielding Data'!$A$1:$H$12056, 5, 0), 0)</f>
        <v>1</v>
      </c>
      <c r="R4825" s="13">
        <f>IFERROR(VLOOKUP($A4825, 'Fielding Data'!$A$1:$H$12056, 6, 0), 0)</f>
        <v>8</v>
      </c>
      <c r="S4825" s="13">
        <f>IFERROR(VLOOKUP($A4825, 'Fielding Data'!$A$1:$H$12056, 7, 0), 0)</f>
        <v>0</v>
      </c>
      <c r="T4825" s="13">
        <f>IFERROR(VLOOKUP($A4825, 'Fielding Data'!$A$1:$H$12056, 8, 0), 0)</f>
        <v>1</v>
      </c>
      <c r="U4825" s="13">
        <f>SUMIFS('Fielding Data'!E:E, 'Fielding Data'!$A:$A, $A4825)</f>
        <v>6</v>
      </c>
      <c r="V4825" s="13">
        <f>SUMIFS('Fielding Data'!F:F, 'Fielding Data'!$A:$A, $A4825)</f>
        <v>36</v>
      </c>
      <c r="W4825" s="13">
        <f>SUMIFS('Fielding Data'!G:G, 'Fielding Data'!$A:$A, $A4825)</f>
        <v>1</v>
      </c>
      <c r="X4825" s="13">
        <f>SUMIFS('Fielding Data'!H:H, 'Fielding Data'!$A:$A, $A4825)</f>
        <v>5</v>
      </c>
    </row>
    <row r="4826" spans="1:24" x14ac:dyDescent="0.3">
      <c r="A4826" s="13" t="str">
        <f t="shared" si="151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 t="shared" si="150"/>
        <v>CF</v>
      </c>
      <c r="Q4826" s="13">
        <f>IFERROR(VLOOKUP($A4826, 'Fielding Data'!$A$1:$H$12056, 5, 0), 0)</f>
        <v>140</v>
      </c>
      <c r="R4826" s="13">
        <f>IFERROR(VLOOKUP($A4826, 'Fielding Data'!$A$1:$H$12056, 6, 0), 0)</f>
        <v>5</v>
      </c>
      <c r="S4826" s="13">
        <f>IFERROR(VLOOKUP($A4826, 'Fielding Data'!$A$1:$H$12056, 7, 0), 0)</f>
        <v>0</v>
      </c>
      <c r="T4826" s="13">
        <f>IFERROR(VLOOKUP($A4826, 'Fielding Data'!$A$1:$H$12056, 8, 0), 0)</f>
        <v>0</v>
      </c>
      <c r="U4826" s="13">
        <f>SUMIFS('Fielding Data'!E:E, 'Fielding Data'!$A:$A, $A4826)</f>
        <v>438</v>
      </c>
      <c r="V4826" s="13">
        <f>SUMIFS('Fielding Data'!F:F, 'Fielding Data'!$A:$A, $A4826)</f>
        <v>12</v>
      </c>
      <c r="W4826" s="13">
        <f>SUMIFS('Fielding Data'!G:G, 'Fielding Data'!$A:$A, $A4826)</f>
        <v>2</v>
      </c>
      <c r="X4826" s="13">
        <f>SUMIFS('Fielding Data'!H:H, 'Fielding Data'!$A:$A, $A4826)</f>
        <v>0</v>
      </c>
    </row>
    <row r="4827" spans="1:24" x14ac:dyDescent="0.3">
      <c r="A4827" s="13" t="str">
        <f t="shared" si="151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 t="shared" si="150"/>
        <v>P</v>
      </c>
      <c r="Q4827" s="13">
        <f>IFERROR(VLOOKUP($A4827, 'Fielding Data'!$A$1:$H$12056, 5, 0), 0)</f>
        <v>1</v>
      </c>
      <c r="R4827" s="13">
        <f>IFERROR(VLOOKUP($A4827, 'Fielding Data'!$A$1:$H$12056, 6, 0), 0)</f>
        <v>6</v>
      </c>
      <c r="S4827" s="13">
        <f>IFERROR(VLOOKUP($A4827, 'Fielding Data'!$A$1:$H$12056, 7, 0), 0)</f>
        <v>0</v>
      </c>
      <c r="T4827" s="13">
        <f>IFERROR(VLOOKUP($A4827, 'Fielding Data'!$A$1:$H$12056, 8, 0), 0)</f>
        <v>0</v>
      </c>
      <c r="U4827" s="13">
        <f>SUMIFS('Fielding Data'!E:E, 'Fielding Data'!$A:$A, $A4827)</f>
        <v>1</v>
      </c>
      <c r="V4827" s="13">
        <f>SUMIFS('Fielding Data'!F:F, 'Fielding Data'!$A:$A, $A4827)</f>
        <v>6</v>
      </c>
      <c r="W4827" s="13">
        <f>SUMIFS('Fielding Data'!G:G, 'Fielding Data'!$A:$A, $A4827)</f>
        <v>0</v>
      </c>
      <c r="X4827" s="13">
        <f>SUMIFS('Fielding Data'!H:H, 'Fielding Data'!$A:$A, $A4827)</f>
        <v>0</v>
      </c>
    </row>
    <row r="4828" spans="1:24" x14ac:dyDescent="0.3">
      <c r="A4828" s="13" t="str">
        <f t="shared" si="151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 t="shared" si="150"/>
        <v>1B</v>
      </c>
      <c r="Q4828" s="13">
        <f>IFERROR(VLOOKUP($A4828, 'Fielding Data'!$A$1:$H$12056, 5, 0), 0)</f>
        <v>51</v>
      </c>
      <c r="R4828" s="13">
        <f>IFERROR(VLOOKUP($A4828, 'Fielding Data'!$A$1:$H$12056, 6, 0), 0)</f>
        <v>5</v>
      </c>
      <c r="S4828" s="13">
        <f>IFERROR(VLOOKUP($A4828, 'Fielding Data'!$A$1:$H$12056, 7, 0), 0)</f>
        <v>0</v>
      </c>
      <c r="T4828" s="13">
        <f>IFERROR(VLOOKUP($A4828, 'Fielding Data'!$A$1:$H$12056, 8, 0), 0)</f>
        <v>6</v>
      </c>
      <c r="U4828" s="13">
        <f>SUMIFS('Fielding Data'!E:E, 'Fielding Data'!$A:$A, $A4828)</f>
        <v>83</v>
      </c>
      <c r="V4828" s="13">
        <f>SUMIFS('Fielding Data'!F:F, 'Fielding Data'!$A:$A, $A4828)</f>
        <v>51</v>
      </c>
      <c r="W4828" s="13">
        <f>SUMIFS('Fielding Data'!G:G, 'Fielding Data'!$A:$A, $A4828)</f>
        <v>0</v>
      </c>
      <c r="X4828" s="13">
        <f>SUMIFS('Fielding Data'!H:H, 'Fielding Data'!$A:$A, $A4828)</f>
        <v>13</v>
      </c>
    </row>
    <row r="4829" spans="1:24" x14ac:dyDescent="0.3">
      <c r="A4829" s="13" t="str">
        <f t="shared" si="151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 t="shared" si="150"/>
        <v>P</v>
      </c>
      <c r="Q4829" s="13">
        <f>IFERROR(VLOOKUP($A4829, 'Fielding Data'!$A$1:$H$12056, 5, 0), 0)</f>
        <v>0</v>
      </c>
      <c r="R4829" s="13">
        <f>IFERROR(VLOOKUP($A4829, 'Fielding Data'!$A$1:$H$12056, 6, 0), 0)</f>
        <v>0</v>
      </c>
      <c r="S4829" s="13">
        <f>IFERROR(VLOOKUP($A4829, 'Fielding Data'!$A$1:$H$12056, 7, 0), 0)</f>
        <v>0</v>
      </c>
      <c r="T4829" s="13">
        <f>IFERROR(VLOOKUP($A4829, 'Fielding Data'!$A$1:$H$12056, 8, 0), 0)</f>
        <v>0</v>
      </c>
      <c r="U4829" s="13">
        <f>SUMIFS('Fielding Data'!E:E, 'Fielding Data'!$A:$A, $A4829)</f>
        <v>0</v>
      </c>
      <c r="V4829" s="13">
        <f>SUMIFS('Fielding Data'!F:F, 'Fielding Data'!$A:$A, $A4829)</f>
        <v>0</v>
      </c>
      <c r="W4829" s="13">
        <f>SUMIFS('Fielding Data'!G:G, 'Fielding Data'!$A:$A, $A4829)</f>
        <v>0</v>
      </c>
      <c r="X4829" s="13">
        <f>SUMIFS('Fielding Data'!H:H, 'Fielding Data'!$A:$A, $A4829)</f>
        <v>0</v>
      </c>
    </row>
    <row r="4830" spans="1:24" x14ac:dyDescent="0.3">
      <c r="A4830" s="13" t="str">
        <f t="shared" si="151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 t="shared" si="150"/>
        <v>CF</v>
      </c>
      <c r="Q4830" s="13">
        <f>IFERROR(VLOOKUP($A4830, 'Fielding Data'!$A$1:$H$12056, 5, 0), 0)</f>
        <v>0</v>
      </c>
      <c r="R4830" s="13">
        <f>IFERROR(VLOOKUP($A4830, 'Fielding Data'!$A$1:$H$12056, 6, 0), 0)</f>
        <v>0</v>
      </c>
      <c r="S4830" s="13">
        <f>IFERROR(VLOOKUP($A4830, 'Fielding Data'!$A$1:$H$12056, 7, 0), 0)</f>
        <v>0</v>
      </c>
      <c r="T4830" s="13">
        <f>IFERROR(VLOOKUP($A4830, 'Fielding Data'!$A$1:$H$12056, 8, 0), 0)</f>
        <v>0</v>
      </c>
      <c r="U4830" s="13">
        <f>SUMIFS('Fielding Data'!E:E, 'Fielding Data'!$A:$A, $A4830)</f>
        <v>28</v>
      </c>
      <c r="V4830" s="13">
        <f>SUMIFS('Fielding Data'!F:F, 'Fielding Data'!$A:$A, $A4830)</f>
        <v>0</v>
      </c>
      <c r="W4830" s="13">
        <f>SUMIFS('Fielding Data'!G:G, 'Fielding Data'!$A:$A, $A4830)</f>
        <v>2</v>
      </c>
      <c r="X4830" s="13">
        <f>SUMIFS('Fielding Data'!H:H, 'Fielding Data'!$A:$A, $A4830)</f>
        <v>0</v>
      </c>
    </row>
    <row r="4831" spans="1:24" x14ac:dyDescent="0.3">
      <c r="A4831" s="13" t="str">
        <f t="shared" si="151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 t="shared" si="150"/>
        <v>3B</v>
      </c>
      <c r="Q4831" s="13">
        <f>IFERROR(VLOOKUP($A4831, 'Fielding Data'!$A$1:$H$12056, 5, 0), 0)</f>
        <v>37</v>
      </c>
      <c r="R4831" s="13">
        <f>IFERROR(VLOOKUP($A4831, 'Fielding Data'!$A$1:$H$12056, 6, 0), 0)</f>
        <v>64</v>
      </c>
      <c r="S4831" s="13">
        <f>IFERROR(VLOOKUP($A4831, 'Fielding Data'!$A$1:$H$12056, 7, 0), 0)</f>
        <v>10</v>
      </c>
      <c r="T4831" s="13">
        <f>IFERROR(VLOOKUP($A4831, 'Fielding Data'!$A$1:$H$12056, 8, 0), 0)</f>
        <v>2</v>
      </c>
      <c r="U4831" s="13">
        <f>SUMIFS('Fielding Data'!E:E, 'Fielding Data'!$A:$A, $A4831)</f>
        <v>175</v>
      </c>
      <c r="V4831" s="13">
        <f>SUMIFS('Fielding Data'!F:F, 'Fielding Data'!$A:$A, $A4831)</f>
        <v>320</v>
      </c>
      <c r="W4831" s="13">
        <f>SUMIFS('Fielding Data'!G:G, 'Fielding Data'!$A:$A, $A4831)</f>
        <v>20</v>
      </c>
      <c r="X4831" s="13">
        <f>SUMIFS('Fielding Data'!H:H, 'Fielding Data'!$A:$A, $A4831)</f>
        <v>56</v>
      </c>
    </row>
    <row r="4832" spans="1:24" x14ac:dyDescent="0.3">
      <c r="A4832" s="13" t="str">
        <f t="shared" si="151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 t="shared" si="150"/>
        <v>P</v>
      </c>
      <c r="Q4832" s="13">
        <f>IFERROR(VLOOKUP($A4832, 'Fielding Data'!$A$1:$H$12056, 5, 0), 0)</f>
        <v>5</v>
      </c>
      <c r="R4832" s="13">
        <f>IFERROR(VLOOKUP($A4832, 'Fielding Data'!$A$1:$H$12056, 6, 0), 0)</f>
        <v>11</v>
      </c>
      <c r="S4832" s="13">
        <f>IFERROR(VLOOKUP($A4832, 'Fielding Data'!$A$1:$H$12056, 7, 0), 0)</f>
        <v>0</v>
      </c>
      <c r="T4832" s="13">
        <f>IFERROR(VLOOKUP($A4832, 'Fielding Data'!$A$1:$H$12056, 8, 0), 0)</f>
        <v>0</v>
      </c>
      <c r="U4832" s="13">
        <f>SUMIFS('Fielding Data'!E:E, 'Fielding Data'!$A:$A, $A4832)</f>
        <v>5</v>
      </c>
      <c r="V4832" s="13">
        <f>SUMIFS('Fielding Data'!F:F, 'Fielding Data'!$A:$A, $A4832)</f>
        <v>11</v>
      </c>
      <c r="W4832" s="13">
        <f>SUMIFS('Fielding Data'!G:G, 'Fielding Data'!$A:$A, $A4832)</f>
        <v>0</v>
      </c>
      <c r="X4832" s="13">
        <f>SUMIFS('Fielding Data'!H:H, 'Fielding Data'!$A:$A, $A4832)</f>
        <v>0</v>
      </c>
    </row>
    <row r="4833" spans="1:24" x14ac:dyDescent="0.3">
      <c r="A4833" s="13" t="str">
        <f t="shared" si="151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 t="shared" si="150"/>
        <v>P</v>
      </c>
      <c r="Q4833" s="13">
        <f>IFERROR(VLOOKUP($A4833, 'Fielding Data'!$A$1:$H$12056, 5, 0), 0)</f>
        <v>3</v>
      </c>
      <c r="R4833" s="13">
        <f>IFERROR(VLOOKUP($A4833, 'Fielding Data'!$A$1:$H$12056, 6, 0), 0)</f>
        <v>1</v>
      </c>
      <c r="S4833" s="13">
        <f>IFERROR(VLOOKUP($A4833, 'Fielding Data'!$A$1:$H$12056, 7, 0), 0)</f>
        <v>0</v>
      </c>
      <c r="T4833" s="13">
        <f>IFERROR(VLOOKUP($A4833, 'Fielding Data'!$A$1:$H$12056, 8, 0), 0)</f>
        <v>0</v>
      </c>
      <c r="U4833" s="13">
        <f>SUMIFS('Fielding Data'!E:E, 'Fielding Data'!$A:$A, $A4833)</f>
        <v>3</v>
      </c>
      <c r="V4833" s="13">
        <f>SUMIFS('Fielding Data'!F:F, 'Fielding Data'!$A:$A, $A4833)</f>
        <v>1</v>
      </c>
      <c r="W4833" s="13">
        <f>SUMIFS('Fielding Data'!G:G, 'Fielding Data'!$A:$A, $A4833)</f>
        <v>0</v>
      </c>
      <c r="X4833" s="13">
        <f>SUMIFS('Fielding Data'!H:H, 'Fielding Data'!$A:$A, $A4833)</f>
        <v>0</v>
      </c>
    </row>
    <row r="4834" spans="1:24" x14ac:dyDescent="0.3">
      <c r="A4834" s="13" t="str">
        <f t="shared" si="151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 t="shared" si="150"/>
        <v>CF</v>
      </c>
      <c r="Q4834" s="13">
        <f>IFERROR(VLOOKUP($A4834, 'Fielding Data'!$A$1:$H$12056, 5, 0), 0)</f>
        <v>2</v>
      </c>
      <c r="R4834" s="13">
        <f>IFERROR(VLOOKUP($A4834, 'Fielding Data'!$A$1:$H$12056, 6, 0), 0)</f>
        <v>0</v>
      </c>
      <c r="S4834" s="13">
        <f>IFERROR(VLOOKUP($A4834, 'Fielding Data'!$A$1:$H$12056, 7, 0), 0)</f>
        <v>0</v>
      </c>
      <c r="T4834" s="13">
        <f>IFERROR(VLOOKUP($A4834, 'Fielding Data'!$A$1:$H$12056, 8, 0), 0)</f>
        <v>0</v>
      </c>
      <c r="U4834" s="13">
        <f>SUMIFS('Fielding Data'!E:E, 'Fielding Data'!$A:$A, $A4834)</f>
        <v>24</v>
      </c>
      <c r="V4834" s="13">
        <f>SUMIFS('Fielding Data'!F:F, 'Fielding Data'!$A:$A, $A4834)</f>
        <v>2</v>
      </c>
      <c r="W4834" s="13">
        <f>SUMIFS('Fielding Data'!G:G, 'Fielding Data'!$A:$A, $A4834)</f>
        <v>2</v>
      </c>
      <c r="X4834" s="13">
        <f>SUMIFS('Fielding Data'!H:H, 'Fielding Data'!$A:$A, $A4834)</f>
        <v>0</v>
      </c>
    </row>
    <row r="4835" spans="1:24" x14ac:dyDescent="0.3">
      <c r="A4835" s="13" t="str">
        <f t="shared" si="151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 t="shared" si="150"/>
        <v>CF</v>
      </c>
      <c r="Q4835" s="13">
        <f>IFERROR(VLOOKUP($A4835, 'Fielding Data'!$A$1:$H$12056, 5, 0), 0)</f>
        <v>194</v>
      </c>
      <c r="R4835" s="13">
        <f>IFERROR(VLOOKUP($A4835, 'Fielding Data'!$A$1:$H$12056, 6, 0), 0)</f>
        <v>0</v>
      </c>
      <c r="S4835" s="13">
        <f>IFERROR(VLOOKUP($A4835, 'Fielding Data'!$A$1:$H$12056, 7, 0), 0)</f>
        <v>2</v>
      </c>
      <c r="T4835" s="13">
        <f>IFERROR(VLOOKUP($A4835, 'Fielding Data'!$A$1:$H$12056, 8, 0), 0)</f>
        <v>0</v>
      </c>
      <c r="U4835" s="13">
        <f>SUMIFS('Fielding Data'!E:E, 'Fielding Data'!$A:$A, $A4835)</f>
        <v>388</v>
      </c>
      <c r="V4835" s="13">
        <f>SUMIFS('Fielding Data'!F:F, 'Fielding Data'!$A:$A, $A4835)</f>
        <v>0</v>
      </c>
      <c r="W4835" s="13">
        <f>SUMIFS('Fielding Data'!G:G, 'Fielding Data'!$A:$A, $A4835)</f>
        <v>4</v>
      </c>
      <c r="X4835" s="13">
        <f>SUMIFS('Fielding Data'!H:H, 'Fielding Data'!$A:$A, $A4835)</f>
        <v>0</v>
      </c>
    </row>
    <row r="4836" spans="1:24" x14ac:dyDescent="0.3">
      <c r="A4836" s="13" t="str">
        <f t="shared" si="151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 t="shared" si="150"/>
        <v>1B</v>
      </c>
      <c r="Q4836" s="13">
        <f>IFERROR(VLOOKUP($A4836, 'Fielding Data'!$A$1:$H$12056, 5, 0), 0)</f>
        <v>116</v>
      </c>
      <c r="R4836" s="13">
        <f>IFERROR(VLOOKUP($A4836, 'Fielding Data'!$A$1:$H$12056, 6, 0), 0)</f>
        <v>10</v>
      </c>
      <c r="S4836" s="13">
        <f>IFERROR(VLOOKUP($A4836, 'Fielding Data'!$A$1:$H$12056, 7, 0), 0)</f>
        <v>0</v>
      </c>
      <c r="T4836" s="13">
        <f>IFERROR(VLOOKUP($A4836, 'Fielding Data'!$A$1:$H$12056, 8, 0), 0)</f>
        <v>13</v>
      </c>
      <c r="U4836" s="13">
        <f>SUMIFS('Fielding Data'!E:E, 'Fielding Data'!$A:$A, $A4836)</f>
        <v>116</v>
      </c>
      <c r="V4836" s="13">
        <f>SUMIFS('Fielding Data'!F:F, 'Fielding Data'!$A:$A, $A4836)</f>
        <v>10</v>
      </c>
      <c r="W4836" s="13">
        <f>SUMIFS('Fielding Data'!G:G, 'Fielding Data'!$A:$A, $A4836)</f>
        <v>0</v>
      </c>
      <c r="X4836" s="13">
        <f>SUMIFS('Fielding Data'!H:H, 'Fielding Data'!$A:$A, $A4836)</f>
        <v>13</v>
      </c>
    </row>
    <row r="4837" spans="1:24" x14ac:dyDescent="0.3">
      <c r="A4837" s="13" t="str">
        <f t="shared" si="151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 t="shared" si="150"/>
        <v>CF</v>
      </c>
      <c r="Q4837" s="13">
        <f>IFERROR(VLOOKUP($A4837, 'Fielding Data'!$A$1:$H$12056, 5, 0), 0)</f>
        <v>235</v>
      </c>
      <c r="R4837" s="13">
        <f>IFERROR(VLOOKUP($A4837, 'Fielding Data'!$A$1:$H$12056, 6, 0), 0)</f>
        <v>5</v>
      </c>
      <c r="S4837" s="13">
        <f>IFERROR(VLOOKUP($A4837, 'Fielding Data'!$A$1:$H$12056, 7, 0), 0)</f>
        <v>2</v>
      </c>
      <c r="T4837" s="13">
        <f>IFERROR(VLOOKUP($A4837, 'Fielding Data'!$A$1:$H$12056, 8, 0), 0)</f>
        <v>1</v>
      </c>
      <c r="U4837" s="13">
        <f>SUMIFS('Fielding Data'!E:E, 'Fielding Data'!$A:$A, $A4837)</f>
        <v>470</v>
      </c>
      <c r="V4837" s="13">
        <f>SUMIFS('Fielding Data'!F:F, 'Fielding Data'!$A:$A, $A4837)</f>
        <v>10</v>
      </c>
      <c r="W4837" s="13">
        <f>SUMIFS('Fielding Data'!G:G, 'Fielding Data'!$A:$A, $A4837)</f>
        <v>4</v>
      </c>
      <c r="X4837" s="13">
        <f>SUMIFS('Fielding Data'!H:H, 'Fielding Data'!$A:$A, $A4837)</f>
        <v>2</v>
      </c>
    </row>
    <row r="4838" spans="1:24" x14ac:dyDescent="0.3">
      <c r="A4838" s="13" t="str">
        <f t="shared" si="151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 t="shared" si="150"/>
        <v>P</v>
      </c>
      <c r="Q4838" s="13">
        <f>IFERROR(VLOOKUP($A4838, 'Fielding Data'!$A$1:$H$12056, 5, 0), 0)</f>
        <v>1</v>
      </c>
      <c r="R4838" s="13">
        <f>IFERROR(VLOOKUP($A4838, 'Fielding Data'!$A$1:$H$12056, 6, 0), 0)</f>
        <v>5</v>
      </c>
      <c r="S4838" s="13">
        <f>IFERROR(VLOOKUP($A4838, 'Fielding Data'!$A$1:$H$12056, 7, 0), 0)</f>
        <v>0</v>
      </c>
      <c r="T4838" s="13">
        <f>IFERROR(VLOOKUP($A4838, 'Fielding Data'!$A$1:$H$12056, 8, 0), 0)</f>
        <v>0</v>
      </c>
      <c r="U4838" s="13">
        <f>SUMIFS('Fielding Data'!E:E, 'Fielding Data'!$A:$A, $A4838)</f>
        <v>1</v>
      </c>
      <c r="V4838" s="13">
        <f>SUMIFS('Fielding Data'!F:F, 'Fielding Data'!$A:$A, $A4838)</f>
        <v>5</v>
      </c>
      <c r="W4838" s="13">
        <f>SUMIFS('Fielding Data'!G:G, 'Fielding Data'!$A:$A, $A4838)</f>
        <v>0</v>
      </c>
      <c r="X4838" s="13">
        <f>SUMIFS('Fielding Data'!H:H, 'Fielding Data'!$A:$A, $A4838)</f>
        <v>0</v>
      </c>
    </row>
    <row r="4839" spans="1:24" x14ac:dyDescent="0.3">
      <c r="A4839" s="13" t="str">
        <f t="shared" si="151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 t="shared" si="150"/>
        <v>P</v>
      </c>
      <c r="Q4839" s="13">
        <f>IFERROR(VLOOKUP($A4839, 'Fielding Data'!$A$1:$H$12056, 5, 0), 0)</f>
        <v>0</v>
      </c>
      <c r="R4839" s="13">
        <f>IFERROR(VLOOKUP($A4839, 'Fielding Data'!$A$1:$H$12056, 6, 0), 0)</f>
        <v>6</v>
      </c>
      <c r="S4839" s="13">
        <f>IFERROR(VLOOKUP($A4839, 'Fielding Data'!$A$1:$H$12056, 7, 0), 0)</f>
        <v>0</v>
      </c>
      <c r="T4839" s="13">
        <f>IFERROR(VLOOKUP($A4839, 'Fielding Data'!$A$1:$H$12056, 8, 0), 0)</f>
        <v>0</v>
      </c>
      <c r="U4839" s="13">
        <f>SUMIFS('Fielding Data'!E:E, 'Fielding Data'!$A:$A, $A4839)</f>
        <v>0</v>
      </c>
      <c r="V4839" s="13">
        <f>SUMIFS('Fielding Data'!F:F, 'Fielding Data'!$A:$A, $A4839)</f>
        <v>6</v>
      </c>
      <c r="W4839" s="13">
        <f>SUMIFS('Fielding Data'!G:G, 'Fielding Data'!$A:$A, $A4839)</f>
        <v>0</v>
      </c>
      <c r="X4839" s="13">
        <f>SUMIFS('Fielding Data'!H:H, 'Fielding Data'!$A:$A, $A4839)</f>
        <v>0</v>
      </c>
    </row>
    <row r="4840" spans="1:24" x14ac:dyDescent="0.3">
      <c r="A4840" s="13" t="str">
        <f t="shared" si="151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 t="shared" si="150"/>
        <v>P</v>
      </c>
      <c r="Q4840" s="13">
        <f>IFERROR(VLOOKUP($A4840, 'Fielding Data'!$A$1:$H$12056, 5, 0), 0)</f>
        <v>2</v>
      </c>
      <c r="R4840" s="13">
        <f>IFERROR(VLOOKUP($A4840, 'Fielding Data'!$A$1:$H$12056, 6, 0), 0)</f>
        <v>6</v>
      </c>
      <c r="S4840" s="13">
        <f>IFERROR(VLOOKUP($A4840, 'Fielding Data'!$A$1:$H$12056, 7, 0), 0)</f>
        <v>3</v>
      </c>
      <c r="T4840" s="13">
        <f>IFERROR(VLOOKUP($A4840, 'Fielding Data'!$A$1:$H$12056, 8, 0), 0)</f>
        <v>1</v>
      </c>
      <c r="U4840" s="13">
        <f>SUMIFS('Fielding Data'!E:E, 'Fielding Data'!$A:$A, $A4840)</f>
        <v>2</v>
      </c>
      <c r="V4840" s="13">
        <f>SUMIFS('Fielding Data'!F:F, 'Fielding Data'!$A:$A, $A4840)</f>
        <v>6</v>
      </c>
      <c r="W4840" s="13">
        <f>SUMIFS('Fielding Data'!G:G, 'Fielding Data'!$A:$A, $A4840)</f>
        <v>3</v>
      </c>
      <c r="X4840" s="13">
        <f>SUMIFS('Fielding Data'!H:H, 'Fielding Data'!$A:$A, $A4840)</f>
        <v>1</v>
      </c>
    </row>
    <row r="4841" spans="1:24" x14ac:dyDescent="0.3">
      <c r="A4841" s="13" t="str">
        <f t="shared" si="151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 t="shared" si="150"/>
        <v>CF</v>
      </c>
      <c r="Q4841" s="13">
        <f>IFERROR(VLOOKUP($A4841, 'Fielding Data'!$A$1:$H$12056, 5, 0), 0)</f>
        <v>293</v>
      </c>
      <c r="R4841" s="13">
        <f>IFERROR(VLOOKUP($A4841, 'Fielding Data'!$A$1:$H$12056, 6, 0), 0)</f>
        <v>13</v>
      </c>
      <c r="S4841" s="13">
        <f>IFERROR(VLOOKUP($A4841, 'Fielding Data'!$A$1:$H$12056, 7, 0), 0)</f>
        <v>1</v>
      </c>
      <c r="T4841" s="13">
        <f>IFERROR(VLOOKUP($A4841, 'Fielding Data'!$A$1:$H$12056, 8, 0), 0)</f>
        <v>8</v>
      </c>
      <c r="U4841" s="13">
        <f>SUMIFS('Fielding Data'!E:E, 'Fielding Data'!$A:$A, $A4841)</f>
        <v>608</v>
      </c>
      <c r="V4841" s="13">
        <f>SUMIFS('Fielding Data'!F:F, 'Fielding Data'!$A:$A, $A4841)</f>
        <v>26</v>
      </c>
      <c r="W4841" s="13">
        <f>SUMIFS('Fielding Data'!G:G, 'Fielding Data'!$A:$A, $A4841)</f>
        <v>2</v>
      </c>
      <c r="X4841" s="13">
        <f>SUMIFS('Fielding Data'!H:H, 'Fielding Data'!$A:$A, $A4841)</f>
        <v>16</v>
      </c>
    </row>
    <row r="4842" spans="1:24" x14ac:dyDescent="0.3">
      <c r="A4842" s="13" t="str">
        <f t="shared" si="151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 t="shared" si="150"/>
        <v>CF</v>
      </c>
      <c r="Q4842" s="13">
        <f>IFERROR(VLOOKUP($A4842, 'Fielding Data'!$A$1:$H$12056, 5, 0), 0)</f>
        <v>106</v>
      </c>
      <c r="R4842" s="13">
        <f>IFERROR(VLOOKUP($A4842, 'Fielding Data'!$A$1:$H$12056, 6, 0), 0)</f>
        <v>2</v>
      </c>
      <c r="S4842" s="13">
        <f>IFERROR(VLOOKUP($A4842, 'Fielding Data'!$A$1:$H$12056, 7, 0), 0)</f>
        <v>1</v>
      </c>
      <c r="T4842" s="13">
        <f>IFERROR(VLOOKUP($A4842, 'Fielding Data'!$A$1:$H$12056, 8, 0), 0)</f>
        <v>0</v>
      </c>
      <c r="U4842" s="13">
        <f>SUMIFS('Fielding Data'!E:E, 'Fielding Data'!$A:$A, $A4842)</f>
        <v>542</v>
      </c>
      <c r="V4842" s="13">
        <f>SUMIFS('Fielding Data'!F:F, 'Fielding Data'!$A:$A, $A4842)</f>
        <v>24</v>
      </c>
      <c r="W4842" s="13">
        <f>SUMIFS('Fielding Data'!G:G, 'Fielding Data'!$A:$A, $A4842)</f>
        <v>2</v>
      </c>
      <c r="X4842" s="13">
        <f>SUMIFS('Fielding Data'!H:H, 'Fielding Data'!$A:$A, $A4842)</f>
        <v>4</v>
      </c>
    </row>
    <row r="4843" spans="1:24" x14ac:dyDescent="0.3">
      <c r="A4843" s="13" t="str">
        <f t="shared" si="151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 t="shared" si="150"/>
        <v>CF</v>
      </c>
      <c r="Q4843" s="13">
        <f>IFERROR(VLOOKUP($A4843, 'Fielding Data'!$A$1:$H$12056, 5, 0), 0)</f>
        <v>0</v>
      </c>
      <c r="R4843" s="13">
        <f>IFERROR(VLOOKUP($A4843, 'Fielding Data'!$A$1:$H$12056, 6, 0), 0)</f>
        <v>0</v>
      </c>
      <c r="S4843" s="13">
        <f>IFERROR(VLOOKUP($A4843, 'Fielding Data'!$A$1:$H$12056, 7, 0), 0)</f>
        <v>0</v>
      </c>
      <c r="T4843" s="13">
        <f>IFERROR(VLOOKUP($A4843, 'Fielding Data'!$A$1:$H$12056, 8, 0), 0)</f>
        <v>0</v>
      </c>
      <c r="U4843" s="13">
        <f>SUMIFS('Fielding Data'!E:E, 'Fielding Data'!$A:$A, $A4843)</f>
        <v>526</v>
      </c>
      <c r="V4843" s="13">
        <f>SUMIFS('Fielding Data'!F:F, 'Fielding Data'!$A:$A, $A4843)</f>
        <v>10</v>
      </c>
      <c r="W4843" s="13">
        <f>SUMIFS('Fielding Data'!G:G, 'Fielding Data'!$A:$A, $A4843)</f>
        <v>4</v>
      </c>
      <c r="X4843" s="13">
        <f>SUMIFS('Fielding Data'!H:H, 'Fielding Data'!$A:$A, $A4843)</f>
        <v>4</v>
      </c>
    </row>
    <row r="4844" spans="1:24" x14ac:dyDescent="0.3">
      <c r="A4844" s="13" t="str">
        <f t="shared" si="151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 t="shared" si="150"/>
        <v>LF</v>
      </c>
      <c r="Q4844" s="13">
        <f>IFERROR(VLOOKUP($A4844, 'Fielding Data'!$A$1:$H$12056, 5, 0), 0)</f>
        <v>12</v>
      </c>
      <c r="R4844" s="13">
        <f>IFERROR(VLOOKUP($A4844, 'Fielding Data'!$A$1:$H$12056, 6, 0), 0)</f>
        <v>0</v>
      </c>
      <c r="S4844" s="13">
        <f>IFERROR(VLOOKUP($A4844, 'Fielding Data'!$A$1:$H$12056, 7, 0), 0)</f>
        <v>0</v>
      </c>
      <c r="T4844" s="13">
        <f>IFERROR(VLOOKUP($A4844, 'Fielding Data'!$A$1:$H$12056, 8, 0), 0)</f>
        <v>0</v>
      </c>
      <c r="U4844" s="13">
        <f>SUMIFS('Fielding Data'!E:E, 'Fielding Data'!$A:$A, $A4844)</f>
        <v>28</v>
      </c>
      <c r="V4844" s="13">
        <f>SUMIFS('Fielding Data'!F:F, 'Fielding Data'!$A:$A, $A4844)</f>
        <v>0</v>
      </c>
      <c r="W4844" s="13">
        <f>SUMIFS('Fielding Data'!G:G, 'Fielding Data'!$A:$A, $A4844)</f>
        <v>0</v>
      </c>
      <c r="X4844" s="13">
        <f>SUMIFS('Fielding Data'!H:H, 'Fielding Data'!$A:$A, $A4844)</f>
        <v>0</v>
      </c>
    </row>
    <row r="4845" spans="1:24" x14ac:dyDescent="0.3">
      <c r="A4845" s="13" t="str">
        <f t="shared" si="151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 t="shared" si="150"/>
        <v>P</v>
      </c>
      <c r="Q4845" s="13">
        <f>IFERROR(VLOOKUP($A4845, 'Fielding Data'!$A$1:$H$12056, 5, 0), 0)</f>
        <v>3</v>
      </c>
      <c r="R4845" s="13">
        <f>IFERROR(VLOOKUP($A4845, 'Fielding Data'!$A$1:$H$12056, 6, 0), 0)</f>
        <v>4</v>
      </c>
      <c r="S4845" s="13">
        <f>IFERROR(VLOOKUP($A4845, 'Fielding Data'!$A$1:$H$12056, 7, 0), 0)</f>
        <v>0</v>
      </c>
      <c r="T4845" s="13">
        <f>IFERROR(VLOOKUP($A4845, 'Fielding Data'!$A$1:$H$12056, 8, 0), 0)</f>
        <v>0</v>
      </c>
      <c r="U4845" s="13">
        <f>SUMIFS('Fielding Data'!E:E, 'Fielding Data'!$A:$A, $A4845)</f>
        <v>3</v>
      </c>
      <c r="V4845" s="13">
        <f>SUMIFS('Fielding Data'!F:F, 'Fielding Data'!$A:$A, $A4845)</f>
        <v>4</v>
      </c>
      <c r="W4845" s="13">
        <f>SUMIFS('Fielding Data'!G:G, 'Fielding Data'!$A:$A, $A4845)</f>
        <v>0</v>
      </c>
      <c r="X4845" s="13">
        <f>SUMIFS('Fielding Data'!H:H, 'Fielding Data'!$A:$A, $A4845)</f>
        <v>0</v>
      </c>
    </row>
    <row r="4846" spans="1:24" x14ac:dyDescent="0.3">
      <c r="A4846" s="13" t="str">
        <f t="shared" si="151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 t="shared" si="150"/>
        <v>2B</v>
      </c>
      <c r="Q4846" s="13">
        <f>IFERROR(VLOOKUP($A4846, 'Fielding Data'!$A$1:$H$12056, 5, 0), 0)</f>
        <v>1</v>
      </c>
      <c r="R4846" s="13">
        <f>IFERROR(VLOOKUP($A4846, 'Fielding Data'!$A$1:$H$12056, 6, 0), 0)</f>
        <v>3</v>
      </c>
      <c r="S4846" s="13">
        <f>IFERROR(VLOOKUP($A4846, 'Fielding Data'!$A$1:$H$12056, 7, 0), 0)</f>
        <v>0</v>
      </c>
      <c r="T4846" s="13">
        <f>IFERROR(VLOOKUP($A4846, 'Fielding Data'!$A$1:$H$12056, 8, 0), 0)</f>
        <v>0</v>
      </c>
      <c r="U4846" s="13">
        <f>SUMIFS('Fielding Data'!E:E, 'Fielding Data'!$A:$A, $A4846)</f>
        <v>11</v>
      </c>
      <c r="V4846" s="13">
        <f>SUMIFS('Fielding Data'!F:F, 'Fielding Data'!$A:$A, $A4846)</f>
        <v>26</v>
      </c>
      <c r="W4846" s="13">
        <f>SUMIFS('Fielding Data'!G:G, 'Fielding Data'!$A:$A, $A4846)</f>
        <v>0</v>
      </c>
      <c r="X4846" s="13">
        <f>SUMIFS('Fielding Data'!H:H, 'Fielding Data'!$A:$A, $A4846)</f>
        <v>2</v>
      </c>
    </row>
    <row r="4847" spans="1:24" x14ac:dyDescent="0.3">
      <c r="A4847" s="13" t="str">
        <f t="shared" si="151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 t="shared" si="150"/>
        <v>P</v>
      </c>
      <c r="Q4847" s="13">
        <f>IFERROR(VLOOKUP($A4847, 'Fielding Data'!$A$1:$H$12056, 5, 0), 0)</f>
        <v>0</v>
      </c>
      <c r="R4847" s="13">
        <f>IFERROR(VLOOKUP($A4847, 'Fielding Data'!$A$1:$H$12056, 6, 0), 0)</f>
        <v>1</v>
      </c>
      <c r="S4847" s="13">
        <f>IFERROR(VLOOKUP($A4847, 'Fielding Data'!$A$1:$H$12056, 7, 0), 0)</f>
        <v>0</v>
      </c>
      <c r="T4847" s="13">
        <f>IFERROR(VLOOKUP($A4847, 'Fielding Data'!$A$1:$H$12056, 8, 0), 0)</f>
        <v>0</v>
      </c>
      <c r="U4847" s="13">
        <f>SUMIFS('Fielding Data'!E:E, 'Fielding Data'!$A:$A, $A4847)</f>
        <v>0</v>
      </c>
      <c r="V4847" s="13">
        <f>SUMIFS('Fielding Data'!F:F, 'Fielding Data'!$A:$A, $A4847)</f>
        <v>1</v>
      </c>
      <c r="W4847" s="13">
        <f>SUMIFS('Fielding Data'!G:G, 'Fielding Data'!$A:$A, $A4847)</f>
        <v>0</v>
      </c>
      <c r="X4847" s="13">
        <f>SUMIFS('Fielding Data'!H:H, 'Fielding Data'!$A:$A, $A4847)</f>
        <v>0</v>
      </c>
    </row>
    <row r="4848" spans="1:24" x14ac:dyDescent="0.3">
      <c r="A4848" s="13" t="str">
        <f t="shared" si="151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 t="shared" si="150"/>
        <v>P</v>
      </c>
      <c r="Q4848" s="13">
        <f>IFERROR(VLOOKUP($A4848, 'Fielding Data'!$A$1:$H$12056, 5, 0), 0)</f>
        <v>5</v>
      </c>
      <c r="R4848" s="13">
        <f>IFERROR(VLOOKUP($A4848, 'Fielding Data'!$A$1:$H$12056, 6, 0), 0)</f>
        <v>15</v>
      </c>
      <c r="S4848" s="13">
        <f>IFERROR(VLOOKUP($A4848, 'Fielding Data'!$A$1:$H$12056, 7, 0), 0)</f>
        <v>0</v>
      </c>
      <c r="T4848" s="13">
        <f>IFERROR(VLOOKUP($A4848, 'Fielding Data'!$A$1:$H$12056, 8, 0), 0)</f>
        <v>1</v>
      </c>
      <c r="U4848" s="13">
        <f>SUMIFS('Fielding Data'!E:E, 'Fielding Data'!$A:$A, $A4848)</f>
        <v>5</v>
      </c>
      <c r="V4848" s="13">
        <f>SUMIFS('Fielding Data'!F:F, 'Fielding Data'!$A:$A, $A4848)</f>
        <v>15</v>
      </c>
      <c r="W4848" s="13">
        <f>SUMIFS('Fielding Data'!G:G, 'Fielding Data'!$A:$A, $A4848)</f>
        <v>0</v>
      </c>
      <c r="X4848" s="13">
        <f>SUMIFS('Fielding Data'!H:H, 'Fielding Data'!$A:$A, $A4848)</f>
        <v>1</v>
      </c>
    </row>
    <row r="4849" spans="1:24" x14ac:dyDescent="0.3">
      <c r="A4849" s="13" t="str">
        <f t="shared" si="151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 t="shared" si="150"/>
        <v>P</v>
      </c>
      <c r="Q4849" s="13">
        <f>IFERROR(VLOOKUP($A4849, 'Fielding Data'!$A$1:$H$12056, 5, 0), 0)</f>
        <v>0</v>
      </c>
      <c r="R4849" s="13">
        <f>IFERROR(VLOOKUP($A4849, 'Fielding Data'!$A$1:$H$12056, 6, 0), 0)</f>
        <v>1</v>
      </c>
      <c r="S4849" s="13">
        <f>IFERROR(VLOOKUP($A4849, 'Fielding Data'!$A$1:$H$12056, 7, 0), 0)</f>
        <v>0</v>
      </c>
      <c r="T4849" s="13">
        <f>IFERROR(VLOOKUP($A4849, 'Fielding Data'!$A$1:$H$12056, 8, 0), 0)</f>
        <v>1</v>
      </c>
      <c r="U4849" s="13">
        <f>SUMIFS('Fielding Data'!E:E, 'Fielding Data'!$A:$A, $A4849)</f>
        <v>0</v>
      </c>
      <c r="V4849" s="13">
        <f>SUMIFS('Fielding Data'!F:F, 'Fielding Data'!$A:$A, $A4849)</f>
        <v>1</v>
      </c>
      <c r="W4849" s="13">
        <f>SUMIFS('Fielding Data'!G:G, 'Fielding Data'!$A:$A, $A4849)</f>
        <v>0</v>
      </c>
      <c r="X4849" s="13">
        <f>SUMIFS('Fielding Data'!H:H, 'Fielding Data'!$A:$A, $A4849)</f>
        <v>1</v>
      </c>
    </row>
    <row r="4850" spans="1:24" x14ac:dyDescent="0.3">
      <c r="A4850" s="13" t="str">
        <f t="shared" si="151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 t="shared" si="150"/>
        <v>P</v>
      </c>
      <c r="Q4850" s="13">
        <f>IFERROR(VLOOKUP($A4850, 'Fielding Data'!$A$1:$H$12056, 5, 0), 0)</f>
        <v>1</v>
      </c>
      <c r="R4850" s="13">
        <f>IFERROR(VLOOKUP($A4850, 'Fielding Data'!$A$1:$H$12056, 6, 0), 0)</f>
        <v>8</v>
      </c>
      <c r="S4850" s="13">
        <f>IFERROR(VLOOKUP($A4850, 'Fielding Data'!$A$1:$H$12056, 7, 0), 0)</f>
        <v>0</v>
      </c>
      <c r="T4850" s="13">
        <f>IFERROR(VLOOKUP($A4850, 'Fielding Data'!$A$1:$H$12056, 8, 0), 0)</f>
        <v>0</v>
      </c>
      <c r="U4850" s="13">
        <f>SUMIFS('Fielding Data'!E:E, 'Fielding Data'!$A:$A, $A4850)</f>
        <v>1</v>
      </c>
      <c r="V4850" s="13">
        <f>SUMIFS('Fielding Data'!F:F, 'Fielding Data'!$A:$A, $A4850)</f>
        <v>8</v>
      </c>
      <c r="W4850" s="13">
        <f>SUMIFS('Fielding Data'!G:G, 'Fielding Data'!$A:$A, $A4850)</f>
        <v>0</v>
      </c>
      <c r="X4850" s="13">
        <f>SUMIFS('Fielding Data'!H:H, 'Fielding Data'!$A:$A, $A4850)</f>
        <v>0</v>
      </c>
    </row>
    <row r="4851" spans="1:24" x14ac:dyDescent="0.3">
      <c r="A4851" s="13" t="str">
        <f t="shared" si="151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 t="shared" si="150"/>
        <v>LF</v>
      </c>
      <c r="Q4851" s="13">
        <f>IFERROR(VLOOKUP($A4851, 'Fielding Data'!$A$1:$H$12056, 5, 0), 0)</f>
        <v>8</v>
      </c>
      <c r="R4851" s="13">
        <f>IFERROR(VLOOKUP($A4851, 'Fielding Data'!$A$1:$H$12056, 6, 0), 0)</f>
        <v>0</v>
      </c>
      <c r="S4851" s="13">
        <f>IFERROR(VLOOKUP($A4851, 'Fielding Data'!$A$1:$H$12056, 7, 0), 0)</f>
        <v>0</v>
      </c>
      <c r="T4851" s="13">
        <f>IFERROR(VLOOKUP($A4851, 'Fielding Data'!$A$1:$H$12056, 8, 0), 0)</f>
        <v>0</v>
      </c>
      <c r="U4851" s="13">
        <f>SUMIFS('Fielding Data'!E:E, 'Fielding Data'!$A:$A, $A4851)</f>
        <v>28</v>
      </c>
      <c r="V4851" s="13">
        <f>SUMIFS('Fielding Data'!F:F, 'Fielding Data'!$A:$A, $A4851)</f>
        <v>0</v>
      </c>
      <c r="W4851" s="13">
        <f>SUMIFS('Fielding Data'!G:G, 'Fielding Data'!$A:$A, $A4851)</f>
        <v>0</v>
      </c>
      <c r="X4851" s="13">
        <f>SUMIFS('Fielding Data'!H:H, 'Fielding Data'!$A:$A, $A4851)</f>
        <v>0</v>
      </c>
    </row>
    <row r="4852" spans="1:24" x14ac:dyDescent="0.3">
      <c r="A4852" s="13" t="str">
        <f t="shared" si="151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 t="shared" si="150"/>
        <v>P</v>
      </c>
      <c r="Q4852" s="13">
        <f>IFERROR(VLOOKUP($A4852, 'Fielding Data'!$A$1:$H$12056, 5, 0), 0)</f>
        <v>6</v>
      </c>
      <c r="R4852" s="13">
        <f>IFERROR(VLOOKUP($A4852, 'Fielding Data'!$A$1:$H$12056, 6, 0), 0)</f>
        <v>5</v>
      </c>
      <c r="S4852" s="13">
        <f>IFERROR(VLOOKUP($A4852, 'Fielding Data'!$A$1:$H$12056, 7, 0), 0)</f>
        <v>0</v>
      </c>
      <c r="T4852" s="13">
        <f>IFERROR(VLOOKUP($A4852, 'Fielding Data'!$A$1:$H$12056, 8, 0), 0)</f>
        <v>1</v>
      </c>
      <c r="U4852" s="13">
        <f>SUMIFS('Fielding Data'!E:E, 'Fielding Data'!$A:$A, $A4852)</f>
        <v>6</v>
      </c>
      <c r="V4852" s="13">
        <f>SUMIFS('Fielding Data'!F:F, 'Fielding Data'!$A:$A, $A4852)</f>
        <v>5</v>
      </c>
      <c r="W4852" s="13">
        <f>SUMIFS('Fielding Data'!G:G, 'Fielding Data'!$A:$A, $A4852)</f>
        <v>0</v>
      </c>
      <c r="X4852" s="13">
        <f>SUMIFS('Fielding Data'!H:H, 'Fielding Data'!$A:$A, $A4852)</f>
        <v>1</v>
      </c>
    </row>
    <row r="4853" spans="1:24" x14ac:dyDescent="0.3">
      <c r="A4853" s="13" t="str">
        <f t="shared" si="151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 t="shared" si="150"/>
        <v>OF</v>
      </c>
      <c r="Q4853" s="13">
        <f>IFERROR(VLOOKUP($A4853, 'Fielding Data'!$A$1:$H$12056, 5, 0), 0)</f>
        <v>1</v>
      </c>
      <c r="R4853" s="13">
        <f>IFERROR(VLOOKUP($A4853, 'Fielding Data'!$A$1:$H$12056, 6, 0), 0)</f>
        <v>0</v>
      </c>
      <c r="S4853" s="13">
        <f>IFERROR(VLOOKUP($A4853, 'Fielding Data'!$A$1:$H$12056, 7, 0), 0)</f>
        <v>0</v>
      </c>
      <c r="T4853" s="13">
        <f>IFERROR(VLOOKUP($A4853, 'Fielding Data'!$A$1:$H$12056, 8, 0), 0)</f>
        <v>0</v>
      </c>
      <c r="U4853" s="13">
        <f>SUMIFS('Fielding Data'!E:E, 'Fielding Data'!$A:$A, $A4853)</f>
        <v>2</v>
      </c>
      <c r="V4853" s="13">
        <f>SUMIFS('Fielding Data'!F:F, 'Fielding Data'!$A:$A, $A4853)</f>
        <v>0</v>
      </c>
      <c r="W4853" s="13">
        <f>SUMIFS('Fielding Data'!G:G, 'Fielding Data'!$A:$A, $A4853)</f>
        <v>0</v>
      </c>
      <c r="X4853" s="13">
        <f>SUMIFS('Fielding Data'!H:H, 'Fielding Data'!$A:$A, $A4853)</f>
        <v>0</v>
      </c>
    </row>
    <row r="4854" spans="1:24" x14ac:dyDescent="0.3">
      <c r="A4854" s="13" t="str">
        <f t="shared" si="151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 t="shared" si="150"/>
        <v>LF</v>
      </c>
      <c r="Q4854" s="13">
        <f>IFERROR(VLOOKUP($A4854, 'Fielding Data'!$A$1:$H$12056, 5, 0), 0)</f>
        <v>182</v>
      </c>
      <c r="R4854" s="13">
        <f>IFERROR(VLOOKUP($A4854, 'Fielding Data'!$A$1:$H$12056, 6, 0), 0)</f>
        <v>4</v>
      </c>
      <c r="S4854" s="13">
        <f>IFERROR(VLOOKUP($A4854, 'Fielding Data'!$A$1:$H$12056, 7, 0), 0)</f>
        <v>2</v>
      </c>
      <c r="T4854" s="13">
        <f>IFERROR(VLOOKUP($A4854, 'Fielding Data'!$A$1:$H$12056, 8, 0), 0)</f>
        <v>2</v>
      </c>
      <c r="U4854" s="13">
        <f>SUMIFS('Fielding Data'!E:E, 'Fielding Data'!$A:$A, $A4854)</f>
        <v>364</v>
      </c>
      <c r="V4854" s="13">
        <f>SUMIFS('Fielding Data'!F:F, 'Fielding Data'!$A:$A, $A4854)</f>
        <v>8</v>
      </c>
      <c r="W4854" s="13">
        <f>SUMIFS('Fielding Data'!G:G, 'Fielding Data'!$A:$A, $A4854)</f>
        <v>4</v>
      </c>
      <c r="X4854" s="13">
        <f>SUMIFS('Fielding Data'!H:H, 'Fielding Data'!$A:$A, $A4854)</f>
        <v>4</v>
      </c>
    </row>
    <row r="4855" spans="1:24" x14ac:dyDescent="0.3">
      <c r="A4855" s="13" t="str">
        <f t="shared" si="151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 t="shared" si="150"/>
        <v>CF</v>
      </c>
      <c r="Q4855" s="13">
        <f>IFERROR(VLOOKUP($A4855, 'Fielding Data'!$A$1:$H$12056, 5, 0), 0)</f>
        <v>7</v>
      </c>
      <c r="R4855" s="13">
        <f>IFERROR(VLOOKUP($A4855, 'Fielding Data'!$A$1:$H$12056, 6, 0), 0)</f>
        <v>0</v>
      </c>
      <c r="S4855" s="13">
        <f>IFERROR(VLOOKUP($A4855, 'Fielding Data'!$A$1:$H$12056, 7, 0), 0)</f>
        <v>0</v>
      </c>
      <c r="T4855" s="13">
        <f>IFERROR(VLOOKUP($A4855, 'Fielding Data'!$A$1:$H$12056, 8, 0), 0)</f>
        <v>0</v>
      </c>
      <c r="U4855" s="13">
        <f>SUMIFS('Fielding Data'!E:E, 'Fielding Data'!$A:$A, $A4855)</f>
        <v>14</v>
      </c>
      <c r="V4855" s="13">
        <f>SUMIFS('Fielding Data'!F:F, 'Fielding Data'!$A:$A, $A4855)</f>
        <v>0</v>
      </c>
      <c r="W4855" s="13">
        <f>SUMIFS('Fielding Data'!G:G, 'Fielding Data'!$A:$A, $A4855)</f>
        <v>0</v>
      </c>
      <c r="X4855" s="13">
        <f>SUMIFS('Fielding Data'!H:H, 'Fielding Data'!$A:$A, $A4855)</f>
        <v>0</v>
      </c>
    </row>
    <row r="4856" spans="1:24" x14ac:dyDescent="0.3">
      <c r="A4856" s="13" t="str">
        <f t="shared" si="151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 t="shared" si="150"/>
        <v>1B</v>
      </c>
      <c r="Q4856" s="13">
        <f>IFERROR(VLOOKUP($A4856, 'Fielding Data'!$A$1:$H$12056, 5, 0), 0)</f>
        <v>14</v>
      </c>
      <c r="R4856" s="13">
        <f>IFERROR(VLOOKUP($A4856, 'Fielding Data'!$A$1:$H$12056, 6, 0), 0)</f>
        <v>0</v>
      </c>
      <c r="S4856" s="13">
        <f>IFERROR(VLOOKUP($A4856, 'Fielding Data'!$A$1:$H$12056, 7, 0), 0)</f>
        <v>2</v>
      </c>
      <c r="T4856" s="13">
        <f>IFERROR(VLOOKUP($A4856, 'Fielding Data'!$A$1:$H$12056, 8, 0), 0)</f>
        <v>0</v>
      </c>
      <c r="U4856" s="13">
        <f>SUMIFS('Fielding Data'!E:E, 'Fielding Data'!$A:$A, $A4856)</f>
        <v>476</v>
      </c>
      <c r="V4856" s="13">
        <f>SUMIFS('Fielding Data'!F:F, 'Fielding Data'!$A:$A, $A4856)</f>
        <v>16</v>
      </c>
      <c r="W4856" s="13">
        <f>SUMIFS('Fielding Data'!G:G, 'Fielding Data'!$A:$A, $A4856)</f>
        <v>12</v>
      </c>
      <c r="X4856" s="13">
        <f>SUMIFS('Fielding Data'!H:H, 'Fielding Data'!$A:$A, $A4856)</f>
        <v>4</v>
      </c>
    </row>
    <row r="4857" spans="1:24" x14ac:dyDescent="0.3">
      <c r="A4857" s="13" t="str">
        <f t="shared" si="151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 t="shared" si="150"/>
        <v>P</v>
      </c>
      <c r="Q4857" s="13">
        <f>IFERROR(VLOOKUP($A4857, 'Fielding Data'!$A$1:$H$12056, 5, 0), 0)</f>
        <v>11</v>
      </c>
      <c r="R4857" s="13">
        <f>IFERROR(VLOOKUP($A4857, 'Fielding Data'!$A$1:$H$12056, 6, 0), 0)</f>
        <v>14</v>
      </c>
      <c r="S4857" s="13">
        <f>IFERROR(VLOOKUP($A4857, 'Fielding Data'!$A$1:$H$12056, 7, 0), 0)</f>
        <v>3</v>
      </c>
      <c r="T4857" s="13">
        <f>IFERROR(VLOOKUP($A4857, 'Fielding Data'!$A$1:$H$12056, 8, 0), 0)</f>
        <v>0</v>
      </c>
      <c r="U4857" s="13">
        <f>SUMIFS('Fielding Data'!E:E, 'Fielding Data'!$A:$A, $A4857)</f>
        <v>11</v>
      </c>
      <c r="V4857" s="13">
        <f>SUMIFS('Fielding Data'!F:F, 'Fielding Data'!$A:$A, $A4857)</f>
        <v>14</v>
      </c>
      <c r="W4857" s="13">
        <f>SUMIFS('Fielding Data'!G:G, 'Fielding Data'!$A:$A, $A4857)</f>
        <v>3</v>
      </c>
      <c r="X4857" s="13">
        <f>SUMIFS('Fielding Data'!H:H, 'Fielding Data'!$A:$A, $A4857)</f>
        <v>0</v>
      </c>
    </row>
    <row r="4858" spans="1:24" x14ac:dyDescent="0.3">
      <c r="A4858" s="13" t="str">
        <f t="shared" si="151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 t="shared" si="150"/>
        <v>P</v>
      </c>
      <c r="Q4858" s="13">
        <f>IFERROR(VLOOKUP($A4858, 'Fielding Data'!$A$1:$H$12056, 5, 0), 0)</f>
        <v>2</v>
      </c>
      <c r="R4858" s="13">
        <f>IFERROR(VLOOKUP($A4858, 'Fielding Data'!$A$1:$H$12056, 6, 0), 0)</f>
        <v>6</v>
      </c>
      <c r="S4858" s="13">
        <f>IFERROR(VLOOKUP($A4858, 'Fielding Data'!$A$1:$H$12056, 7, 0), 0)</f>
        <v>1</v>
      </c>
      <c r="T4858" s="13">
        <f>IFERROR(VLOOKUP($A4858, 'Fielding Data'!$A$1:$H$12056, 8, 0), 0)</f>
        <v>1</v>
      </c>
      <c r="U4858" s="13">
        <f>SUMIFS('Fielding Data'!E:E, 'Fielding Data'!$A:$A, $A4858)</f>
        <v>2</v>
      </c>
      <c r="V4858" s="13">
        <f>SUMIFS('Fielding Data'!F:F, 'Fielding Data'!$A:$A, $A4858)</f>
        <v>6</v>
      </c>
      <c r="W4858" s="13">
        <f>SUMIFS('Fielding Data'!G:G, 'Fielding Data'!$A:$A, $A4858)</f>
        <v>1</v>
      </c>
      <c r="X4858" s="13">
        <f>SUMIFS('Fielding Data'!H:H, 'Fielding Data'!$A:$A, $A4858)</f>
        <v>1</v>
      </c>
    </row>
    <row r="4859" spans="1:24" x14ac:dyDescent="0.3">
      <c r="A4859" s="13" t="str">
        <f t="shared" si="151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 t="shared" si="150"/>
        <v>P</v>
      </c>
      <c r="Q4859" s="13">
        <f>IFERROR(VLOOKUP($A4859, 'Fielding Data'!$A$1:$H$12056, 5, 0), 0)</f>
        <v>20</v>
      </c>
      <c r="R4859" s="13">
        <f>IFERROR(VLOOKUP($A4859, 'Fielding Data'!$A$1:$H$12056, 6, 0), 0)</f>
        <v>16</v>
      </c>
      <c r="S4859" s="13">
        <f>IFERROR(VLOOKUP($A4859, 'Fielding Data'!$A$1:$H$12056, 7, 0), 0)</f>
        <v>1</v>
      </c>
      <c r="T4859" s="13">
        <f>IFERROR(VLOOKUP($A4859, 'Fielding Data'!$A$1:$H$12056, 8, 0), 0)</f>
        <v>1</v>
      </c>
      <c r="U4859" s="13">
        <f>SUMIFS('Fielding Data'!E:E, 'Fielding Data'!$A:$A, $A4859)</f>
        <v>20</v>
      </c>
      <c r="V4859" s="13">
        <f>SUMIFS('Fielding Data'!F:F, 'Fielding Data'!$A:$A, $A4859)</f>
        <v>16</v>
      </c>
      <c r="W4859" s="13">
        <f>SUMIFS('Fielding Data'!G:G, 'Fielding Data'!$A:$A, $A4859)</f>
        <v>1</v>
      </c>
      <c r="X4859" s="13">
        <f>SUMIFS('Fielding Data'!H:H, 'Fielding Data'!$A:$A, $A4859)</f>
        <v>1</v>
      </c>
    </row>
    <row r="4860" spans="1:24" x14ac:dyDescent="0.3">
      <c r="A4860" s="13" t="str">
        <f t="shared" si="151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 t="shared" si="150"/>
        <v>P</v>
      </c>
      <c r="Q4860" s="13">
        <f>IFERROR(VLOOKUP($A4860, 'Fielding Data'!$A$1:$H$12056, 5, 0), 0)</f>
        <v>0</v>
      </c>
      <c r="R4860" s="13">
        <f>IFERROR(VLOOKUP($A4860, 'Fielding Data'!$A$1:$H$12056, 6, 0), 0)</f>
        <v>0</v>
      </c>
      <c r="S4860" s="13">
        <f>IFERROR(VLOOKUP($A4860, 'Fielding Data'!$A$1:$H$12056, 7, 0), 0)</f>
        <v>0</v>
      </c>
      <c r="T4860" s="13">
        <f>IFERROR(VLOOKUP($A4860, 'Fielding Data'!$A$1:$H$12056, 8, 0), 0)</f>
        <v>0</v>
      </c>
      <c r="U4860" s="13">
        <f>SUMIFS('Fielding Data'!E:E, 'Fielding Data'!$A:$A, $A4860)</f>
        <v>0</v>
      </c>
      <c r="V4860" s="13">
        <f>SUMIFS('Fielding Data'!F:F, 'Fielding Data'!$A:$A, $A4860)</f>
        <v>0</v>
      </c>
      <c r="W4860" s="13">
        <f>SUMIFS('Fielding Data'!G:G, 'Fielding Data'!$A:$A, $A4860)</f>
        <v>0</v>
      </c>
      <c r="X4860" s="13">
        <f>SUMIFS('Fielding Data'!H:H, 'Fielding Data'!$A:$A, $A4860)</f>
        <v>0</v>
      </c>
    </row>
    <row r="4861" spans="1:24" x14ac:dyDescent="0.3">
      <c r="A4861" s="13" t="str">
        <f t="shared" si="151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 t="shared" si="150"/>
        <v>P</v>
      </c>
      <c r="Q4861" s="13">
        <f>IFERROR(VLOOKUP($A4861, 'Fielding Data'!$A$1:$H$12056, 5, 0), 0)</f>
        <v>0</v>
      </c>
      <c r="R4861" s="13">
        <f>IFERROR(VLOOKUP($A4861, 'Fielding Data'!$A$1:$H$12056, 6, 0), 0)</f>
        <v>0</v>
      </c>
      <c r="S4861" s="13">
        <f>IFERROR(VLOOKUP($A4861, 'Fielding Data'!$A$1:$H$12056, 7, 0), 0)</f>
        <v>0</v>
      </c>
      <c r="T4861" s="13">
        <f>IFERROR(VLOOKUP($A4861, 'Fielding Data'!$A$1:$H$12056, 8, 0), 0)</f>
        <v>0</v>
      </c>
      <c r="U4861" s="13">
        <f>SUMIFS('Fielding Data'!E:E, 'Fielding Data'!$A:$A, $A4861)</f>
        <v>0</v>
      </c>
      <c r="V4861" s="13">
        <f>SUMIFS('Fielding Data'!F:F, 'Fielding Data'!$A:$A, $A4861)</f>
        <v>0</v>
      </c>
      <c r="W4861" s="13">
        <f>SUMIFS('Fielding Data'!G:G, 'Fielding Data'!$A:$A, $A4861)</f>
        <v>0</v>
      </c>
      <c r="X4861" s="13">
        <f>SUMIFS('Fielding Data'!H:H, 'Fielding Data'!$A:$A, $A4861)</f>
        <v>0</v>
      </c>
    </row>
    <row r="4862" spans="1:24" x14ac:dyDescent="0.3">
      <c r="A4862" s="13" t="str">
        <f t="shared" si="151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 t="shared" si="150"/>
        <v>P</v>
      </c>
      <c r="Q4862" s="13">
        <f>IFERROR(VLOOKUP($A4862, 'Fielding Data'!$A$1:$H$12056, 5, 0), 0)</f>
        <v>12</v>
      </c>
      <c r="R4862" s="13">
        <f>IFERROR(VLOOKUP($A4862, 'Fielding Data'!$A$1:$H$12056, 6, 0), 0)</f>
        <v>29</v>
      </c>
      <c r="S4862" s="13">
        <f>IFERROR(VLOOKUP($A4862, 'Fielding Data'!$A$1:$H$12056, 7, 0), 0)</f>
        <v>1</v>
      </c>
      <c r="T4862" s="13">
        <f>IFERROR(VLOOKUP($A4862, 'Fielding Data'!$A$1:$H$12056, 8, 0), 0)</f>
        <v>2</v>
      </c>
      <c r="U4862" s="13">
        <f>SUMIFS('Fielding Data'!E:E, 'Fielding Data'!$A:$A, $A4862)</f>
        <v>12</v>
      </c>
      <c r="V4862" s="13">
        <f>SUMIFS('Fielding Data'!F:F, 'Fielding Data'!$A:$A, $A4862)</f>
        <v>29</v>
      </c>
      <c r="W4862" s="13">
        <f>SUMIFS('Fielding Data'!G:G, 'Fielding Data'!$A:$A, $A4862)</f>
        <v>1</v>
      </c>
      <c r="X4862" s="13">
        <f>SUMIFS('Fielding Data'!H:H, 'Fielding Data'!$A:$A, $A4862)</f>
        <v>2</v>
      </c>
    </row>
    <row r="4863" spans="1:24" x14ac:dyDescent="0.3">
      <c r="A4863" s="13" t="str">
        <f t="shared" si="151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 t="shared" si="150"/>
        <v>P</v>
      </c>
      <c r="Q4863" s="13">
        <f>IFERROR(VLOOKUP($A4863, 'Fielding Data'!$A$1:$H$12056, 5, 0), 0)</f>
        <v>4</v>
      </c>
      <c r="R4863" s="13">
        <f>IFERROR(VLOOKUP($A4863, 'Fielding Data'!$A$1:$H$12056, 6, 0), 0)</f>
        <v>2</v>
      </c>
      <c r="S4863" s="13">
        <f>IFERROR(VLOOKUP($A4863, 'Fielding Data'!$A$1:$H$12056, 7, 0), 0)</f>
        <v>0</v>
      </c>
      <c r="T4863" s="13">
        <f>IFERROR(VLOOKUP($A4863, 'Fielding Data'!$A$1:$H$12056, 8, 0), 0)</f>
        <v>1</v>
      </c>
      <c r="U4863" s="13">
        <f>SUMIFS('Fielding Data'!E:E, 'Fielding Data'!$A:$A, $A4863)</f>
        <v>4</v>
      </c>
      <c r="V4863" s="13">
        <f>SUMIFS('Fielding Data'!F:F, 'Fielding Data'!$A:$A, $A4863)</f>
        <v>2</v>
      </c>
      <c r="W4863" s="13">
        <f>SUMIFS('Fielding Data'!G:G, 'Fielding Data'!$A:$A, $A4863)</f>
        <v>0</v>
      </c>
      <c r="X4863" s="13">
        <f>SUMIFS('Fielding Data'!H:H, 'Fielding Data'!$A:$A, $A4863)</f>
        <v>1</v>
      </c>
    </row>
    <row r="4864" spans="1:24" x14ac:dyDescent="0.3">
      <c r="A4864" s="13" t="str">
        <f t="shared" si="151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 t="shared" si="150"/>
        <v>P</v>
      </c>
      <c r="Q4864" s="13">
        <f>IFERROR(VLOOKUP($A4864, 'Fielding Data'!$A$1:$H$12056, 5, 0), 0)</f>
        <v>8</v>
      </c>
      <c r="R4864" s="13">
        <f>IFERROR(VLOOKUP($A4864, 'Fielding Data'!$A$1:$H$12056, 6, 0), 0)</f>
        <v>26</v>
      </c>
      <c r="S4864" s="13">
        <f>IFERROR(VLOOKUP($A4864, 'Fielding Data'!$A$1:$H$12056, 7, 0), 0)</f>
        <v>2</v>
      </c>
      <c r="T4864" s="13">
        <f>IFERROR(VLOOKUP($A4864, 'Fielding Data'!$A$1:$H$12056, 8, 0), 0)</f>
        <v>2</v>
      </c>
      <c r="U4864" s="13">
        <f>SUMIFS('Fielding Data'!E:E, 'Fielding Data'!$A:$A, $A4864)</f>
        <v>8</v>
      </c>
      <c r="V4864" s="13">
        <f>SUMIFS('Fielding Data'!F:F, 'Fielding Data'!$A:$A, $A4864)</f>
        <v>26</v>
      </c>
      <c r="W4864" s="13">
        <f>SUMIFS('Fielding Data'!G:G, 'Fielding Data'!$A:$A, $A4864)</f>
        <v>2</v>
      </c>
      <c r="X4864" s="13">
        <f>SUMIFS('Fielding Data'!H:H, 'Fielding Data'!$A:$A, $A4864)</f>
        <v>2</v>
      </c>
    </row>
    <row r="4865" spans="1:24" x14ac:dyDescent="0.3">
      <c r="A4865" s="13" t="str">
        <f t="shared" si="151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 t="shared" si="150"/>
        <v>P</v>
      </c>
      <c r="Q4865" s="13">
        <f>IFERROR(VLOOKUP($A4865, 'Fielding Data'!$A$1:$H$12056, 5, 0), 0)</f>
        <v>9</v>
      </c>
      <c r="R4865" s="13">
        <f>IFERROR(VLOOKUP($A4865, 'Fielding Data'!$A$1:$H$12056, 6, 0), 0)</f>
        <v>25</v>
      </c>
      <c r="S4865" s="13">
        <f>IFERROR(VLOOKUP($A4865, 'Fielding Data'!$A$1:$H$12056, 7, 0), 0)</f>
        <v>1</v>
      </c>
      <c r="T4865" s="13">
        <f>IFERROR(VLOOKUP($A4865, 'Fielding Data'!$A$1:$H$12056, 8, 0), 0)</f>
        <v>1</v>
      </c>
      <c r="U4865" s="13">
        <f>SUMIFS('Fielding Data'!E:E, 'Fielding Data'!$A:$A, $A4865)</f>
        <v>9</v>
      </c>
      <c r="V4865" s="13">
        <f>SUMIFS('Fielding Data'!F:F, 'Fielding Data'!$A:$A, $A4865)</f>
        <v>25</v>
      </c>
      <c r="W4865" s="13">
        <f>SUMIFS('Fielding Data'!G:G, 'Fielding Data'!$A:$A, $A4865)</f>
        <v>1</v>
      </c>
      <c r="X4865" s="13">
        <f>SUMIFS('Fielding Data'!H:H, 'Fielding Data'!$A:$A, $A4865)</f>
        <v>1</v>
      </c>
    </row>
    <row r="4866" spans="1:24" x14ac:dyDescent="0.3">
      <c r="A4866" s="13" t="str">
        <f t="shared" si="151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 t="shared" ref="P4866:P4929" si="152">IFERROR(VLOOKUP($A4866, Fielding, 4, 0), "Other")</f>
        <v>P</v>
      </c>
      <c r="Q4866" s="13">
        <f>IFERROR(VLOOKUP($A4866, 'Fielding Data'!$A$1:$H$12056, 5, 0), 0)</f>
        <v>0</v>
      </c>
      <c r="R4866" s="13">
        <f>IFERROR(VLOOKUP($A4866, 'Fielding Data'!$A$1:$H$12056, 6, 0), 0)</f>
        <v>0</v>
      </c>
      <c r="S4866" s="13">
        <f>IFERROR(VLOOKUP($A4866, 'Fielding Data'!$A$1:$H$12056, 7, 0), 0)</f>
        <v>0</v>
      </c>
      <c r="T4866" s="13">
        <f>IFERROR(VLOOKUP($A4866, 'Fielding Data'!$A$1:$H$12056, 8, 0), 0)</f>
        <v>0</v>
      </c>
      <c r="U4866" s="13">
        <f>SUMIFS('Fielding Data'!E:E, 'Fielding Data'!$A:$A, $A4866)</f>
        <v>0</v>
      </c>
      <c r="V4866" s="13">
        <f>SUMIFS('Fielding Data'!F:F, 'Fielding Data'!$A:$A, $A4866)</f>
        <v>0</v>
      </c>
      <c r="W4866" s="13">
        <f>SUMIFS('Fielding Data'!G:G, 'Fielding Data'!$A:$A, $A4866)</f>
        <v>0</v>
      </c>
      <c r="X4866" s="13">
        <f>SUMIFS('Fielding Data'!H:H, 'Fielding Data'!$A:$A, $A4866)</f>
        <v>0</v>
      </c>
    </row>
    <row r="4867" spans="1:24" x14ac:dyDescent="0.3">
      <c r="A4867" s="13" t="str">
        <f t="shared" ref="A4867:A4930" si="153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 t="shared" si="152"/>
        <v>OF</v>
      </c>
      <c r="Q4867" s="13">
        <f>IFERROR(VLOOKUP($A4867, 'Fielding Data'!$A$1:$H$12056, 5, 0), 0)</f>
        <v>2</v>
      </c>
      <c r="R4867" s="13">
        <f>IFERROR(VLOOKUP($A4867, 'Fielding Data'!$A$1:$H$12056, 6, 0), 0)</f>
        <v>0</v>
      </c>
      <c r="S4867" s="13">
        <f>IFERROR(VLOOKUP($A4867, 'Fielding Data'!$A$1:$H$12056, 7, 0), 0)</f>
        <v>1</v>
      </c>
      <c r="T4867" s="13">
        <f>IFERROR(VLOOKUP($A4867, 'Fielding Data'!$A$1:$H$12056, 8, 0), 0)</f>
        <v>0</v>
      </c>
      <c r="U4867" s="13">
        <f>SUMIFS('Fielding Data'!E:E, 'Fielding Data'!$A:$A, $A4867)</f>
        <v>2</v>
      </c>
      <c r="V4867" s="13">
        <f>SUMIFS('Fielding Data'!F:F, 'Fielding Data'!$A:$A, $A4867)</f>
        <v>0</v>
      </c>
      <c r="W4867" s="13">
        <f>SUMIFS('Fielding Data'!G:G, 'Fielding Data'!$A:$A, $A4867)</f>
        <v>1</v>
      </c>
      <c r="X4867" s="13">
        <f>SUMIFS('Fielding Data'!H:H, 'Fielding Data'!$A:$A, $A4867)</f>
        <v>0</v>
      </c>
    </row>
    <row r="4868" spans="1:24" x14ac:dyDescent="0.3">
      <c r="A4868" s="13" t="str">
        <f t="shared" si="153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 t="shared" si="152"/>
        <v>P</v>
      </c>
      <c r="Q4868" s="13">
        <f>IFERROR(VLOOKUP($A4868, 'Fielding Data'!$A$1:$H$12056, 5, 0), 0)</f>
        <v>4</v>
      </c>
      <c r="R4868" s="13">
        <f>IFERROR(VLOOKUP($A4868, 'Fielding Data'!$A$1:$H$12056, 6, 0), 0)</f>
        <v>6</v>
      </c>
      <c r="S4868" s="13">
        <f>IFERROR(VLOOKUP($A4868, 'Fielding Data'!$A$1:$H$12056, 7, 0), 0)</f>
        <v>0</v>
      </c>
      <c r="T4868" s="13">
        <f>IFERROR(VLOOKUP($A4868, 'Fielding Data'!$A$1:$H$12056, 8, 0), 0)</f>
        <v>0</v>
      </c>
      <c r="U4868" s="13">
        <f>SUMIFS('Fielding Data'!E:E, 'Fielding Data'!$A:$A, $A4868)</f>
        <v>4</v>
      </c>
      <c r="V4868" s="13">
        <f>SUMIFS('Fielding Data'!F:F, 'Fielding Data'!$A:$A, $A4868)</f>
        <v>6</v>
      </c>
      <c r="W4868" s="13">
        <f>SUMIFS('Fielding Data'!G:G, 'Fielding Data'!$A:$A, $A4868)</f>
        <v>0</v>
      </c>
      <c r="X4868" s="13">
        <f>SUMIFS('Fielding Data'!H:H, 'Fielding Data'!$A:$A, $A4868)</f>
        <v>0</v>
      </c>
    </row>
    <row r="4869" spans="1:24" x14ac:dyDescent="0.3">
      <c r="A4869" s="13" t="str">
        <f t="shared" si="153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 t="shared" si="152"/>
        <v>1B</v>
      </c>
      <c r="Q4869" s="13">
        <f>IFERROR(VLOOKUP($A4869, 'Fielding Data'!$A$1:$H$12056, 5, 0), 0)</f>
        <v>4</v>
      </c>
      <c r="R4869" s="13">
        <f>IFERROR(VLOOKUP($A4869, 'Fielding Data'!$A$1:$H$12056, 6, 0), 0)</f>
        <v>0</v>
      </c>
      <c r="S4869" s="13">
        <f>IFERROR(VLOOKUP($A4869, 'Fielding Data'!$A$1:$H$12056, 7, 0), 0)</f>
        <v>1</v>
      </c>
      <c r="T4869" s="13">
        <f>IFERROR(VLOOKUP($A4869, 'Fielding Data'!$A$1:$H$12056, 8, 0), 0)</f>
        <v>0</v>
      </c>
      <c r="U4869" s="13">
        <f>SUMIFS('Fielding Data'!E:E, 'Fielding Data'!$A:$A, $A4869)</f>
        <v>438</v>
      </c>
      <c r="V4869" s="13">
        <f>SUMIFS('Fielding Data'!F:F, 'Fielding Data'!$A:$A, $A4869)</f>
        <v>30</v>
      </c>
      <c r="W4869" s="13">
        <f>SUMIFS('Fielding Data'!G:G, 'Fielding Data'!$A:$A, $A4869)</f>
        <v>1</v>
      </c>
      <c r="X4869" s="13">
        <f>SUMIFS('Fielding Data'!H:H, 'Fielding Data'!$A:$A, $A4869)</f>
        <v>2</v>
      </c>
    </row>
    <row r="4870" spans="1:24" x14ac:dyDescent="0.3">
      <c r="A4870" s="13" t="str">
        <f t="shared" si="153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 t="shared" si="152"/>
        <v>1B</v>
      </c>
      <c r="Q4870" s="13">
        <f>IFERROR(VLOOKUP($A4870, 'Fielding Data'!$A$1:$H$12056, 5, 0), 0)</f>
        <v>272</v>
      </c>
      <c r="R4870" s="13">
        <f>IFERROR(VLOOKUP($A4870, 'Fielding Data'!$A$1:$H$12056, 6, 0), 0)</f>
        <v>24</v>
      </c>
      <c r="S4870" s="13">
        <f>IFERROR(VLOOKUP($A4870, 'Fielding Data'!$A$1:$H$12056, 7, 0), 0)</f>
        <v>2</v>
      </c>
      <c r="T4870" s="13">
        <f>IFERROR(VLOOKUP($A4870, 'Fielding Data'!$A$1:$H$12056, 8, 0), 0)</f>
        <v>26</v>
      </c>
      <c r="U4870" s="13">
        <f>SUMIFS('Fielding Data'!E:E, 'Fielding Data'!$A:$A, $A4870)</f>
        <v>272</v>
      </c>
      <c r="V4870" s="13">
        <f>SUMIFS('Fielding Data'!F:F, 'Fielding Data'!$A:$A, $A4870)</f>
        <v>24</v>
      </c>
      <c r="W4870" s="13">
        <f>SUMIFS('Fielding Data'!G:G, 'Fielding Data'!$A:$A, $A4870)</f>
        <v>2</v>
      </c>
      <c r="X4870" s="13">
        <f>SUMIFS('Fielding Data'!H:H, 'Fielding Data'!$A:$A, $A4870)</f>
        <v>26</v>
      </c>
    </row>
    <row r="4871" spans="1:24" x14ac:dyDescent="0.3">
      <c r="A4871" s="13" t="str">
        <f t="shared" si="153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 t="shared" si="152"/>
        <v>C</v>
      </c>
      <c r="Q4871" s="13">
        <f>IFERROR(VLOOKUP($A4871, 'Fielding Data'!$A$1:$H$12056, 5, 0), 0)</f>
        <v>41</v>
      </c>
      <c r="R4871" s="13">
        <f>IFERROR(VLOOKUP($A4871, 'Fielding Data'!$A$1:$H$12056, 6, 0), 0)</f>
        <v>2</v>
      </c>
      <c r="S4871" s="13">
        <f>IFERROR(VLOOKUP($A4871, 'Fielding Data'!$A$1:$H$12056, 7, 0), 0)</f>
        <v>1</v>
      </c>
      <c r="T4871" s="13">
        <f>IFERROR(VLOOKUP($A4871, 'Fielding Data'!$A$1:$H$12056, 8, 0), 0)</f>
        <v>0</v>
      </c>
      <c r="U4871" s="13">
        <f>SUMIFS('Fielding Data'!E:E, 'Fielding Data'!$A:$A, $A4871)</f>
        <v>41</v>
      </c>
      <c r="V4871" s="13">
        <f>SUMIFS('Fielding Data'!F:F, 'Fielding Data'!$A:$A, $A4871)</f>
        <v>2</v>
      </c>
      <c r="W4871" s="13">
        <f>SUMIFS('Fielding Data'!G:G, 'Fielding Data'!$A:$A, $A4871)</f>
        <v>1</v>
      </c>
      <c r="X4871" s="13">
        <f>SUMIFS('Fielding Data'!H:H, 'Fielding Data'!$A:$A, $A4871)</f>
        <v>0</v>
      </c>
    </row>
    <row r="4872" spans="1:24" x14ac:dyDescent="0.3">
      <c r="A4872" s="13" t="str">
        <f t="shared" si="153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 t="shared" si="152"/>
        <v>P</v>
      </c>
      <c r="Q4872" s="13">
        <f>IFERROR(VLOOKUP($A4872, 'Fielding Data'!$A$1:$H$12056, 5, 0), 0)</f>
        <v>0</v>
      </c>
      <c r="R4872" s="13">
        <f>IFERROR(VLOOKUP($A4872, 'Fielding Data'!$A$1:$H$12056, 6, 0), 0)</f>
        <v>4</v>
      </c>
      <c r="S4872" s="13">
        <f>IFERROR(VLOOKUP($A4872, 'Fielding Data'!$A$1:$H$12056, 7, 0), 0)</f>
        <v>0</v>
      </c>
      <c r="T4872" s="13">
        <f>IFERROR(VLOOKUP($A4872, 'Fielding Data'!$A$1:$H$12056, 8, 0), 0)</f>
        <v>0</v>
      </c>
      <c r="U4872" s="13">
        <f>SUMIFS('Fielding Data'!E:E, 'Fielding Data'!$A:$A, $A4872)</f>
        <v>0</v>
      </c>
      <c r="V4872" s="13">
        <f>SUMIFS('Fielding Data'!F:F, 'Fielding Data'!$A:$A, $A4872)</f>
        <v>4</v>
      </c>
      <c r="W4872" s="13">
        <f>SUMIFS('Fielding Data'!G:G, 'Fielding Data'!$A:$A, $A4872)</f>
        <v>0</v>
      </c>
      <c r="X4872" s="13">
        <f>SUMIFS('Fielding Data'!H:H, 'Fielding Data'!$A:$A, $A4872)</f>
        <v>0</v>
      </c>
    </row>
    <row r="4873" spans="1:24" x14ac:dyDescent="0.3">
      <c r="A4873" s="13" t="str">
        <f t="shared" si="153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 t="shared" si="152"/>
        <v>OF</v>
      </c>
      <c r="Q4873" s="13">
        <f>IFERROR(VLOOKUP($A4873, 'Fielding Data'!$A$1:$H$12056, 5, 0), 0)</f>
        <v>1</v>
      </c>
      <c r="R4873" s="13">
        <f>IFERROR(VLOOKUP($A4873, 'Fielding Data'!$A$1:$H$12056, 6, 0), 0)</f>
        <v>0</v>
      </c>
      <c r="S4873" s="13">
        <f>IFERROR(VLOOKUP($A4873, 'Fielding Data'!$A$1:$H$12056, 7, 0), 0)</f>
        <v>0</v>
      </c>
      <c r="T4873" s="13">
        <f>IFERROR(VLOOKUP($A4873, 'Fielding Data'!$A$1:$H$12056, 8, 0), 0)</f>
        <v>0</v>
      </c>
      <c r="U4873" s="13">
        <f>SUMIFS('Fielding Data'!E:E, 'Fielding Data'!$A:$A, $A4873)</f>
        <v>2</v>
      </c>
      <c r="V4873" s="13">
        <f>SUMIFS('Fielding Data'!F:F, 'Fielding Data'!$A:$A, $A4873)</f>
        <v>0</v>
      </c>
      <c r="W4873" s="13">
        <f>SUMIFS('Fielding Data'!G:G, 'Fielding Data'!$A:$A, $A4873)</f>
        <v>0</v>
      </c>
      <c r="X4873" s="13">
        <f>SUMIFS('Fielding Data'!H:H, 'Fielding Data'!$A:$A, $A4873)</f>
        <v>0</v>
      </c>
    </row>
    <row r="4874" spans="1:24" x14ac:dyDescent="0.3">
      <c r="A4874" s="13" t="str">
        <f t="shared" si="153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 t="shared" si="152"/>
        <v>P</v>
      </c>
      <c r="Q4874" s="13">
        <f>IFERROR(VLOOKUP($A4874, 'Fielding Data'!$A$1:$H$12056, 5, 0), 0)</f>
        <v>0</v>
      </c>
      <c r="R4874" s="13">
        <f>IFERROR(VLOOKUP($A4874, 'Fielding Data'!$A$1:$H$12056, 6, 0), 0)</f>
        <v>0</v>
      </c>
      <c r="S4874" s="13">
        <f>IFERROR(VLOOKUP($A4874, 'Fielding Data'!$A$1:$H$12056, 7, 0), 0)</f>
        <v>0</v>
      </c>
      <c r="T4874" s="13">
        <f>IFERROR(VLOOKUP($A4874, 'Fielding Data'!$A$1:$H$12056, 8, 0), 0)</f>
        <v>0</v>
      </c>
      <c r="U4874" s="13">
        <f>SUMIFS('Fielding Data'!E:E, 'Fielding Data'!$A:$A, $A4874)</f>
        <v>0</v>
      </c>
      <c r="V4874" s="13">
        <f>SUMIFS('Fielding Data'!F:F, 'Fielding Data'!$A:$A, $A4874)</f>
        <v>0</v>
      </c>
      <c r="W4874" s="13">
        <f>SUMIFS('Fielding Data'!G:G, 'Fielding Data'!$A:$A, $A4874)</f>
        <v>0</v>
      </c>
      <c r="X4874" s="13">
        <f>SUMIFS('Fielding Data'!H:H, 'Fielding Data'!$A:$A, $A4874)</f>
        <v>0</v>
      </c>
    </row>
    <row r="4875" spans="1:24" x14ac:dyDescent="0.3">
      <c r="A4875" s="13" t="str">
        <f t="shared" si="153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 t="shared" si="152"/>
        <v>OF</v>
      </c>
      <c r="Q4875" s="13">
        <f>IFERROR(VLOOKUP($A4875, 'Fielding Data'!$A$1:$H$12056, 5, 0), 0)</f>
        <v>329</v>
      </c>
      <c r="R4875" s="13">
        <f>IFERROR(VLOOKUP($A4875, 'Fielding Data'!$A$1:$H$12056, 6, 0), 0)</f>
        <v>6</v>
      </c>
      <c r="S4875" s="13">
        <f>IFERROR(VLOOKUP($A4875, 'Fielding Data'!$A$1:$H$12056, 7, 0), 0)</f>
        <v>6</v>
      </c>
      <c r="T4875" s="13">
        <f>IFERROR(VLOOKUP($A4875, 'Fielding Data'!$A$1:$H$12056, 8, 0), 0)</f>
        <v>1</v>
      </c>
      <c r="U4875" s="13">
        <f>SUMIFS('Fielding Data'!E:E, 'Fielding Data'!$A:$A, $A4875)</f>
        <v>658</v>
      </c>
      <c r="V4875" s="13">
        <f>SUMIFS('Fielding Data'!F:F, 'Fielding Data'!$A:$A, $A4875)</f>
        <v>12</v>
      </c>
      <c r="W4875" s="13">
        <f>SUMIFS('Fielding Data'!G:G, 'Fielding Data'!$A:$A, $A4875)</f>
        <v>12</v>
      </c>
      <c r="X4875" s="13">
        <f>SUMIFS('Fielding Data'!H:H, 'Fielding Data'!$A:$A, $A4875)</f>
        <v>2</v>
      </c>
    </row>
    <row r="4876" spans="1:24" x14ac:dyDescent="0.3">
      <c r="A4876" s="13" t="str">
        <f t="shared" si="153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 t="shared" si="152"/>
        <v>P</v>
      </c>
      <c r="Q4876" s="13">
        <f>IFERROR(VLOOKUP($A4876, 'Fielding Data'!$A$1:$H$12056, 5, 0), 0)</f>
        <v>0</v>
      </c>
      <c r="R4876" s="13">
        <f>IFERROR(VLOOKUP($A4876, 'Fielding Data'!$A$1:$H$12056, 6, 0), 0)</f>
        <v>0</v>
      </c>
      <c r="S4876" s="13">
        <f>IFERROR(VLOOKUP($A4876, 'Fielding Data'!$A$1:$H$12056, 7, 0), 0)</f>
        <v>0</v>
      </c>
      <c r="T4876" s="13">
        <f>IFERROR(VLOOKUP($A4876, 'Fielding Data'!$A$1:$H$12056, 8, 0), 0)</f>
        <v>0</v>
      </c>
      <c r="U4876" s="13">
        <f>SUMIFS('Fielding Data'!E:E, 'Fielding Data'!$A:$A, $A4876)</f>
        <v>0</v>
      </c>
      <c r="V4876" s="13">
        <f>SUMIFS('Fielding Data'!F:F, 'Fielding Data'!$A:$A, $A4876)</f>
        <v>0</v>
      </c>
      <c r="W4876" s="13">
        <f>SUMIFS('Fielding Data'!G:G, 'Fielding Data'!$A:$A, $A4876)</f>
        <v>0</v>
      </c>
      <c r="X4876" s="13">
        <f>SUMIFS('Fielding Data'!H:H, 'Fielding Data'!$A:$A, $A4876)</f>
        <v>0</v>
      </c>
    </row>
    <row r="4877" spans="1:24" x14ac:dyDescent="0.3">
      <c r="A4877" s="13" t="str">
        <f t="shared" si="153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 t="shared" si="152"/>
        <v>SS</v>
      </c>
      <c r="Q4877" s="13">
        <f>IFERROR(VLOOKUP($A4877, 'Fielding Data'!$A$1:$H$12056, 5, 0), 0)</f>
        <v>126</v>
      </c>
      <c r="R4877" s="13">
        <f>IFERROR(VLOOKUP($A4877, 'Fielding Data'!$A$1:$H$12056, 6, 0), 0)</f>
        <v>254</v>
      </c>
      <c r="S4877" s="13">
        <f>IFERROR(VLOOKUP($A4877, 'Fielding Data'!$A$1:$H$12056, 7, 0), 0)</f>
        <v>13</v>
      </c>
      <c r="T4877" s="13">
        <f>IFERROR(VLOOKUP($A4877, 'Fielding Data'!$A$1:$H$12056, 8, 0), 0)</f>
        <v>47</v>
      </c>
      <c r="U4877" s="13">
        <f>SUMIFS('Fielding Data'!E:E, 'Fielding Data'!$A:$A, $A4877)</f>
        <v>126</v>
      </c>
      <c r="V4877" s="13">
        <f>SUMIFS('Fielding Data'!F:F, 'Fielding Data'!$A:$A, $A4877)</f>
        <v>254</v>
      </c>
      <c r="W4877" s="13">
        <f>SUMIFS('Fielding Data'!G:G, 'Fielding Data'!$A:$A, $A4877)</f>
        <v>13</v>
      </c>
      <c r="X4877" s="13">
        <f>SUMIFS('Fielding Data'!H:H, 'Fielding Data'!$A:$A, $A4877)</f>
        <v>47</v>
      </c>
    </row>
    <row r="4878" spans="1:24" x14ac:dyDescent="0.3">
      <c r="A4878" s="13" t="str">
        <f t="shared" si="153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 t="shared" si="152"/>
        <v>CF</v>
      </c>
      <c r="Q4878" s="13">
        <f>IFERROR(VLOOKUP($A4878, 'Fielding Data'!$A$1:$H$12056, 5, 0), 0)</f>
        <v>1</v>
      </c>
      <c r="R4878" s="13">
        <f>IFERROR(VLOOKUP($A4878, 'Fielding Data'!$A$1:$H$12056, 6, 0), 0)</f>
        <v>0</v>
      </c>
      <c r="S4878" s="13">
        <f>IFERROR(VLOOKUP($A4878, 'Fielding Data'!$A$1:$H$12056, 7, 0), 0)</f>
        <v>0</v>
      </c>
      <c r="T4878" s="13">
        <f>IFERROR(VLOOKUP($A4878, 'Fielding Data'!$A$1:$H$12056, 8, 0), 0)</f>
        <v>0</v>
      </c>
      <c r="U4878" s="13">
        <f>SUMIFS('Fielding Data'!E:E, 'Fielding Data'!$A:$A, $A4878)</f>
        <v>480</v>
      </c>
      <c r="V4878" s="13">
        <f>SUMIFS('Fielding Data'!F:F, 'Fielding Data'!$A:$A, $A4878)</f>
        <v>26</v>
      </c>
      <c r="W4878" s="13">
        <f>SUMIFS('Fielding Data'!G:G, 'Fielding Data'!$A:$A, $A4878)</f>
        <v>4</v>
      </c>
      <c r="X4878" s="13">
        <f>SUMIFS('Fielding Data'!H:H, 'Fielding Data'!$A:$A, $A4878)</f>
        <v>6</v>
      </c>
    </row>
    <row r="4879" spans="1:24" x14ac:dyDescent="0.3">
      <c r="A4879" s="13" t="str">
        <f t="shared" si="153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 t="shared" si="152"/>
        <v>1B</v>
      </c>
      <c r="Q4879" s="13">
        <f>IFERROR(VLOOKUP($A4879, 'Fielding Data'!$A$1:$H$12056, 5, 0), 0)</f>
        <v>978</v>
      </c>
      <c r="R4879" s="13">
        <f>IFERROR(VLOOKUP($A4879, 'Fielding Data'!$A$1:$H$12056, 6, 0), 0)</f>
        <v>98</v>
      </c>
      <c r="S4879" s="13">
        <f>IFERROR(VLOOKUP($A4879, 'Fielding Data'!$A$1:$H$12056, 7, 0), 0)</f>
        <v>5</v>
      </c>
      <c r="T4879" s="13">
        <f>IFERROR(VLOOKUP($A4879, 'Fielding Data'!$A$1:$H$12056, 8, 0), 0)</f>
        <v>100</v>
      </c>
      <c r="U4879" s="13">
        <f>SUMIFS('Fielding Data'!E:E, 'Fielding Data'!$A:$A, $A4879)</f>
        <v>984</v>
      </c>
      <c r="V4879" s="13">
        <f>SUMIFS('Fielding Data'!F:F, 'Fielding Data'!$A:$A, $A4879)</f>
        <v>111</v>
      </c>
      <c r="W4879" s="13">
        <f>SUMIFS('Fielding Data'!G:G, 'Fielding Data'!$A:$A, $A4879)</f>
        <v>6</v>
      </c>
      <c r="X4879" s="13">
        <f>SUMIFS('Fielding Data'!H:H, 'Fielding Data'!$A:$A, $A4879)</f>
        <v>102</v>
      </c>
    </row>
    <row r="4880" spans="1:24" x14ac:dyDescent="0.3">
      <c r="A4880" s="13" t="str">
        <f t="shared" si="153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 t="shared" si="152"/>
        <v>P</v>
      </c>
      <c r="Q4880" s="13">
        <f>IFERROR(VLOOKUP($A4880, 'Fielding Data'!$A$1:$H$12056, 5, 0), 0)</f>
        <v>5</v>
      </c>
      <c r="R4880" s="13">
        <f>IFERROR(VLOOKUP($A4880, 'Fielding Data'!$A$1:$H$12056, 6, 0), 0)</f>
        <v>12</v>
      </c>
      <c r="S4880" s="13">
        <f>IFERROR(VLOOKUP($A4880, 'Fielding Data'!$A$1:$H$12056, 7, 0), 0)</f>
        <v>1</v>
      </c>
      <c r="T4880" s="13">
        <f>IFERROR(VLOOKUP($A4880, 'Fielding Data'!$A$1:$H$12056, 8, 0), 0)</f>
        <v>1</v>
      </c>
      <c r="U4880" s="13">
        <f>SUMIFS('Fielding Data'!E:E, 'Fielding Data'!$A:$A, $A4880)</f>
        <v>5</v>
      </c>
      <c r="V4880" s="13">
        <f>SUMIFS('Fielding Data'!F:F, 'Fielding Data'!$A:$A, $A4880)</f>
        <v>12</v>
      </c>
      <c r="W4880" s="13">
        <f>SUMIFS('Fielding Data'!G:G, 'Fielding Data'!$A:$A, $A4880)</f>
        <v>1</v>
      </c>
      <c r="X4880" s="13">
        <f>SUMIFS('Fielding Data'!H:H, 'Fielding Data'!$A:$A, $A4880)</f>
        <v>1</v>
      </c>
    </row>
    <row r="4881" spans="1:24" x14ac:dyDescent="0.3">
      <c r="A4881" s="13" t="str">
        <f t="shared" si="153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 t="shared" si="152"/>
        <v>CF</v>
      </c>
      <c r="Q4881" s="13">
        <f>IFERROR(VLOOKUP($A4881, 'Fielding Data'!$A$1:$H$12056, 5, 0), 0)</f>
        <v>234</v>
      </c>
      <c r="R4881" s="13">
        <f>IFERROR(VLOOKUP($A4881, 'Fielding Data'!$A$1:$H$12056, 6, 0), 0)</f>
        <v>4</v>
      </c>
      <c r="S4881" s="13">
        <f>IFERROR(VLOOKUP($A4881, 'Fielding Data'!$A$1:$H$12056, 7, 0), 0)</f>
        <v>1</v>
      </c>
      <c r="T4881" s="13">
        <f>IFERROR(VLOOKUP($A4881, 'Fielding Data'!$A$1:$H$12056, 8, 0), 0)</f>
        <v>0</v>
      </c>
      <c r="U4881" s="13">
        <f>SUMIFS('Fielding Data'!E:E, 'Fielding Data'!$A:$A, $A4881)</f>
        <v>676</v>
      </c>
      <c r="V4881" s="13">
        <f>SUMIFS('Fielding Data'!F:F, 'Fielding Data'!$A:$A, $A4881)</f>
        <v>16</v>
      </c>
      <c r="W4881" s="13">
        <f>SUMIFS('Fielding Data'!G:G, 'Fielding Data'!$A:$A, $A4881)</f>
        <v>4</v>
      </c>
      <c r="X4881" s="13">
        <f>SUMIFS('Fielding Data'!H:H, 'Fielding Data'!$A:$A, $A4881)</f>
        <v>0</v>
      </c>
    </row>
    <row r="4882" spans="1:24" x14ac:dyDescent="0.3">
      <c r="A4882" s="13" t="str">
        <f t="shared" si="153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 t="shared" si="152"/>
        <v>P</v>
      </c>
      <c r="Q4882" s="13">
        <f>IFERROR(VLOOKUP($A4882, 'Fielding Data'!$A$1:$H$12056, 5, 0), 0)</f>
        <v>12</v>
      </c>
      <c r="R4882" s="13">
        <f>IFERROR(VLOOKUP($A4882, 'Fielding Data'!$A$1:$H$12056, 6, 0), 0)</f>
        <v>12</v>
      </c>
      <c r="S4882" s="13">
        <f>IFERROR(VLOOKUP($A4882, 'Fielding Data'!$A$1:$H$12056, 7, 0), 0)</f>
        <v>2</v>
      </c>
      <c r="T4882" s="13">
        <f>IFERROR(VLOOKUP($A4882, 'Fielding Data'!$A$1:$H$12056, 8, 0), 0)</f>
        <v>1</v>
      </c>
      <c r="U4882" s="13">
        <f>SUMIFS('Fielding Data'!E:E, 'Fielding Data'!$A:$A, $A4882)</f>
        <v>12</v>
      </c>
      <c r="V4882" s="13">
        <f>SUMIFS('Fielding Data'!F:F, 'Fielding Data'!$A:$A, $A4882)</f>
        <v>12</v>
      </c>
      <c r="W4882" s="13">
        <f>SUMIFS('Fielding Data'!G:G, 'Fielding Data'!$A:$A, $A4882)</f>
        <v>2</v>
      </c>
      <c r="X4882" s="13">
        <f>SUMIFS('Fielding Data'!H:H, 'Fielding Data'!$A:$A, $A4882)</f>
        <v>1</v>
      </c>
    </row>
    <row r="4883" spans="1:24" x14ac:dyDescent="0.3">
      <c r="A4883" s="13" t="str">
        <f t="shared" si="153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 t="shared" si="152"/>
        <v>1B</v>
      </c>
      <c r="Q4883" s="13">
        <f>IFERROR(VLOOKUP($A4883, 'Fielding Data'!$A$1:$H$12056, 5, 0), 0)</f>
        <v>4</v>
      </c>
      <c r="R4883" s="13">
        <f>IFERROR(VLOOKUP($A4883, 'Fielding Data'!$A$1:$H$12056, 6, 0), 0)</f>
        <v>0</v>
      </c>
      <c r="S4883" s="13">
        <f>IFERROR(VLOOKUP($A4883, 'Fielding Data'!$A$1:$H$12056, 7, 0), 0)</f>
        <v>0</v>
      </c>
      <c r="T4883" s="13">
        <f>IFERROR(VLOOKUP($A4883, 'Fielding Data'!$A$1:$H$12056, 8, 0), 0)</f>
        <v>0</v>
      </c>
      <c r="U4883" s="13">
        <f>SUMIFS('Fielding Data'!E:E, 'Fielding Data'!$A:$A, $A4883)</f>
        <v>464</v>
      </c>
      <c r="V4883" s="13">
        <f>SUMIFS('Fielding Data'!F:F, 'Fielding Data'!$A:$A, $A4883)</f>
        <v>18</v>
      </c>
      <c r="W4883" s="13">
        <f>SUMIFS('Fielding Data'!G:G, 'Fielding Data'!$A:$A, $A4883)</f>
        <v>2</v>
      </c>
      <c r="X4883" s="13">
        <f>SUMIFS('Fielding Data'!H:H, 'Fielding Data'!$A:$A, $A4883)</f>
        <v>2</v>
      </c>
    </row>
    <row r="4884" spans="1:24" x14ac:dyDescent="0.3">
      <c r="A4884" s="13" t="str">
        <f t="shared" si="153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 t="shared" si="152"/>
        <v>1B</v>
      </c>
      <c r="Q4884" s="13">
        <f>IFERROR(VLOOKUP($A4884, 'Fielding Data'!$A$1:$H$12056, 5, 0), 0)</f>
        <v>128</v>
      </c>
      <c r="R4884" s="13">
        <f>IFERROR(VLOOKUP($A4884, 'Fielding Data'!$A$1:$H$12056, 6, 0), 0)</f>
        <v>17</v>
      </c>
      <c r="S4884" s="13">
        <f>IFERROR(VLOOKUP($A4884, 'Fielding Data'!$A$1:$H$12056, 7, 0), 0)</f>
        <v>2</v>
      </c>
      <c r="T4884" s="13">
        <f>IFERROR(VLOOKUP($A4884, 'Fielding Data'!$A$1:$H$12056, 8, 0), 0)</f>
        <v>14</v>
      </c>
      <c r="U4884" s="13">
        <f>SUMIFS('Fielding Data'!E:E, 'Fielding Data'!$A:$A, $A4884)</f>
        <v>212</v>
      </c>
      <c r="V4884" s="13">
        <f>SUMIFS('Fielding Data'!F:F, 'Fielding Data'!$A:$A, $A4884)</f>
        <v>154</v>
      </c>
      <c r="W4884" s="13">
        <f>SUMIFS('Fielding Data'!G:G, 'Fielding Data'!$A:$A, $A4884)</f>
        <v>8</v>
      </c>
      <c r="X4884" s="13">
        <f>SUMIFS('Fielding Data'!H:H, 'Fielding Data'!$A:$A, $A4884)</f>
        <v>43</v>
      </c>
    </row>
    <row r="4885" spans="1:24" x14ac:dyDescent="0.3">
      <c r="A4885" s="13" t="str">
        <f t="shared" si="153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 t="shared" si="152"/>
        <v>P</v>
      </c>
      <c r="Q4885" s="13">
        <f>IFERROR(VLOOKUP($A4885, 'Fielding Data'!$A$1:$H$12056, 5, 0), 0)</f>
        <v>2</v>
      </c>
      <c r="R4885" s="13">
        <f>IFERROR(VLOOKUP($A4885, 'Fielding Data'!$A$1:$H$12056, 6, 0), 0)</f>
        <v>0</v>
      </c>
      <c r="S4885" s="13">
        <f>IFERROR(VLOOKUP($A4885, 'Fielding Data'!$A$1:$H$12056, 7, 0), 0)</f>
        <v>0</v>
      </c>
      <c r="T4885" s="13">
        <f>IFERROR(VLOOKUP($A4885, 'Fielding Data'!$A$1:$H$12056, 8, 0), 0)</f>
        <v>0</v>
      </c>
      <c r="U4885" s="13">
        <f>SUMIFS('Fielding Data'!E:E, 'Fielding Data'!$A:$A, $A4885)</f>
        <v>2</v>
      </c>
      <c r="V4885" s="13">
        <f>SUMIFS('Fielding Data'!F:F, 'Fielding Data'!$A:$A, $A4885)</f>
        <v>0</v>
      </c>
      <c r="W4885" s="13">
        <f>SUMIFS('Fielding Data'!G:G, 'Fielding Data'!$A:$A, $A4885)</f>
        <v>0</v>
      </c>
      <c r="X4885" s="13">
        <f>SUMIFS('Fielding Data'!H:H, 'Fielding Data'!$A:$A, $A4885)</f>
        <v>0</v>
      </c>
    </row>
    <row r="4886" spans="1:24" x14ac:dyDescent="0.3">
      <c r="A4886" s="13" t="str">
        <f t="shared" si="153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 t="shared" si="152"/>
        <v>1B</v>
      </c>
      <c r="Q4886" s="13">
        <f>IFERROR(VLOOKUP($A4886, 'Fielding Data'!$A$1:$H$12056, 5, 0), 0)</f>
        <v>125</v>
      </c>
      <c r="R4886" s="13">
        <f>IFERROR(VLOOKUP($A4886, 'Fielding Data'!$A$1:$H$12056, 6, 0), 0)</f>
        <v>5</v>
      </c>
      <c r="S4886" s="13">
        <f>IFERROR(VLOOKUP($A4886, 'Fielding Data'!$A$1:$H$12056, 7, 0), 0)</f>
        <v>1</v>
      </c>
      <c r="T4886" s="13">
        <f>IFERROR(VLOOKUP($A4886, 'Fielding Data'!$A$1:$H$12056, 8, 0), 0)</f>
        <v>15</v>
      </c>
      <c r="U4886" s="13">
        <f>SUMIFS('Fielding Data'!E:E, 'Fielding Data'!$A:$A, $A4886)</f>
        <v>182</v>
      </c>
      <c r="V4886" s="13">
        <f>SUMIFS('Fielding Data'!F:F, 'Fielding Data'!$A:$A, $A4886)</f>
        <v>41</v>
      </c>
      <c r="W4886" s="13">
        <f>SUMIFS('Fielding Data'!G:G, 'Fielding Data'!$A:$A, $A4886)</f>
        <v>2</v>
      </c>
      <c r="X4886" s="13">
        <f>SUMIFS('Fielding Data'!H:H, 'Fielding Data'!$A:$A, $A4886)</f>
        <v>22</v>
      </c>
    </row>
    <row r="4887" spans="1:24" x14ac:dyDescent="0.3">
      <c r="A4887" s="13" t="str">
        <f t="shared" si="153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 t="shared" si="152"/>
        <v>P</v>
      </c>
      <c r="Q4887" s="13">
        <f>IFERROR(VLOOKUP($A4887, 'Fielding Data'!$A$1:$H$12056, 5, 0), 0)</f>
        <v>0</v>
      </c>
      <c r="R4887" s="13">
        <f>IFERROR(VLOOKUP($A4887, 'Fielding Data'!$A$1:$H$12056, 6, 0), 0)</f>
        <v>1</v>
      </c>
      <c r="S4887" s="13">
        <f>IFERROR(VLOOKUP($A4887, 'Fielding Data'!$A$1:$H$12056, 7, 0), 0)</f>
        <v>0</v>
      </c>
      <c r="T4887" s="13">
        <f>IFERROR(VLOOKUP($A4887, 'Fielding Data'!$A$1:$H$12056, 8, 0), 0)</f>
        <v>0</v>
      </c>
      <c r="U4887" s="13">
        <f>SUMIFS('Fielding Data'!E:E, 'Fielding Data'!$A:$A, $A4887)</f>
        <v>0</v>
      </c>
      <c r="V4887" s="13">
        <f>SUMIFS('Fielding Data'!F:F, 'Fielding Data'!$A:$A, $A4887)</f>
        <v>1</v>
      </c>
      <c r="W4887" s="13">
        <f>SUMIFS('Fielding Data'!G:G, 'Fielding Data'!$A:$A, $A4887)</f>
        <v>0</v>
      </c>
      <c r="X4887" s="13">
        <f>SUMIFS('Fielding Data'!H:H, 'Fielding Data'!$A:$A, $A4887)</f>
        <v>0</v>
      </c>
    </row>
    <row r="4888" spans="1:24" x14ac:dyDescent="0.3">
      <c r="A4888" s="13" t="str">
        <f t="shared" si="153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 t="shared" si="152"/>
        <v>P</v>
      </c>
      <c r="Q4888" s="13">
        <f>IFERROR(VLOOKUP($A4888, 'Fielding Data'!$A$1:$H$12056, 5, 0), 0)</f>
        <v>0</v>
      </c>
      <c r="R4888" s="13">
        <f>IFERROR(VLOOKUP($A4888, 'Fielding Data'!$A$1:$H$12056, 6, 0), 0)</f>
        <v>0</v>
      </c>
      <c r="S4888" s="13">
        <f>IFERROR(VLOOKUP($A4888, 'Fielding Data'!$A$1:$H$12056, 7, 0), 0)</f>
        <v>0</v>
      </c>
      <c r="T4888" s="13">
        <f>IFERROR(VLOOKUP($A4888, 'Fielding Data'!$A$1:$H$12056, 8, 0), 0)</f>
        <v>0</v>
      </c>
      <c r="U4888" s="13">
        <f>SUMIFS('Fielding Data'!E:E, 'Fielding Data'!$A:$A, $A4888)</f>
        <v>0</v>
      </c>
      <c r="V4888" s="13">
        <f>SUMIFS('Fielding Data'!F:F, 'Fielding Data'!$A:$A, $A4888)</f>
        <v>0</v>
      </c>
      <c r="W4888" s="13">
        <f>SUMIFS('Fielding Data'!G:G, 'Fielding Data'!$A:$A, $A4888)</f>
        <v>0</v>
      </c>
      <c r="X4888" s="13">
        <f>SUMIFS('Fielding Data'!H:H, 'Fielding Data'!$A:$A, $A4888)</f>
        <v>0</v>
      </c>
    </row>
    <row r="4889" spans="1:24" x14ac:dyDescent="0.3">
      <c r="A4889" s="13" t="str">
        <f t="shared" si="153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 t="shared" si="152"/>
        <v>2B</v>
      </c>
      <c r="Q4889" s="13">
        <f>IFERROR(VLOOKUP($A4889, 'Fielding Data'!$A$1:$H$12056, 5, 0), 0)</f>
        <v>261</v>
      </c>
      <c r="R4889" s="13">
        <f>IFERROR(VLOOKUP($A4889, 'Fielding Data'!$A$1:$H$12056, 6, 0), 0)</f>
        <v>427</v>
      </c>
      <c r="S4889" s="13">
        <f>IFERROR(VLOOKUP($A4889, 'Fielding Data'!$A$1:$H$12056, 7, 0), 0)</f>
        <v>9</v>
      </c>
      <c r="T4889" s="13">
        <f>IFERROR(VLOOKUP($A4889, 'Fielding Data'!$A$1:$H$12056, 8, 0), 0)</f>
        <v>103</v>
      </c>
      <c r="U4889" s="13">
        <f>SUMIFS('Fielding Data'!E:E, 'Fielding Data'!$A:$A, $A4889)</f>
        <v>261</v>
      </c>
      <c r="V4889" s="13">
        <f>SUMIFS('Fielding Data'!F:F, 'Fielding Data'!$A:$A, $A4889)</f>
        <v>427</v>
      </c>
      <c r="W4889" s="13">
        <f>SUMIFS('Fielding Data'!G:G, 'Fielding Data'!$A:$A, $A4889)</f>
        <v>9</v>
      </c>
      <c r="X4889" s="13">
        <f>SUMIFS('Fielding Data'!H:H, 'Fielding Data'!$A:$A, $A4889)</f>
        <v>103</v>
      </c>
    </row>
    <row r="4890" spans="1:24" x14ac:dyDescent="0.3">
      <c r="A4890" s="13" t="str">
        <f t="shared" si="153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 t="shared" si="152"/>
        <v>P</v>
      </c>
      <c r="Q4890" s="13">
        <f>IFERROR(VLOOKUP($A4890, 'Fielding Data'!$A$1:$H$12056, 5, 0), 0)</f>
        <v>0</v>
      </c>
      <c r="R4890" s="13">
        <f>IFERROR(VLOOKUP($A4890, 'Fielding Data'!$A$1:$H$12056, 6, 0), 0)</f>
        <v>0</v>
      </c>
      <c r="S4890" s="13">
        <f>IFERROR(VLOOKUP($A4890, 'Fielding Data'!$A$1:$H$12056, 7, 0), 0)</f>
        <v>0</v>
      </c>
      <c r="T4890" s="13">
        <f>IFERROR(VLOOKUP($A4890, 'Fielding Data'!$A$1:$H$12056, 8, 0), 0)</f>
        <v>0</v>
      </c>
      <c r="U4890" s="13">
        <f>SUMIFS('Fielding Data'!E:E, 'Fielding Data'!$A:$A, $A4890)</f>
        <v>0</v>
      </c>
      <c r="V4890" s="13">
        <f>SUMIFS('Fielding Data'!F:F, 'Fielding Data'!$A:$A, $A4890)</f>
        <v>0</v>
      </c>
      <c r="W4890" s="13">
        <f>SUMIFS('Fielding Data'!G:G, 'Fielding Data'!$A:$A, $A4890)</f>
        <v>0</v>
      </c>
      <c r="X4890" s="13">
        <f>SUMIFS('Fielding Data'!H:H, 'Fielding Data'!$A:$A, $A4890)</f>
        <v>0</v>
      </c>
    </row>
    <row r="4891" spans="1:24" x14ac:dyDescent="0.3">
      <c r="A4891" s="13" t="str">
        <f t="shared" si="153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 t="shared" si="152"/>
        <v>P</v>
      </c>
      <c r="Q4891" s="13">
        <f>IFERROR(VLOOKUP($A4891, 'Fielding Data'!$A$1:$H$12056, 5, 0), 0)</f>
        <v>2</v>
      </c>
      <c r="R4891" s="13">
        <f>IFERROR(VLOOKUP($A4891, 'Fielding Data'!$A$1:$H$12056, 6, 0), 0)</f>
        <v>2</v>
      </c>
      <c r="S4891" s="13">
        <f>IFERROR(VLOOKUP($A4891, 'Fielding Data'!$A$1:$H$12056, 7, 0), 0)</f>
        <v>0</v>
      </c>
      <c r="T4891" s="13">
        <f>IFERROR(VLOOKUP($A4891, 'Fielding Data'!$A$1:$H$12056, 8, 0), 0)</f>
        <v>0</v>
      </c>
      <c r="U4891" s="13">
        <f>SUMIFS('Fielding Data'!E:E, 'Fielding Data'!$A:$A, $A4891)</f>
        <v>2</v>
      </c>
      <c r="V4891" s="13">
        <f>SUMIFS('Fielding Data'!F:F, 'Fielding Data'!$A:$A, $A4891)</f>
        <v>2</v>
      </c>
      <c r="W4891" s="13">
        <f>SUMIFS('Fielding Data'!G:G, 'Fielding Data'!$A:$A, $A4891)</f>
        <v>0</v>
      </c>
      <c r="X4891" s="13">
        <f>SUMIFS('Fielding Data'!H:H, 'Fielding Data'!$A:$A, $A4891)</f>
        <v>0</v>
      </c>
    </row>
    <row r="4892" spans="1:24" x14ac:dyDescent="0.3">
      <c r="A4892" s="13" t="str">
        <f t="shared" si="153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 t="shared" si="152"/>
        <v>P</v>
      </c>
      <c r="Q4892" s="13">
        <f>IFERROR(VLOOKUP($A4892, 'Fielding Data'!$A$1:$H$12056, 5, 0), 0)</f>
        <v>5</v>
      </c>
      <c r="R4892" s="13">
        <f>IFERROR(VLOOKUP($A4892, 'Fielding Data'!$A$1:$H$12056, 6, 0), 0)</f>
        <v>5</v>
      </c>
      <c r="S4892" s="13">
        <f>IFERROR(VLOOKUP($A4892, 'Fielding Data'!$A$1:$H$12056, 7, 0), 0)</f>
        <v>1</v>
      </c>
      <c r="T4892" s="13">
        <f>IFERROR(VLOOKUP($A4892, 'Fielding Data'!$A$1:$H$12056, 8, 0), 0)</f>
        <v>0</v>
      </c>
      <c r="U4892" s="13">
        <f>SUMIFS('Fielding Data'!E:E, 'Fielding Data'!$A:$A, $A4892)</f>
        <v>5</v>
      </c>
      <c r="V4892" s="13">
        <f>SUMIFS('Fielding Data'!F:F, 'Fielding Data'!$A:$A, $A4892)</f>
        <v>5</v>
      </c>
      <c r="W4892" s="13">
        <f>SUMIFS('Fielding Data'!G:G, 'Fielding Data'!$A:$A, $A4892)</f>
        <v>1</v>
      </c>
      <c r="X4892" s="13">
        <f>SUMIFS('Fielding Data'!H:H, 'Fielding Data'!$A:$A, $A4892)</f>
        <v>0</v>
      </c>
    </row>
    <row r="4893" spans="1:24" x14ac:dyDescent="0.3">
      <c r="A4893" s="13" t="str">
        <f t="shared" si="153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 t="shared" si="152"/>
        <v>P</v>
      </c>
      <c r="Q4893" s="13">
        <f>IFERROR(VLOOKUP($A4893, 'Fielding Data'!$A$1:$H$12056, 5, 0), 0)</f>
        <v>1</v>
      </c>
      <c r="R4893" s="13">
        <f>IFERROR(VLOOKUP($A4893, 'Fielding Data'!$A$1:$H$12056, 6, 0), 0)</f>
        <v>1</v>
      </c>
      <c r="S4893" s="13">
        <f>IFERROR(VLOOKUP($A4893, 'Fielding Data'!$A$1:$H$12056, 7, 0), 0)</f>
        <v>0</v>
      </c>
      <c r="T4893" s="13">
        <f>IFERROR(VLOOKUP($A4893, 'Fielding Data'!$A$1:$H$12056, 8, 0), 0)</f>
        <v>0</v>
      </c>
      <c r="U4893" s="13">
        <f>SUMIFS('Fielding Data'!E:E, 'Fielding Data'!$A:$A, $A4893)</f>
        <v>1</v>
      </c>
      <c r="V4893" s="13">
        <f>SUMIFS('Fielding Data'!F:F, 'Fielding Data'!$A:$A, $A4893)</f>
        <v>1</v>
      </c>
      <c r="W4893" s="13">
        <f>SUMIFS('Fielding Data'!G:G, 'Fielding Data'!$A:$A, $A4893)</f>
        <v>0</v>
      </c>
      <c r="X4893" s="13">
        <f>SUMIFS('Fielding Data'!H:H, 'Fielding Data'!$A:$A, $A4893)</f>
        <v>0</v>
      </c>
    </row>
    <row r="4894" spans="1:24" x14ac:dyDescent="0.3">
      <c r="A4894" s="13" t="str">
        <f t="shared" si="153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 t="shared" si="152"/>
        <v>3B</v>
      </c>
      <c r="Q4894" s="13">
        <f>IFERROR(VLOOKUP($A4894, 'Fielding Data'!$A$1:$H$12056, 5, 0), 0)</f>
        <v>90</v>
      </c>
      <c r="R4894" s="13">
        <f>IFERROR(VLOOKUP($A4894, 'Fielding Data'!$A$1:$H$12056, 6, 0), 0)</f>
        <v>288</v>
      </c>
      <c r="S4894" s="13">
        <f>IFERROR(VLOOKUP($A4894, 'Fielding Data'!$A$1:$H$12056, 7, 0), 0)</f>
        <v>16</v>
      </c>
      <c r="T4894" s="13">
        <f>IFERROR(VLOOKUP($A4894, 'Fielding Data'!$A$1:$H$12056, 8, 0), 0)</f>
        <v>23</v>
      </c>
      <c r="U4894" s="13">
        <f>SUMIFS('Fielding Data'!E:E, 'Fielding Data'!$A:$A, $A4894)</f>
        <v>92</v>
      </c>
      <c r="V4894" s="13">
        <f>SUMIFS('Fielding Data'!F:F, 'Fielding Data'!$A:$A, $A4894)</f>
        <v>288</v>
      </c>
      <c r="W4894" s="13">
        <f>SUMIFS('Fielding Data'!G:G, 'Fielding Data'!$A:$A, $A4894)</f>
        <v>16</v>
      </c>
      <c r="X4894" s="13">
        <f>SUMIFS('Fielding Data'!H:H, 'Fielding Data'!$A:$A, $A4894)</f>
        <v>23</v>
      </c>
    </row>
    <row r="4895" spans="1:24" x14ac:dyDescent="0.3">
      <c r="A4895" s="13" t="str">
        <f t="shared" si="153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 t="shared" si="152"/>
        <v>P</v>
      </c>
      <c r="Q4895" s="13">
        <f>IFERROR(VLOOKUP($A4895, 'Fielding Data'!$A$1:$H$12056, 5, 0), 0)</f>
        <v>10</v>
      </c>
      <c r="R4895" s="13">
        <f>IFERROR(VLOOKUP($A4895, 'Fielding Data'!$A$1:$H$12056, 6, 0), 0)</f>
        <v>14</v>
      </c>
      <c r="S4895" s="13">
        <f>IFERROR(VLOOKUP($A4895, 'Fielding Data'!$A$1:$H$12056, 7, 0), 0)</f>
        <v>2</v>
      </c>
      <c r="T4895" s="13">
        <f>IFERROR(VLOOKUP($A4895, 'Fielding Data'!$A$1:$H$12056, 8, 0), 0)</f>
        <v>2</v>
      </c>
      <c r="U4895" s="13">
        <f>SUMIFS('Fielding Data'!E:E, 'Fielding Data'!$A:$A, $A4895)</f>
        <v>10</v>
      </c>
      <c r="V4895" s="13">
        <f>SUMIFS('Fielding Data'!F:F, 'Fielding Data'!$A:$A, $A4895)</f>
        <v>14</v>
      </c>
      <c r="W4895" s="13">
        <f>SUMIFS('Fielding Data'!G:G, 'Fielding Data'!$A:$A, $A4895)</f>
        <v>2</v>
      </c>
      <c r="X4895" s="13">
        <f>SUMIFS('Fielding Data'!H:H, 'Fielding Data'!$A:$A, $A4895)</f>
        <v>2</v>
      </c>
    </row>
    <row r="4896" spans="1:24" x14ac:dyDescent="0.3">
      <c r="A4896" s="13" t="str">
        <f t="shared" si="153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 t="shared" si="152"/>
        <v>CF</v>
      </c>
      <c r="Q4896" s="13">
        <f>IFERROR(VLOOKUP($A4896, 'Fielding Data'!$A$1:$H$12056, 5, 0), 0)</f>
        <v>47</v>
      </c>
      <c r="R4896" s="13">
        <f>IFERROR(VLOOKUP($A4896, 'Fielding Data'!$A$1:$H$12056, 6, 0), 0)</f>
        <v>1</v>
      </c>
      <c r="S4896" s="13">
        <f>IFERROR(VLOOKUP($A4896, 'Fielding Data'!$A$1:$H$12056, 7, 0), 0)</f>
        <v>0</v>
      </c>
      <c r="T4896" s="13">
        <f>IFERROR(VLOOKUP($A4896, 'Fielding Data'!$A$1:$H$12056, 8, 0), 0)</f>
        <v>0</v>
      </c>
      <c r="U4896" s="13">
        <f>SUMIFS('Fielding Data'!E:E, 'Fielding Data'!$A:$A, $A4896)</f>
        <v>102</v>
      </c>
      <c r="V4896" s="13">
        <f>SUMIFS('Fielding Data'!F:F, 'Fielding Data'!$A:$A, $A4896)</f>
        <v>2</v>
      </c>
      <c r="W4896" s="13">
        <f>SUMIFS('Fielding Data'!G:G, 'Fielding Data'!$A:$A, $A4896)</f>
        <v>0</v>
      </c>
      <c r="X4896" s="13">
        <f>SUMIFS('Fielding Data'!H:H, 'Fielding Data'!$A:$A, $A4896)</f>
        <v>0</v>
      </c>
    </row>
    <row r="4897" spans="1:24" x14ac:dyDescent="0.3">
      <c r="A4897" s="13" t="str">
        <f t="shared" si="153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 t="shared" si="152"/>
        <v>P</v>
      </c>
      <c r="Q4897" s="13">
        <f>IFERROR(VLOOKUP($A4897, 'Fielding Data'!$A$1:$H$12056, 5, 0), 0)</f>
        <v>8</v>
      </c>
      <c r="R4897" s="13">
        <f>IFERROR(VLOOKUP($A4897, 'Fielding Data'!$A$1:$H$12056, 6, 0), 0)</f>
        <v>11</v>
      </c>
      <c r="S4897" s="13">
        <f>IFERROR(VLOOKUP($A4897, 'Fielding Data'!$A$1:$H$12056, 7, 0), 0)</f>
        <v>0</v>
      </c>
      <c r="T4897" s="13">
        <f>IFERROR(VLOOKUP($A4897, 'Fielding Data'!$A$1:$H$12056, 8, 0), 0)</f>
        <v>1</v>
      </c>
      <c r="U4897" s="13">
        <f>SUMIFS('Fielding Data'!E:E, 'Fielding Data'!$A:$A, $A4897)</f>
        <v>8</v>
      </c>
      <c r="V4897" s="13">
        <f>SUMIFS('Fielding Data'!F:F, 'Fielding Data'!$A:$A, $A4897)</f>
        <v>11</v>
      </c>
      <c r="W4897" s="13">
        <f>SUMIFS('Fielding Data'!G:G, 'Fielding Data'!$A:$A, $A4897)</f>
        <v>0</v>
      </c>
      <c r="X4897" s="13">
        <f>SUMIFS('Fielding Data'!H:H, 'Fielding Data'!$A:$A, $A4897)</f>
        <v>1</v>
      </c>
    </row>
    <row r="4898" spans="1:24" x14ac:dyDescent="0.3">
      <c r="A4898" s="13" t="str">
        <f t="shared" si="153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 t="shared" si="152"/>
        <v>1B</v>
      </c>
      <c r="Q4898" s="13">
        <f>IFERROR(VLOOKUP($A4898, 'Fielding Data'!$A$1:$H$12056, 5, 0), 0)</f>
        <v>123</v>
      </c>
      <c r="R4898" s="13">
        <f>IFERROR(VLOOKUP($A4898, 'Fielding Data'!$A$1:$H$12056, 6, 0), 0)</f>
        <v>12</v>
      </c>
      <c r="S4898" s="13">
        <f>IFERROR(VLOOKUP($A4898, 'Fielding Data'!$A$1:$H$12056, 7, 0), 0)</f>
        <v>3</v>
      </c>
      <c r="T4898" s="13">
        <f>IFERROR(VLOOKUP($A4898, 'Fielding Data'!$A$1:$H$12056, 8, 0), 0)</f>
        <v>13</v>
      </c>
      <c r="U4898" s="13">
        <f>SUMIFS('Fielding Data'!E:E, 'Fielding Data'!$A:$A, $A4898)</f>
        <v>147</v>
      </c>
      <c r="V4898" s="13">
        <f>SUMIFS('Fielding Data'!F:F, 'Fielding Data'!$A:$A, $A4898)</f>
        <v>12</v>
      </c>
      <c r="W4898" s="13">
        <f>SUMIFS('Fielding Data'!G:G, 'Fielding Data'!$A:$A, $A4898)</f>
        <v>3</v>
      </c>
      <c r="X4898" s="13">
        <f>SUMIFS('Fielding Data'!H:H, 'Fielding Data'!$A:$A, $A4898)</f>
        <v>13</v>
      </c>
    </row>
    <row r="4899" spans="1:24" x14ac:dyDescent="0.3">
      <c r="A4899" s="13" t="str">
        <f t="shared" si="153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 t="shared" si="152"/>
        <v>C</v>
      </c>
      <c r="Q4899" s="13">
        <f>IFERROR(VLOOKUP($A4899, 'Fielding Data'!$A$1:$H$12056, 5, 0), 0)</f>
        <v>212</v>
      </c>
      <c r="R4899" s="13">
        <f>IFERROR(VLOOKUP($A4899, 'Fielding Data'!$A$1:$H$12056, 6, 0), 0)</f>
        <v>11</v>
      </c>
      <c r="S4899" s="13">
        <f>IFERROR(VLOOKUP($A4899, 'Fielding Data'!$A$1:$H$12056, 7, 0), 0)</f>
        <v>1</v>
      </c>
      <c r="T4899" s="13">
        <f>IFERROR(VLOOKUP($A4899, 'Fielding Data'!$A$1:$H$12056, 8, 0), 0)</f>
        <v>0</v>
      </c>
      <c r="U4899" s="13">
        <f>SUMIFS('Fielding Data'!E:E, 'Fielding Data'!$A:$A, $A4899)</f>
        <v>212</v>
      </c>
      <c r="V4899" s="13">
        <f>SUMIFS('Fielding Data'!F:F, 'Fielding Data'!$A:$A, $A4899)</f>
        <v>11</v>
      </c>
      <c r="W4899" s="13">
        <f>SUMIFS('Fielding Data'!G:G, 'Fielding Data'!$A:$A, $A4899)</f>
        <v>1</v>
      </c>
      <c r="X4899" s="13">
        <f>SUMIFS('Fielding Data'!H:H, 'Fielding Data'!$A:$A, $A4899)</f>
        <v>0</v>
      </c>
    </row>
    <row r="4900" spans="1:24" x14ac:dyDescent="0.3">
      <c r="A4900" s="13" t="str">
        <f t="shared" si="153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 t="shared" si="152"/>
        <v>LF</v>
      </c>
      <c r="Q4900" s="13">
        <f>IFERROR(VLOOKUP($A4900, 'Fielding Data'!$A$1:$H$12056, 5, 0), 0)</f>
        <v>0</v>
      </c>
      <c r="R4900" s="13">
        <f>IFERROR(VLOOKUP($A4900, 'Fielding Data'!$A$1:$H$12056, 6, 0), 0)</f>
        <v>0</v>
      </c>
      <c r="S4900" s="13">
        <f>IFERROR(VLOOKUP($A4900, 'Fielding Data'!$A$1:$H$12056, 7, 0), 0)</f>
        <v>0</v>
      </c>
      <c r="T4900" s="13">
        <f>IFERROR(VLOOKUP($A4900, 'Fielding Data'!$A$1:$H$12056, 8, 0), 0)</f>
        <v>0</v>
      </c>
      <c r="U4900" s="13">
        <f>SUMIFS('Fielding Data'!E:E, 'Fielding Data'!$A:$A, $A4900)</f>
        <v>4</v>
      </c>
      <c r="V4900" s="13">
        <f>SUMIFS('Fielding Data'!F:F, 'Fielding Data'!$A:$A, $A4900)</f>
        <v>19</v>
      </c>
      <c r="W4900" s="13">
        <f>SUMIFS('Fielding Data'!G:G, 'Fielding Data'!$A:$A, $A4900)</f>
        <v>1</v>
      </c>
      <c r="X4900" s="13">
        <f>SUMIFS('Fielding Data'!H:H, 'Fielding Data'!$A:$A, $A4900)</f>
        <v>1</v>
      </c>
    </row>
    <row r="4901" spans="1:24" x14ac:dyDescent="0.3">
      <c r="A4901" s="13" t="str">
        <f t="shared" si="153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 t="shared" si="152"/>
        <v>2B</v>
      </c>
      <c r="Q4901" s="13">
        <f>IFERROR(VLOOKUP($A4901, 'Fielding Data'!$A$1:$H$12056, 5, 0), 0)</f>
        <v>0</v>
      </c>
      <c r="R4901" s="13">
        <f>IFERROR(VLOOKUP($A4901, 'Fielding Data'!$A$1:$H$12056, 6, 0), 0)</f>
        <v>0</v>
      </c>
      <c r="S4901" s="13">
        <f>IFERROR(VLOOKUP($A4901, 'Fielding Data'!$A$1:$H$12056, 7, 0), 0)</f>
        <v>0</v>
      </c>
      <c r="T4901" s="13">
        <f>IFERROR(VLOOKUP($A4901, 'Fielding Data'!$A$1:$H$12056, 8, 0), 0)</f>
        <v>0</v>
      </c>
      <c r="U4901" s="13">
        <f>SUMIFS('Fielding Data'!E:E, 'Fielding Data'!$A:$A, $A4901)</f>
        <v>0</v>
      </c>
      <c r="V4901" s="13">
        <f>SUMIFS('Fielding Data'!F:F, 'Fielding Data'!$A:$A, $A4901)</f>
        <v>1</v>
      </c>
      <c r="W4901" s="13">
        <f>SUMIFS('Fielding Data'!G:G, 'Fielding Data'!$A:$A, $A4901)</f>
        <v>1</v>
      </c>
      <c r="X4901" s="13">
        <f>SUMIFS('Fielding Data'!H:H, 'Fielding Data'!$A:$A, $A4901)</f>
        <v>0</v>
      </c>
    </row>
    <row r="4902" spans="1:24" x14ac:dyDescent="0.3">
      <c r="A4902" s="13" t="str">
        <f t="shared" si="153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 t="shared" si="152"/>
        <v>3B</v>
      </c>
      <c r="Q4902" s="13">
        <f>IFERROR(VLOOKUP($A4902, 'Fielding Data'!$A$1:$H$12056, 5, 0), 0)</f>
        <v>75</v>
      </c>
      <c r="R4902" s="13">
        <f>IFERROR(VLOOKUP($A4902, 'Fielding Data'!$A$1:$H$12056, 6, 0), 0)</f>
        <v>212</v>
      </c>
      <c r="S4902" s="13">
        <f>IFERROR(VLOOKUP($A4902, 'Fielding Data'!$A$1:$H$12056, 7, 0), 0)</f>
        <v>15</v>
      </c>
      <c r="T4902" s="13">
        <f>IFERROR(VLOOKUP($A4902, 'Fielding Data'!$A$1:$H$12056, 8, 0), 0)</f>
        <v>22</v>
      </c>
      <c r="U4902" s="13">
        <f>SUMIFS('Fielding Data'!E:E, 'Fielding Data'!$A:$A, $A4902)</f>
        <v>75</v>
      </c>
      <c r="V4902" s="13">
        <f>SUMIFS('Fielding Data'!F:F, 'Fielding Data'!$A:$A, $A4902)</f>
        <v>212</v>
      </c>
      <c r="W4902" s="13">
        <f>SUMIFS('Fielding Data'!G:G, 'Fielding Data'!$A:$A, $A4902)</f>
        <v>15</v>
      </c>
      <c r="X4902" s="13">
        <f>SUMIFS('Fielding Data'!H:H, 'Fielding Data'!$A:$A, $A4902)</f>
        <v>22</v>
      </c>
    </row>
    <row r="4903" spans="1:24" x14ac:dyDescent="0.3">
      <c r="A4903" s="13" t="str">
        <f t="shared" si="153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 t="shared" si="152"/>
        <v>CF</v>
      </c>
      <c r="Q4903" s="13">
        <f>IFERROR(VLOOKUP($A4903, 'Fielding Data'!$A$1:$H$12056, 5, 0), 0)</f>
        <v>31</v>
      </c>
      <c r="R4903" s="13">
        <f>IFERROR(VLOOKUP($A4903, 'Fielding Data'!$A$1:$H$12056, 6, 0), 0)</f>
        <v>1</v>
      </c>
      <c r="S4903" s="13">
        <f>IFERROR(VLOOKUP($A4903, 'Fielding Data'!$A$1:$H$12056, 7, 0), 0)</f>
        <v>0</v>
      </c>
      <c r="T4903" s="13">
        <f>IFERROR(VLOOKUP($A4903, 'Fielding Data'!$A$1:$H$12056, 8, 0), 0)</f>
        <v>0</v>
      </c>
      <c r="U4903" s="13">
        <f>SUMIFS('Fielding Data'!E:E, 'Fielding Data'!$A:$A, $A4903)</f>
        <v>62</v>
      </c>
      <c r="V4903" s="13">
        <f>SUMIFS('Fielding Data'!F:F, 'Fielding Data'!$A:$A, $A4903)</f>
        <v>2</v>
      </c>
      <c r="W4903" s="13">
        <f>SUMIFS('Fielding Data'!G:G, 'Fielding Data'!$A:$A, $A4903)</f>
        <v>0</v>
      </c>
      <c r="X4903" s="13">
        <f>SUMIFS('Fielding Data'!H:H, 'Fielding Data'!$A:$A, $A4903)</f>
        <v>0</v>
      </c>
    </row>
    <row r="4904" spans="1:24" x14ac:dyDescent="0.3">
      <c r="A4904" s="13" t="str">
        <f t="shared" si="153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 t="shared" si="152"/>
        <v>C</v>
      </c>
      <c r="Q4904" s="13">
        <f>IFERROR(VLOOKUP($A4904, 'Fielding Data'!$A$1:$H$12056, 5, 0), 0)</f>
        <v>784</v>
      </c>
      <c r="R4904" s="13">
        <f>IFERROR(VLOOKUP($A4904, 'Fielding Data'!$A$1:$H$12056, 6, 0), 0)</f>
        <v>93</v>
      </c>
      <c r="S4904" s="13">
        <f>IFERROR(VLOOKUP($A4904, 'Fielding Data'!$A$1:$H$12056, 7, 0), 0)</f>
        <v>6</v>
      </c>
      <c r="T4904" s="13">
        <f>IFERROR(VLOOKUP($A4904, 'Fielding Data'!$A$1:$H$12056, 8, 0), 0)</f>
        <v>6</v>
      </c>
      <c r="U4904" s="13">
        <f>SUMIFS('Fielding Data'!E:E, 'Fielding Data'!$A:$A, $A4904)</f>
        <v>784</v>
      </c>
      <c r="V4904" s="13">
        <f>SUMIFS('Fielding Data'!F:F, 'Fielding Data'!$A:$A, $A4904)</f>
        <v>93</v>
      </c>
      <c r="W4904" s="13">
        <f>SUMIFS('Fielding Data'!G:G, 'Fielding Data'!$A:$A, $A4904)</f>
        <v>6</v>
      </c>
      <c r="X4904" s="13">
        <f>SUMIFS('Fielding Data'!H:H, 'Fielding Data'!$A:$A, $A4904)</f>
        <v>6</v>
      </c>
    </row>
    <row r="4905" spans="1:24" x14ac:dyDescent="0.3">
      <c r="A4905" s="13" t="str">
        <f t="shared" si="153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 t="shared" si="152"/>
        <v>C</v>
      </c>
      <c r="Q4905" s="13">
        <f>IFERROR(VLOOKUP($A4905, 'Fielding Data'!$A$1:$H$12056, 5, 0), 0)</f>
        <v>767</v>
      </c>
      <c r="R4905" s="13">
        <f>IFERROR(VLOOKUP($A4905, 'Fielding Data'!$A$1:$H$12056, 6, 0), 0)</f>
        <v>55</v>
      </c>
      <c r="S4905" s="13">
        <f>IFERROR(VLOOKUP($A4905, 'Fielding Data'!$A$1:$H$12056, 7, 0), 0)</f>
        <v>4</v>
      </c>
      <c r="T4905" s="13">
        <f>IFERROR(VLOOKUP($A4905, 'Fielding Data'!$A$1:$H$12056, 8, 0), 0)</f>
        <v>4</v>
      </c>
      <c r="U4905" s="13">
        <f>SUMIFS('Fielding Data'!E:E, 'Fielding Data'!$A:$A, $A4905)</f>
        <v>767</v>
      </c>
      <c r="V4905" s="13">
        <f>SUMIFS('Fielding Data'!F:F, 'Fielding Data'!$A:$A, $A4905)</f>
        <v>55</v>
      </c>
      <c r="W4905" s="13">
        <f>SUMIFS('Fielding Data'!G:G, 'Fielding Data'!$A:$A, $A4905)</f>
        <v>4</v>
      </c>
      <c r="X4905" s="13">
        <f>SUMIFS('Fielding Data'!H:H, 'Fielding Data'!$A:$A, $A4905)</f>
        <v>4</v>
      </c>
    </row>
    <row r="4906" spans="1:24" x14ac:dyDescent="0.3">
      <c r="A4906" s="13" t="str">
        <f t="shared" si="153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 t="shared" si="152"/>
        <v>SS</v>
      </c>
      <c r="Q4906" s="13">
        <f>IFERROR(VLOOKUP($A4906, 'Fielding Data'!$A$1:$H$12056, 5, 0), 0)</f>
        <v>148</v>
      </c>
      <c r="R4906" s="13">
        <f>IFERROR(VLOOKUP($A4906, 'Fielding Data'!$A$1:$H$12056, 6, 0), 0)</f>
        <v>386</v>
      </c>
      <c r="S4906" s="13">
        <f>IFERROR(VLOOKUP($A4906, 'Fielding Data'!$A$1:$H$12056, 7, 0), 0)</f>
        <v>15</v>
      </c>
      <c r="T4906" s="13">
        <f>IFERROR(VLOOKUP($A4906, 'Fielding Data'!$A$1:$H$12056, 8, 0), 0)</f>
        <v>74</v>
      </c>
      <c r="U4906" s="13">
        <f>SUMIFS('Fielding Data'!E:E, 'Fielding Data'!$A:$A, $A4906)</f>
        <v>148</v>
      </c>
      <c r="V4906" s="13">
        <f>SUMIFS('Fielding Data'!F:F, 'Fielding Data'!$A:$A, $A4906)</f>
        <v>386</v>
      </c>
      <c r="W4906" s="13">
        <f>SUMIFS('Fielding Data'!G:G, 'Fielding Data'!$A:$A, $A4906)</f>
        <v>15</v>
      </c>
      <c r="X4906" s="13">
        <f>SUMIFS('Fielding Data'!H:H, 'Fielding Data'!$A:$A, $A4906)</f>
        <v>74</v>
      </c>
    </row>
    <row r="4907" spans="1:24" x14ac:dyDescent="0.3">
      <c r="A4907" s="13" t="str">
        <f t="shared" si="153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 t="shared" si="152"/>
        <v>3B</v>
      </c>
      <c r="Q4907" s="13">
        <f>IFERROR(VLOOKUP($A4907, 'Fielding Data'!$A$1:$H$12056, 5, 0), 0)</f>
        <v>7</v>
      </c>
      <c r="R4907" s="13">
        <f>IFERROR(VLOOKUP($A4907, 'Fielding Data'!$A$1:$H$12056, 6, 0), 0)</f>
        <v>13</v>
      </c>
      <c r="S4907" s="13">
        <f>IFERROR(VLOOKUP($A4907, 'Fielding Data'!$A$1:$H$12056, 7, 0), 0)</f>
        <v>1</v>
      </c>
      <c r="T4907" s="13">
        <f>IFERROR(VLOOKUP($A4907, 'Fielding Data'!$A$1:$H$12056, 8, 0), 0)</f>
        <v>2</v>
      </c>
      <c r="U4907" s="13">
        <f>SUMIFS('Fielding Data'!E:E, 'Fielding Data'!$A:$A, $A4907)</f>
        <v>7</v>
      </c>
      <c r="V4907" s="13">
        <f>SUMIFS('Fielding Data'!F:F, 'Fielding Data'!$A:$A, $A4907)</f>
        <v>13</v>
      </c>
      <c r="W4907" s="13">
        <f>SUMIFS('Fielding Data'!G:G, 'Fielding Data'!$A:$A, $A4907)</f>
        <v>1</v>
      </c>
      <c r="X4907" s="13">
        <f>SUMIFS('Fielding Data'!H:H, 'Fielding Data'!$A:$A, $A4907)</f>
        <v>2</v>
      </c>
    </row>
    <row r="4908" spans="1:24" x14ac:dyDescent="0.3">
      <c r="A4908" s="13" t="str">
        <f t="shared" si="153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 t="shared" si="152"/>
        <v>P</v>
      </c>
      <c r="Q4908" s="13">
        <f>IFERROR(VLOOKUP($A4908, 'Fielding Data'!$A$1:$H$12056, 5, 0), 0)</f>
        <v>0</v>
      </c>
      <c r="R4908" s="13">
        <f>IFERROR(VLOOKUP($A4908, 'Fielding Data'!$A$1:$H$12056, 6, 0), 0)</f>
        <v>5</v>
      </c>
      <c r="S4908" s="13">
        <f>IFERROR(VLOOKUP($A4908, 'Fielding Data'!$A$1:$H$12056, 7, 0), 0)</f>
        <v>0</v>
      </c>
      <c r="T4908" s="13">
        <f>IFERROR(VLOOKUP($A4908, 'Fielding Data'!$A$1:$H$12056, 8, 0), 0)</f>
        <v>0</v>
      </c>
      <c r="U4908" s="13">
        <f>SUMIFS('Fielding Data'!E:E, 'Fielding Data'!$A:$A, $A4908)</f>
        <v>0</v>
      </c>
      <c r="V4908" s="13">
        <f>SUMIFS('Fielding Data'!F:F, 'Fielding Data'!$A:$A, $A4908)</f>
        <v>5</v>
      </c>
      <c r="W4908" s="13">
        <f>SUMIFS('Fielding Data'!G:G, 'Fielding Data'!$A:$A, $A4908)</f>
        <v>0</v>
      </c>
      <c r="X4908" s="13">
        <f>SUMIFS('Fielding Data'!H:H, 'Fielding Data'!$A:$A, $A4908)</f>
        <v>0</v>
      </c>
    </row>
    <row r="4909" spans="1:24" x14ac:dyDescent="0.3">
      <c r="A4909" s="13" t="str">
        <f t="shared" si="153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 t="shared" si="152"/>
        <v>3B</v>
      </c>
      <c r="Q4909" s="13">
        <f>IFERROR(VLOOKUP($A4909, 'Fielding Data'!$A$1:$H$12056, 5, 0), 0)</f>
        <v>2</v>
      </c>
      <c r="R4909" s="13">
        <f>IFERROR(VLOOKUP($A4909, 'Fielding Data'!$A$1:$H$12056, 6, 0), 0)</f>
        <v>1</v>
      </c>
      <c r="S4909" s="13">
        <f>IFERROR(VLOOKUP($A4909, 'Fielding Data'!$A$1:$H$12056, 7, 0), 0)</f>
        <v>0</v>
      </c>
      <c r="T4909" s="13">
        <f>IFERROR(VLOOKUP($A4909, 'Fielding Data'!$A$1:$H$12056, 8, 0), 0)</f>
        <v>0</v>
      </c>
      <c r="U4909" s="13">
        <f>SUMIFS('Fielding Data'!E:E, 'Fielding Data'!$A:$A, $A4909)</f>
        <v>4</v>
      </c>
      <c r="V4909" s="13">
        <f>SUMIFS('Fielding Data'!F:F, 'Fielding Data'!$A:$A, $A4909)</f>
        <v>5</v>
      </c>
      <c r="W4909" s="13">
        <f>SUMIFS('Fielding Data'!G:G, 'Fielding Data'!$A:$A, $A4909)</f>
        <v>0</v>
      </c>
      <c r="X4909" s="13">
        <f>SUMIFS('Fielding Data'!H:H, 'Fielding Data'!$A:$A, $A4909)</f>
        <v>1</v>
      </c>
    </row>
    <row r="4910" spans="1:24" x14ac:dyDescent="0.3">
      <c r="A4910" s="13" t="str">
        <f t="shared" si="153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 t="shared" si="152"/>
        <v>P</v>
      </c>
      <c r="Q4910" s="13">
        <f>IFERROR(VLOOKUP($A4910, 'Fielding Data'!$A$1:$H$12056, 5, 0), 0)</f>
        <v>0</v>
      </c>
      <c r="R4910" s="13">
        <f>IFERROR(VLOOKUP($A4910, 'Fielding Data'!$A$1:$H$12056, 6, 0), 0)</f>
        <v>1</v>
      </c>
      <c r="S4910" s="13">
        <f>IFERROR(VLOOKUP($A4910, 'Fielding Data'!$A$1:$H$12056, 7, 0), 0)</f>
        <v>0</v>
      </c>
      <c r="T4910" s="13">
        <f>IFERROR(VLOOKUP($A4910, 'Fielding Data'!$A$1:$H$12056, 8, 0), 0)</f>
        <v>0</v>
      </c>
      <c r="U4910" s="13">
        <f>SUMIFS('Fielding Data'!E:E, 'Fielding Data'!$A:$A, $A4910)</f>
        <v>0</v>
      </c>
      <c r="V4910" s="13">
        <f>SUMIFS('Fielding Data'!F:F, 'Fielding Data'!$A:$A, $A4910)</f>
        <v>1</v>
      </c>
      <c r="W4910" s="13">
        <f>SUMIFS('Fielding Data'!G:G, 'Fielding Data'!$A:$A, $A4910)</f>
        <v>0</v>
      </c>
      <c r="X4910" s="13">
        <f>SUMIFS('Fielding Data'!H:H, 'Fielding Data'!$A:$A, $A4910)</f>
        <v>0</v>
      </c>
    </row>
    <row r="4911" spans="1:24" x14ac:dyDescent="0.3">
      <c r="A4911" s="13" t="str">
        <f t="shared" si="153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 t="shared" si="152"/>
        <v>C</v>
      </c>
      <c r="Q4911" s="13">
        <f>IFERROR(VLOOKUP($A4911, 'Fielding Data'!$A$1:$H$12056, 5, 0), 0)</f>
        <v>63</v>
      </c>
      <c r="R4911" s="13">
        <f>IFERROR(VLOOKUP($A4911, 'Fielding Data'!$A$1:$H$12056, 6, 0), 0)</f>
        <v>4</v>
      </c>
      <c r="S4911" s="13">
        <f>IFERROR(VLOOKUP($A4911, 'Fielding Data'!$A$1:$H$12056, 7, 0), 0)</f>
        <v>2</v>
      </c>
      <c r="T4911" s="13">
        <f>IFERROR(VLOOKUP($A4911, 'Fielding Data'!$A$1:$H$12056, 8, 0), 0)</f>
        <v>0</v>
      </c>
      <c r="U4911" s="13">
        <f>SUMIFS('Fielding Data'!E:E, 'Fielding Data'!$A:$A, $A4911)</f>
        <v>63</v>
      </c>
      <c r="V4911" s="13">
        <f>SUMIFS('Fielding Data'!F:F, 'Fielding Data'!$A:$A, $A4911)</f>
        <v>4</v>
      </c>
      <c r="W4911" s="13">
        <f>SUMIFS('Fielding Data'!G:G, 'Fielding Data'!$A:$A, $A4911)</f>
        <v>2</v>
      </c>
      <c r="X4911" s="13">
        <f>SUMIFS('Fielding Data'!H:H, 'Fielding Data'!$A:$A, $A4911)</f>
        <v>0</v>
      </c>
    </row>
    <row r="4912" spans="1:24" x14ac:dyDescent="0.3">
      <c r="A4912" s="13" t="str">
        <f t="shared" si="153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 t="shared" si="152"/>
        <v>1B</v>
      </c>
      <c r="Q4912" s="13">
        <f>IFERROR(VLOOKUP($A4912, 'Fielding Data'!$A$1:$H$12056, 5, 0), 0)</f>
        <v>33</v>
      </c>
      <c r="R4912" s="13">
        <f>IFERROR(VLOOKUP($A4912, 'Fielding Data'!$A$1:$H$12056, 6, 0), 0)</f>
        <v>1</v>
      </c>
      <c r="S4912" s="13">
        <f>IFERROR(VLOOKUP($A4912, 'Fielding Data'!$A$1:$H$12056, 7, 0), 0)</f>
        <v>0</v>
      </c>
      <c r="T4912" s="13">
        <f>IFERROR(VLOOKUP($A4912, 'Fielding Data'!$A$1:$H$12056, 8, 0), 0)</f>
        <v>2</v>
      </c>
      <c r="U4912" s="13">
        <f>SUMIFS('Fielding Data'!E:E, 'Fielding Data'!$A:$A, $A4912)</f>
        <v>368</v>
      </c>
      <c r="V4912" s="13">
        <f>SUMIFS('Fielding Data'!F:F, 'Fielding Data'!$A:$A, $A4912)</f>
        <v>21</v>
      </c>
      <c r="W4912" s="13">
        <f>SUMIFS('Fielding Data'!G:G, 'Fielding Data'!$A:$A, $A4912)</f>
        <v>1</v>
      </c>
      <c r="X4912" s="13">
        <f>SUMIFS('Fielding Data'!H:H, 'Fielding Data'!$A:$A, $A4912)</f>
        <v>2</v>
      </c>
    </row>
    <row r="4913" spans="1:24" x14ac:dyDescent="0.3">
      <c r="A4913" s="13" t="str">
        <f t="shared" si="153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 t="shared" si="152"/>
        <v>P</v>
      </c>
      <c r="Q4913" s="13">
        <f>IFERROR(VLOOKUP($A4913, 'Fielding Data'!$A$1:$H$12056, 5, 0), 0)</f>
        <v>2</v>
      </c>
      <c r="R4913" s="13">
        <f>IFERROR(VLOOKUP($A4913, 'Fielding Data'!$A$1:$H$12056, 6, 0), 0)</f>
        <v>10</v>
      </c>
      <c r="S4913" s="13">
        <f>IFERROR(VLOOKUP($A4913, 'Fielding Data'!$A$1:$H$12056, 7, 0), 0)</f>
        <v>1</v>
      </c>
      <c r="T4913" s="13">
        <f>IFERROR(VLOOKUP($A4913, 'Fielding Data'!$A$1:$H$12056, 8, 0), 0)</f>
        <v>1</v>
      </c>
      <c r="U4913" s="13">
        <f>SUMIFS('Fielding Data'!E:E, 'Fielding Data'!$A:$A, $A4913)</f>
        <v>2</v>
      </c>
      <c r="V4913" s="13">
        <f>SUMIFS('Fielding Data'!F:F, 'Fielding Data'!$A:$A, $A4913)</f>
        <v>10</v>
      </c>
      <c r="W4913" s="13">
        <f>SUMIFS('Fielding Data'!G:G, 'Fielding Data'!$A:$A, $A4913)</f>
        <v>1</v>
      </c>
      <c r="X4913" s="13">
        <f>SUMIFS('Fielding Data'!H:H, 'Fielding Data'!$A:$A, $A4913)</f>
        <v>1</v>
      </c>
    </row>
    <row r="4914" spans="1:24" x14ac:dyDescent="0.3">
      <c r="A4914" s="13" t="str">
        <f t="shared" si="153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 t="shared" si="152"/>
        <v>P</v>
      </c>
      <c r="Q4914" s="13">
        <f>IFERROR(VLOOKUP($A4914, 'Fielding Data'!$A$1:$H$12056, 5, 0), 0)</f>
        <v>0</v>
      </c>
      <c r="R4914" s="13">
        <f>IFERROR(VLOOKUP($A4914, 'Fielding Data'!$A$1:$H$12056, 6, 0), 0)</f>
        <v>2</v>
      </c>
      <c r="S4914" s="13">
        <f>IFERROR(VLOOKUP($A4914, 'Fielding Data'!$A$1:$H$12056, 7, 0), 0)</f>
        <v>0</v>
      </c>
      <c r="T4914" s="13">
        <f>IFERROR(VLOOKUP($A4914, 'Fielding Data'!$A$1:$H$12056, 8, 0), 0)</f>
        <v>0</v>
      </c>
      <c r="U4914" s="13">
        <f>SUMIFS('Fielding Data'!E:E, 'Fielding Data'!$A:$A, $A4914)</f>
        <v>0</v>
      </c>
      <c r="V4914" s="13">
        <f>SUMIFS('Fielding Data'!F:F, 'Fielding Data'!$A:$A, $A4914)</f>
        <v>2</v>
      </c>
      <c r="W4914" s="13">
        <f>SUMIFS('Fielding Data'!G:G, 'Fielding Data'!$A:$A, $A4914)</f>
        <v>0</v>
      </c>
      <c r="X4914" s="13">
        <f>SUMIFS('Fielding Data'!H:H, 'Fielding Data'!$A:$A, $A4914)</f>
        <v>0</v>
      </c>
    </row>
    <row r="4915" spans="1:24" x14ac:dyDescent="0.3">
      <c r="A4915" s="13" t="str">
        <f t="shared" si="153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 t="shared" si="152"/>
        <v>P</v>
      </c>
      <c r="Q4915" s="13">
        <f>IFERROR(VLOOKUP($A4915, 'Fielding Data'!$A$1:$H$12056, 5, 0), 0)</f>
        <v>8</v>
      </c>
      <c r="R4915" s="13">
        <f>IFERROR(VLOOKUP($A4915, 'Fielding Data'!$A$1:$H$12056, 6, 0), 0)</f>
        <v>3</v>
      </c>
      <c r="S4915" s="13">
        <f>IFERROR(VLOOKUP($A4915, 'Fielding Data'!$A$1:$H$12056, 7, 0), 0)</f>
        <v>0</v>
      </c>
      <c r="T4915" s="13">
        <f>IFERROR(VLOOKUP($A4915, 'Fielding Data'!$A$1:$H$12056, 8, 0), 0)</f>
        <v>0</v>
      </c>
      <c r="U4915" s="13">
        <f>SUMIFS('Fielding Data'!E:E, 'Fielding Data'!$A:$A, $A4915)</f>
        <v>8</v>
      </c>
      <c r="V4915" s="13">
        <f>SUMIFS('Fielding Data'!F:F, 'Fielding Data'!$A:$A, $A4915)</f>
        <v>3</v>
      </c>
      <c r="W4915" s="13">
        <f>SUMIFS('Fielding Data'!G:G, 'Fielding Data'!$A:$A, $A4915)</f>
        <v>0</v>
      </c>
      <c r="X4915" s="13">
        <f>SUMIFS('Fielding Data'!H:H, 'Fielding Data'!$A:$A, $A4915)</f>
        <v>0</v>
      </c>
    </row>
    <row r="4916" spans="1:24" x14ac:dyDescent="0.3">
      <c r="A4916" s="13" t="str">
        <f t="shared" si="153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 t="shared" si="152"/>
        <v>P</v>
      </c>
      <c r="Q4916" s="13">
        <f>IFERROR(VLOOKUP($A4916, 'Fielding Data'!$A$1:$H$12056, 5, 0), 0)</f>
        <v>1</v>
      </c>
      <c r="R4916" s="13">
        <f>IFERROR(VLOOKUP($A4916, 'Fielding Data'!$A$1:$H$12056, 6, 0), 0)</f>
        <v>2</v>
      </c>
      <c r="S4916" s="13">
        <f>IFERROR(VLOOKUP($A4916, 'Fielding Data'!$A$1:$H$12056, 7, 0), 0)</f>
        <v>0</v>
      </c>
      <c r="T4916" s="13">
        <f>IFERROR(VLOOKUP($A4916, 'Fielding Data'!$A$1:$H$12056, 8, 0), 0)</f>
        <v>0</v>
      </c>
      <c r="U4916" s="13">
        <f>SUMIFS('Fielding Data'!E:E, 'Fielding Data'!$A:$A, $A4916)</f>
        <v>1</v>
      </c>
      <c r="V4916" s="13">
        <f>SUMIFS('Fielding Data'!F:F, 'Fielding Data'!$A:$A, $A4916)</f>
        <v>2</v>
      </c>
      <c r="W4916" s="13">
        <f>SUMIFS('Fielding Data'!G:G, 'Fielding Data'!$A:$A, $A4916)</f>
        <v>0</v>
      </c>
      <c r="X4916" s="13">
        <f>SUMIFS('Fielding Data'!H:H, 'Fielding Data'!$A:$A, $A4916)</f>
        <v>0</v>
      </c>
    </row>
    <row r="4917" spans="1:24" x14ac:dyDescent="0.3">
      <c r="A4917" s="13" t="str">
        <f t="shared" si="153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 t="shared" si="152"/>
        <v>P</v>
      </c>
      <c r="Q4917" s="13">
        <f>IFERROR(VLOOKUP($A4917, 'Fielding Data'!$A$1:$H$12056, 5, 0), 0)</f>
        <v>1</v>
      </c>
      <c r="R4917" s="13">
        <f>IFERROR(VLOOKUP($A4917, 'Fielding Data'!$A$1:$H$12056, 6, 0), 0)</f>
        <v>3</v>
      </c>
      <c r="S4917" s="13">
        <f>IFERROR(VLOOKUP($A4917, 'Fielding Data'!$A$1:$H$12056, 7, 0), 0)</f>
        <v>0</v>
      </c>
      <c r="T4917" s="13">
        <f>IFERROR(VLOOKUP($A4917, 'Fielding Data'!$A$1:$H$12056, 8, 0), 0)</f>
        <v>0</v>
      </c>
      <c r="U4917" s="13">
        <f>SUMIFS('Fielding Data'!E:E, 'Fielding Data'!$A:$A, $A4917)</f>
        <v>1</v>
      </c>
      <c r="V4917" s="13">
        <f>SUMIFS('Fielding Data'!F:F, 'Fielding Data'!$A:$A, $A4917)</f>
        <v>3</v>
      </c>
      <c r="W4917" s="13">
        <f>SUMIFS('Fielding Data'!G:G, 'Fielding Data'!$A:$A, $A4917)</f>
        <v>0</v>
      </c>
      <c r="X4917" s="13">
        <f>SUMIFS('Fielding Data'!H:H, 'Fielding Data'!$A:$A, $A4917)</f>
        <v>0</v>
      </c>
    </row>
    <row r="4918" spans="1:24" x14ac:dyDescent="0.3">
      <c r="A4918" s="13" t="str">
        <f t="shared" si="153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 t="shared" si="152"/>
        <v>P</v>
      </c>
      <c r="Q4918" s="13">
        <f>IFERROR(VLOOKUP($A4918, 'Fielding Data'!$A$1:$H$12056, 5, 0), 0)</f>
        <v>0</v>
      </c>
      <c r="R4918" s="13">
        <f>IFERROR(VLOOKUP($A4918, 'Fielding Data'!$A$1:$H$12056, 6, 0), 0)</f>
        <v>1</v>
      </c>
      <c r="S4918" s="13">
        <f>IFERROR(VLOOKUP($A4918, 'Fielding Data'!$A$1:$H$12056, 7, 0), 0)</f>
        <v>1</v>
      </c>
      <c r="T4918" s="13">
        <f>IFERROR(VLOOKUP($A4918, 'Fielding Data'!$A$1:$H$12056, 8, 0), 0)</f>
        <v>0</v>
      </c>
      <c r="U4918" s="13">
        <f>SUMIFS('Fielding Data'!E:E, 'Fielding Data'!$A:$A, $A4918)</f>
        <v>0</v>
      </c>
      <c r="V4918" s="13">
        <f>SUMIFS('Fielding Data'!F:F, 'Fielding Data'!$A:$A, $A4918)</f>
        <v>1</v>
      </c>
      <c r="W4918" s="13">
        <f>SUMIFS('Fielding Data'!G:G, 'Fielding Data'!$A:$A, $A4918)</f>
        <v>1</v>
      </c>
      <c r="X4918" s="13">
        <f>SUMIFS('Fielding Data'!H:H, 'Fielding Data'!$A:$A, $A4918)</f>
        <v>0</v>
      </c>
    </row>
    <row r="4919" spans="1:24" x14ac:dyDescent="0.3">
      <c r="A4919" s="13" t="str">
        <f t="shared" si="153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 t="shared" si="152"/>
        <v>CF</v>
      </c>
      <c r="Q4919" s="13">
        <f>IFERROR(VLOOKUP($A4919, 'Fielding Data'!$A$1:$H$12056, 5, 0), 0)</f>
        <v>7</v>
      </c>
      <c r="R4919" s="13">
        <f>IFERROR(VLOOKUP($A4919, 'Fielding Data'!$A$1:$H$12056, 6, 0), 0)</f>
        <v>0</v>
      </c>
      <c r="S4919" s="13">
        <f>IFERROR(VLOOKUP($A4919, 'Fielding Data'!$A$1:$H$12056, 7, 0), 0)</f>
        <v>0</v>
      </c>
      <c r="T4919" s="13">
        <f>IFERROR(VLOOKUP($A4919, 'Fielding Data'!$A$1:$H$12056, 8, 0), 0)</f>
        <v>0</v>
      </c>
      <c r="U4919" s="13">
        <f>SUMIFS('Fielding Data'!E:E, 'Fielding Data'!$A:$A, $A4919)</f>
        <v>158</v>
      </c>
      <c r="V4919" s="13">
        <f>SUMIFS('Fielding Data'!F:F, 'Fielding Data'!$A:$A, $A4919)</f>
        <v>2</v>
      </c>
      <c r="W4919" s="13">
        <f>SUMIFS('Fielding Data'!G:G, 'Fielding Data'!$A:$A, $A4919)</f>
        <v>0</v>
      </c>
      <c r="X4919" s="13">
        <f>SUMIFS('Fielding Data'!H:H, 'Fielding Data'!$A:$A, $A4919)</f>
        <v>0</v>
      </c>
    </row>
    <row r="4920" spans="1:24" x14ac:dyDescent="0.3">
      <c r="A4920" s="13" t="str">
        <f t="shared" si="153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 t="shared" si="152"/>
        <v>3B</v>
      </c>
      <c r="Q4920" s="13">
        <f>IFERROR(VLOOKUP($A4920, 'Fielding Data'!$A$1:$H$12056, 5, 0), 0)</f>
        <v>5</v>
      </c>
      <c r="R4920" s="13">
        <f>IFERROR(VLOOKUP($A4920, 'Fielding Data'!$A$1:$H$12056, 6, 0), 0)</f>
        <v>10</v>
      </c>
      <c r="S4920" s="13">
        <f>IFERROR(VLOOKUP($A4920, 'Fielding Data'!$A$1:$H$12056, 7, 0), 0)</f>
        <v>0</v>
      </c>
      <c r="T4920" s="13">
        <f>IFERROR(VLOOKUP($A4920, 'Fielding Data'!$A$1:$H$12056, 8, 0), 0)</f>
        <v>2</v>
      </c>
      <c r="U4920" s="13">
        <f>SUMIFS('Fielding Data'!E:E, 'Fielding Data'!$A:$A, $A4920)</f>
        <v>5</v>
      </c>
      <c r="V4920" s="13">
        <f>SUMIFS('Fielding Data'!F:F, 'Fielding Data'!$A:$A, $A4920)</f>
        <v>10</v>
      </c>
      <c r="W4920" s="13">
        <f>SUMIFS('Fielding Data'!G:G, 'Fielding Data'!$A:$A, $A4920)</f>
        <v>0</v>
      </c>
      <c r="X4920" s="13">
        <f>SUMIFS('Fielding Data'!H:H, 'Fielding Data'!$A:$A, $A4920)</f>
        <v>2</v>
      </c>
    </row>
    <row r="4921" spans="1:24" x14ac:dyDescent="0.3">
      <c r="A4921" s="13" t="str">
        <f t="shared" si="153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 t="shared" si="152"/>
        <v>P</v>
      </c>
      <c r="Q4921" s="13">
        <f>IFERROR(VLOOKUP($A4921, 'Fielding Data'!$A$1:$H$12056, 5, 0), 0)</f>
        <v>11</v>
      </c>
      <c r="R4921" s="13">
        <f>IFERROR(VLOOKUP($A4921, 'Fielding Data'!$A$1:$H$12056, 6, 0), 0)</f>
        <v>4</v>
      </c>
      <c r="S4921" s="13">
        <f>IFERROR(VLOOKUP($A4921, 'Fielding Data'!$A$1:$H$12056, 7, 0), 0)</f>
        <v>0</v>
      </c>
      <c r="T4921" s="13">
        <f>IFERROR(VLOOKUP($A4921, 'Fielding Data'!$A$1:$H$12056, 8, 0), 0)</f>
        <v>3</v>
      </c>
      <c r="U4921" s="13">
        <f>SUMIFS('Fielding Data'!E:E, 'Fielding Data'!$A:$A, $A4921)</f>
        <v>11</v>
      </c>
      <c r="V4921" s="13">
        <f>SUMIFS('Fielding Data'!F:F, 'Fielding Data'!$A:$A, $A4921)</f>
        <v>4</v>
      </c>
      <c r="W4921" s="13">
        <f>SUMIFS('Fielding Data'!G:G, 'Fielding Data'!$A:$A, $A4921)</f>
        <v>0</v>
      </c>
      <c r="X4921" s="13">
        <f>SUMIFS('Fielding Data'!H:H, 'Fielding Data'!$A:$A, $A4921)</f>
        <v>3</v>
      </c>
    </row>
    <row r="4922" spans="1:24" x14ac:dyDescent="0.3">
      <c r="A4922" s="13" t="str">
        <f t="shared" si="153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 t="shared" si="152"/>
        <v>P</v>
      </c>
      <c r="Q4922" s="13">
        <f>IFERROR(VLOOKUP($A4922, 'Fielding Data'!$A$1:$H$12056, 5, 0), 0)</f>
        <v>4</v>
      </c>
      <c r="R4922" s="13">
        <f>IFERROR(VLOOKUP($A4922, 'Fielding Data'!$A$1:$H$12056, 6, 0), 0)</f>
        <v>4</v>
      </c>
      <c r="S4922" s="13">
        <f>IFERROR(VLOOKUP($A4922, 'Fielding Data'!$A$1:$H$12056, 7, 0), 0)</f>
        <v>1</v>
      </c>
      <c r="T4922" s="13">
        <f>IFERROR(VLOOKUP($A4922, 'Fielding Data'!$A$1:$H$12056, 8, 0), 0)</f>
        <v>0</v>
      </c>
      <c r="U4922" s="13">
        <f>SUMIFS('Fielding Data'!E:E, 'Fielding Data'!$A:$A, $A4922)</f>
        <v>4</v>
      </c>
      <c r="V4922" s="13">
        <f>SUMIFS('Fielding Data'!F:F, 'Fielding Data'!$A:$A, $A4922)</f>
        <v>4</v>
      </c>
      <c r="W4922" s="13">
        <f>SUMIFS('Fielding Data'!G:G, 'Fielding Data'!$A:$A, $A4922)</f>
        <v>1</v>
      </c>
      <c r="X4922" s="13">
        <f>SUMIFS('Fielding Data'!H:H, 'Fielding Data'!$A:$A, $A4922)</f>
        <v>0</v>
      </c>
    </row>
    <row r="4923" spans="1:24" x14ac:dyDescent="0.3">
      <c r="A4923" s="13" t="str">
        <f t="shared" si="153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 t="shared" si="152"/>
        <v>P</v>
      </c>
      <c r="Q4923" s="13">
        <f>IFERROR(VLOOKUP($A4923, 'Fielding Data'!$A$1:$H$12056, 5, 0), 0)</f>
        <v>7</v>
      </c>
      <c r="R4923" s="13">
        <f>IFERROR(VLOOKUP($A4923, 'Fielding Data'!$A$1:$H$12056, 6, 0), 0)</f>
        <v>24</v>
      </c>
      <c r="S4923" s="13">
        <f>IFERROR(VLOOKUP($A4923, 'Fielding Data'!$A$1:$H$12056, 7, 0), 0)</f>
        <v>0</v>
      </c>
      <c r="T4923" s="13">
        <f>IFERROR(VLOOKUP($A4923, 'Fielding Data'!$A$1:$H$12056, 8, 0), 0)</f>
        <v>1</v>
      </c>
      <c r="U4923" s="13">
        <f>SUMIFS('Fielding Data'!E:E, 'Fielding Data'!$A:$A, $A4923)</f>
        <v>7</v>
      </c>
      <c r="V4923" s="13">
        <f>SUMIFS('Fielding Data'!F:F, 'Fielding Data'!$A:$A, $A4923)</f>
        <v>24</v>
      </c>
      <c r="W4923" s="13">
        <f>SUMIFS('Fielding Data'!G:G, 'Fielding Data'!$A:$A, $A4923)</f>
        <v>0</v>
      </c>
      <c r="X4923" s="13">
        <f>SUMIFS('Fielding Data'!H:H, 'Fielding Data'!$A:$A, $A4923)</f>
        <v>1</v>
      </c>
    </row>
    <row r="4924" spans="1:24" x14ac:dyDescent="0.3">
      <c r="A4924" s="13" t="str">
        <f t="shared" si="153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 t="shared" si="152"/>
        <v>C</v>
      </c>
      <c r="Q4924" s="13">
        <f>IFERROR(VLOOKUP($A4924, 'Fielding Data'!$A$1:$H$12056, 5, 0), 0)</f>
        <v>585</v>
      </c>
      <c r="R4924" s="13">
        <f>IFERROR(VLOOKUP($A4924, 'Fielding Data'!$A$1:$H$12056, 6, 0), 0)</f>
        <v>45</v>
      </c>
      <c r="S4924" s="13">
        <f>IFERROR(VLOOKUP($A4924, 'Fielding Data'!$A$1:$H$12056, 7, 0), 0)</f>
        <v>4</v>
      </c>
      <c r="T4924" s="13">
        <f>IFERROR(VLOOKUP($A4924, 'Fielding Data'!$A$1:$H$12056, 8, 0), 0)</f>
        <v>7</v>
      </c>
      <c r="U4924" s="13">
        <f>SUMIFS('Fielding Data'!E:E, 'Fielding Data'!$A:$A, $A4924)</f>
        <v>585</v>
      </c>
      <c r="V4924" s="13">
        <f>SUMIFS('Fielding Data'!F:F, 'Fielding Data'!$A:$A, $A4924)</f>
        <v>45</v>
      </c>
      <c r="W4924" s="13">
        <f>SUMIFS('Fielding Data'!G:G, 'Fielding Data'!$A:$A, $A4924)</f>
        <v>4</v>
      </c>
      <c r="X4924" s="13">
        <f>SUMIFS('Fielding Data'!H:H, 'Fielding Data'!$A:$A, $A4924)</f>
        <v>7</v>
      </c>
    </row>
    <row r="4925" spans="1:24" x14ac:dyDescent="0.3">
      <c r="A4925" s="13" t="str">
        <f t="shared" si="153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 t="shared" si="152"/>
        <v>1B</v>
      </c>
      <c r="Q4925" s="13">
        <f>IFERROR(VLOOKUP($A4925, 'Fielding Data'!$A$1:$H$12056, 5, 0), 0)</f>
        <v>52</v>
      </c>
      <c r="R4925" s="13">
        <f>IFERROR(VLOOKUP($A4925, 'Fielding Data'!$A$1:$H$12056, 6, 0), 0)</f>
        <v>1</v>
      </c>
      <c r="S4925" s="13">
        <f>IFERROR(VLOOKUP($A4925, 'Fielding Data'!$A$1:$H$12056, 7, 0), 0)</f>
        <v>0</v>
      </c>
      <c r="T4925" s="13">
        <f>IFERROR(VLOOKUP($A4925, 'Fielding Data'!$A$1:$H$12056, 8, 0), 0)</f>
        <v>5</v>
      </c>
      <c r="U4925" s="13">
        <f>SUMIFS('Fielding Data'!E:E, 'Fielding Data'!$A:$A, $A4925)</f>
        <v>112</v>
      </c>
      <c r="V4925" s="13">
        <f>SUMIFS('Fielding Data'!F:F, 'Fielding Data'!$A:$A, $A4925)</f>
        <v>183</v>
      </c>
      <c r="W4925" s="13">
        <f>SUMIFS('Fielding Data'!G:G, 'Fielding Data'!$A:$A, $A4925)</f>
        <v>18</v>
      </c>
      <c r="X4925" s="13">
        <f>SUMIFS('Fielding Data'!H:H, 'Fielding Data'!$A:$A, $A4925)</f>
        <v>14</v>
      </c>
    </row>
    <row r="4926" spans="1:24" x14ac:dyDescent="0.3">
      <c r="A4926" s="13" t="str">
        <f t="shared" si="153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 t="shared" si="152"/>
        <v>P</v>
      </c>
      <c r="Q4926" s="13">
        <f>IFERROR(VLOOKUP($A4926, 'Fielding Data'!$A$1:$H$12056, 5, 0), 0)</f>
        <v>1</v>
      </c>
      <c r="R4926" s="13">
        <f>IFERROR(VLOOKUP($A4926, 'Fielding Data'!$A$1:$H$12056, 6, 0), 0)</f>
        <v>7</v>
      </c>
      <c r="S4926" s="13">
        <f>IFERROR(VLOOKUP($A4926, 'Fielding Data'!$A$1:$H$12056, 7, 0), 0)</f>
        <v>1</v>
      </c>
      <c r="T4926" s="13">
        <f>IFERROR(VLOOKUP($A4926, 'Fielding Data'!$A$1:$H$12056, 8, 0), 0)</f>
        <v>0</v>
      </c>
      <c r="U4926" s="13">
        <f>SUMIFS('Fielding Data'!E:E, 'Fielding Data'!$A:$A, $A4926)</f>
        <v>1</v>
      </c>
      <c r="V4926" s="13">
        <f>SUMIFS('Fielding Data'!F:F, 'Fielding Data'!$A:$A, $A4926)</f>
        <v>7</v>
      </c>
      <c r="W4926" s="13">
        <f>SUMIFS('Fielding Data'!G:G, 'Fielding Data'!$A:$A, $A4926)</f>
        <v>1</v>
      </c>
      <c r="X4926" s="13">
        <f>SUMIFS('Fielding Data'!H:H, 'Fielding Data'!$A:$A, $A4926)</f>
        <v>0</v>
      </c>
    </row>
    <row r="4927" spans="1:24" x14ac:dyDescent="0.3">
      <c r="A4927" s="13" t="str">
        <f t="shared" si="153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 t="shared" si="152"/>
        <v>CF</v>
      </c>
      <c r="Q4927" s="13">
        <f>IFERROR(VLOOKUP($A4927, 'Fielding Data'!$A$1:$H$12056, 5, 0), 0)</f>
        <v>9</v>
      </c>
      <c r="R4927" s="13">
        <f>IFERROR(VLOOKUP($A4927, 'Fielding Data'!$A$1:$H$12056, 6, 0), 0)</f>
        <v>0</v>
      </c>
      <c r="S4927" s="13">
        <f>IFERROR(VLOOKUP($A4927, 'Fielding Data'!$A$1:$H$12056, 7, 0), 0)</f>
        <v>0</v>
      </c>
      <c r="T4927" s="13">
        <f>IFERROR(VLOOKUP($A4927, 'Fielding Data'!$A$1:$H$12056, 8, 0), 0)</f>
        <v>0</v>
      </c>
      <c r="U4927" s="13">
        <f>SUMIFS('Fielding Data'!E:E, 'Fielding Data'!$A:$A, $A4927)</f>
        <v>238</v>
      </c>
      <c r="V4927" s="13">
        <f>SUMIFS('Fielding Data'!F:F, 'Fielding Data'!$A:$A, $A4927)</f>
        <v>10</v>
      </c>
      <c r="W4927" s="13">
        <f>SUMIFS('Fielding Data'!G:G, 'Fielding Data'!$A:$A, $A4927)</f>
        <v>8</v>
      </c>
      <c r="X4927" s="13">
        <f>SUMIFS('Fielding Data'!H:H, 'Fielding Data'!$A:$A, $A4927)</f>
        <v>0</v>
      </c>
    </row>
    <row r="4928" spans="1:24" x14ac:dyDescent="0.3">
      <c r="A4928" s="13" t="str">
        <f t="shared" si="153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 t="shared" si="152"/>
        <v>LF</v>
      </c>
      <c r="Q4928" s="13">
        <f>IFERROR(VLOOKUP($A4928, 'Fielding Data'!$A$1:$H$12056, 5, 0), 0)</f>
        <v>100</v>
      </c>
      <c r="R4928" s="13">
        <f>IFERROR(VLOOKUP($A4928, 'Fielding Data'!$A$1:$H$12056, 6, 0), 0)</f>
        <v>3</v>
      </c>
      <c r="S4928" s="13">
        <f>IFERROR(VLOOKUP($A4928, 'Fielding Data'!$A$1:$H$12056, 7, 0), 0)</f>
        <v>3</v>
      </c>
      <c r="T4928" s="13">
        <f>IFERROR(VLOOKUP($A4928, 'Fielding Data'!$A$1:$H$12056, 8, 0), 0)</f>
        <v>0</v>
      </c>
      <c r="U4928" s="13">
        <f>SUMIFS('Fielding Data'!E:E, 'Fielding Data'!$A:$A, $A4928)</f>
        <v>258</v>
      </c>
      <c r="V4928" s="13">
        <f>SUMIFS('Fielding Data'!F:F, 'Fielding Data'!$A:$A, $A4928)</f>
        <v>8</v>
      </c>
      <c r="W4928" s="13">
        <f>SUMIFS('Fielding Data'!G:G, 'Fielding Data'!$A:$A, $A4928)</f>
        <v>8</v>
      </c>
      <c r="X4928" s="13">
        <f>SUMIFS('Fielding Data'!H:H, 'Fielding Data'!$A:$A, $A4928)</f>
        <v>0</v>
      </c>
    </row>
    <row r="4929" spans="1:24" x14ac:dyDescent="0.3">
      <c r="A4929" s="13" t="str">
        <f t="shared" si="153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 t="shared" si="152"/>
        <v>P</v>
      </c>
      <c r="Q4929" s="13">
        <f>IFERROR(VLOOKUP($A4929, 'Fielding Data'!$A$1:$H$12056, 5, 0), 0)</f>
        <v>1</v>
      </c>
      <c r="R4929" s="13">
        <f>IFERROR(VLOOKUP($A4929, 'Fielding Data'!$A$1:$H$12056, 6, 0), 0)</f>
        <v>0</v>
      </c>
      <c r="S4929" s="13">
        <f>IFERROR(VLOOKUP($A4929, 'Fielding Data'!$A$1:$H$12056, 7, 0), 0)</f>
        <v>1</v>
      </c>
      <c r="T4929" s="13">
        <f>IFERROR(VLOOKUP($A4929, 'Fielding Data'!$A$1:$H$12056, 8, 0), 0)</f>
        <v>0</v>
      </c>
      <c r="U4929" s="13">
        <f>SUMIFS('Fielding Data'!E:E, 'Fielding Data'!$A:$A, $A4929)</f>
        <v>1</v>
      </c>
      <c r="V4929" s="13">
        <f>SUMIFS('Fielding Data'!F:F, 'Fielding Data'!$A:$A, $A4929)</f>
        <v>0</v>
      </c>
      <c r="W4929" s="13">
        <f>SUMIFS('Fielding Data'!G:G, 'Fielding Data'!$A:$A, $A4929)</f>
        <v>1</v>
      </c>
      <c r="X4929" s="13">
        <f>SUMIFS('Fielding Data'!H:H, 'Fielding Data'!$A:$A, $A4929)</f>
        <v>0</v>
      </c>
    </row>
    <row r="4930" spans="1:24" x14ac:dyDescent="0.3">
      <c r="A4930" s="13" t="str">
        <f t="shared" si="153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 t="shared" ref="P4930:P4993" si="154">IFERROR(VLOOKUP($A4930, Fielding, 4, 0), "Other")</f>
        <v>P</v>
      </c>
      <c r="Q4930" s="13">
        <f>IFERROR(VLOOKUP($A4930, 'Fielding Data'!$A$1:$H$12056, 5, 0), 0)</f>
        <v>0</v>
      </c>
      <c r="R4930" s="13">
        <f>IFERROR(VLOOKUP($A4930, 'Fielding Data'!$A$1:$H$12056, 6, 0), 0)</f>
        <v>3</v>
      </c>
      <c r="S4930" s="13">
        <f>IFERROR(VLOOKUP($A4930, 'Fielding Data'!$A$1:$H$12056, 7, 0), 0)</f>
        <v>1</v>
      </c>
      <c r="T4930" s="13">
        <f>IFERROR(VLOOKUP($A4930, 'Fielding Data'!$A$1:$H$12056, 8, 0), 0)</f>
        <v>0</v>
      </c>
      <c r="U4930" s="13">
        <f>SUMIFS('Fielding Data'!E:E, 'Fielding Data'!$A:$A, $A4930)</f>
        <v>0</v>
      </c>
      <c r="V4930" s="13">
        <f>SUMIFS('Fielding Data'!F:F, 'Fielding Data'!$A:$A, $A4930)</f>
        <v>3</v>
      </c>
      <c r="W4930" s="13">
        <f>SUMIFS('Fielding Data'!G:G, 'Fielding Data'!$A:$A, $A4930)</f>
        <v>1</v>
      </c>
      <c r="X4930" s="13">
        <f>SUMIFS('Fielding Data'!H:H, 'Fielding Data'!$A:$A, $A4930)</f>
        <v>0</v>
      </c>
    </row>
    <row r="4931" spans="1:24" x14ac:dyDescent="0.3">
      <c r="A4931" s="13" t="str">
        <f t="shared" ref="A4931:A4994" si="155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 t="shared" si="154"/>
        <v>2B</v>
      </c>
      <c r="Q4931" s="13">
        <f>IFERROR(VLOOKUP($A4931, 'Fielding Data'!$A$1:$H$12056, 5, 0), 0)</f>
        <v>17</v>
      </c>
      <c r="R4931" s="13">
        <f>IFERROR(VLOOKUP($A4931, 'Fielding Data'!$A$1:$H$12056, 6, 0), 0)</f>
        <v>27</v>
      </c>
      <c r="S4931" s="13">
        <f>IFERROR(VLOOKUP($A4931, 'Fielding Data'!$A$1:$H$12056, 7, 0), 0)</f>
        <v>0</v>
      </c>
      <c r="T4931" s="13">
        <f>IFERROR(VLOOKUP($A4931, 'Fielding Data'!$A$1:$H$12056, 8, 0), 0)</f>
        <v>7</v>
      </c>
      <c r="U4931" s="13">
        <f>SUMIFS('Fielding Data'!E:E, 'Fielding Data'!$A:$A, $A4931)</f>
        <v>21</v>
      </c>
      <c r="V4931" s="13">
        <f>SUMIFS('Fielding Data'!F:F, 'Fielding Data'!$A:$A, $A4931)</f>
        <v>28</v>
      </c>
      <c r="W4931" s="13">
        <f>SUMIFS('Fielding Data'!G:G, 'Fielding Data'!$A:$A, $A4931)</f>
        <v>0</v>
      </c>
      <c r="X4931" s="13">
        <f>SUMIFS('Fielding Data'!H:H, 'Fielding Data'!$A:$A, $A4931)</f>
        <v>7</v>
      </c>
    </row>
    <row r="4932" spans="1:24" x14ac:dyDescent="0.3">
      <c r="A4932" s="13" t="str">
        <f t="shared" si="155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 t="shared" si="154"/>
        <v>P</v>
      </c>
      <c r="Q4932" s="13">
        <f>IFERROR(VLOOKUP($A4932, 'Fielding Data'!$A$1:$H$12056, 5, 0), 0)</f>
        <v>2</v>
      </c>
      <c r="R4932" s="13">
        <f>IFERROR(VLOOKUP($A4932, 'Fielding Data'!$A$1:$H$12056, 6, 0), 0)</f>
        <v>5</v>
      </c>
      <c r="S4932" s="13">
        <f>IFERROR(VLOOKUP($A4932, 'Fielding Data'!$A$1:$H$12056, 7, 0), 0)</f>
        <v>2</v>
      </c>
      <c r="T4932" s="13">
        <f>IFERROR(VLOOKUP($A4932, 'Fielding Data'!$A$1:$H$12056, 8, 0), 0)</f>
        <v>0</v>
      </c>
      <c r="U4932" s="13">
        <f>SUMIFS('Fielding Data'!E:E, 'Fielding Data'!$A:$A, $A4932)</f>
        <v>2</v>
      </c>
      <c r="V4932" s="13">
        <f>SUMIFS('Fielding Data'!F:F, 'Fielding Data'!$A:$A, $A4932)</f>
        <v>5</v>
      </c>
      <c r="W4932" s="13">
        <f>SUMIFS('Fielding Data'!G:G, 'Fielding Data'!$A:$A, $A4932)</f>
        <v>2</v>
      </c>
      <c r="X4932" s="13">
        <f>SUMIFS('Fielding Data'!H:H, 'Fielding Data'!$A:$A, $A4932)</f>
        <v>0</v>
      </c>
    </row>
    <row r="4933" spans="1:24" x14ac:dyDescent="0.3">
      <c r="A4933" s="13" t="str">
        <f t="shared" si="155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 t="shared" si="154"/>
        <v>P</v>
      </c>
      <c r="Q4933" s="13">
        <f>IFERROR(VLOOKUP($A4933, 'Fielding Data'!$A$1:$H$12056, 5, 0), 0)</f>
        <v>0</v>
      </c>
      <c r="R4933" s="13">
        <f>IFERROR(VLOOKUP($A4933, 'Fielding Data'!$A$1:$H$12056, 6, 0), 0)</f>
        <v>0</v>
      </c>
      <c r="S4933" s="13">
        <f>IFERROR(VLOOKUP($A4933, 'Fielding Data'!$A$1:$H$12056, 7, 0), 0)</f>
        <v>0</v>
      </c>
      <c r="T4933" s="13">
        <f>IFERROR(VLOOKUP($A4933, 'Fielding Data'!$A$1:$H$12056, 8, 0), 0)</f>
        <v>0</v>
      </c>
      <c r="U4933" s="13">
        <f>SUMIFS('Fielding Data'!E:E, 'Fielding Data'!$A:$A, $A4933)</f>
        <v>0</v>
      </c>
      <c r="V4933" s="13">
        <f>SUMIFS('Fielding Data'!F:F, 'Fielding Data'!$A:$A, $A4933)</f>
        <v>0</v>
      </c>
      <c r="W4933" s="13">
        <f>SUMIFS('Fielding Data'!G:G, 'Fielding Data'!$A:$A, $A4933)</f>
        <v>0</v>
      </c>
      <c r="X4933" s="13">
        <f>SUMIFS('Fielding Data'!H:H, 'Fielding Data'!$A:$A, $A4933)</f>
        <v>0</v>
      </c>
    </row>
    <row r="4934" spans="1:24" x14ac:dyDescent="0.3">
      <c r="A4934" s="13" t="str">
        <f t="shared" si="155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 t="shared" si="154"/>
        <v>P</v>
      </c>
      <c r="Q4934" s="13">
        <f>IFERROR(VLOOKUP($A4934, 'Fielding Data'!$A$1:$H$12056, 5, 0), 0)</f>
        <v>0</v>
      </c>
      <c r="R4934" s="13">
        <f>IFERROR(VLOOKUP($A4934, 'Fielding Data'!$A$1:$H$12056, 6, 0), 0)</f>
        <v>3</v>
      </c>
      <c r="S4934" s="13">
        <f>IFERROR(VLOOKUP($A4934, 'Fielding Data'!$A$1:$H$12056, 7, 0), 0)</f>
        <v>0</v>
      </c>
      <c r="T4934" s="13">
        <f>IFERROR(VLOOKUP($A4934, 'Fielding Data'!$A$1:$H$12056, 8, 0), 0)</f>
        <v>0</v>
      </c>
      <c r="U4934" s="13">
        <f>SUMIFS('Fielding Data'!E:E, 'Fielding Data'!$A:$A, $A4934)</f>
        <v>0</v>
      </c>
      <c r="V4934" s="13">
        <f>SUMIFS('Fielding Data'!F:F, 'Fielding Data'!$A:$A, $A4934)</f>
        <v>3</v>
      </c>
      <c r="W4934" s="13">
        <f>SUMIFS('Fielding Data'!G:G, 'Fielding Data'!$A:$A, $A4934)</f>
        <v>0</v>
      </c>
      <c r="X4934" s="13">
        <f>SUMIFS('Fielding Data'!H:H, 'Fielding Data'!$A:$A, $A4934)</f>
        <v>0</v>
      </c>
    </row>
    <row r="4935" spans="1:24" x14ac:dyDescent="0.3">
      <c r="A4935" s="13" t="str">
        <f t="shared" si="155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 t="shared" si="154"/>
        <v>1B</v>
      </c>
      <c r="Q4935" s="13">
        <f>IFERROR(VLOOKUP($A4935, 'Fielding Data'!$A$1:$H$12056, 5, 0), 0)</f>
        <v>51</v>
      </c>
      <c r="R4935" s="13">
        <f>IFERROR(VLOOKUP($A4935, 'Fielding Data'!$A$1:$H$12056, 6, 0), 0)</f>
        <v>3</v>
      </c>
      <c r="S4935" s="13">
        <f>IFERROR(VLOOKUP($A4935, 'Fielding Data'!$A$1:$H$12056, 7, 0), 0)</f>
        <v>1</v>
      </c>
      <c r="T4935" s="13">
        <f>IFERROR(VLOOKUP($A4935, 'Fielding Data'!$A$1:$H$12056, 8, 0), 0)</f>
        <v>5</v>
      </c>
      <c r="U4935" s="13">
        <f>SUMIFS('Fielding Data'!E:E, 'Fielding Data'!$A:$A, $A4935)</f>
        <v>51</v>
      </c>
      <c r="V4935" s="13">
        <f>SUMIFS('Fielding Data'!F:F, 'Fielding Data'!$A:$A, $A4935)</f>
        <v>3</v>
      </c>
      <c r="W4935" s="13">
        <f>SUMIFS('Fielding Data'!G:G, 'Fielding Data'!$A:$A, $A4935)</f>
        <v>1</v>
      </c>
      <c r="X4935" s="13">
        <f>SUMIFS('Fielding Data'!H:H, 'Fielding Data'!$A:$A, $A4935)</f>
        <v>5</v>
      </c>
    </row>
    <row r="4936" spans="1:24" x14ac:dyDescent="0.3">
      <c r="A4936" s="13" t="str">
        <f t="shared" si="155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 t="shared" si="154"/>
        <v>P</v>
      </c>
      <c r="Q4936" s="13">
        <f>IFERROR(VLOOKUP($A4936, 'Fielding Data'!$A$1:$H$12056, 5, 0), 0)</f>
        <v>1</v>
      </c>
      <c r="R4936" s="13">
        <f>IFERROR(VLOOKUP($A4936, 'Fielding Data'!$A$1:$H$12056, 6, 0), 0)</f>
        <v>1</v>
      </c>
      <c r="S4936" s="13">
        <f>IFERROR(VLOOKUP($A4936, 'Fielding Data'!$A$1:$H$12056, 7, 0), 0)</f>
        <v>0</v>
      </c>
      <c r="T4936" s="13">
        <f>IFERROR(VLOOKUP($A4936, 'Fielding Data'!$A$1:$H$12056, 8, 0), 0)</f>
        <v>0</v>
      </c>
      <c r="U4936" s="13">
        <f>SUMIFS('Fielding Data'!E:E, 'Fielding Data'!$A:$A, $A4936)</f>
        <v>1</v>
      </c>
      <c r="V4936" s="13">
        <f>SUMIFS('Fielding Data'!F:F, 'Fielding Data'!$A:$A, $A4936)</f>
        <v>1</v>
      </c>
      <c r="W4936" s="13">
        <f>SUMIFS('Fielding Data'!G:G, 'Fielding Data'!$A:$A, $A4936)</f>
        <v>0</v>
      </c>
      <c r="X4936" s="13">
        <f>SUMIFS('Fielding Data'!H:H, 'Fielding Data'!$A:$A, $A4936)</f>
        <v>0</v>
      </c>
    </row>
    <row r="4937" spans="1:24" x14ac:dyDescent="0.3">
      <c r="A4937" s="13" t="str">
        <f t="shared" si="155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 t="shared" si="154"/>
        <v>P</v>
      </c>
      <c r="Q4937" s="13">
        <f>IFERROR(VLOOKUP($A4937, 'Fielding Data'!$A$1:$H$12056, 5, 0), 0)</f>
        <v>3</v>
      </c>
      <c r="R4937" s="13">
        <f>IFERROR(VLOOKUP($A4937, 'Fielding Data'!$A$1:$H$12056, 6, 0), 0)</f>
        <v>6</v>
      </c>
      <c r="S4937" s="13">
        <f>IFERROR(VLOOKUP($A4937, 'Fielding Data'!$A$1:$H$12056, 7, 0), 0)</f>
        <v>0</v>
      </c>
      <c r="T4937" s="13">
        <f>IFERROR(VLOOKUP($A4937, 'Fielding Data'!$A$1:$H$12056, 8, 0), 0)</f>
        <v>0</v>
      </c>
      <c r="U4937" s="13">
        <f>SUMIFS('Fielding Data'!E:E, 'Fielding Data'!$A:$A, $A4937)</f>
        <v>3</v>
      </c>
      <c r="V4937" s="13">
        <f>SUMIFS('Fielding Data'!F:F, 'Fielding Data'!$A:$A, $A4937)</f>
        <v>6</v>
      </c>
      <c r="W4937" s="13">
        <f>SUMIFS('Fielding Data'!G:G, 'Fielding Data'!$A:$A, $A4937)</f>
        <v>0</v>
      </c>
      <c r="X4937" s="13">
        <f>SUMIFS('Fielding Data'!H:H, 'Fielding Data'!$A:$A, $A4937)</f>
        <v>0</v>
      </c>
    </row>
    <row r="4938" spans="1:24" x14ac:dyDescent="0.3">
      <c r="A4938" s="13" t="str">
        <f t="shared" si="155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 t="shared" si="154"/>
        <v>P</v>
      </c>
      <c r="Q4938" s="13">
        <f>IFERROR(VLOOKUP($A4938, 'Fielding Data'!$A$1:$H$12056, 5, 0), 0)</f>
        <v>1</v>
      </c>
      <c r="R4938" s="13">
        <f>IFERROR(VLOOKUP($A4938, 'Fielding Data'!$A$1:$H$12056, 6, 0), 0)</f>
        <v>4</v>
      </c>
      <c r="S4938" s="13">
        <f>IFERROR(VLOOKUP($A4938, 'Fielding Data'!$A$1:$H$12056, 7, 0), 0)</f>
        <v>0</v>
      </c>
      <c r="T4938" s="13">
        <f>IFERROR(VLOOKUP($A4938, 'Fielding Data'!$A$1:$H$12056, 8, 0), 0)</f>
        <v>0</v>
      </c>
      <c r="U4938" s="13">
        <f>SUMIFS('Fielding Data'!E:E, 'Fielding Data'!$A:$A, $A4938)</f>
        <v>1</v>
      </c>
      <c r="V4938" s="13">
        <f>SUMIFS('Fielding Data'!F:F, 'Fielding Data'!$A:$A, $A4938)</f>
        <v>4</v>
      </c>
      <c r="W4938" s="13">
        <f>SUMIFS('Fielding Data'!G:G, 'Fielding Data'!$A:$A, $A4938)</f>
        <v>0</v>
      </c>
      <c r="X4938" s="13">
        <f>SUMIFS('Fielding Data'!H:H, 'Fielding Data'!$A:$A, $A4938)</f>
        <v>0</v>
      </c>
    </row>
    <row r="4939" spans="1:24" x14ac:dyDescent="0.3">
      <c r="A4939" s="13" t="str">
        <f t="shared" si="155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 t="shared" si="154"/>
        <v>1B</v>
      </c>
      <c r="Q4939" s="13">
        <f>IFERROR(VLOOKUP($A4939, 'Fielding Data'!$A$1:$H$12056, 5, 0), 0)</f>
        <v>13</v>
      </c>
      <c r="R4939" s="13">
        <f>IFERROR(VLOOKUP($A4939, 'Fielding Data'!$A$1:$H$12056, 6, 0), 0)</f>
        <v>0</v>
      </c>
      <c r="S4939" s="13">
        <f>IFERROR(VLOOKUP($A4939, 'Fielding Data'!$A$1:$H$12056, 7, 0), 0)</f>
        <v>1</v>
      </c>
      <c r="T4939" s="13">
        <f>IFERROR(VLOOKUP($A4939, 'Fielding Data'!$A$1:$H$12056, 8, 0), 0)</f>
        <v>1</v>
      </c>
      <c r="U4939" s="13">
        <f>SUMIFS('Fielding Data'!E:E, 'Fielding Data'!$A:$A, $A4939)</f>
        <v>143</v>
      </c>
      <c r="V4939" s="13">
        <f>SUMIFS('Fielding Data'!F:F, 'Fielding Data'!$A:$A, $A4939)</f>
        <v>10</v>
      </c>
      <c r="W4939" s="13">
        <f>SUMIFS('Fielding Data'!G:G, 'Fielding Data'!$A:$A, $A4939)</f>
        <v>1</v>
      </c>
      <c r="X4939" s="13">
        <f>SUMIFS('Fielding Data'!H:H, 'Fielding Data'!$A:$A, $A4939)</f>
        <v>3</v>
      </c>
    </row>
    <row r="4940" spans="1:24" x14ac:dyDescent="0.3">
      <c r="A4940" s="13" t="str">
        <f t="shared" si="155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 t="shared" si="154"/>
        <v>P</v>
      </c>
      <c r="Q4940" s="13">
        <f>IFERROR(VLOOKUP($A4940, 'Fielding Data'!$A$1:$H$12056, 5, 0), 0)</f>
        <v>1</v>
      </c>
      <c r="R4940" s="13">
        <f>IFERROR(VLOOKUP($A4940, 'Fielding Data'!$A$1:$H$12056, 6, 0), 0)</f>
        <v>7</v>
      </c>
      <c r="S4940" s="13">
        <f>IFERROR(VLOOKUP($A4940, 'Fielding Data'!$A$1:$H$12056, 7, 0), 0)</f>
        <v>0</v>
      </c>
      <c r="T4940" s="13">
        <f>IFERROR(VLOOKUP($A4940, 'Fielding Data'!$A$1:$H$12056, 8, 0), 0)</f>
        <v>1</v>
      </c>
      <c r="U4940" s="13">
        <f>SUMIFS('Fielding Data'!E:E, 'Fielding Data'!$A:$A, $A4940)</f>
        <v>1</v>
      </c>
      <c r="V4940" s="13">
        <f>SUMIFS('Fielding Data'!F:F, 'Fielding Data'!$A:$A, $A4940)</f>
        <v>7</v>
      </c>
      <c r="W4940" s="13">
        <f>SUMIFS('Fielding Data'!G:G, 'Fielding Data'!$A:$A, $A4940)</f>
        <v>0</v>
      </c>
      <c r="X4940" s="13">
        <f>SUMIFS('Fielding Data'!H:H, 'Fielding Data'!$A:$A, $A4940)</f>
        <v>1</v>
      </c>
    </row>
    <row r="4941" spans="1:24" x14ac:dyDescent="0.3">
      <c r="A4941" s="13" t="str">
        <f t="shared" si="155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 t="shared" si="154"/>
        <v>P</v>
      </c>
      <c r="Q4941" s="13">
        <f>IFERROR(VLOOKUP($A4941, 'Fielding Data'!$A$1:$H$12056, 5, 0), 0)</f>
        <v>7</v>
      </c>
      <c r="R4941" s="13">
        <f>IFERROR(VLOOKUP($A4941, 'Fielding Data'!$A$1:$H$12056, 6, 0), 0)</f>
        <v>22</v>
      </c>
      <c r="S4941" s="13">
        <f>IFERROR(VLOOKUP($A4941, 'Fielding Data'!$A$1:$H$12056, 7, 0), 0)</f>
        <v>4</v>
      </c>
      <c r="T4941" s="13">
        <f>IFERROR(VLOOKUP($A4941, 'Fielding Data'!$A$1:$H$12056, 8, 0), 0)</f>
        <v>3</v>
      </c>
      <c r="U4941" s="13">
        <f>SUMIFS('Fielding Data'!E:E, 'Fielding Data'!$A:$A, $A4941)</f>
        <v>7</v>
      </c>
      <c r="V4941" s="13">
        <f>SUMIFS('Fielding Data'!F:F, 'Fielding Data'!$A:$A, $A4941)</f>
        <v>22</v>
      </c>
      <c r="W4941" s="13">
        <f>SUMIFS('Fielding Data'!G:G, 'Fielding Data'!$A:$A, $A4941)</f>
        <v>4</v>
      </c>
      <c r="X4941" s="13">
        <f>SUMIFS('Fielding Data'!H:H, 'Fielding Data'!$A:$A, $A4941)</f>
        <v>3</v>
      </c>
    </row>
    <row r="4942" spans="1:24" x14ac:dyDescent="0.3">
      <c r="A4942" s="13" t="str">
        <f t="shared" si="155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 t="shared" si="154"/>
        <v>LF</v>
      </c>
      <c r="Q4942" s="13">
        <f>IFERROR(VLOOKUP($A4942, 'Fielding Data'!$A$1:$H$12056, 5, 0), 0)</f>
        <v>164</v>
      </c>
      <c r="R4942" s="13">
        <f>IFERROR(VLOOKUP($A4942, 'Fielding Data'!$A$1:$H$12056, 6, 0), 0)</f>
        <v>5</v>
      </c>
      <c r="S4942" s="13">
        <f>IFERROR(VLOOKUP($A4942, 'Fielding Data'!$A$1:$H$12056, 7, 0), 0)</f>
        <v>4</v>
      </c>
      <c r="T4942" s="13">
        <f>IFERROR(VLOOKUP($A4942, 'Fielding Data'!$A$1:$H$12056, 8, 0), 0)</f>
        <v>2</v>
      </c>
      <c r="U4942" s="13">
        <f>SUMIFS('Fielding Data'!E:E, 'Fielding Data'!$A:$A, $A4942)</f>
        <v>342</v>
      </c>
      <c r="V4942" s="13">
        <f>SUMIFS('Fielding Data'!F:F, 'Fielding Data'!$A:$A, $A4942)</f>
        <v>10</v>
      </c>
      <c r="W4942" s="13">
        <f>SUMIFS('Fielding Data'!G:G, 'Fielding Data'!$A:$A, $A4942)</f>
        <v>8</v>
      </c>
      <c r="X4942" s="13">
        <f>SUMIFS('Fielding Data'!H:H, 'Fielding Data'!$A:$A, $A4942)</f>
        <v>4</v>
      </c>
    </row>
    <row r="4943" spans="1:24" x14ac:dyDescent="0.3">
      <c r="A4943" s="13" t="str">
        <f t="shared" si="155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 t="shared" si="154"/>
        <v>P</v>
      </c>
      <c r="Q4943" s="13">
        <f>IFERROR(VLOOKUP($A4943, 'Fielding Data'!$A$1:$H$12056, 5, 0), 0)</f>
        <v>1</v>
      </c>
      <c r="R4943" s="13">
        <f>IFERROR(VLOOKUP($A4943, 'Fielding Data'!$A$1:$H$12056, 6, 0), 0)</f>
        <v>5</v>
      </c>
      <c r="S4943" s="13">
        <f>IFERROR(VLOOKUP($A4943, 'Fielding Data'!$A$1:$H$12056, 7, 0), 0)</f>
        <v>0</v>
      </c>
      <c r="T4943" s="13">
        <f>IFERROR(VLOOKUP($A4943, 'Fielding Data'!$A$1:$H$12056, 8, 0), 0)</f>
        <v>0</v>
      </c>
      <c r="U4943" s="13">
        <f>SUMIFS('Fielding Data'!E:E, 'Fielding Data'!$A:$A, $A4943)</f>
        <v>1</v>
      </c>
      <c r="V4943" s="13">
        <f>SUMIFS('Fielding Data'!F:F, 'Fielding Data'!$A:$A, $A4943)</f>
        <v>5</v>
      </c>
      <c r="W4943" s="13">
        <f>SUMIFS('Fielding Data'!G:G, 'Fielding Data'!$A:$A, $A4943)</f>
        <v>0</v>
      </c>
      <c r="X4943" s="13">
        <f>SUMIFS('Fielding Data'!H:H, 'Fielding Data'!$A:$A, $A4943)</f>
        <v>0</v>
      </c>
    </row>
    <row r="4944" spans="1:24" x14ac:dyDescent="0.3">
      <c r="A4944" s="13" t="str">
        <f t="shared" si="155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 t="shared" si="154"/>
        <v>1B</v>
      </c>
      <c r="Q4944" s="13">
        <f>IFERROR(VLOOKUP($A4944, 'Fielding Data'!$A$1:$H$12056, 5, 0), 0)</f>
        <v>162</v>
      </c>
      <c r="R4944" s="13">
        <f>IFERROR(VLOOKUP($A4944, 'Fielding Data'!$A$1:$H$12056, 6, 0), 0)</f>
        <v>18</v>
      </c>
      <c r="S4944" s="13">
        <f>IFERROR(VLOOKUP($A4944, 'Fielding Data'!$A$1:$H$12056, 7, 0), 0)</f>
        <v>2</v>
      </c>
      <c r="T4944" s="13">
        <f>IFERROR(VLOOKUP($A4944, 'Fielding Data'!$A$1:$H$12056, 8, 0), 0)</f>
        <v>18</v>
      </c>
      <c r="U4944" s="13">
        <f>SUMIFS('Fielding Data'!E:E, 'Fielding Data'!$A:$A, $A4944)</f>
        <v>206</v>
      </c>
      <c r="V4944" s="13">
        <f>SUMIFS('Fielding Data'!F:F, 'Fielding Data'!$A:$A, $A4944)</f>
        <v>22</v>
      </c>
      <c r="W4944" s="13">
        <f>SUMIFS('Fielding Data'!G:G, 'Fielding Data'!$A:$A, $A4944)</f>
        <v>4</v>
      </c>
      <c r="X4944" s="13">
        <f>SUMIFS('Fielding Data'!H:H, 'Fielding Data'!$A:$A, $A4944)</f>
        <v>20</v>
      </c>
    </row>
    <row r="4945" spans="1:24" x14ac:dyDescent="0.3">
      <c r="A4945" s="13" t="str">
        <f t="shared" si="155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 t="shared" si="154"/>
        <v>P</v>
      </c>
      <c r="Q4945" s="13">
        <f>IFERROR(VLOOKUP($A4945, 'Fielding Data'!$A$1:$H$12056, 5, 0), 0)</f>
        <v>7</v>
      </c>
      <c r="R4945" s="13">
        <f>IFERROR(VLOOKUP($A4945, 'Fielding Data'!$A$1:$H$12056, 6, 0), 0)</f>
        <v>24</v>
      </c>
      <c r="S4945" s="13">
        <f>IFERROR(VLOOKUP($A4945, 'Fielding Data'!$A$1:$H$12056, 7, 0), 0)</f>
        <v>2</v>
      </c>
      <c r="T4945" s="13">
        <f>IFERROR(VLOOKUP($A4945, 'Fielding Data'!$A$1:$H$12056, 8, 0), 0)</f>
        <v>1</v>
      </c>
      <c r="U4945" s="13">
        <f>SUMIFS('Fielding Data'!E:E, 'Fielding Data'!$A:$A, $A4945)</f>
        <v>7</v>
      </c>
      <c r="V4945" s="13">
        <f>SUMIFS('Fielding Data'!F:F, 'Fielding Data'!$A:$A, $A4945)</f>
        <v>24</v>
      </c>
      <c r="W4945" s="13">
        <f>SUMIFS('Fielding Data'!G:G, 'Fielding Data'!$A:$A, $A4945)</f>
        <v>2</v>
      </c>
      <c r="X4945" s="13">
        <f>SUMIFS('Fielding Data'!H:H, 'Fielding Data'!$A:$A, $A4945)</f>
        <v>1</v>
      </c>
    </row>
    <row r="4946" spans="1:24" x14ac:dyDescent="0.3">
      <c r="A4946" s="13" t="str">
        <f t="shared" si="155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 t="shared" si="154"/>
        <v>P</v>
      </c>
      <c r="Q4946" s="13">
        <f>IFERROR(VLOOKUP($A4946, 'Fielding Data'!$A$1:$H$12056, 5, 0), 0)</f>
        <v>2</v>
      </c>
      <c r="R4946" s="13">
        <f>IFERROR(VLOOKUP($A4946, 'Fielding Data'!$A$1:$H$12056, 6, 0), 0)</f>
        <v>1</v>
      </c>
      <c r="S4946" s="13">
        <f>IFERROR(VLOOKUP($A4946, 'Fielding Data'!$A$1:$H$12056, 7, 0), 0)</f>
        <v>0</v>
      </c>
      <c r="T4946" s="13">
        <f>IFERROR(VLOOKUP($A4946, 'Fielding Data'!$A$1:$H$12056, 8, 0), 0)</f>
        <v>1</v>
      </c>
      <c r="U4946" s="13">
        <f>SUMIFS('Fielding Data'!E:E, 'Fielding Data'!$A:$A, $A4946)</f>
        <v>2</v>
      </c>
      <c r="V4946" s="13">
        <f>SUMIFS('Fielding Data'!F:F, 'Fielding Data'!$A:$A, $A4946)</f>
        <v>1</v>
      </c>
      <c r="W4946" s="13">
        <f>SUMIFS('Fielding Data'!G:G, 'Fielding Data'!$A:$A, $A4946)</f>
        <v>0</v>
      </c>
      <c r="X4946" s="13">
        <f>SUMIFS('Fielding Data'!H:H, 'Fielding Data'!$A:$A, $A4946)</f>
        <v>1</v>
      </c>
    </row>
    <row r="4947" spans="1:24" x14ac:dyDescent="0.3">
      <c r="A4947" s="13" t="str">
        <f t="shared" si="155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 t="shared" si="154"/>
        <v>P</v>
      </c>
      <c r="Q4947" s="13">
        <f>IFERROR(VLOOKUP($A4947, 'Fielding Data'!$A$1:$H$12056, 5, 0), 0)</f>
        <v>1</v>
      </c>
      <c r="R4947" s="13">
        <f>IFERROR(VLOOKUP($A4947, 'Fielding Data'!$A$1:$H$12056, 6, 0), 0)</f>
        <v>6</v>
      </c>
      <c r="S4947" s="13">
        <f>IFERROR(VLOOKUP($A4947, 'Fielding Data'!$A$1:$H$12056, 7, 0), 0)</f>
        <v>0</v>
      </c>
      <c r="T4947" s="13">
        <f>IFERROR(VLOOKUP($A4947, 'Fielding Data'!$A$1:$H$12056, 8, 0), 0)</f>
        <v>1</v>
      </c>
      <c r="U4947" s="13">
        <f>SUMIFS('Fielding Data'!E:E, 'Fielding Data'!$A:$A, $A4947)</f>
        <v>1</v>
      </c>
      <c r="V4947" s="13">
        <f>SUMIFS('Fielding Data'!F:F, 'Fielding Data'!$A:$A, $A4947)</f>
        <v>6</v>
      </c>
      <c r="W4947" s="13">
        <f>SUMIFS('Fielding Data'!G:G, 'Fielding Data'!$A:$A, $A4947)</f>
        <v>0</v>
      </c>
      <c r="X4947" s="13">
        <f>SUMIFS('Fielding Data'!H:H, 'Fielding Data'!$A:$A, $A4947)</f>
        <v>1</v>
      </c>
    </row>
    <row r="4948" spans="1:24" x14ac:dyDescent="0.3">
      <c r="A4948" s="13" t="str">
        <f t="shared" si="155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 t="shared" si="154"/>
        <v>P</v>
      </c>
      <c r="Q4948" s="13">
        <f>IFERROR(VLOOKUP($A4948, 'Fielding Data'!$A$1:$H$12056, 5, 0), 0)</f>
        <v>1</v>
      </c>
      <c r="R4948" s="13">
        <f>IFERROR(VLOOKUP($A4948, 'Fielding Data'!$A$1:$H$12056, 6, 0), 0)</f>
        <v>5</v>
      </c>
      <c r="S4948" s="13">
        <f>IFERROR(VLOOKUP($A4948, 'Fielding Data'!$A$1:$H$12056, 7, 0), 0)</f>
        <v>0</v>
      </c>
      <c r="T4948" s="13">
        <f>IFERROR(VLOOKUP($A4948, 'Fielding Data'!$A$1:$H$12056, 8, 0), 0)</f>
        <v>0</v>
      </c>
      <c r="U4948" s="13">
        <f>SUMIFS('Fielding Data'!E:E, 'Fielding Data'!$A:$A, $A4948)</f>
        <v>1</v>
      </c>
      <c r="V4948" s="13">
        <f>SUMIFS('Fielding Data'!F:F, 'Fielding Data'!$A:$A, $A4948)</f>
        <v>5</v>
      </c>
      <c r="W4948" s="13">
        <f>SUMIFS('Fielding Data'!G:G, 'Fielding Data'!$A:$A, $A4948)</f>
        <v>0</v>
      </c>
      <c r="X4948" s="13">
        <f>SUMIFS('Fielding Data'!H:H, 'Fielding Data'!$A:$A, $A4948)</f>
        <v>0</v>
      </c>
    </row>
    <row r="4949" spans="1:24" x14ac:dyDescent="0.3">
      <c r="A4949" s="13" t="str">
        <f t="shared" si="155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 t="shared" si="154"/>
        <v>CF</v>
      </c>
      <c r="Q4949" s="13">
        <f>IFERROR(VLOOKUP($A4949, 'Fielding Data'!$A$1:$H$12056, 5, 0), 0)</f>
        <v>0</v>
      </c>
      <c r="R4949" s="13">
        <f>IFERROR(VLOOKUP($A4949, 'Fielding Data'!$A$1:$H$12056, 6, 0), 0)</f>
        <v>0</v>
      </c>
      <c r="S4949" s="13">
        <f>IFERROR(VLOOKUP($A4949, 'Fielding Data'!$A$1:$H$12056, 7, 0), 0)</f>
        <v>0</v>
      </c>
      <c r="T4949" s="13">
        <f>IFERROR(VLOOKUP($A4949, 'Fielding Data'!$A$1:$H$12056, 8, 0), 0)</f>
        <v>0</v>
      </c>
      <c r="U4949" s="13">
        <f>SUMIFS('Fielding Data'!E:E, 'Fielding Data'!$A:$A, $A4949)</f>
        <v>28</v>
      </c>
      <c r="V4949" s="13">
        <f>SUMIFS('Fielding Data'!F:F, 'Fielding Data'!$A:$A, $A4949)</f>
        <v>0</v>
      </c>
      <c r="W4949" s="13">
        <f>SUMIFS('Fielding Data'!G:G, 'Fielding Data'!$A:$A, $A4949)</f>
        <v>0</v>
      </c>
      <c r="X4949" s="13">
        <f>SUMIFS('Fielding Data'!H:H, 'Fielding Data'!$A:$A, $A4949)</f>
        <v>0</v>
      </c>
    </row>
    <row r="4950" spans="1:24" x14ac:dyDescent="0.3">
      <c r="A4950" s="13" t="str">
        <f t="shared" si="155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 t="shared" si="154"/>
        <v>P</v>
      </c>
      <c r="Q4950" s="13">
        <f>IFERROR(VLOOKUP($A4950, 'Fielding Data'!$A$1:$H$12056, 5, 0), 0)</f>
        <v>13</v>
      </c>
      <c r="R4950" s="13">
        <f>IFERROR(VLOOKUP($A4950, 'Fielding Data'!$A$1:$H$12056, 6, 0), 0)</f>
        <v>23</v>
      </c>
      <c r="S4950" s="13">
        <f>IFERROR(VLOOKUP($A4950, 'Fielding Data'!$A$1:$H$12056, 7, 0), 0)</f>
        <v>0</v>
      </c>
      <c r="T4950" s="13">
        <f>IFERROR(VLOOKUP($A4950, 'Fielding Data'!$A$1:$H$12056, 8, 0), 0)</f>
        <v>1</v>
      </c>
      <c r="U4950" s="13">
        <f>SUMIFS('Fielding Data'!E:E, 'Fielding Data'!$A:$A, $A4950)</f>
        <v>13</v>
      </c>
      <c r="V4950" s="13">
        <f>SUMIFS('Fielding Data'!F:F, 'Fielding Data'!$A:$A, $A4950)</f>
        <v>23</v>
      </c>
      <c r="W4950" s="13">
        <f>SUMIFS('Fielding Data'!G:G, 'Fielding Data'!$A:$A, $A4950)</f>
        <v>0</v>
      </c>
      <c r="X4950" s="13">
        <f>SUMIFS('Fielding Data'!H:H, 'Fielding Data'!$A:$A, $A4950)</f>
        <v>1</v>
      </c>
    </row>
    <row r="4951" spans="1:24" x14ac:dyDescent="0.3">
      <c r="A4951" s="13" t="str">
        <f t="shared" si="155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 t="shared" si="154"/>
        <v>P</v>
      </c>
      <c r="Q4951" s="13">
        <f>IFERROR(VLOOKUP($A4951, 'Fielding Data'!$A$1:$H$12056, 5, 0), 0)</f>
        <v>0</v>
      </c>
      <c r="R4951" s="13">
        <f>IFERROR(VLOOKUP($A4951, 'Fielding Data'!$A$1:$H$12056, 6, 0), 0)</f>
        <v>2</v>
      </c>
      <c r="S4951" s="13">
        <f>IFERROR(VLOOKUP($A4951, 'Fielding Data'!$A$1:$H$12056, 7, 0), 0)</f>
        <v>0</v>
      </c>
      <c r="T4951" s="13">
        <f>IFERROR(VLOOKUP($A4951, 'Fielding Data'!$A$1:$H$12056, 8, 0), 0)</f>
        <v>0</v>
      </c>
      <c r="U4951" s="13">
        <f>SUMIFS('Fielding Data'!E:E, 'Fielding Data'!$A:$A, $A4951)</f>
        <v>0</v>
      </c>
      <c r="V4951" s="13">
        <f>SUMIFS('Fielding Data'!F:F, 'Fielding Data'!$A:$A, $A4951)</f>
        <v>2</v>
      </c>
      <c r="W4951" s="13">
        <f>SUMIFS('Fielding Data'!G:G, 'Fielding Data'!$A:$A, $A4951)</f>
        <v>0</v>
      </c>
      <c r="X4951" s="13">
        <f>SUMIFS('Fielding Data'!H:H, 'Fielding Data'!$A:$A, $A4951)</f>
        <v>0</v>
      </c>
    </row>
    <row r="4952" spans="1:24" x14ac:dyDescent="0.3">
      <c r="A4952" s="13" t="str">
        <f t="shared" si="155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 t="shared" si="154"/>
        <v>P</v>
      </c>
      <c r="Q4952" s="13">
        <f>IFERROR(VLOOKUP($A4952, 'Fielding Data'!$A$1:$H$12056, 5, 0), 0)</f>
        <v>11</v>
      </c>
      <c r="R4952" s="13">
        <f>IFERROR(VLOOKUP($A4952, 'Fielding Data'!$A$1:$H$12056, 6, 0), 0)</f>
        <v>27</v>
      </c>
      <c r="S4952" s="13">
        <f>IFERROR(VLOOKUP($A4952, 'Fielding Data'!$A$1:$H$12056, 7, 0), 0)</f>
        <v>5</v>
      </c>
      <c r="T4952" s="13">
        <f>IFERROR(VLOOKUP($A4952, 'Fielding Data'!$A$1:$H$12056, 8, 0), 0)</f>
        <v>2</v>
      </c>
      <c r="U4952" s="13">
        <f>SUMIFS('Fielding Data'!E:E, 'Fielding Data'!$A:$A, $A4952)</f>
        <v>11</v>
      </c>
      <c r="V4952" s="13">
        <f>SUMIFS('Fielding Data'!F:F, 'Fielding Data'!$A:$A, $A4952)</f>
        <v>27</v>
      </c>
      <c r="W4952" s="13">
        <f>SUMIFS('Fielding Data'!G:G, 'Fielding Data'!$A:$A, $A4952)</f>
        <v>5</v>
      </c>
      <c r="X4952" s="13">
        <f>SUMIFS('Fielding Data'!H:H, 'Fielding Data'!$A:$A, $A4952)</f>
        <v>2</v>
      </c>
    </row>
    <row r="4953" spans="1:24" x14ac:dyDescent="0.3">
      <c r="A4953" s="13" t="str">
        <f t="shared" si="155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 t="shared" si="154"/>
        <v>2B</v>
      </c>
      <c r="Q4953" s="13">
        <f>IFERROR(VLOOKUP($A4953, 'Fielding Data'!$A$1:$H$12056, 5, 0), 0)</f>
        <v>15</v>
      </c>
      <c r="R4953" s="13">
        <f>IFERROR(VLOOKUP($A4953, 'Fielding Data'!$A$1:$H$12056, 6, 0), 0)</f>
        <v>26</v>
      </c>
      <c r="S4953" s="13">
        <f>IFERROR(VLOOKUP($A4953, 'Fielding Data'!$A$1:$H$12056, 7, 0), 0)</f>
        <v>0</v>
      </c>
      <c r="T4953" s="13">
        <f>IFERROR(VLOOKUP($A4953, 'Fielding Data'!$A$1:$H$12056, 8, 0), 0)</f>
        <v>4</v>
      </c>
      <c r="U4953" s="13">
        <f>SUMIFS('Fielding Data'!E:E, 'Fielding Data'!$A:$A, $A4953)</f>
        <v>17</v>
      </c>
      <c r="V4953" s="13">
        <f>SUMIFS('Fielding Data'!F:F, 'Fielding Data'!$A:$A, $A4953)</f>
        <v>34</v>
      </c>
      <c r="W4953" s="13">
        <f>SUMIFS('Fielding Data'!G:G, 'Fielding Data'!$A:$A, $A4953)</f>
        <v>2</v>
      </c>
      <c r="X4953" s="13">
        <f>SUMIFS('Fielding Data'!H:H, 'Fielding Data'!$A:$A, $A4953)</f>
        <v>5</v>
      </c>
    </row>
    <row r="4954" spans="1:24" x14ac:dyDescent="0.3">
      <c r="A4954" s="13" t="str">
        <f t="shared" si="155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 t="shared" si="154"/>
        <v>CF</v>
      </c>
      <c r="Q4954" s="13">
        <f>IFERROR(VLOOKUP($A4954, 'Fielding Data'!$A$1:$H$12056, 5, 0), 0)</f>
        <v>3</v>
      </c>
      <c r="R4954" s="13">
        <f>IFERROR(VLOOKUP($A4954, 'Fielding Data'!$A$1:$H$12056, 6, 0), 0)</f>
        <v>0</v>
      </c>
      <c r="S4954" s="13">
        <f>IFERROR(VLOOKUP($A4954, 'Fielding Data'!$A$1:$H$12056, 7, 0), 0)</f>
        <v>0</v>
      </c>
      <c r="T4954" s="13">
        <f>IFERROR(VLOOKUP($A4954, 'Fielding Data'!$A$1:$H$12056, 8, 0), 0)</f>
        <v>0</v>
      </c>
      <c r="U4954" s="13">
        <f>SUMIFS('Fielding Data'!E:E, 'Fielding Data'!$A:$A, $A4954)</f>
        <v>104</v>
      </c>
      <c r="V4954" s="13">
        <f>SUMIFS('Fielding Data'!F:F, 'Fielding Data'!$A:$A, $A4954)</f>
        <v>4</v>
      </c>
      <c r="W4954" s="13">
        <f>SUMIFS('Fielding Data'!G:G, 'Fielding Data'!$A:$A, $A4954)</f>
        <v>2</v>
      </c>
      <c r="X4954" s="13">
        <f>SUMIFS('Fielding Data'!H:H, 'Fielding Data'!$A:$A, $A4954)</f>
        <v>2</v>
      </c>
    </row>
    <row r="4955" spans="1:24" x14ac:dyDescent="0.3">
      <c r="A4955" s="13" t="str">
        <f t="shared" si="155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 t="shared" si="154"/>
        <v>C</v>
      </c>
      <c r="Q4955" s="13">
        <f>IFERROR(VLOOKUP($A4955, 'Fielding Data'!$A$1:$H$12056, 5, 0), 0)</f>
        <v>599</v>
      </c>
      <c r="R4955" s="13">
        <f>IFERROR(VLOOKUP($A4955, 'Fielding Data'!$A$1:$H$12056, 6, 0), 0)</f>
        <v>37</v>
      </c>
      <c r="S4955" s="13">
        <f>IFERROR(VLOOKUP($A4955, 'Fielding Data'!$A$1:$H$12056, 7, 0), 0)</f>
        <v>7</v>
      </c>
      <c r="T4955" s="13">
        <f>IFERROR(VLOOKUP($A4955, 'Fielding Data'!$A$1:$H$12056, 8, 0), 0)</f>
        <v>1</v>
      </c>
      <c r="U4955" s="13">
        <f>SUMIFS('Fielding Data'!E:E, 'Fielding Data'!$A:$A, $A4955)</f>
        <v>599</v>
      </c>
      <c r="V4955" s="13">
        <f>SUMIFS('Fielding Data'!F:F, 'Fielding Data'!$A:$A, $A4955)</f>
        <v>37</v>
      </c>
      <c r="W4955" s="13">
        <f>SUMIFS('Fielding Data'!G:G, 'Fielding Data'!$A:$A, $A4955)</f>
        <v>7</v>
      </c>
      <c r="X4955" s="13">
        <f>SUMIFS('Fielding Data'!H:H, 'Fielding Data'!$A:$A, $A4955)</f>
        <v>1</v>
      </c>
    </row>
    <row r="4956" spans="1:24" x14ac:dyDescent="0.3">
      <c r="A4956" s="13" t="str">
        <f t="shared" si="155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 t="shared" si="154"/>
        <v>2B</v>
      </c>
      <c r="Q4956" s="13">
        <f>IFERROR(VLOOKUP($A4956, 'Fielding Data'!$A$1:$H$12056, 5, 0), 0)</f>
        <v>17</v>
      </c>
      <c r="R4956" s="13">
        <f>IFERROR(VLOOKUP($A4956, 'Fielding Data'!$A$1:$H$12056, 6, 0), 0)</f>
        <v>15</v>
      </c>
      <c r="S4956" s="13">
        <f>IFERROR(VLOOKUP($A4956, 'Fielding Data'!$A$1:$H$12056, 7, 0), 0)</f>
        <v>0</v>
      </c>
      <c r="T4956" s="13">
        <f>IFERROR(VLOOKUP($A4956, 'Fielding Data'!$A$1:$H$12056, 8, 0), 0)</f>
        <v>5</v>
      </c>
      <c r="U4956" s="13">
        <f>SUMIFS('Fielding Data'!E:E, 'Fielding Data'!$A:$A, $A4956)</f>
        <v>17</v>
      </c>
      <c r="V4956" s="13">
        <f>SUMIFS('Fielding Data'!F:F, 'Fielding Data'!$A:$A, $A4956)</f>
        <v>15</v>
      </c>
      <c r="W4956" s="13">
        <f>SUMIFS('Fielding Data'!G:G, 'Fielding Data'!$A:$A, $A4956)</f>
        <v>0</v>
      </c>
      <c r="X4956" s="13">
        <f>SUMIFS('Fielding Data'!H:H, 'Fielding Data'!$A:$A, $A4956)</f>
        <v>5</v>
      </c>
    </row>
    <row r="4957" spans="1:24" x14ac:dyDescent="0.3">
      <c r="A4957" s="13" t="str">
        <f t="shared" si="155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 t="shared" si="154"/>
        <v>LF</v>
      </c>
      <c r="Q4957" s="13">
        <f>IFERROR(VLOOKUP($A4957, 'Fielding Data'!$A$1:$H$12056, 5, 0), 0)</f>
        <v>2</v>
      </c>
      <c r="R4957" s="13">
        <f>IFERROR(VLOOKUP($A4957, 'Fielding Data'!$A$1:$H$12056, 6, 0), 0)</f>
        <v>0</v>
      </c>
      <c r="S4957" s="13">
        <f>IFERROR(VLOOKUP($A4957, 'Fielding Data'!$A$1:$H$12056, 7, 0), 0)</f>
        <v>0</v>
      </c>
      <c r="T4957" s="13">
        <f>IFERROR(VLOOKUP($A4957, 'Fielding Data'!$A$1:$H$12056, 8, 0), 0)</f>
        <v>0</v>
      </c>
      <c r="U4957" s="13">
        <f>SUMIFS('Fielding Data'!E:E, 'Fielding Data'!$A:$A, $A4957)</f>
        <v>4</v>
      </c>
      <c r="V4957" s="13">
        <f>SUMIFS('Fielding Data'!F:F, 'Fielding Data'!$A:$A, $A4957)</f>
        <v>0</v>
      </c>
      <c r="W4957" s="13">
        <f>SUMIFS('Fielding Data'!G:G, 'Fielding Data'!$A:$A, $A4957)</f>
        <v>0</v>
      </c>
      <c r="X4957" s="13">
        <f>SUMIFS('Fielding Data'!H:H, 'Fielding Data'!$A:$A, $A4957)</f>
        <v>0</v>
      </c>
    </row>
    <row r="4958" spans="1:24" x14ac:dyDescent="0.3">
      <c r="A4958" s="13" t="str">
        <f t="shared" si="155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 t="shared" si="154"/>
        <v>P</v>
      </c>
      <c r="Q4958" s="13">
        <f>IFERROR(VLOOKUP($A4958, 'Fielding Data'!$A$1:$H$12056, 5, 0), 0)</f>
        <v>2</v>
      </c>
      <c r="R4958" s="13">
        <f>IFERROR(VLOOKUP($A4958, 'Fielding Data'!$A$1:$H$12056, 6, 0), 0)</f>
        <v>0</v>
      </c>
      <c r="S4958" s="13">
        <f>IFERROR(VLOOKUP($A4958, 'Fielding Data'!$A$1:$H$12056, 7, 0), 0)</f>
        <v>0</v>
      </c>
      <c r="T4958" s="13">
        <f>IFERROR(VLOOKUP($A4958, 'Fielding Data'!$A$1:$H$12056, 8, 0), 0)</f>
        <v>0</v>
      </c>
      <c r="U4958" s="13">
        <f>SUMIFS('Fielding Data'!E:E, 'Fielding Data'!$A:$A, $A4958)</f>
        <v>2</v>
      </c>
      <c r="V4958" s="13">
        <f>SUMIFS('Fielding Data'!F:F, 'Fielding Data'!$A:$A, $A4958)</f>
        <v>0</v>
      </c>
      <c r="W4958" s="13">
        <f>SUMIFS('Fielding Data'!G:G, 'Fielding Data'!$A:$A, $A4958)</f>
        <v>0</v>
      </c>
      <c r="X4958" s="13">
        <f>SUMIFS('Fielding Data'!H:H, 'Fielding Data'!$A:$A, $A4958)</f>
        <v>0</v>
      </c>
    </row>
    <row r="4959" spans="1:24" x14ac:dyDescent="0.3">
      <c r="A4959" s="13" t="str">
        <f t="shared" si="155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 t="shared" si="154"/>
        <v>P</v>
      </c>
      <c r="Q4959" s="13">
        <f>IFERROR(VLOOKUP($A4959, 'Fielding Data'!$A$1:$H$12056, 5, 0), 0)</f>
        <v>3</v>
      </c>
      <c r="R4959" s="13">
        <f>IFERROR(VLOOKUP($A4959, 'Fielding Data'!$A$1:$H$12056, 6, 0), 0)</f>
        <v>8</v>
      </c>
      <c r="S4959" s="13">
        <f>IFERROR(VLOOKUP($A4959, 'Fielding Data'!$A$1:$H$12056, 7, 0), 0)</f>
        <v>0</v>
      </c>
      <c r="T4959" s="13">
        <f>IFERROR(VLOOKUP($A4959, 'Fielding Data'!$A$1:$H$12056, 8, 0), 0)</f>
        <v>1</v>
      </c>
      <c r="U4959" s="13">
        <f>SUMIFS('Fielding Data'!E:E, 'Fielding Data'!$A:$A, $A4959)</f>
        <v>3</v>
      </c>
      <c r="V4959" s="13">
        <f>SUMIFS('Fielding Data'!F:F, 'Fielding Data'!$A:$A, $A4959)</f>
        <v>8</v>
      </c>
      <c r="W4959" s="13">
        <f>SUMIFS('Fielding Data'!G:G, 'Fielding Data'!$A:$A, $A4959)</f>
        <v>0</v>
      </c>
      <c r="X4959" s="13">
        <f>SUMIFS('Fielding Data'!H:H, 'Fielding Data'!$A:$A, $A4959)</f>
        <v>1</v>
      </c>
    </row>
    <row r="4960" spans="1:24" x14ac:dyDescent="0.3">
      <c r="A4960" s="13" t="str">
        <f t="shared" si="155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 t="shared" si="154"/>
        <v>P</v>
      </c>
      <c r="Q4960" s="13">
        <f>IFERROR(VLOOKUP($A4960, 'Fielding Data'!$A$1:$H$12056, 5, 0), 0)</f>
        <v>4</v>
      </c>
      <c r="R4960" s="13">
        <f>IFERROR(VLOOKUP($A4960, 'Fielding Data'!$A$1:$H$12056, 6, 0), 0)</f>
        <v>3</v>
      </c>
      <c r="S4960" s="13">
        <f>IFERROR(VLOOKUP($A4960, 'Fielding Data'!$A$1:$H$12056, 7, 0), 0)</f>
        <v>0</v>
      </c>
      <c r="T4960" s="13">
        <f>IFERROR(VLOOKUP($A4960, 'Fielding Data'!$A$1:$H$12056, 8, 0), 0)</f>
        <v>0</v>
      </c>
      <c r="U4960" s="13">
        <f>SUMIFS('Fielding Data'!E:E, 'Fielding Data'!$A:$A, $A4960)</f>
        <v>4</v>
      </c>
      <c r="V4960" s="13">
        <f>SUMIFS('Fielding Data'!F:F, 'Fielding Data'!$A:$A, $A4960)</f>
        <v>3</v>
      </c>
      <c r="W4960" s="13">
        <f>SUMIFS('Fielding Data'!G:G, 'Fielding Data'!$A:$A, $A4960)</f>
        <v>0</v>
      </c>
      <c r="X4960" s="13">
        <f>SUMIFS('Fielding Data'!H:H, 'Fielding Data'!$A:$A, $A4960)</f>
        <v>0</v>
      </c>
    </row>
    <row r="4961" spans="1:24" x14ac:dyDescent="0.3">
      <c r="A4961" s="13" t="str">
        <f t="shared" si="155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 t="shared" si="154"/>
        <v>P</v>
      </c>
      <c r="Q4961" s="13">
        <f>IFERROR(VLOOKUP($A4961, 'Fielding Data'!$A$1:$H$12056, 5, 0), 0)</f>
        <v>0</v>
      </c>
      <c r="R4961" s="13">
        <f>IFERROR(VLOOKUP($A4961, 'Fielding Data'!$A$1:$H$12056, 6, 0), 0)</f>
        <v>0</v>
      </c>
      <c r="S4961" s="13">
        <f>IFERROR(VLOOKUP($A4961, 'Fielding Data'!$A$1:$H$12056, 7, 0), 0)</f>
        <v>0</v>
      </c>
      <c r="T4961" s="13">
        <f>IFERROR(VLOOKUP($A4961, 'Fielding Data'!$A$1:$H$12056, 8, 0), 0)</f>
        <v>0</v>
      </c>
      <c r="U4961" s="13">
        <f>SUMIFS('Fielding Data'!E:E, 'Fielding Data'!$A:$A, $A4961)</f>
        <v>0</v>
      </c>
      <c r="V4961" s="13">
        <f>SUMIFS('Fielding Data'!F:F, 'Fielding Data'!$A:$A, $A4961)</f>
        <v>0</v>
      </c>
      <c r="W4961" s="13">
        <f>SUMIFS('Fielding Data'!G:G, 'Fielding Data'!$A:$A, $A4961)</f>
        <v>0</v>
      </c>
      <c r="X4961" s="13">
        <f>SUMIFS('Fielding Data'!H:H, 'Fielding Data'!$A:$A, $A4961)</f>
        <v>0</v>
      </c>
    </row>
    <row r="4962" spans="1:24" x14ac:dyDescent="0.3">
      <c r="A4962" s="13" t="str">
        <f t="shared" si="155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 t="shared" si="154"/>
        <v>C</v>
      </c>
      <c r="Q4962" s="13">
        <f>IFERROR(VLOOKUP($A4962, 'Fielding Data'!$A$1:$H$12056, 5, 0), 0)</f>
        <v>359</v>
      </c>
      <c r="R4962" s="13">
        <f>IFERROR(VLOOKUP($A4962, 'Fielding Data'!$A$1:$H$12056, 6, 0), 0)</f>
        <v>25</v>
      </c>
      <c r="S4962" s="13">
        <f>IFERROR(VLOOKUP($A4962, 'Fielding Data'!$A$1:$H$12056, 7, 0), 0)</f>
        <v>3</v>
      </c>
      <c r="T4962" s="13">
        <f>IFERROR(VLOOKUP($A4962, 'Fielding Data'!$A$1:$H$12056, 8, 0), 0)</f>
        <v>4</v>
      </c>
      <c r="U4962" s="13">
        <f>SUMIFS('Fielding Data'!E:E, 'Fielding Data'!$A:$A, $A4962)</f>
        <v>359</v>
      </c>
      <c r="V4962" s="13">
        <f>SUMIFS('Fielding Data'!F:F, 'Fielding Data'!$A:$A, $A4962)</f>
        <v>25</v>
      </c>
      <c r="W4962" s="13">
        <f>SUMIFS('Fielding Data'!G:G, 'Fielding Data'!$A:$A, $A4962)</f>
        <v>3</v>
      </c>
      <c r="X4962" s="13">
        <f>SUMIFS('Fielding Data'!H:H, 'Fielding Data'!$A:$A, $A4962)</f>
        <v>4</v>
      </c>
    </row>
    <row r="4963" spans="1:24" x14ac:dyDescent="0.3">
      <c r="A4963" s="13" t="str">
        <f t="shared" si="155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 t="shared" si="154"/>
        <v>P</v>
      </c>
      <c r="Q4963" s="13">
        <f>IFERROR(VLOOKUP($A4963, 'Fielding Data'!$A$1:$H$12056, 5, 0), 0)</f>
        <v>3</v>
      </c>
      <c r="R4963" s="13">
        <f>IFERROR(VLOOKUP($A4963, 'Fielding Data'!$A$1:$H$12056, 6, 0), 0)</f>
        <v>7</v>
      </c>
      <c r="S4963" s="13">
        <f>IFERROR(VLOOKUP($A4963, 'Fielding Data'!$A$1:$H$12056, 7, 0), 0)</f>
        <v>0</v>
      </c>
      <c r="T4963" s="13">
        <f>IFERROR(VLOOKUP($A4963, 'Fielding Data'!$A$1:$H$12056, 8, 0), 0)</f>
        <v>0</v>
      </c>
      <c r="U4963" s="13">
        <f>SUMIFS('Fielding Data'!E:E, 'Fielding Data'!$A:$A, $A4963)</f>
        <v>3</v>
      </c>
      <c r="V4963" s="13">
        <f>SUMIFS('Fielding Data'!F:F, 'Fielding Data'!$A:$A, $A4963)</f>
        <v>7</v>
      </c>
      <c r="W4963" s="13">
        <f>SUMIFS('Fielding Data'!G:G, 'Fielding Data'!$A:$A, $A4963)</f>
        <v>0</v>
      </c>
      <c r="X4963" s="13">
        <f>SUMIFS('Fielding Data'!H:H, 'Fielding Data'!$A:$A, $A4963)</f>
        <v>0</v>
      </c>
    </row>
    <row r="4964" spans="1:24" x14ac:dyDescent="0.3">
      <c r="A4964" s="13" t="str">
        <f t="shared" si="155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 t="shared" si="154"/>
        <v>P</v>
      </c>
      <c r="Q4964" s="13">
        <f>IFERROR(VLOOKUP($A4964, 'Fielding Data'!$A$1:$H$12056, 5, 0), 0)</f>
        <v>0</v>
      </c>
      <c r="R4964" s="13">
        <f>IFERROR(VLOOKUP($A4964, 'Fielding Data'!$A$1:$H$12056, 6, 0), 0)</f>
        <v>0</v>
      </c>
      <c r="S4964" s="13">
        <f>IFERROR(VLOOKUP($A4964, 'Fielding Data'!$A$1:$H$12056, 7, 0), 0)</f>
        <v>0</v>
      </c>
      <c r="T4964" s="13">
        <f>IFERROR(VLOOKUP($A4964, 'Fielding Data'!$A$1:$H$12056, 8, 0), 0)</f>
        <v>0</v>
      </c>
      <c r="U4964" s="13">
        <f>SUMIFS('Fielding Data'!E:E, 'Fielding Data'!$A:$A, $A4964)</f>
        <v>0</v>
      </c>
      <c r="V4964" s="13">
        <f>SUMIFS('Fielding Data'!F:F, 'Fielding Data'!$A:$A, $A4964)</f>
        <v>0</v>
      </c>
      <c r="W4964" s="13">
        <f>SUMIFS('Fielding Data'!G:G, 'Fielding Data'!$A:$A, $A4964)</f>
        <v>0</v>
      </c>
      <c r="X4964" s="13">
        <f>SUMIFS('Fielding Data'!H:H, 'Fielding Data'!$A:$A, $A4964)</f>
        <v>0</v>
      </c>
    </row>
    <row r="4965" spans="1:24" x14ac:dyDescent="0.3">
      <c r="A4965" s="13" t="str">
        <f t="shared" si="155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 t="shared" si="154"/>
        <v>CF</v>
      </c>
      <c r="Q4965" s="13">
        <f>IFERROR(VLOOKUP($A4965, 'Fielding Data'!$A$1:$H$12056, 5, 0), 0)</f>
        <v>14</v>
      </c>
      <c r="R4965" s="13">
        <f>IFERROR(VLOOKUP($A4965, 'Fielding Data'!$A$1:$H$12056, 6, 0), 0)</f>
        <v>1</v>
      </c>
      <c r="S4965" s="13">
        <f>IFERROR(VLOOKUP($A4965, 'Fielding Data'!$A$1:$H$12056, 7, 0), 0)</f>
        <v>0</v>
      </c>
      <c r="T4965" s="13">
        <f>IFERROR(VLOOKUP($A4965, 'Fielding Data'!$A$1:$H$12056, 8, 0), 0)</f>
        <v>0</v>
      </c>
      <c r="U4965" s="13">
        <f>SUMIFS('Fielding Data'!E:E, 'Fielding Data'!$A:$A, $A4965)</f>
        <v>350</v>
      </c>
      <c r="V4965" s="13">
        <f>SUMIFS('Fielding Data'!F:F, 'Fielding Data'!$A:$A, $A4965)</f>
        <v>8</v>
      </c>
      <c r="W4965" s="13">
        <f>SUMIFS('Fielding Data'!G:G, 'Fielding Data'!$A:$A, $A4965)</f>
        <v>6</v>
      </c>
      <c r="X4965" s="13">
        <f>SUMIFS('Fielding Data'!H:H, 'Fielding Data'!$A:$A, $A4965)</f>
        <v>4</v>
      </c>
    </row>
    <row r="4966" spans="1:24" x14ac:dyDescent="0.3">
      <c r="A4966" s="13" t="str">
        <f t="shared" si="155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 t="shared" si="154"/>
        <v>SS</v>
      </c>
      <c r="Q4966" s="13">
        <f>IFERROR(VLOOKUP($A4966, 'Fielding Data'!$A$1:$H$12056, 5, 0), 0)</f>
        <v>204</v>
      </c>
      <c r="R4966" s="13">
        <f>IFERROR(VLOOKUP($A4966, 'Fielding Data'!$A$1:$H$12056, 6, 0), 0)</f>
        <v>400</v>
      </c>
      <c r="S4966" s="13">
        <f>IFERROR(VLOOKUP($A4966, 'Fielding Data'!$A$1:$H$12056, 7, 0), 0)</f>
        <v>10</v>
      </c>
      <c r="T4966" s="13">
        <f>IFERROR(VLOOKUP($A4966, 'Fielding Data'!$A$1:$H$12056, 8, 0), 0)</f>
        <v>73</v>
      </c>
      <c r="U4966" s="13">
        <f>SUMIFS('Fielding Data'!E:E, 'Fielding Data'!$A:$A, $A4966)</f>
        <v>204</v>
      </c>
      <c r="V4966" s="13">
        <f>SUMIFS('Fielding Data'!F:F, 'Fielding Data'!$A:$A, $A4966)</f>
        <v>400</v>
      </c>
      <c r="W4966" s="13">
        <f>SUMIFS('Fielding Data'!G:G, 'Fielding Data'!$A:$A, $A4966)</f>
        <v>10</v>
      </c>
      <c r="X4966" s="13">
        <f>SUMIFS('Fielding Data'!H:H, 'Fielding Data'!$A:$A, $A4966)</f>
        <v>73</v>
      </c>
    </row>
    <row r="4967" spans="1:24" x14ac:dyDescent="0.3">
      <c r="A4967" s="13" t="str">
        <f t="shared" si="155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 t="shared" si="154"/>
        <v>SS</v>
      </c>
      <c r="Q4967" s="13">
        <f>IFERROR(VLOOKUP($A4967, 'Fielding Data'!$A$1:$H$12056, 5, 0), 0)</f>
        <v>185</v>
      </c>
      <c r="R4967" s="13">
        <f>IFERROR(VLOOKUP($A4967, 'Fielding Data'!$A$1:$H$12056, 6, 0), 0)</f>
        <v>428</v>
      </c>
      <c r="S4967" s="13">
        <f>IFERROR(VLOOKUP($A4967, 'Fielding Data'!$A$1:$H$12056, 7, 0), 0)</f>
        <v>21</v>
      </c>
      <c r="T4967" s="13">
        <f>IFERROR(VLOOKUP($A4967, 'Fielding Data'!$A$1:$H$12056, 8, 0), 0)</f>
        <v>85</v>
      </c>
      <c r="U4967" s="13">
        <f>SUMIFS('Fielding Data'!E:E, 'Fielding Data'!$A:$A, $A4967)</f>
        <v>185</v>
      </c>
      <c r="V4967" s="13">
        <f>SUMIFS('Fielding Data'!F:F, 'Fielding Data'!$A:$A, $A4967)</f>
        <v>428</v>
      </c>
      <c r="W4967" s="13">
        <f>SUMIFS('Fielding Data'!G:G, 'Fielding Data'!$A:$A, $A4967)</f>
        <v>21</v>
      </c>
      <c r="X4967" s="13">
        <f>SUMIFS('Fielding Data'!H:H, 'Fielding Data'!$A:$A, $A4967)</f>
        <v>85</v>
      </c>
    </row>
    <row r="4968" spans="1:24" x14ac:dyDescent="0.3">
      <c r="A4968" s="13" t="str">
        <f t="shared" si="155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 t="shared" si="154"/>
        <v>LF</v>
      </c>
      <c r="Q4968" s="13">
        <f>IFERROR(VLOOKUP($A4968, 'Fielding Data'!$A$1:$H$12056, 5, 0), 0)</f>
        <v>132</v>
      </c>
      <c r="R4968" s="13">
        <f>IFERROR(VLOOKUP($A4968, 'Fielding Data'!$A$1:$H$12056, 6, 0), 0)</f>
        <v>1</v>
      </c>
      <c r="S4968" s="13">
        <f>IFERROR(VLOOKUP($A4968, 'Fielding Data'!$A$1:$H$12056, 7, 0), 0)</f>
        <v>3</v>
      </c>
      <c r="T4968" s="13">
        <f>IFERROR(VLOOKUP($A4968, 'Fielding Data'!$A$1:$H$12056, 8, 0), 0)</f>
        <v>0</v>
      </c>
      <c r="U4968" s="13">
        <f>SUMIFS('Fielding Data'!E:E, 'Fielding Data'!$A:$A, $A4968)</f>
        <v>264</v>
      </c>
      <c r="V4968" s="13">
        <f>SUMIFS('Fielding Data'!F:F, 'Fielding Data'!$A:$A, $A4968)</f>
        <v>2</v>
      </c>
      <c r="W4968" s="13">
        <f>SUMIFS('Fielding Data'!G:G, 'Fielding Data'!$A:$A, $A4968)</f>
        <v>6</v>
      </c>
      <c r="X4968" s="13">
        <f>SUMIFS('Fielding Data'!H:H, 'Fielding Data'!$A:$A, $A4968)</f>
        <v>0</v>
      </c>
    </row>
    <row r="4969" spans="1:24" x14ac:dyDescent="0.3">
      <c r="A4969" s="13" t="str">
        <f t="shared" si="155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 t="shared" si="154"/>
        <v>CF</v>
      </c>
      <c r="Q4969" s="13">
        <f>IFERROR(VLOOKUP($A4969, 'Fielding Data'!$A$1:$H$12056, 5, 0), 0)</f>
        <v>194</v>
      </c>
      <c r="R4969" s="13">
        <f>IFERROR(VLOOKUP($A4969, 'Fielding Data'!$A$1:$H$12056, 6, 0), 0)</f>
        <v>0</v>
      </c>
      <c r="S4969" s="13">
        <f>IFERROR(VLOOKUP($A4969, 'Fielding Data'!$A$1:$H$12056, 7, 0), 0)</f>
        <v>3</v>
      </c>
      <c r="T4969" s="13">
        <f>IFERROR(VLOOKUP($A4969, 'Fielding Data'!$A$1:$H$12056, 8, 0), 0)</f>
        <v>0</v>
      </c>
      <c r="U4969" s="13">
        <f>SUMIFS('Fielding Data'!E:E, 'Fielding Data'!$A:$A, $A4969)</f>
        <v>388</v>
      </c>
      <c r="V4969" s="13">
        <f>SUMIFS('Fielding Data'!F:F, 'Fielding Data'!$A:$A, $A4969)</f>
        <v>0</v>
      </c>
      <c r="W4969" s="13">
        <f>SUMIFS('Fielding Data'!G:G, 'Fielding Data'!$A:$A, $A4969)</f>
        <v>6</v>
      </c>
      <c r="X4969" s="13">
        <f>SUMIFS('Fielding Data'!H:H, 'Fielding Data'!$A:$A, $A4969)</f>
        <v>0</v>
      </c>
    </row>
    <row r="4970" spans="1:24" x14ac:dyDescent="0.3">
      <c r="A4970" s="13" t="str">
        <f t="shared" si="155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 t="shared" si="154"/>
        <v>P</v>
      </c>
      <c r="Q4970" s="13">
        <f>IFERROR(VLOOKUP($A4970, 'Fielding Data'!$A$1:$H$12056, 5, 0), 0)</f>
        <v>2</v>
      </c>
      <c r="R4970" s="13">
        <f>IFERROR(VLOOKUP($A4970, 'Fielding Data'!$A$1:$H$12056, 6, 0), 0)</f>
        <v>1</v>
      </c>
      <c r="S4970" s="13">
        <f>IFERROR(VLOOKUP($A4970, 'Fielding Data'!$A$1:$H$12056, 7, 0), 0)</f>
        <v>0</v>
      </c>
      <c r="T4970" s="13">
        <f>IFERROR(VLOOKUP($A4970, 'Fielding Data'!$A$1:$H$12056, 8, 0), 0)</f>
        <v>0</v>
      </c>
      <c r="U4970" s="13">
        <f>SUMIFS('Fielding Data'!E:E, 'Fielding Data'!$A:$A, $A4970)</f>
        <v>2</v>
      </c>
      <c r="V4970" s="13">
        <f>SUMIFS('Fielding Data'!F:F, 'Fielding Data'!$A:$A, $A4970)</f>
        <v>1</v>
      </c>
      <c r="W4970" s="13">
        <f>SUMIFS('Fielding Data'!G:G, 'Fielding Data'!$A:$A, $A4970)</f>
        <v>0</v>
      </c>
      <c r="X4970" s="13">
        <f>SUMIFS('Fielding Data'!H:H, 'Fielding Data'!$A:$A, $A4970)</f>
        <v>0</v>
      </c>
    </row>
    <row r="4971" spans="1:24" x14ac:dyDescent="0.3">
      <c r="A4971" s="13" t="str">
        <f t="shared" si="155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 t="shared" si="154"/>
        <v>1B</v>
      </c>
      <c r="Q4971" s="13">
        <f>IFERROR(VLOOKUP($A4971, 'Fielding Data'!$A$1:$H$12056, 5, 0), 0)</f>
        <v>221</v>
      </c>
      <c r="R4971" s="13">
        <f>IFERROR(VLOOKUP($A4971, 'Fielding Data'!$A$1:$H$12056, 6, 0), 0)</f>
        <v>12</v>
      </c>
      <c r="S4971" s="13">
        <f>IFERROR(VLOOKUP($A4971, 'Fielding Data'!$A$1:$H$12056, 7, 0), 0)</f>
        <v>1</v>
      </c>
      <c r="T4971" s="13">
        <f>IFERROR(VLOOKUP($A4971, 'Fielding Data'!$A$1:$H$12056, 8, 0), 0)</f>
        <v>23</v>
      </c>
      <c r="U4971" s="13">
        <f>SUMIFS('Fielding Data'!E:E, 'Fielding Data'!$A:$A, $A4971)</f>
        <v>221</v>
      </c>
      <c r="V4971" s="13">
        <f>SUMIFS('Fielding Data'!F:F, 'Fielding Data'!$A:$A, $A4971)</f>
        <v>12</v>
      </c>
      <c r="W4971" s="13">
        <f>SUMIFS('Fielding Data'!G:G, 'Fielding Data'!$A:$A, $A4971)</f>
        <v>1</v>
      </c>
      <c r="X4971" s="13">
        <f>SUMIFS('Fielding Data'!H:H, 'Fielding Data'!$A:$A, $A4971)</f>
        <v>23</v>
      </c>
    </row>
    <row r="4972" spans="1:24" x14ac:dyDescent="0.3">
      <c r="A4972" s="13" t="str">
        <f t="shared" si="155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 t="shared" si="154"/>
        <v>P</v>
      </c>
      <c r="Q4972" s="13">
        <f>IFERROR(VLOOKUP($A4972, 'Fielding Data'!$A$1:$H$12056, 5, 0), 0)</f>
        <v>6</v>
      </c>
      <c r="R4972" s="13">
        <f>IFERROR(VLOOKUP($A4972, 'Fielding Data'!$A$1:$H$12056, 6, 0), 0)</f>
        <v>6</v>
      </c>
      <c r="S4972" s="13">
        <f>IFERROR(VLOOKUP($A4972, 'Fielding Data'!$A$1:$H$12056, 7, 0), 0)</f>
        <v>0</v>
      </c>
      <c r="T4972" s="13">
        <f>IFERROR(VLOOKUP($A4972, 'Fielding Data'!$A$1:$H$12056, 8, 0), 0)</f>
        <v>0</v>
      </c>
      <c r="U4972" s="13">
        <f>SUMIFS('Fielding Data'!E:E, 'Fielding Data'!$A:$A, $A4972)</f>
        <v>6</v>
      </c>
      <c r="V4972" s="13">
        <f>SUMIFS('Fielding Data'!F:F, 'Fielding Data'!$A:$A, $A4972)</f>
        <v>6</v>
      </c>
      <c r="W4972" s="13">
        <f>SUMIFS('Fielding Data'!G:G, 'Fielding Data'!$A:$A, $A4972)</f>
        <v>0</v>
      </c>
      <c r="X4972" s="13">
        <f>SUMIFS('Fielding Data'!H:H, 'Fielding Data'!$A:$A, $A4972)</f>
        <v>0</v>
      </c>
    </row>
    <row r="4973" spans="1:24" x14ac:dyDescent="0.3">
      <c r="A4973" s="13" t="str">
        <f t="shared" si="155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 t="shared" si="154"/>
        <v>LF</v>
      </c>
      <c r="Q4973" s="13">
        <f>IFERROR(VLOOKUP($A4973, 'Fielding Data'!$A$1:$H$12056, 5, 0), 0)</f>
        <v>113</v>
      </c>
      <c r="R4973" s="13">
        <f>IFERROR(VLOOKUP($A4973, 'Fielding Data'!$A$1:$H$12056, 6, 0), 0)</f>
        <v>2</v>
      </c>
      <c r="S4973" s="13">
        <f>IFERROR(VLOOKUP($A4973, 'Fielding Data'!$A$1:$H$12056, 7, 0), 0)</f>
        <v>0</v>
      </c>
      <c r="T4973" s="13">
        <f>IFERROR(VLOOKUP($A4973, 'Fielding Data'!$A$1:$H$12056, 8, 0), 0)</f>
        <v>0</v>
      </c>
      <c r="U4973" s="13">
        <f>SUMIFS('Fielding Data'!E:E, 'Fielding Data'!$A:$A, $A4973)</f>
        <v>264</v>
      </c>
      <c r="V4973" s="13">
        <f>SUMIFS('Fielding Data'!F:F, 'Fielding Data'!$A:$A, $A4973)</f>
        <v>4</v>
      </c>
      <c r="W4973" s="13">
        <f>SUMIFS('Fielding Data'!G:G, 'Fielding Data'!$A:$A, $A4973)</f>
        <v>0</v>
      </c>
      <c r="X4973" s="13">
        <f>SUMIFS('Fielding Data'!H:H, 'Fielding Data'!$A:$A, $A4973)</f>
        <v>0</v>
      </c>
    </row>
    <row r="4974" spans="1:24" x14ac:dyDescent="0.3">
      <c r="A4974" s="13" t="str">
        <f t="shared" si="155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 t="shared" si="154"/>
        <v>1B</v>
      </c>
      <c r="Q4974" s="13">
        <f>IFERROR(VLOOKUP($A4974, 'Fielding Data'!$A$1:$H$12056, 5, 0), 0)</f>
        <v>4</v>
      </c>
      <c r="R4974" s="13">
        <f>IFERROR(VLOOKUP($A4974, 'Fielding Data'!$A$1:$H$12056, 6, 0), 0)</f>
        <v>0</v>
      </c>
      <c r="S4974" s="13">
        <f>IFERROR(VLOOKUP($A4974, 'Fielding Data'!$A$1:$H$12056, 7, 0), 0)</f>
        <v>0</v>
      </c>
      <c r="T4974" s="13">
        <f>IFERROR(VLOOKUP($A4974, 'Fielding Data'!$A$1:$H$12056, 8, 0), 0)</f>
        <v>0</v>
      </c>
      <c r="U4974" s="13">
        <f>SUMIFS('Fielding Data'!E:E, 'Fielding Data'!$A:$A, $A4974)</f>
        <v>279</v>
      </c>
      <c r="V4974" s="13">
        <f>SUMIFS('Fielding Data'!F:F, 'Fielding Data'!$A:$A, $A4974)</f>
        <v>16</v>
      </c>
      <c r="W4974" s="13">
        <f>SUMIFS('Fielding Data'!G:G, 'Fielding Data'!$A:$A, $A4974)</f>
        <v>1</v>
      </c>
      <c r="X4974" s="13">
        <f>SUMIFS('Fielding Data'!H:H, 'Fielding Data'!$A:$A, $A4974)</f>
        <v>2</v>
      </c>
    </row>
    <row r="4975" spans="1:24" x14ac:dyDescent="0.3">
      <c r="A4975" s="13" t="str">
        <f t="shared" si="155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 t="shared" si="154"/>
        <v>1B</v>
      </c>
      <c r="Q4975" s="13">
        <f>IFERROR(VLOOKUP($A4975, 'Fielding Data'!$A$1:$H$12056, 5, 0), 0)</f>
        <v>92</v>
      </c>
      <c r="R4975" s="13">
        <f>IFERROR(VLOOKUP($A4975, 'Fielding Data'!$A$1:$H$12056, 6, 0), 0)</f>
        <v>7</v>
      </c>
      <c r="S4975" s="13">
        <f>IFERROR(VLOOKUP($A4975, 'Fielding Data'!$A$1:$H$12056, 7, 0), 0)</f>
        <v>1</v>
      </c>
      <c r="T4975" s="13">
        <f>IFERROR(VLOOKUP($A4975, 'Fielding Data'!$A$1:$H$12056, 8, 0), 0)</f>
        <v>6</v>
      </c>
      <c r="U4975" s="13">
        <f>SUMIFS('Fielding Data'!E:E, 'Fielding Data'!$A:$A, $A4975)</f>
        <v>205</v>
      </c>
      <c r="V4975" s="13">
        <f>SUMIFS('Fielding Data'!F:F, 'Fielding Data'!$A:$A, $A4975)</f>
        <v>21</v>
      </c>
      <c r="W4975" s="13">
        <f>SUMIFS('Fielding Data'!G:G, 'Fielding Data'!$A:$A, $A4975)</f>
        <v>1</v>
      </c>
      <c r="X4975" s="13">
        <f>SUMIFS('Fielding Data'!H:H, 'Fielding Data'!$A:$A, $A4975)</f>
        <v>8</v>
      </c>
    </row>
    <row r="4976" spans="1:24" x14ac:dyDescent="0.3">
      <c r="A4976" s="13" t="str">
        <f t="shared" si="155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 t="shared" si="154"/>
        <v>P</v>
      </c>
      <c r="Q4976" s="13">
        <f>IFERROR(VLOOKUP($A4976, 'Fielding Data'!$A$1:$H$12056, 5, 0), 0)</f>
        <v>21</v>
      </c>
      <c r="R4976" s="13">
        <f>IFERROR(VLOOKUP($A4976, 'Fielding Data'!$A$1:$H$12056, 6, 0), 0)</f>
        <v>39</v>
      </c>
      <c r="S4976" s="13">
        <f>IFERROR(VLOOKUP($A4976, 'Fielding Data'!$A$1:$H$12056, 7, 0), 0)</f>
        <v>3</v>
      </c>
      <c r="T4976" s="13">
        <f>IFERROR(VLOOKUP($A4976, 'Fielding Data'!$A$1:$H$12056, 8, 0), 0)</f>
        <v>0</v>
      </c>
      <c r="U4976" s="13">
        <f>SUMIFS('Fielding Data'!E:E, 'Fielding Data'!$A:$A, $A4976)</f>
        <v>21</v>
      </c>
      <c r="V4976" s="13">
        <f>SUMIFS('Fielding Data'!F:F, 'Fielding Data'!$A:$A, $A4976)</f>
        <v>39</v>
      </c>
      <c r="W4976" s="13">
        <f>SUMIFS('Fielding Data'!G:G, 'Fielding Data'!$A:$A, $A4976)</f>
        <v>3</v>
      </c>
      <c r="X4976" s="13">
        <f>SUMIFS('Fielding Data'!H:H, 'Fielding Data'!$A:$A, $A4976)</f>
        <v>0</v>
      </c>
    </row>
    <row r="4977" spans="1:24" x14ac:dyDescent="0.3">
      <c r="A4977" s="13" t="str">
        <f t="shared" si="155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 t="shared" si="154"/>
        <v>1B</v>
      </c>
      <c r="Q4977" s="13">
        <f>IFERROR(VLOOKUP($A4977, 'Fielding Data'!$A$1:$H$12056, 5, 0), 0)</f>
        <v>31</v>
      </c>
      <c r="R4977" s="13">
        <f>IFERROR(VLOOKUP($A4977, 'Fielding Data'!$A$1:$H$12056, 6, 0), 0)</f>
        <v>3</v>
      </c>
      <c r="S4977" s="13">
        <f>IFERROR(VLOOKUP($A4977, 'Fielding Data'!$A$1:$H$12056, 7, 0), 0)</f>
        <v>0</v>
      </c>
      <c r="T4977" s="13">
        <f>IFERROR(VLOOKUP($A4977, 'Fielding Data'!$A$1:$H$12056, 8, 0), 0)</f>
        <v>0</v>
      </c>
      <c r="U4977" s="13">
        <f>SUMIFS('Fielding Data'!E:E, 'Fielding Data'!$A:$A, $A4977)</f>
        <v>105</v>
      </c>
      <c r="V4977" s="13">
        <f>SUMIFS('Fielding Data'!F:F, 'Fielding Data'!$A:$A, $A4977)</f>
        <v>150</v>
      </c>
      <c r="W4977" s="13">
        <f>SUMIFS('Fielding Data'!G:G, 'Fielding Data'!$A:$A, $A4977)</f>
        <v>4</v>
      </c>
      <c r="X4977" s="13">
        <f>SUMIFS('Fielding Data'!H:H, 'Fielding Data'!$A:$A, $A4977)</f>
        <v>32</v>
      </c>
    </row>
    <row r="4978" spans="1:24" x14ac:dyDescent="0.3">
      <c r="A4978" s="13" t="str">
        <f t="shared" si="155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 t="shared" si="154"/>
        <v>P</v>
      </c>
      <c r="Q4978" s="13">
        <f>IFERROR(VLOOKUP($A4978, 'Fielding Data'!$A$1:$H$12056, 5, 0), 0)</f>
        <v>4</v>
      </c>
      <c r="R4978" s="13">
        <f>IFERROR(VLOOKUP($A4978, 'Fielding Data'!$A$1:$H$12056, 6, 0), 0)</f>
        <v>8</v>
      </c>
      <c r="S4978" s="13">
        <f>IFERROR(VLOOKUP($A4978, 'Fielding Data'!$A$1:$H$12056, 7, 0), 0)</f>
        <v>0</v>
      </c>
      <c r="T4978" s="13">
        <f>IFERROR(VLOOKUP($A4978, 'Fielding Data'!$A$1:$H$12056, 8, 0), 0)</f>
        <v>1</v>
      </c>
      <c r="U4978" s="13">
        <f>SUMIFS('Fielding Data'!E:E, 'Fielding Data'!$A:$A, $A4978)</f>
        <v>4</v>
      </c>
      <c r="V4978" s="13">
        <f>SUMIFS('Fielding Data'!F:F, 'Fielding Data'!$A:$A, $A4978)</f>
        <v>8</v>
      </c>
      <c r="W4978" s="13">
        <f>SUMIFS('Fielding Data'!G:G, 'Fielding Data'!$A:$A, $A4978)</f>
        <v>0</v>
      </c>
      <c r="X4978" s="13">
        <f>SUMIFS('Fielding Data'!H:H, 'Fielding Data'!$A:$A, $A4978)</f>
        <v>1</v>
      </c>
    </row>
    <row r="4979" spans="1:24" x14ac:dyDescent="0.3">
      <c r="A4979" s="13" t="str">
        <f t="shared" si="155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 t="shared" si="154"/>
        <v>P</v>
      </c>
      <c r="Q4979" s="13">
        <f>IFERROR(VLOOKUP($A4979, 'Fielding Data'!$A$1:$H$12056, 5, 0), 0)</f>
        <v>1</v>
      </c>
      <c r="R4979" s="13">
        <f>IFERROR(VLOOKUP($A4979, 'Fielding Data'!$A$1:$H$12056, 6, 0), 0)</f>
        <v>3</v>
      </c>
      <c r="S4979" s="13">
        <f>IFERROR(VLOOKUP($A4979, 'Fielding Data'!$A$1:$H$12056, 7, 0), 0)</f>
        <v>0</v>
      </c>
      <c r="T4979" s="13">
        <f>IFERROR(VLOOKUP($A4979, 'Fielding Data'!$A$1:$H$12056, 8, 0), 0)</f>
        <v>0</v>
      </c>
      <c r="U4979" s="13">
        <f>SUMIFS('Fielding Data'!E:E, 'Fielding Data'!$A:$A, $A4979)</f>
        <v>1</v>
      </c>
      <c r="V4979" s="13">
        <f>SUMIFS('Fielding Data'!F:F, 'Fielding Data'!$A:$A, $A4979)</f>
        <v>3</v>
      </c>
      <c r="W4979" s="13">
        <f>SUMIFS('Fielding Data'!G:G, 'Fielding Data'!$A:$A, $A4979)</f>
        <v>0</v>
      </c>
      <c r="X4979" s="13">
        <f>SUMIFS('Fielding Data'!H:H, 'Fielding Data'!$A:$A, $A4979)</f>
        <v>0</v>
      </c>
    </row>
    <row r="4980" spans="1:24" x14ac:dyDescent="0.3">
      <c r="A4980" s="13" t="str">
        <f t="shared" si="155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 t="shared" si="154"/>
        <v>P</v>
      </c>
      <c r="Q4980" s="13">
        <f>IFERROR(VLOOKUP($A4980, 'Fielding Data'!$A$1:$H$12056, 5, 0), 0)</f>
        <v>4</v>
      </c>
      <c r="R4980" s="13">
        <f>IFERROR(VLOOKUP($A4980, 'Fielding Data'!$A$1:$H$12056, 6, 0), 0)</f>
        <v>24</v>
      </c>
      <c r="S4980" s="13">
        <f>IFERROR(VLOOKUP($A4980, 'Fielding Data'!$A$1:$H$12056, 7, 0), 0)</f>
        <v>1</v>
      </c>
      <c r="T4980" s="13">
        <f>IFERROR(VLOOKUP($A4980, 'Fielding Data'!$A$1:$H$12056, 8, 0), 0)</f>
        <v>0</v>
      </c>
      <c r="U4980" s="13">
        <f>SUMIFS('Fielding Data'!E:E, 'Fielding Data'!$A:$A, $A4980)</f>
        <v>4</v>
      </c>
      <c r="V4980" s="13">
        <f>SUMIFS('Fielding Data'!F:F, 'Fielding Data'!$A:$A, $A4980)</f>
        <v>24</v>
      </c>
      <c r="W4980" s="13">
        <f>SUMIFS('Fielding Data'!G:G, 'Fielding Data'!$A:$A, $A4980)</f>
        <v>1</v>
      </c>
      <c r="X4980" s="13">
        <f>SUMIFS('Fielding Data'!H:H, 'Fielding Data'!$A:$A, $A4980)</f>
        <v>0</v>
      </c>
    </row>
    <row r="4981" spans="1:24" x14ac:dyDescent="0.3">
      <c r="A4981" s="13" t="str">
        <f t="shared" si="155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 t="shared" si="154"/>
        <v>CF</v>
      </c>
      <c r="Q4981" s="13">
        <f>IFERROR(VLOOKUP($A4981, 'Fielding Data'!$A$1:$H$12056, 5, 0), 0)</f>
        <v>69</v>
      </c>
      <c r="R4981" s="13">
        <f>IFERROR(VLOOKUP($A4981, 'Fielding Data'!$A$1:$H$12056, 6, 0), 0)</f>
        <v>0</v>
      </c>
      <c r="S4981" s="13">
        <f>IFERROR(VLOOKUP($A4981, 'Fielding Data'!$A$1:$H$12056, 7, 0), 0)</f>
        <v>1</v>
      </c>
      <c r="T4981" s="13">
        <f>IFERROR(VLOOKUP($A4981, 'Fielding Data'!$A$1:$H$12056, 8, 0), 0)</f>
        <v>0</v>
      </c>
      <c r="U4981" s="13">
        <f>SUMIFS('Fielding Data'!E:E, 'Fielding Data'!$A:$A, $A4981)</f>
        <v>186</v>
      </c>
      <c r="V4981" s="13">
        <f>SUMIFS('Fielding Data'!F:F, 'Fielding Data'!$A:$A, $A4981)</f>
        <v>2</v>
      </c>
      <c r="W4981" s="13">
        <f>SUMIFS('Fielding Data'!G:G, 'Fielding Data'!$A:$A, $A4981)</f>
        <v>2</v>
      </c>
      <c r="X4981" s="13">
        <f>SUMIFS('Fielding Data'!H:H, 'Fielding Data'!$A:$A, $A4981)</f>
        <v>0</v>
      </c>
    </row>
    <row r="4982" spans="1:24" x14ac:dyDescent="0.3">
      <c r="A4982" s="13" t="str">
        <f t="shared" si="155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 t="shared" si="154"/>
        <v>SS</v>
      </c>
      <c r="Q4982" s="13">
        <f>IFERROR(VLOOKUP($A4982, 'Fielding Data'!$A$1:$H$12056, 5, 0), 0)</f>
        <v>0</v>
      </c>
      <c r="R4982" s="13">
        <f>IFERROR(VLOOKUP($A4982, 'Fielding Data'!$A$1:$H$12056, 6, 0), 0)</f>
        <v>0</v>
      </c>
      <c r="S4982" s="13">
        <f>IFERROR(VLOOKUP($A4982, 'Fielding Data'!$A$1:$H$12056, 7, 0), 0)</f>
        <v>0</v>
      </c>
      <c r="T4982" s="13">
        <f>IFERROR(VLOOKUP($A4982, 'Fielding Data'!$A$1:$H$12056, 8, 0), 0)</f>
        <v>0</v>
      </c>
      <c r="U4982" s="13">
        <f>SUMIFS('Fielding Data'!E:E, 'Fielding Data'!$A:$A, $A4982)</f>
        <v>0</v>
      </c>
      <c r="V4982" s="13">
        <f>SUMIFS('Fielding Data'!F:F, 'Fielding Data'!$A:$A, $A4982)</f>
        <v>0</v>
      </c>
      <c r="W4982" s="13">
        <f>SUMIFS('Fielding Data'!G:G, 'Fielding Data'!$A:$A, $A4982)</f>
        <v>0</v>
      </c>
      <c r="X4982" s="13">
        <f>SUMIFS('Fielding Data'!H:H, 'Fielding Data'!$A:$A, $A4982)</f>
        <v>0</v>
      </c>
    </row>
    <row r="4983" spans="1:24" x14ac:dyDescent="0.3">
      <c r="A4983" s="13" t="str">
        <f t="shared" si="155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 t="shared" si="154"/>
        <v>C</v>
      </c>
      <c r="Q4983" s="13">
        <f>IFERROR(VLOOKUP($A4983, 'Fielding Data'!$A$1:$H$12056, 5, 0), 0)</f>
        <v>829</v>
      </c>
      <c r="R4983" s="13">
        <f>IFERROR(VLOOKUP($A4983, 'Fielding Data'!$A$1:$H$12056, 6, 0), 0)</f>
        <v>38</v>
      </c>
      <c r="S4983" s="13">
        <f>IFERROR(VLOOKUP($A4983, 'Fielding Data'!$A$1:$H$12056, 7, 0), 0)</f>
        <v>9</v>
      </c>
      <c r="T4983" s="13">
        <f>IFERROR(VLOOKUP($A4983, 'Fielding Data'!$A$1:$H$12056, 8, 0), 0)</f>
        <v>2</v>
      </c>
      <c r="U4983" s="13">
        <f>SUMIFS('Fielding Data'!E:E, 'Fielding Data'!$A:$A, $A4983)</f>
        <v>829</v>
      </c>
      <c r="V4983" s="13">
        <f>SUMIFS('Fielding Data'!F:F, 'Fielding Data'!$A:$A, $A4983)</f>
        <v>38</v>
      </c>
      <c r="W4983" s="13">
        <f>SUMIFS('Fielding Data'!G:G, 'Fielding Data'!$A:$A, $A4983)</f>
        <v>9</v>
      </c>
      <c r="X4983" s="13">
        <f>SUMIFS('Fielding Data'!H:H, 'Fielding Data'!$A:$A, $A4983)</f>
        <v>2</v>
      </c>
    </row>
    <row r="4984" spans="1:24" x14ac:dyDescent="0.3">
      <c r="A4984" s="13" t="str">
        <f t="shared" si="155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 t="shared" si="154"/>
        <v>P</v>
      </c>
      <c r="Q4984" s="13">
        <f>IFERROR(VLOOKUP($A4984, 'Fielding Data'!$A$1:$H$12056, 5, 0), 0)</f>
        <v>1</v>
      </c>
      <c r="R4984" s="13">
        <f>IFERROR(VLOOKUP($A4984, 'Fielding Data'!$A$1:$H$12056, 6, 0), 0)</f>
        <v>2</v>
      </c>
      <c r="S4984" s="13">
        <f>IFERROR(VLOOKUP($A4984, 'Fielding Data'!$A$1:$H$12056, 7, 0), 0)</f>
        <v>1</v>
      </c>
      <c r="T4984" s="13">
        <f>IFERROR(VLOOKUP($A4984, 'Fielding Data'!$A$1:$H$12056, 8, 0), 0)</f>
        <v>0</v>
      </c>
      <c r="U4984" s="13">
        <f>SUMIFS('Fielding Data'!E:E, 'Fielding Data'!$A:$A, $A4984)</f>
        <v>1</v>
      </c>
      <c r="V4984" s="13">
        <f>SUMIFS('Fielding Data'!F:F, 'Fielding Data'!$A:$A, $A4984)</f>
        <v>2</v>
      </c>
      <c r="W4984" s="13">
        <f>SUMIFS('Fielding Data'!G:G, 'Fielding Data'!$A:$A, $A4984)</f>
        <v>1</v>
      </c>
      <c r="X4984" s="13">
        <f>SUMIFS('Fielding Data'!H:H, 'Fielding Data'!$A:$A, $A4984)</f>
        <v>0</v>
      </c>
    </row>
    <row r="4985" spans="1:24" x14ac:dyDescent="0.3">
      <c r="A4985" s="13" t="str">
        <f t="shared" si="155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 t="shared" si="154"/>
        <v>P</v>
      </c>
      <c r="Q4985" s="13">
        <f>IFERROR(VLOOKUP($A4985, 'Fielding Data'!$A$1:$H$12056, 5, 0), 0)</f>
        <v>6</v>
      </c>
      <c r="R4985" s="13">
        <f>IFERROR(VLOOKUP($A4985, 'Fielding Data'!$A$1:$H$12056, 6, 0), 0)</f>
        <v>16</v>
      </c>
      <c r="S4985" s="13">
        <f>IFERROR(VLOOKUP($A4985, 'Fielding Data'!$A$1:$H$12056, 7, 0), 0)</f>
        <v>0</v>
      </c>
      <c r="T4985" s="13">
        <f>IFERROR(VLOOKUP($A4985, 'Fielding Data'!$A$1:$H$12056, 8, 0), 0)</f>
        <v>1</v>
      </c>
      <c r="U4985" s="13">
        <f>SUMIFS('Fielding Data'!E:E, 'Fielding Data'!$A:$A, $A4985)</f>
        <v>6</v>
      </c>
      <c r="V4985" s="13">
        <f>SUMIFS('Fielding Data'!F:F, 'Fielding Data'!$A:$A, $A4985)</f>
        <v>16</v>
      </c>
      <c r="W4985" s="13">
        <f>SUMIFS('Fielding Data'!G:G, 'Fielding Data'!$A:$A, $A4985)</f>
        <v>0</v>
      </c>
      <c r="X4985" s="13">
        <f>SUMIFS('Fielding Data'!H:H, 'Fielding Data'!$A:$A, $A4985)</f>
        <v>1</v>
      </c>
    </row>
    <row r="4986" spans="1:24" x14ac:dyDescent="0.3">
      <c r="A4986" s="13" t="str">
        <f t="shared" si="155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 t="shared" si="154"/>
        <v>1B</v>
      </c>
      <c r="Q4986" s="13">
        <f>IFERROR(VLOOKUP($A4986, 'Fielding Data'!$A$1:$H$12056, 5, 0), 0)</f>
        <v>909</v>
      </c>
      <c r="R4986" s="13">
        <f>IFERROR(VLOOKUP($A4986, 'Fielding Data'!$A$1:$H$12056, 6, 0), 0)</f>
        <v>52</v>
      </c>
      <c r="S4986" s="13">
        <f>IFERROR(VLOOKUP($A4986, 'Fielding Data'!$A$1:$H$12056, 7, 0), 0)</f>
        <v>4</v>
      </c>
      <c r="T4986" s="13">
        <f>IFERROR(VLOOKUP($A4986, 'Fielding Data'!$A$1:$H$12056, 8, 0), 0)</f>
        <v>97</v>
      </c>
      <c r="U4986" s="13">
        <f>SUMIFS('Fielding Data'!E:E, 'Fielding Data'!$A:$A, $A4986)</f>
        <v>918</v>
      </c>
      <c r="V4986" s="13">
        <f>SUMIFS('Fielding Data'!F:F, 'Fielding Data'!$A:$A, $A4986)</f>
        <v>74</v>
      </c>
      <c r="W4986" s="13">
        <f>SUMIFS('Fielding Data'!G:G, 'Fielding Data'!$A:$A, $A4986)</f>
        <v>8</v>
      </c>
      <c r="X4986" s="13">
        <f>SUMIFS('Fielding Data'!H:H, 'Fielding Data'!$A:$A, $A4986)</f>
        <v>100</v>
      </c>
    </row>
    <row r="4987" spans="1:24" x14ac:dyDescent="0.3">
      <c r="A4987" s="13" t="str">
        <f t="shared" si="155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 t="shared" si="154"/>
        <v>LF</v>
      </c>
      <c r="Q4987" s="13">
        <f>IFERROR(VLOOKUP($A4987, 'Fielding Data'!$A$1:$H$12056, 5, 0), 0)</f>
        <v>252</v>
      </c>
      <c r="R4987" s="13">
        <f>IFERROR(VLOOKUP($A4987, 'Fielding Data'!$A$1:$H$12056, 6, 0), 0)</f>
        <v>2</v>
      </c>
      <c r="S4987" s="13">
        <f>IFERROR(VLOOKUP($A4987, 'Fielding Data'!$A$1:$H$12056, 7, 0), 0)</f>
        <v>3</v>
      </c>
      <c r="T4987" s="13">
        <f>IFERROR(VLOOKUP($A4987, 'Fielding Data'!$A$1:$H$12056, 8, 0), 0)</f>
        <v>2</v>
      </c>
      <c r="U4987" s="13">
        <f>SUMIFS('Fielding Data'!E:E, 'Fielding Data'!$A:$A, $A4987)</f>
        <v>504</v>
      </c>
      <c r="V4987" s="13">
        <f>SUMIFS('Fielding Data'!F:F, 'Fielding Data'!$A:$A, $A4987)</f>
        <v>4</v>
      </c>
      <c r="W4987" s="13">
        <f>SUMIFS('Fielding Data'!G:G, 'Fielding Data'!$A:$A, $A4987)</f>
        <v>6</v>
      </c>
      <c r="X4987" s="13">
        <f>SUMIFS('Fielding Data'!H:H, 'Fielding Data'!$A:$A, $A4987)</f>
        <v>4</v>
      </c>
    </row>
    <row r="4988" spans="1:24" x14ac:dyDescent="0.3">
      <c r="A4988" s="13" t="str">
        <f t="shared" si="155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 t="shared" si="154"/>
        <v>CF</v>
      </c>
      <c r="Q4988" s="13">
        <f>IFERROR(VLOOKUP($A4988, 'Fielding Data'!$A$1:$H$12056, 5, 0), 0)</f>
        <v>117</v>
      </c>
      <c r="R4988" s="13">
        <f>IFERROR(VLOOKUP($A4988, 'Fielding Data'!$A$1:$H$12056, 6, 0), 0)</f>
        <v>0</v>
      </c>
      <c r="S4988" s="13">
        <f>IFERROR(VLOOKUP($A4988, 'Fielding Data'!$A$1:$H$12056, 7, 0), 0)</f>
        <v>1</v>
      </c>
      <c r="T4988" s="13">
        <f>IFERROR(VLOOKUP($A4988, 'Fielding Data'!$A$1:$H$12056, 8, 0), 0)</f>
        <v>0</v>
      </c>
      <c r="U4988" s="13">
        <f>SUMIFS('Fielding Data'!E:E, 'Fielding Data'!$A:$A, $A4988)</f>
        <v>554</v>
      </c>
      <c r="V4988" s="13">
        <f>SUMIFS('Fielding Data'!F:F, 'Fielding Data'!$A:$A, $A4988)</f>
        <v>12</v>
      </c>
      <c r="W4988" s="13">
        <f>SUMIFS('Fielding Data'!G:G, 'Fielding Data'!$A:$A, $A4988)</f>
        <v>10</v>
      </c>
      <c r="X4988" s="13">
        <f>SUMIFS('Fielding Data'!H:H, 'Fielding Data'!$A:$A, $A4988)</f>
        <v>2</v>
      </c>
    </row>
    <row r="4989" spans="1:24" x14ac:dyDescent="0.3">
      <c r="A4989" s="13" t="str">
        <f t="shared" si="155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 t="shared" si="154"/>
        <v>P</v>
      </c>
      <c r="Q4989" s="13">
        <f>IFERROR(VLOOKUP($A4989, 'Fielding Data'!$A$1:$H$12056, 5, 0), 0)</f>
        <v>4</v>
      </c>
      <c r="R4989" s="13">
        <f>IFERROR(VLOOKUP($A4989, 'Fielding Data'!$A$1:$H$12056, 6, 0), 0)</f>
        <v>3</v>
      </c>
      <c r="S4989" s="13">
        <f>IFERROR(VLOOKUP($A4989, 'Fielding Data'!$A$1:$H$12056, 7, 0), 0)</f>
        <v>1</v>
      </c>
      <c r="T4989" s="13">
        <f>IFERROR(VLOOKUP($A4989, 'Fielding Data'!$A$1:$H$12056, 8, 0), 0)</f>
        <v>0</v>
      </c>
      <c r="U4989" s="13">
        <f>SUMIFS('Fielding Data'!E:E, 'Fielding Data'!$A:$A, $A4989)</f>
        <v>4</v>
      </c>
      <c r="V4989" s="13">
        <f>SUMIFS('Fielding Data'!F:F, 'Fielding Data'!$A:$A, $A4989)</f>
        <v>3</v>
      </c>
      <c r="W4989" s="13">
        <f>SUMIFS('Fielding Data'!G:G, 'Fielding Data'!$A:$A, $A4989)</f>
        <v>1</v>
      </c>
      <c r="X4989" s="13">
        <f>SUMIFS('Fielding Data'!H:H, 'Fielding Data'!$A:$A, $A4989)</f>
        <v>0</v>
      </c>
    </row>
    <row r="4990" spans="1:24" x14ac:dyDescent="0.3">
      <c r="A4990" s="13" t="str">
        <f t="shared" si="155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 t="shared" si="154"/>
        <v>LF</v>
      </c>
      <c r="Q4990" s="13">
        <f>IFERROR(VLOOKUP($A4990, 'Fielding Data'!$A$1:$H$12056, 5, 0), 0)</f>
        <v>0</v>
      </c>
      <c r="R4990" s="13">
        <f>IFERROR(VLOOKUP($A4990, 'Fielding Data'!$A$1:$H$12056, 6, 0), 0)</f>
        <v>0</v>
      </c>
      <c r="S4990" s="13">
        <f>IFERROR(VLOOKUP($A4990, 'Fielding Data'!$A$1:$H$12056, 7, 0), 0)</f>
        <v>0</v>
      </c>
      <c r="T4990" s="13">
        <f>IFERROR(VLOOKUP($A4990, 'Fielding Data'!$A$1:$H$12056, 8, 0), 0)</f>
        <v>0</v>
      </c>
      <c r="U4990" s="13">
        <f>SUMIFS('Fielding Data'!E:E, 'Fielding Data'!$A:$A, $A4990)</f>
        <v>0</v>
      </c>
      <c r="V4990" s="13">
        <f>SUMIFS('Fielding Data'!F:F, 'Fielding Data'!$A:$A, $A4990)</f>
        <v>0</v>
      </c>
      <c r="W4990" s="13">
        <f>SUMIFS('Fielding Data'!G:G, 'Fielding Data'!$A:$A, $A4990)</f>
        <v>0</v>
      </c>
      <c r="X4990" s="13">
        <f>SUMIFS('Fielding Data'!H:H, 'Fielding Data'!$A:$A, $A4990)</f>
        <v>0</v>
      </c>
    </row>
    <row r="4991" spans="1:24" x14ac:dyDescent="0.3">
      <c r="A4991" s="13" t="str">
        <f t="shared" si="155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 t="shared" si="154"/>
        <v>P</v>
      </c>
      <c r="Q4991" s="13">
        <f>IFERROR(VLOOKUP($A4991, 'Fielding Data'!$A$1:$H$12056, 5, 0), 0)</f>
        <v>1</v>
      </c>
      <c r="R4991" s="13">
        <f>IFERROR(VLOOKUP($A4991, 'Fielding Data'!$A$1:$H$12056, 6, 0), 0)</f>
        <v>2</v>
      </c>
      <c r="S4991" s="13">
        <f>IFERROR(VLOOKUP($A4991, 'Fielding Data'!$A$1:$H$12056, 7, 0), 0)</f>
        <v>2</v>
      </c>
      <c r="T4991" s="13">
        <f>IFERROR(VLOOKUP($A4991, 'Fielding Data'!$A$1:$H$12056, 8, 0), 0)</f>
        <v>0</v>
      </c>
      <c r="U4991" s="13">
        <f>SUMIFS('Fielding Data'!E:E, 'Fielding Data'!$A:$A, $A4991)</f>
        <v>1</v>
      </c>
      <c r="V4991" s="13">
        <f>SUMIFS('Fielding Data'!F:F, 'Fielding Data'!$A:$A, $A4991)</f>
        <v>2</v>
      </c>
      <c r="W4991" s="13">
        <f>SUMIFS('Fielding Data'!G:G, 'Fielding Data'!$A:$A, $A4991)</f>
        <v>2</v>
      </c>
      <c r="X4991" s="13">
        <f>SUMIFS('Fielding Data'!H:H, 'Fielding Data'!$A:$A, $A4991)</f>
        <v>0</v>
      </c>
    </row>
    <row r="4992" spans="1:24" x14ac:dyDescent="0.3">
      <c r="A4992" s="13" t="str">
        <f t="shared" si="155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 t="shared" si="154"/>
        <v>P</v>
      </c>
      <c r="Q4992" s="13">
        <f>IFERROR(VLOOKUP($A4992, 'Fielding Data'!$A$1:$H$12056, 5, 0), 0)</f>
        <v>6</v>
      </c>
      <c r="R4992" s="13">
        <f>IFERROR(VLOOKUP($A4992, 'Fielding Data'!$A$1:$H$12056, 6, 0), 0)</f>
        <v>20</v>
      </c>
      <c r="S4992" s="13">
        <f>IFERROR(VLOOKUP($A4992, 'Fielding Data'!$A$1:$H$12056, 7, 0), 0)</f>
        <v>0</v>
      </c>
      <c r="T4992" s="13">
        <f>IFERROR(VLOOKUP($A4992, 'Fielding Data'!$A$1:$H$12056, 8, 0), 0)</f>
        <v>4</v>
      </c>
      <c r="U4992" s="13">
        <f>SUMIFS('Fielding Data'!E:E, 'Fielding Data'!$A:$A, $A4992)</f>
        <v>6</v>
      </c>
      <c r="V4992" s="13">
        <f>SUMIFS('Fielding Data'!F:F, 'Fielding Data'!$A:$A, $A4992)</f>
        <v>20</v>
      </c>
      <c r="W4992" s="13">
        <f>SUMIFS('Fielding Data'!G:G, 'Fielding Data'!$A:$A, $A4992)</f>
        <v>0</v>
      </c>
      <c r="X4992" s="13">
        <f>SUMIFS('Fielding Data'!H:H, 'Fielding Data'!$A:$A, $A4992)</f>
        <v>4</v>
      </c>
    </row>
    <row r="4993" spans="1:24" x14ac:dyDescent="0.3">
      <c r="A4993" s="13" t="str">
        <f t="shared" si="155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 t="shared" si="154"/>
        <v>CF</v>
      </c>
      <c r="Q4993" s="13">
        <f>IFERROR(VLOOKUP($A4993, 'Fielding Data'!$A$1:$H$12056, 5, 0), 0)</f>
        <v>5</v>
      </c>
      <c r="R4993" s="13">
        <f>IFERROR(VLOOKUP($A4993, 'Fielding Data'!$A$1:$H$12056, 6, 0), 0)</f>
        <v>0</v>
      </c>
      <c r="S4993" s="13">
        <f>IFERROR(VLOOKUP($A4993, 'Fielding Data'!$A$1:$H$12056, 7, 0), 0)</f>
        <v>0</v>
      </c>
      <c r="T4993" s="13">
        <f>IFERROR(VLOOKUP($A4993, 'Fielding Data'!$A$1:$H$12056, 8, 0), 0)</f>
        <v>0</v>
      </c>
      <c r="U4993" s="13">
        <f>SUMIFS('Fielding Data'!E:E, 'Fielding Data'!$A:$A, $A4993)</f>
        <v>50</v>
      </c>
      <c r="V4993" s="13">
        <f>SUMIFS('Fielding Data'!F:F, 'Fielding Data'!$A:$A, $A4993)</f>
        <v>0</v>
      </c>
      <c r="W4993" s="13">
        <f>SUMIFS('Fielding Data'!G:G, 'Fielding Data'!$A:$A, $A4993)</f>
        <v>0</v>
      </c>
      <c r="X4993" s="13">
        <f>SUMIFS('Fielding Data'!H:H, 'Fielding Data'!$A:$A, $A4993)</f>
        <v>0</v>
      </c>
    </row>
    <row r="4994" spans="1:24" x14ac:dyDescent="0.3">
      <c r="A4994" s="13" t="str">
        <f t="shared" si="155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 t="shared" ref="P4994:P5057" si="156">IFERROR(VLOOKUP($A4994, Fielding, 4, 0), "Other")</f>
        <v>P</v>
      </c>
      <c r="Q4994" s="13">
        <f>IFERROR(VLOOKUP($A4994, 'Fielding Data'!$A$1:$H$12056, 5, 0), 0)</f>
        <v>0</v>
      </c>
      <c r="R4994" s="13">
        <f>IFERROR(VLOOKUP($A4994, 'Fielding Data'!$A$1:$H$12056, 6, 0), 0)</f>
        <v>4</v>
      </c>
      <c r="S4994" s="13">
        <f>IFERROR(VLOOKUP($A4994, 'Fielding Data'!$A$1:$H$12056, 7, 0), 0)</f>
        <v>0</v>
      </c>
      <c r="T4994" s="13">
        <f>IFERROR(VLOOKUP($A4994, 'Fielding Data'!$A$1:$H$12056, 8, 0), 0)</f>
        <v>0</v>
      </c>
      <c r="U4994" s="13">
        <f>SUMIFS('Fielding Data'!E:E, 'Fielding Data'!$A:$A, $A4994)</f>
        <v>0</v>
      </c>
      <c r="V4994" s="13">
        <f>SUMIFS('Fielding Data'!F:F, 'Fielding Data'!$A:$A, $A4994)</f>
        <v>4</v>
      </c>
      <c r="W4994" s="13">
        <f>SUMIFS('Fielding Data'!G:G, 'Fielding Data'!$A:$A, $A4994)</f>
        <v>0</v>
      </c>
      <c r="X4994" s="13">
        <f>SUMIFS('Fielding Data'!H:H, 'Fielding Data'!$A:$A, $A4994)</f>
        <v>0</v>
      </c>
    </row>
    <row r="4995" spans="1:24" x14ac:dyDescent="0.3">
      <c r="A4995" s="13" t="str">
        <f t="shared" ref="A4995:A5058" si="157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 t="shared" si="156"/>
        <v>P</v>
      </c>
      <c r="Q4995" s="13">
        <f>IFERROR(VLOOKUP($A4995, 'Fielding Data'!$A$1:$H$12056, 5, 0), 0)</f>
        <v>0</v>
      </c>
      <c r="R4995" s="13">
        <f>IFERROR(VLOOKUP($A4995, 'Fielding Data'!$A$1:$H$12056, 6, 0), 0)</f>
        <v>4</v>
      </c>
      <c r="S4995" s="13">
        <f>IFERROR(VLOOKUP($A4995, 'Fielding Data'!$A$1:$H$12056, 7, 0), 0)</f>
        <v>0</v>
      </c>
      <c r="T4995" s="13">
        <f>IFERROR(VLOOKUP($A4995, 'Fielding Data'!$A$1:$H$12056, 8, 0), 0)</f>
        <v>0</v>
      </c>
      <c r="U4995" s="13">
        <f>SUMIFS('Fielding Data'!E:E, 'Fielding Data'!$A:$A, $A4995)</f>
        <v>0</v>
      </c>
      <c r="V4995" s="13">
        <f>SUMIFS('Fielding Data'!F:F, 'Fielding Data'!$A:$A, $A4995)</f>
        <v>4</v>
      </c>
      <c r="W4995" s="13">
        <f>SUMIFS('Fielding Data'!G:G, 'Fielding Data'!$A:$A, $A4995)</f>
        <v>0</v>
      </c>
      <c r="X4995" s="13">
        <f>SUMIFS('Fielding Data'!H:H, 'Fielding Data'!$A:$A, $A4995)</f>
        <v>0</v>
      </c>
    </row>
    <row r="4996" spans="1:24" x14ac:dyDescent="0.3">
      <c r="A4996" s="13" t="str">
        <f t="shared" si="157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 t="shared" si="156"/>
        <v>P</v>
      </c>
      <c r="Q4996" s="13">
        <f>IFERROR(VLOOKUP($A4996, 'Fielding Data'!$A$1:$H$12056, 5, 0), 0)</f>
        <v>0</v>
      </c>
      <c r="R4996" s="13">
        <f>IFERROR(VLOOKUP($A4996, 'Fielding Data'!$A$1:$H$12056, 6, 0), 0)</f>
        <v>6</v>
      </c>
      <c r="S4996" s="13">
        <f>IFERROR(VLOOKUP($A4996, 'Fielding Data'!$A$1:$H$12056, 7, 0), 0)</f>
        <v>0</v>
      </c>
      <c r="T4996" s="13">
        <f>IFERROR(VLOOKUP($A4996, 'Fielding Data'!$A$1:$H$12056, 8, 0), 0)</f>
        <v>1</v>
      </c>
      <c r="U4996" s="13">
        <f>SUMIFS('Fielding Data'!E:E, 'Fielding Data'!$A:$A, $A4996)</f>
        <v>0</v>
      </c>
      <c r="V4996" s="13">
        <f>SUMIFS('Fielding Data'!F:F, 'Fielding Data'!$A:$A, $A4996)</f>
        <v>6</v>
      </c>
      <c r="W4996" s="13">
        <f>SUMIFS('Fielding Data'!G:G, 'Fielding Data'!$A:$A, $A4996)</f>
        <v>0</v>
      </c>
      <c r="X4996" s="13">
        <f>SUMIFS('Fielding Data'!H:H, 'Fielding Data'!$A:$A, $A4996)</f>
        <v>1</v>
      </c>
    </row>
    <row r="4997" spans="1:24" x14ac:dyDescent="0.3">
      <c r="A4997" s="13" t="str">
        <f t="shared" si="157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 t="shared" si="156"/>
        <v>P</v>
      </c>
      <c r="Q4997" s="13">
        <f>IFERROR(VLOOKUP($A4997, 'Fielding Data'!$A$1:$H$12056, 5, 0), 0)</f>
        <v>4</v>
      </c>
      <c r="R4997" s="13">
        <f>IFERROR(VLOOKUP($A4997, 'Fielding Data'!$A$1:$H$12056, 6, 0), 0)</f>
        <v>25</v>
      </c>
      <c r="S4997" s="13">
        <f>IFERROR(VLOOKUP($A4997, 'Fielding Data'!$A$1:$H$12056, 7, 0), 0)</f>
        <v>2</v>
      </c>
      <c r="T4997" s="13">
        <f>IFERROR(VLOOKUP($A4997, 'Fielding Data'!$A$1:$H$12056, 8, 0), 0)</f>
        <v>1</v>
      </c>
      <c r="U4997" s="13">
        <f>SUMIFS('Fielding Data'!E:E, 'Fielding Data'!$A:$A, $A4997)</f>
        <v>4</v>
      </c>
      <c r="V4997" s="13">
        <f>SUMIFS('Fielding Data'!F:F, 'Fielding Data'!$A:$A, $A4997)</f>
        <v>25</v>
      </c>
      <c r="W4997" s="13">
        <f>SUMIFS('Fielding Data'!G:G, 'Fielding Data'!$A:$A, $A4997)</f>
        <v>2</v>
      </c>
      <c r="X4997" s="13">
        <f>SUMIFS('Fielding Data'!H:H, 'Fielding Data'!$A:$A, $A4997)</f>
        <v>1</v>
      </c>
    </row>
    <row r="4998" spans="1:24" x14ac:dyDescent="0.3">
      <c r="A4998" s="13" t="str">
        <f t="shared" si="157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 t="shared" si="156"/>
        <v>P</v>
      </c>
      <c r="Q4998" s="13">
        <f>IFERROR(VLOOKUP($A4998, 'Fielding Data'!$A$1:$H$12056, 5, 0), 0)</f>
        <v>12</v>
      </c>
      <c r="R4998" s="13">
        <f>IFERROR(VLOOKUP($A4998, 'Fielding Data'!$A$1:$H$12056, 6, 0), 0)</f>
        <v>11</v>
      </c>
      <c r="S4998" s="13">
        <f>IFERROR(VLOOKUP($A4998, 'Fielding Data'!$A$1:$H$12056, 7, 0), 0)</f>
        <v>1</v>
      </c>
      <c r="T4998" s="13">
        <f>IFERROR(VLOOKUP($A4998, 'Fielding Data'!$A$1:$H$12056, 8, 0), 0)</f>
        <v>1</v>
      </c>
      <c r="U4998" s="13">
        <f>SUMIFS('Fielding Data'!E:E, 'Fielding Data'!$A:$A, $A4998)</f>
        <v>12</v>
      </c>
      <c r="V4998" s="13">
        <f>SUMIFS('Fielding Data'!F:F, 'Fielding Data'!$A:$A, $A4998)</f>
        <v>11</v>
      </c>
      <c r="W4998" s="13">
        <f>SUMIFS('Fielding Data'!G:G, 'Fielding Data'!$A:$A, $A4998)</f>
        <v>1</v>
      </c>
      <c r="X4998" s="13">
        <f>SUMIFS('Fielding Data'!H:H, 'Fielding Data'!$A:$A, $A4998)</f>
        <v>1</v>
      </c>
    </row>
    <row r="4999" spans="1:24" x14ac:dyDescent="0.3">
      <c r="A4999" s="13" t="str">
        <f t="shared" si="157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 t="shared" si="156"/>
        <v>P</v>
      </c>
      <c r="Q4999" s="13">
        <f>IFERROR(VLOOKUP($A4999, 'Fielding Data'!$A$1:$H$12056, 5, 0), 0)</f>
        <v>0</v>
      </c>
      <c r="R4999" s="13">
        <f>IFERROR(VLOOKUP($A4999, 'Fielding Data'!$A$1:$H$12056, 6, 0), 0)</f>
        <v>1</v>
      </c>
      <c r="S4999" s="13">
        <f>IFERROR(VLOOKUP($A4999, 'Fielding Data'!$A$1:$H$12056, 7, 0), 0)</f>
        <v>0</v>
      </c>
      <c r="T4999" s="13">
        <f>IFERROR(VLOOKUP($A4999, 'Fielding Data'!$A$1:$H$12056, 8, 0), 0)</f>
        <v>0</v>
      </c>
      <c r="U4999" s="13">
        <f>SUMIFS('Fielding Data'!E:E, 'Fielding Data'!$A:$A, $A4999)</f>
        <v>0</v>
      </c>
      <c r="V4999" s="13">
        <f>SUMIFS('Fielding Data'!F:F, 'Fielding Data'!$A:$A, $A4999)</f>
        <v>1</v>
      </c>
      <c r="W4999" s="13">
        <f>SUMIFS('Fielding Data'!G:G, 'Fielding Data'!$A:$A, $A4999)</f>
        <v>0</v>
      </c>
      <c r="X4999" s="13">
        <f>SUMIFS('Fielding Data'!H:H, 'Fielding Data'!$A:$A, $A4999)</f>
        <v>0</v>
      </c>
    </row>
    <row r="5000" spans="1:24" x14ac:dyDescent="0.3">
      <c r="A5000" s="13" t="str">
        <f t="shared" si="157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 t="shared" si="156"/>
        <v>P</v>
      </c>
      <c r="Q5000" s="13">
        <f>IFERROR(VLOOKUP($A5000, 'Fielding Data'!$A$1:$H$12056, 5, 0), 0)</f>
        <v>4</v>
      </c>
      <c r="R5000" s="13">
        <f>IFERROR(VLOOKUP($A5000, 'Fielding Data'!$A$1:$H$12056, 6, 0), 0)</f>
        <v>11</v>
      </c>
      <c r="S5000" s="13">
        <f>IFERROR(VLOOKUP($A5000, 'Fielding Data'!$A$1:$H$12056, 7, 0), 0)</f>
        <v>1</v>
      </c>
      <c r="T5000" s="13">
        <f>IFERROR(VLOOKUP($A5000, 'Fielding Data'!$A$1:$H$12056, 8, 0), 0)</f>
        <v>0</v>
      </c>
      <c r="U5000" s="13">
        <f>SUMIFS('Fielding Data'!E:E, 'Fielding Data'!$A:$A, $A5000)</f>
        <v>4</v>
      </c>
      <c r="V5000" s="13">
        <f>SUMIFS('Fielding Data'!F:F, 'Fielding Data'!$A:$A, $A5000)</f>
        <v>11</v>
      </c>
      <c r="W5000" s="13">
        <f>SUMIFS('Fielding Data'!G:G, 'Fielding Data'!$A:$A, $A5000)</f>
        <v>1</v>
      </c>
      <c r="X5000" s="13">
        <f>SUMIFS('Fielding Data'!H:H, 'Fielding Data'!$A:$A, $A5000)</f>
        <v>0</v>
      </c>
    </row>
    <row r="5001" spans="1:24" x14ac:dyDescent="0.3">
      <c r="A5001" s="13" t="str">
        <f t="shared" si="157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 t="shared" si="156"/>
        <v>CF</v>
      </c>
      <c r="Q5001" s="13">
        <f>IFERROR(VLOOKUP($A5001, 'Fielding Data'!$A$1:$H$12056, 5, 0), 0)</f>
        <v>29</v>
      </c>
      <c r="R5001" s="13">
        <f>IFERROR(VLOOKUP($A5001, 'Fielding Data'!$A$1:$H$12056, 6, 0), 0)</f>
        <v>3</v>
      </c>
      <c r="S5001" s="13">
        <f>IFERROR(VLOOKUP($A5001, 'Fielding Data'!$A$1:$H$12056, 7, 0), 0)</f>
        <v>0</v>
      </c>
      <c r="T5001" s="13">
        <f>IFERROR(VLOOKUP($A5001, 'Fielding Data'!$A$1:$H$12056, 8, 0), 0)</f>
        <v>0</v>
      </c>
      <c r="U5001" s="13">
        <f>SUMIFS('Fielding Data'!E:E, 'Fielding Data'!$A:$A, $A5001)</f>
        <v>138</v>
      </c>
      <c r="V5001" s="13">
        <f>SUMIFS('Fielding Data'!F:F, 'Fielding Data'!$A:$A, $A5001)</f>
        <v>8</v>
      </c>
      <c r="W5001" s="13">
        <f>SUMIFS('Fielding Data'!G:G, 'Fielding Data'!$A:$A, $A5001)</f>
        <v>2</v>
      </c>
      <c r="X5001" s="13">
        <f>SUMIFS('Fielding Data'!H:H, 'Fielding Data'!$A:$A, $A5001)</f>
        <v>0</v>
      </c>
    </row>
    <row r="5002" spans="1:24" x14ac:dyDescent="0.3">
      <c r="A5002" s="13" t="str">
        <f t="shared" si="157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 t="shared" si="156"/>
        <v>P</v>
      </c>
      <c r="Q5002" s="13">
        <f>IFERROR(VLOOKUP($A5002, 'Fielding Data'!$A$1:$H$12056, 5, 0), 0)</f>
        <v>0</v>
      </c>
      <c r="R5002" s="13">
        <f>IFERROR(VLOOKUP($A5002, 'Fielding Data'!$A$1:$H$12056, 6, 0), 0)</f>
        <v>1</v>
      </c>
      <c r="S5002" s="13">
        <f>IFERROR(VLOOKUP($A5002, 'Fielding Data'!$A$1:$H$12056, 7, 0), 0)</f>
        <v>0</v>
      </c>
      <c r="T5002" s="13">
        <f>IFERROR(VLOOKUP($A5002, 'Fielding Data'!$A$1:$H$12056, 8, 0), 0)</f>
        <v>0</v>
      </c>
      <c r="U5002" s="13">
        <f>SUMIFS('Fielding Data'!E:E, 'Fielding Data'!$A:$A, $A5002)</f>
        <v>0</v>
      </c>
      <c r="V5002" s="13">
        <f>SUMIFS('Fielding Data'!F:F, 'Fielding Data'!$A:$A, $A5002)</f>
        <v>1</v>
      </c>
      <c r="W5002" s="13">
        <f>SUMIFS('Fielding Data'!G:G, 'Fielding Data'!$A:$A, $A5002)</f>
        <v>0</v>
      </c>
      <c r="X5002" s="13">
        <f>SUMIFS('Fielding Data'!H:H, 'Fielding Data'!$A:$A, $A5002)</f>
        <v>0</v>
      </c>
    </row>
    <row r="5003" spans="1:24" x14ac:dyDescent="0.3">
      <c r="A5003" s="13" t="str">
        <f t="shared" si="157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 t="shared" si="156"/>
        <v>1B</v>
      </c>
      <c r="Q5003" s="13">
        <f>IFERROR(VLOOKUP($A5003, 'Fielding Data'!$A$1:$H$12056, 5, 0), 0)</f>
        <v>24</v>
      </c>
      <c r="R5003" s="13">
        <f>IFERROR(VLOOKUP($A5003, 'Fielding Data'!$A$1:$H$12056, 6, 0), 0)</f>
        <v>2</v>
      </c>
      <c r="S5003" s="13">
        <f>IFERROR(VLOOKUP($A5003, 'Fielding Data'!$A$1:$H$12056, 7, 0), 0)</f>
        <v>0</v>
      </c>
      <c r="T5003" s="13">
        <f>IFERROR(VLOOKUP($A5003, 'Fielding Data'!$A$1:$H$12056, 8, 0), 0)</f>
        <v>1</v>
      </c>
      <c r="U5003" s="13">
        <f>SUMIFS('Fielding Data'!E:E, 'Fielding Data'!$A:$A, $A5003)</f>
        <v>64</v>
      </c>
      <c r="V5003" s="13">
        <f>SUMIFS('Fielding Data'!F:F, 'Fielding Data'!$A:$A, $A5003)</f>
        <v>85</v>
      </c>
      <c r="W5003" s="13">
        <f>SUMIFS('Fielding Data'!G:G, 'Fielding Data'!$A:$A, $A5003)</f>
        <v>4</v>
      </c>
      <c r="X5003" s="13">
        <f>SUMIFS('Fielding Data'!H:H, 'Fielding Data'!$A:$A, $A5003)</f>
        <v>21</v>
      </c>
    </row>
    <row r="5004" spans="1:24" x14ac:dyDescent="0.3">
      <c r="A5004" s="13" t="str">
        <f t="shared" si="157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 t="shared" si="156"/>
        <v>P</v>
      </c>
      <c r="Q5004" s="13">
        <f>IFERROR(VLOOKUP($A5004, 'Fielding Data'!$A$1:$H$12056, 5, 0), 0)</f>
        <v>1</v>
      </c>
      <c r="R5004" s="13">
        <f>IFERROR(VLOOKUP($A5004, 'Fielding Data'!$A$1:$H$12056, 6, 0), 0)</f>
        <v>2</v>
      </c>
      <c r="S5004" s="13">
        <f>IFERROR(VLOOKUP($A5004, 'Fielding Data'!$A$1:$H$12056, 7, 0), 0)</f>
        <v>0</v>
      </c>
      <c r="T5004" s="13">
        <f>IFERROR(VLOOKUP($A5004, 'Fielding Data'!$A$1:$H$12056, 8, 0), 0)</f>
        <v>0</v>
      </c>
      <c r="U5004" s="13">
        <f>SUMIFS('Fielding Data'!E:E, 'Fielding Data'!$A:$A, $A5004)</f>
        <v>1</v>
      </c>
      <c r="V5004" s="13">
        <f>SUMIFS('Fielding Data'!F:F, 'Fielding Data'!$A:$A, $A5004)</f>
        <v>2</v>
      </c>
      <c r="W5004" s="13">
        <f>SUMIFS('Fielding Data'!G:G, 'Fielding Data'!$A:$A, $A5004)</f>
        <v>0</v>
      </c>
      <c r="X5004" s="13">
        <f>SUMIFS('Fielding Data'!H:H, 'Fielding Data'!$A:$A, $A5004)</f>
        <v>0</v>
      </c>
    </row>
    <row r="5005" spans="1:24" x14ac:dyDescent="0.3">
      <c r="A5005" s="13" t="str">
        <f t="shared" si="157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 t="shared" si="156"/>
        <v>SS</v>
      </c>
      <c r="Q5005" s="13">
        <f>IFERROR(VLOOKUP($A5005, 'Fielding Data'!$A$1:$H$12056, 5, 0), 0)</f>
        <v>203</v>
      </c>
      <c r="R5005" s="13">
        <f>IFERROR(VLOOKUP($A5005, 'Fielding Data'!$A$1:$H$12056, 6, 0), 0)</f>
        <v>416</v>
      </c>
      <c r="S5005" s="13">
        <f>IFERROR(VLOOKUP($A5005, 'Fielding Data'!$A$1:$H$12056, 7, 0), 0)</f>
        <v>24</v>
      </c>
      <c r="T5005" s="13">
        <f>IFERROR(VLOOKUP($A5005, 'Fielding Data'!$A$1:$H$12056, 8, 0), 0)</f>
        <v>82</v>
      </c>
      <c r="U5005" s="13">
        <f>SUMIFS('Fielding Data'!E:E, 'Fielding Data'!$A:$A, $A5005)</f>
        <v>203</v>
      </c>
      <c r="V5005" s="13">
        <f>SUMIFS('Fielding Data'!F:F, 'Fielding Data'!$A:$A, $A5005)</f>
        <v>416</v>
      </c>
      <c r="W5005" s="13">
        <f>SUMIFS('Fielding Data'!G:G, 'Fielding Data'!$A:$A, $A5005)</f>
        <v>24</v>
      </c>
      <c r="X5005" s="13">
        <f>SUMIFS('Fielding Data'!H:H, 'Fielding Data'!$A:$A, $A5005)</f>
        <v>82</v>
      </c>
    </row>
    <row r="5006" spans="1:24" x14ac:dyDescent="0.3">
      <c r="A5006" s="13" t="str">
        <f t="shared" si="157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 t="shared" si="156"/>
        <v>P</v>
      </c>
      <c r="Q5006" s="13">
        <f>IFERROR(VLOOKUP($A5006, 'Fielding Data'!$A$1:$H$12056, 5, 0), 0)</f>
        <v>7</v>
      </c>
      <c r="R5006" s="13">
        <f>IFERROR(VLOOKUP($A5006, 'Fielding Data'!$A$1:$H$12056, 6, 0), 0)</f>
        <v>17</v>
      </c>
      <c r="S5006" s="13">
        <f>IFERROR(VLOOKUP($A5006, 'Fielding Data'!$A$1:$H$12056, 7, 0), 0)</f>
        <v>3</v>
      </c>
      <c r="T5006" s="13">
        <f>IFERROR(VLOOKUP($A5006, 'Fielding Data'!$A$1:$H$12056, 8, 0), 0)</f>
        <v>0</v>
      </c>
      <c r="U5006" s="13">
        <f>SUMIFS('Fielding Data'!E:E, 'Fielding Data'!$A:$A, $A5006)</f>
        <v>7</v>
      </c>
      <c r="V5006" s="13">
        <f>SUMIFS('Fielding Data'!F:F, 'Fielding Data'!$A:$A, $A5006)</f>
        <v>17</v>
      </c>
      <c r="W5006" s="13">
        <f>SUMIFS('Fielding Data'!G:G, 'Fielding Data'!$A:$A, $A5006)</f>
        <v>3</v>
      </c>
      <c r="X5006" s="13">
        <f>SUMIFS('Fielding Data'!H:H, 'Fielding Data'!$A:$A, $A5006)</f>
        <v>0</v>
      </c>
    </row>
    <row r="5007" spans="1:24" x14ac:dyDescent="0.3">
      <c r="A5007" s="13" t="str">
        <f t="shared" si="157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 t="shared" si="156"/>
        <v>P</v>
      </c>
      <c r="Q5007" s="13">
        <f>IFERROR(VLOOKUP($A5007, 'Fielding Data'!$A$1:$H$12056, 5, 0), 0)</f>
        <v>4</v>
      </c>
      <c r="R5007" s="13">
        <f>IFERROR(VLOOKUP($A5007, 'Fielding Data'!$A$1:$H$12056, 6, 0), 0)</f>
        <v>10</v>
      </c>
      <c r="S5007" s="13">
        <f>IFERROR(VLOOKUP($A5007, 'Fielding Data'!$A$1:$H$12056, 7, 0), 0)</f>
        <v>0</v>
      </c>
      <c r="T5007" s="13">
        <f>IFERROR(VLOOKUP($A5007, 'Fielding Data'!$A$1:$H$12056, 8, 0), 0)</f>
        <v>1</v>
      </c>
      <c r="U5007" s="13">
        <f>SUMIFS('Fielding Data'!E:E, 'Fielding Data'!$A:$A, $A5007)</f>
        <v>4</v>
      </c>
      <c r="V5007" s="13">
        <f>SUMIFS('Fielding Data'!F:F, 'Fielding Data'!$A:$A, $A5007)</f>
        <v>10</v>
      </c>
      <c r="W5007" s="13">
        <f>SUMIFS('Fielding Data'!G:G, 'Fielding Data'!$A:$A, $A5007)</f>
        <v>0</v>
      </c>
      <c r="X5007" s="13">
        <f>SUMIFS('Fielding Data'!H:H, 'Fielding Data'!$A:$A, $A5007)</f>
        <v>1</v>
      </c>
    </row>
    <row r="5008" spans="1:24" x14ac:dyDescent="0.3">
      <c r="A5008" s="13" t="str">
        <f t="shared" si="157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 t="shared" si="156"/>
        <v>P</v>
      </c>
      <c r="Q5008" s="13">
        <f>IFERROR(VLOOKUP($A5008, 'Fielding Data'!$A$1:$H$12056, 5, 0), 0)</f>
        <v>0</v>
      </c>
      <c r="R5008" s="13">
        <f>IFERROR(VLOOKUP($A5008, 'Fielding Data'!$A$1:$H$12056, 6, 0), 0)</f>
        <v>0</v>
      </c>
      <c r="S5008" s="13">
        <f>IFERROR(VLOOKUP($A5008, 'Fielding Data'!$A$1:$H$12056, 7, 0), 0)</f>
        <v>0</v>
      </c>
      <c r="T5008" s="13">
        <f>IFERROR(VLOOKUP($A5008, 'Fielding Data'!$A$1:$H$12056, 8, 0), 0)</f>
        <v>0</v>
      </c>
      <c r="U5008" s="13">
        <f>SUMIFS('Fielding Data'!E:E, 'Fielding Data'!$A:$A, $A5008)</f>
        <v>0</v>
      </c>
      <c r="V5008" s="13">
        <f>SUMIFS('Fielding Data'!F:F, 'Fielding Data'!$A:$A, $A5008)</f>
        <v>0</v>
      </c>
      <c r="W5008" s="13">
        <f>SUMIFS('Fielding Data'!G:G, 'Fielding Data'!$A:$A, $A5008)</f>
        <v>0</v>
      </c>
      <c r="X5008" s="13">
        <f>SUMIFS('Fielding Data'!H:H, 'Fielding Data'!$A:$A, $A5008)</f>
        <v>0</v>
      </c>
    </row>
    <row r="5009" spans="1:24" x14ac:dyDescent="0.3">
      <c r="A5009" s="13" t="str">
        <f t="shared" si="157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 t="shared" si="156"/>
        <v>2B</v>
      </c>
      <c r="Q5009" s="13">
        <f>IFERROR(VLOOKUP($A5009, 'Fielding Data'!$A$1:$H$12056, 5, 0), 0)</f>
        <v>3</v>
      </c>
      <c r="R5009" s="13">
        <f>IFERROR(VLOOKUP($A5009, 'Fielding Data'!$A$1:$H$12056, 6, 0), 0)</f>
        <v>5</v>
      </c>
      <c r="S5009" s="13">
        <f>IFERROR(VLOOKUP($A5009, 'Fielding Data'!$A$1:$H$12056, 7, 0), 0)</f>
        <v>0</v>
      </c>
      <c r="T5009" s="13">
        <f>IFERROR(VLOOKUP($A5009, 'Fielding Data'!$A$1:$H$12056, 8, 0), 0)</f>
        <v>2</v>
      </c>
      <c r="U5009" s="13">
        <f>SUMIFS('Fielding Data'!E:E, 'Fielding Data'!$A:$A, $A5009)</f>
        <v>19</v>
      </c>
      <c r="V5009" s="13">
        <f>SUMIFS('Fielding Data'!F:F, 'Fielding Data'!$A:$A, $A5009)</f>
        <v>28</v>
      </c>
      <c r="W5009" s="13">
        <f>SUMIFS('Fielding Data'!G:G, 'Fielding Data'!$A:$A, $A5009)</f>
        <v>0</v>
      </c>
      <c r="X5009" s="13">
        <f>SUMIFS('Fielding Data'!H:H, 'Fielding Data'!$A:$A, $A5009)</f>
        <v>8</v>
      </c>
    </row>
    <row r="5010" spans="1:24" x14ac:dyDescent="0.3">
      <c r="A5010" s="13" t="str">
        <f t="shared" si="157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 t="shared" si="156"/>
        <v>P</v>
      </c>
      <c r="Q5010" s="13">
        <f>IFERROR(VLOOKUP($A5010, 'Fielding Data'!$A$1:$H$12056, 5, 0), 0)</f>
        <v>1</v>
      </c>
      <c r="R5010" s="13">
        <f>IFERROR(VLOOKUP($A5010, 'Fielding Data'!$A$1:$H$12056, 6, 0), 0)</f>
        <v>1</v>
      </c>
      <c r="S5010" s="13">
        <f>IFERROR(VLOOKUP($A5010, 'Fielding Data'!$A$1:$H$12056, 7, 0), 0)</f>
        <v>0</v>
      </c>
      <c r="T5010" s="13">
        <f>IFERROR(VLOOKUP($A5010, 'Fielding Data'!$A$1:$H$12056, 8, 0), 0)</f>
        <v>0</v>
      </c>
      <c r="U5010" s="13">
        <f>SUMIFS('Fielding Data'!E:E, 'Fielding Data'!$A:$A, $A5010)</f>
        <v>1</v>
      </c>
      <c r="V5010" s="13">
        <f>SUMIFS('Fielding Data'!F:F, 'Fielding Data'!$A:$A, $A5010)</f>
        <v>1</v>
      </c>
      <c r="W5010" s="13">
        <f>SUMIFS('Fielding Data'!G:G, 'Fielding Data'!$A:$A, $A5010)</f>
        <v>0</v>
      </c>
      <c r="X5010" s="13">
        <f>SUMIFS('Fielding Data'!H:H, 'Fielding Data'!$A:$A, $A5010)</f>
        <v>0</v>
      </c>
    </row>
    <row r="5011" spans="1:24" x14ac:dyDescent="0.3">
      <c r="A5011" s="13" t="str">
        <f t="shared" si="157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 t="shared" si="156"/>
        <v>CF</v>
      </c>
      <c r="Q5011" s="13">
        <f>IFERROR(VLOOKUP($A5011, 'Fielding Data'!$A$1:$H$12056, 5, 0), 0)</f>
        <v>11</v>
      </c>
      <c r="R5011" s="13">
        <f>IFERROR(VLOOKUP($A5011, 'Fielding Data'!$A$1:$H$12056, 6, 0), 0)</f>
        <v>1</v>
      </c>
      <c r="S5011" s="13">
        <f>IFERROR(VLOOKUP($A5011, 'Fielding Data'!$A$1:$H$12056, 7, 0), 0)</f>
        <v>0</v>
      </c>
      <c r="T5011" s="13">
        <f>IFERROR(VLOOKUP($A5011, 'Fielding Data'!$A$1:$H$12056, 8, 0), 0)</f>
        <v>0</v>
      </c>
      <c r="U5011" s="13">
        <f>SUMIFS('Fielding Data'!E:E, 'Fielding Data'!$A:$A, $A5011)</f>
        <v>100</v>
      </c>
      <c r="V5011" s="13">
        <f>SUMIFS('Fielding Data'!F:F, 'Fielding Data'!$A:$A, $A5011)</f>
        <v>6</v>
      </c>
      <c r="W5011" s="13">
        <f>SUMIFS('Fielding Data'!G:G, 'Fielding Data'!$A:$A, $A5011)</f>
        <v>4</v>
      </c>
      <c r="X5011" s="13">
        <f>SUMIFS('Fielding Data'!H:H, 'Fielding Data'!$A:$A, $A5011)</f>
        <v>0</v>
      </c>
    </row>
    <row r="5012" spans="1:24" x14ac:dyDescent="0.3">
      <c r="A5012" s="13" t="str">
        <f t="shared" si="157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 t="shared" si="156"/>
        <v>CF</v>
      </c>
      <c r="Q5012" s="13">
        <f>IFERROR(VLOOKUP($A5012, 'Fielding Data'!$A$1:$H$12056, 5, 0), 0)</f>
        <v>15</v>
      </c>
      <c r="R5012" s="13">
        <f>IFERROR(VLOOKUP($A5012, 'Fielding Data'!$A$1:$H$12056, 6, 0), 0)</f>
        <v>0</v>
      </c>
      <c r="S5012" s="13">
        <f>IFERROR(VLOOKUP($A5012, 'Fielding Data'!$A$1:$H$12056, 7, 0), 0)</f>
        <v>0</v>
      </c>
      <c r="T5012" s="13">
        <f>IFERROR(VLOOKUP($A5012, 'Fielding Data'!$A$1:$H$12056, 8, 0), 0)</f>
        <v>0</v>
      </c>
      <c r="U5012" s="13">
        <f>SUMIFS('Fielding Data'!E:E, 'Fielding Data'!$A:$A, $A5012)</f>
        <v>342</v>
      </c>
      <c r="V5012" s="13">
        <f>SUMIFS('Fielding Data'!F:F, 'Fielding Data'!$A:$A, $A5012)</f>
        <v>4</v>
      </c>
      <c r="W5012" s="13">
        <f>SUMIFS('Fielding Data'!G:G, 'Fielding Data'!$A:$A, $A5012)</f>
        <v>8</v>
      </c>
      <c r="X5012" s="13">
        <f>SUMIFS('Fielding Data'!H:H, 'Fielding Data'!$A:$A, $A5012)</f>
        <v>0</v>
      </c>
    </row>
    <row r="5013" spans="1:24" x14ac:dyDescent="0.3">
      <c r="A5013" s="13" t="str">
        <f t="shared" si="157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 t="shared" si="156"/>
        <v>P</v>
      </c>
      <c r="Q5013" s="13">
        <f>IFERROR(VLOOKUP($A5013, 'Fielding Data'!$A$1:$H$12056, 5, 0), 0)</f>
        <v>17</v>
      </c>
      <c r="R5013" s="13">
        <f>IFERROR(VLOOKUP($A5013, 'Fielding Data'!$A$1:$H$12056, 6, 0), 0)</f>
        <v>23</v>
      </c>
      <c r="S5013" s="13">
        <f>IFERROR(VLOOKUP($A5013, 'Fielding Data'!$A$1:$H$12056, 7, 0), 0)</f>
        <v>2</v>
      </c>
      <c r="T5013" s="13">
        <f>IFERROR(VLOOKUP($A5013, 'Fielding Data'!$A$1:$H$12056, 8, 0), 0)</f>
        <v>4</v>
      </c>
      <c r="U5013" s="13">
        <f>SUMIFS('Fielding Data'!E:E, 'Fielding Data'!$A:$A, $A5013)</f>
        <v>17</v>
      </c>
      <c r="V5013" s="13">
        <f>SUMIFS('Fielding Data'!F:F, 'Fielding Data'!$A:$A, $A5013)</f>
        <v>23</v>
      </c>
      <c r="W5013" s="13">
        <f>SUMIFS('Fielding Data'!G:G, 'Fielding Data'!$A:$A, $A5013)</f>
        <v>2</v>
      </c>
      <c r="X5013" s="13">
        <f>SUMIFS('Fielding Data'!H:H, 'Fielding Data'!$A:$A, $A5013)</f>
        <v>4</v>
      </c>
    </row>
    <row r="5014" spans="1:24" x14ac:dyDescent="0.3">
      <c r="A5014" s="13" t="str">
        <f t="shared" si="157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 t="shared" si="156"/>
        <v>P</v>
      </c>
      <c r="Q5014" s="13">
        <f>IFERROR(VLOOKUP($A5014, 'Fielding Data'!$A$1:$H$12056, 5, 0), 0)</f>
        <v>3</v>
      </c>
      <c r="R5014" s="13">
        <f>IFERROR(VLOOKUP($A5014, 'Fielding Data'!$A$1:$H$12056, 6, 0), 0)</f>
        <v>9</v>
      </c>
      <c r="S5014" s="13">
        <f>IFERROR(VLOOKUP($A5014, 'Fielding Data'!$A$1:$H$12056, 7, 0), 0)</f>
        <v>0</v>
      </c>
      <c r="T5014" s="13">
        <f>IFERROR(VLOOKUP($A5014, 'Fielding Data'!$A$1:$H$12056, 8, 0), 0)</f>
        <v>0</v>
      </c>
      <c r="U5014" s="13">
        <f>SUMIFS('Fielding Data'!E:E, 'Fielding Data'!$A:$A, $A5014)</f>
        <v>3</v>
      </c>
      <c r="V5014" s="13">
        <f>SUMIFS('Fielding Data'!F:F, 'Fielding Data'!$A:$A, $A5014)</f>
        <v>9</v>
      </c>
      <c r="W5014" s="13">
        <f>SUMIFS('Fielding Data'!G:G, 'Fielding Data'!$A:$A, $A5014)</f>
        <v>0</v>
      </c>
      <c r="X5014" s="13">
        <f>SUMIFS('Fielding Data'!H:H, 'Fielding Data'!$A:$A, $A5014)</f>
        <v>0</v>
      </c>
    </row>
    <row r="5015" spans="1:24" x14ac:dyDescent="0.3">
      <c r="A5015" s="13" t="str">
        <f t="shared" si="157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 t="shared" si="156"/>
        <v>2B</v>
      </c>
      <c r="Q5015" s="13">
        <f>IFERROR(VLOOKUP($A5015, 'Fielding Data'!$A$1:$H$12056, 5, 0), 0)</f>
        <v>58</v>
      </c>
      <c r="R5015" s="13">
        <f>IFERROR(VLOOKUP($A5015, 'Fielding Data'!$A$1:$H$12056, 6, 0), 0)</f>
        <v>134</v>
      </c>
      <c r="S5015" s="13">
        <f>IFERROR(VLOOKUP($A5015, 'Fielding Data'!$A$1:$H$12056, 7, 0), 0)</f>
        <v>10</v>
      </c>
      <c r="T5015" s="13">
        <f>IFERROR(VLOOKUP($A5015, 'Fielding Data'!$A$1:$H$12056, 8, 0), 0)</f>
        <v>24</v>
      </c>
      <c r="U5015" s="13">
        <f>SUMIFS('Fielding Data'!E:E, 'Fielding Data'!$A:$A, $A5015)</f>
        <v>58</v>
      </c>
      <c r="V5015" s="13">
        <f>SUMIFS('Fielding Data'!F:F, 'Fielding Data'!$A:$A, $A5015)</f>
        <v>134</v>
      </c>
      <c r="W5015" s="13">
        <f>SUMIFS('Fielding Data'!G:G, 'Fielding Data'!$A:$A, $A5015)</f>
        <v>11</v>
      </c>
      <c r="X5015" s="13">
        <f>SUMIFS('Fielding Data'!H:H, 'Fielding Data'!$A:$A, $A5015)</f>
        <v>24</v>
      </c>
    </row>
    <row r="5016" spans="1:24" x14ac:dyDescent="0.3">
      <c r="A5016" s="13" t="str">
        <f t="shared" si="157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 t="shared" si="156"/>
        <v>3B</v>
      </c>
      <c r="Q5016" s="13">
        <f>IFERROR(VLOOKUP($A5016, 'Fielding Data'!$A$1:$H$12056, 5, 0), 0)</f>
        <v>0</v>
      </c>
      <c r="R5016" s="13">
        <f>IFERROR(VLOOKUP($A5016, 'Fielding Data'!$A$1:$H$12056, 6, 0), 0)</f>
        <v>0</v>
      </c>
      <c r="S5016" s="13">
        <f>IFERROR(VLOOKUP($A5016, 'Fielding Data'!$A$1:$H$12056, 7, 0), 0)</f>
        <v>0</v>
      </c>
      <c r="T5016" s="13">
        <f>IFERROR(VLOOKUP($A5016, 'Fielding Data'!$A$1:$H$12056, 8, 0), 0)</f>
        <v>0</v>
      </c>
      <c r="U5016" s="13">
        <f>SUMIFS('Fielding Data'!E:E, 'Fielding Data'!$A:$A, $A5016)</f>
        <v>24</v>
      </c>
      <c r="V5016" s="13">
        <f>SUMIFS('Fielding Data'!F:F, 'Fielding Data'!$A:$A, $A5016)</f>
        <v>0</v>
      </c>
      <c r="W5016" s="13">
        <f>SUMIFS('Fielding Data'!G:G, 'Fielding Data'!$A:$A, $A5016)</f>
        <v>0</v>
      </c>
      <c r="X5016" s="13">
        <f>SUMIFS('Fielding Data'!H:H, 'Fielding Data'!$A:$A, $A5016)</f>
        <v>0</v>
      </c>
    </row>
    <row r="5017" spans="1:24" x14ac:dyDescent="0.3">
      <c r="A5017" s="13" t="str">
        <f t="shared" si="157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 t="shared" si="156"/>
        <v>P</v>
      </c>
      <c r="Q5017" s="13">
        <f>IFERROR(VLOOKUP($A5017, 'Fielding Data'!$A$1:$H$12056, 5, 0), 0)</f>
        <v>1</v>
      </c>
      <c r="R5017" s="13">
        <f>IFERROR(VLOOKUP($A5017, 'Fielding Data'!$A$1:$H$12056, 6, 0), 0)</f>
        <v>1</v>
      </c>
      <c r="S5017" s="13">
        <f>IFERROR(VLOOKUP($A5017, 'Fielding Data'!$A$1:$H$12056, 7, 0), 0)</f>
        <v>0</v>
      </c>
      <c r="T5017" s="13">
        <f>IFERROR(VLOOKUP($A5017, 'Fielding Data'!$A$1:$H$12056, 8, 0), 0)</f>
        <v>0</v>
      </c>
      <c r="U5017" s="13">
        <f>SUMIFS('Fielding Data'!E:E, 'Fielding Data'!$A:$A, $A5017)</f>
        <v>1</v>
      </c>
      <c r="V5017" s="13">
        <f>SUMIFS('Fielding Data'!F:F, 'Fielding Data'!$A:$A, $A5017)</f>
        <v>1</v>
      </c>
      <c r="W5017" s="13">
        <f>SUMIFS('Fielding Data'!G:G, 'Fielding Data'!$A:$A, $A5017)</f>
        <v>0</v>
      </c>
      <c r="X5017" s="13">
        <f>SUMIFS('Fielding Data'!H:H, 'Fielding Data'!$A:$A, $A5017)</f>
        <v>0</v>
      </c>
    </row>
    <row r="5018" spans="1:24" x14ac:dyDescent="0.3">
      <c r="A5018" s="13" t="str">
        <f t="shared" si="157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 t="shared" si="156"/>
        <v>3B</v>
      </c>
      <c r="Q5018" s="13">
        <f>IFERROR(VLOOKUP($A5018, 'Fielding Data'!$A$1:$H$12056, 5, 0), 0)</f>
        <v>109</v>
      </c>
      <c r="R5018" s="13">
        <f>IFERROR(VLOOKUP($A5018, 'Fielding Data'!$A$1:$H$12056, 6, 0), 0)</f>
        <v>278</v>
      </c>
      <c r="S5018" s="13">
        <f>IFERROR(VLOOKUP($A5018, 'Fielding Data'!$A$1:$H$12056, 7, 0), 0)</f>
        <v>11</v>
      </c>
      <c r="T5018" s="13">
        <f>IFERROR(VLOOKUP($A5018, 'Fielding Data'!$A$1:$H$12056, 8, 0), 0)</f>
        <v>22</v>
      </c>
      <c r="U5018" s="13">
        <f>SUMIFS('Fielding Data'!E:E, 'Fielding Data'!$A:$A, $A5018)</f>
        <v>109</v>
      </c>
      <c r="V5018" s="13">
        <f>SUMIFS('Fielding Data'!F:F, 'Fielding Data'!$A:$A, $A5018)</f>
        <v>278</v>
      </c>
      <c r="W5018" s="13">
        <f>SUMIFS('Fielding Data'!G:G, 'Fielding Data'!$A:$A, $A5018)</f>
        <v>11</v>
      </c>
      <c r="X5018" s="13">
        <f>SUMIFS('Fielding Data'!H:H, 'Fielding Data'!$A:$A, $A5018)</f>
        <v>22</v>
      </c>
    </row>
    <row r="5019" spans="1:24" x14ac:dyDescent="0.3">
      <c r="A5019" s="13" t="str">
        <f t="shared" si="157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 t="shared" si="156"/>
        <v>3B</v>
      </c>
      <c r="Q5019" s="13">
        <f>IFERROR(VLOOKUP($A5019, 'Fielding Data'!$A$1:$H$12056, 5, 0), 0)</f>
        <v>131</v>
      </c>
      <c r="R5019" s="13">
        <f>IFERROR(VLOOKUP($A5019, 'Fielding Data'!$A$1:$H$12056, 6, 0), 0)</f>
        <v>328</v>
      </c>
      <c r="S5019" s="13">
        <f>IFERROR(VLOOKUP($A5019, 'Fielding Data'!$A$1:$H$12056, 7, 0), 0)</f>
        <v>23</v>
      </c>
      <c r="T5019" s="13">
        <f>IFERROR(VLOOKUP($A5019, 'Fielding Data'!$A$1:$H$12056, 8, 0), 0)</f>
        <v>43</v>
      </c>
      <c r="U5019" s="13">
        <f>SUMIFS('Fielding Data'!E:E, 'Fielding Data'!$A:$A, $A5019)</f>
        <v>131</v>
      </c>
      <c r="V5019" s="13">
        <f>SUMIFS('Fielding Data'!F:F, 'Fielding Data'!$A:$A, $A5019)</f>
        <v>328</v>
      </c>
      <c r="W5019" s="13">
        <f>SUMIFS('Fielding Data'!G:G, 'Fielding Data'!$A:$A, $A5019)</f>
        <v>23</v>
      </c>
      <c r="X5019" s="13">
        <f>SUMIFS('Fielding Data'!H:H, 'Fielding Data'!$A:$A, $A5019)</f>
        <v>43</v>
      </c>
    </row>
    <row r="5020" spans="1:24" x14ac:dyDescent="0.3">
      <c r="A5020" s="13" t="str">
        <f t="shared" si="157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 t="shared" si="156"/>
        <v>P</v>
      </c>
      <c r="Q5020" s="13">
        <f>IFERROR(VLOOKUP($A5020, 'Fielding Data'!$A$1:$H$12056, 5, 0), 0)</f>
        <v>1</v>
      </c>
      <c r="R5020" s="13">
        <f>IFERROR(VLOOKUP($A5020, 'Fielding Data'!$A$1:$H$12056, 6, 0), 0)</f>
        <v>4</v>
      </c>
      <c r="S5020" s="13">
        <f>IFERROR(VLOOKUP($A5020, 'Fielding Data'!$A$1:$H$12056, 7, 0), 0)</f>
        <v>0</v>
      </c>
      <c r="T5020" s="13">
        <f>IFERROR(VLOOKUP($A5020, 'Fielding Data'!$A$1:$H$12056, 8, 0), 0)</f>
        <v>0</v>
      </c>
      <c r="U5020" s="13">
        <f>SUMIFS('Fielding Data'!E:E, 'Fielding Data'!$A:$A, $A5020)</f>
        <v>1</v>
      </c>
      <c r="V5020" s="13">
        <f>SUMIFS('Fielding Data'!F:F, 'Fielding Data'!$A:$A, $A5020)</f>
        <v>4</v>
      </c>
      <c r="W5020" s="13">
        <f>SUMIFS('Fielding Data'!G:G, 'Fielding Data'!$A:$A, $A5020)</f>
        <v>0</v>
      </c>
      <c r="X5020" s="13">
        <f>SUMIFS('Fielding Data'!H:H, 'Fielding Data'!$A:$A, $A5020)</f>
        <v>0</v>
      </c>
    </row>
    <row r="5021" spans="1:24" x14ac:dyDescent="0.3">
      <c r="A5021" s="13" t="str">
        <f t="shared" si="157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 t="shared" si="156"/>
        <v>C</v>
      </c>
      <c r="Q5021" s="13">
        <f>IFERROR(VLOOKUP($A5021, 'Fielding Data'!$A$1:$H$12056, 5, 0), 0)</f>
        <v>19</v>
      </c>
      <c r="R5021" s="13">
        <f>IFERROR(VLOOKUP($A5021, 'Fielding Data'!$A$1:$H$12056, 6, 0), 0)</f>
        <v>1</v>
      </c>
      <c r="S5021" s="13">
        <f>IFERROR(VLOOKUP($A5021, 'Fielding Data'!$A$1:$H$12056, 7, 0), 0)</f>
        <v>1</v>
      </c>
      <c r="T5021" s="13">
        <f>IFERROR(VLOOKUP($A5021, 'Fielding Data'!$A$1:$H$12056, 8, 0), 0)</f>
        <v>1</v>
      </c>
      <c r="U5021" s="13">
        <f>SUMIFS('Fielding Data'!E:E, 'Fielding Data'!$A:$A, $A5021)</f>
        <v>89</v>
      </c>
      <c r="V5021" s="13">
        <f>SUMIFS('Fielding Data'!F:F, 'Fielding Data'!$A:$A, $A5021)</f>
        <v>1</v>
      </c>
      <c r="W5021" s="13">
        <f>SUMIFS('Fielding Data'!G:G, 'Fielding Data'!$A:$A, $A5021)</f>
        <v>1</v>
      </c>
      <c r="X5021" s="13">
        <f>SUMIFS('Fielding Data'!H:H, 'Fielding Data'!$A:$A, $A5021)</f>
        <v>1</v>
      </c>
    </row>
    <row r="5022" spans="1:24" x14ac:dyDescent="0.3">
      <c r="A5022" s="13" t="str">
        <f t="shared" si="157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 t="shared" si="156"/>
        <v>P</v>
      </c>
      <c r="Q5022" s="13">
        <f>IFERROR(VLOOKUP($A5022, 'Fielding Data'!$A$1:$H$12056, 5, 0), 0)</f>
        <v>2</v>
      </c>
      <c r="R5022" s="13">
        <f>IFERROR(VLOOKUP($A5022, 'Fielding Data'!$A$1:$H$12056, 6, 0), 0)</f>
        <v>5</v>
      </c>
      <c r="S5022" s="13">
        <f>IFERROR(VLOOKUP($A5022, 'Fielding Data'!$A$1:$H$12056, 7, 0), 0)</f>
        <v>0</v>
      </c>
      <c r="T5022" s="13">
        <f>IFERROR(VLOOKUP($A5022, 'Fielding Data'!$A$1:$H$12056, 8, 0), 0)</f>
        <v>0</v>
      </c>
      <c r="U5022" s="13">
        <f>SUMIFS('Fielding Data'!E:E, 'Fielding Data'!$A:$A, $A5022)</f>
        <v>2</v>
      </c>
      <c r="V5022" s="13">
        <f>SUMIFS('Fielding Data'!F:F, 'Fielding Data'!$A:$A, $A5022)</f>
        <v>5</v>
      </c>
      <c r="W5022" s="13">
        <f>SUMIFS('Fielding Data'!G:G, 'Fielding Data'!$A:$A, $A5022)</f>
        <v>0</v>
      </c>
      <c r="X5022" s="13">
        <f>SUMIFS('Fielding Data'!H:H, 'Fielding Data'!$A:$A, $A5022)</f>
        <v>0</v>
      </c>
    </row>
    <row r="5023" spans="1:24" x14ac:dyDescent="0.3">
      <c r="A5023" s="13" t="str">
        <f t="shared" si="157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 t="shared" si="156"/>
        <v>2B</v>
      </c>
      <c r="Q5023" s="13">
        <f>IFERROR(VLOOKUP($A5023, 'Fielding Data'!$A$1:$H$12056, 5, 0), 0)</f>
        <v>261</v>
      </c>
      <c r="R5023" s="13">
        <f>IFERROR(VLOOKUP($A5023, 'Fielding Data'!$A$1:$H$12056, 6, 0), 0)</f>
        <v>475</v>
      </c>
      <c r="S5023" s="13">
        <f>IFERROR(VLOOKUP($A5023, 'Fielding Data'!$A$1:$H$12056, 7, 0), 0)</f>
        <v>15</v>
      </c>
      <c r="T5023" s="13">
        <f>IFERROR(VLOOKUP($A5023, 'Fielding Data'!$A$1:$H$12056, 8, 0), 0)</f>
        <v>98</v>
      </c>
      <c r="U5023" s="13">
        <f>SUMIFS('Fielding Data'!E:E, 'Fielding Data'!$A:$A, $A5023)</f>
        <v>261</v>
      </c>
      <c r="V5023" s="13">
        <f>SUMIFS('Fielding Data'!F:F, 'Fielding Data'!$A:$A, $A5023)</f>
        <v>475</v>
      </c>
      <c r="W5023" s="13">
        <f>SUMIFS('Fielding Data'!G:G, 'Fielding Data'!$A:$A, $A5023)</f>
        <v>15</v>
      </c>
      <c r="X5023" s="13">
        <f>SUMIFS('Fielding Data'!H:H, 'Fielding Data'!$A:$A, $A5023)</f>
        <v>98</v>
      </c>
    </row>
    <row r="5024" spans="1:24" x14ac:dyDescent="0.3">
      <c r="A5024" s="13" t="str">
        <f t="shared" si="157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 t="shared" si="156"/>
        <v>P</v>
      </c>
      <c r="Q5024" s="13">
        <f>IFERROR(VLOOKUP($A5024, 'Fielding Data'!$A$1:$H$12056, 5, 0), 0)</f>
        <v>0</v>
      </c>
      <c r="R5024" s="13">
        <f>IFERROR(VLOOKUP($A5024, 'Fielding Data'!$A$1:$H$12056, 6, 0), 0)</f>
        <v>0</v>
      </c>
      <c r="S5024" s="13">
        <f>IFERROR(VLOOKUP($A5024, 'Fielding Data'!$A$1:$H$12056, 7, 0), 0)</f>
        <v>0</v>
      </c>
      <c r="T5024" s="13">
        <f>IFERROR(VLOOKUP($A5024, 'Fielding Data'!$A$1:$H$12056, 8, 0), 0)</f>
        <v>0</v>
      </c>
      <c r="U5024" s="13">
        <f>SUMIFS('Fielding Data'!E:E, 'Fielding Data'!$A:$A, $A5024)</f>
        <v>0</v>
      </c>
      <c r="V5024" s="13">
        <f>SUMIFS('Fielding Data'!F:F, 'Fielding Data'!$A:$A, $A5024)</f>
        <v>0</v>
      </c>
      <c r="W5024" s="13">
        <f>SUMIFS('Fielding Data'!G:G, 'Fielding Data'!$A:$A, $A5024)</f>
        <v>0</v>
      </c>
      <c r="X5024" s="13">
        <f>SUMIFS('Fielding Data'!H:H, 'Fielding Data'!$A:$A, $A5024)</f>
        <v>0</v>
      </c>
    </row>
    <row r="5025" spans="1:24" x14ac:dyDescent="0.3">
      <c r="A5025" s="13" t="str">
        <f t="shared" si="157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 t="shared" si="156"/>
        <v>1B</v>
      </c>
      <c r="Q5025" s="13">
        <f>IFERROR(VLOOKUP($A5025, 'Fielding Data'!$A$1:$H$12056, 5, 0), 0)</f>
        <v>1108</v>
      </c>
      <c r="R5025" s="13">
        <f>IFERROR(VLOOKUP($A5025, 'Fielding Data'!$A$1:$H$12056, 6, 0), 0)</f>
        <v>82</v>
      </c>
      <c r="S5025" s="13">
        <f>IFERROR(VLOOKUP($A5025, 'Fielding Data'!$A$1:$H$12056, 7, 0), 0)</f>
        <v>7</v>
      </c>
      <c r="T5025" s="13">
        <f>IFERROR(VLOOKUP($A5025, 'Fielding Data'!$A$1:$H$12056, 8, 0), 0)</f>
        <v>125</v>
      </c>
      <c r="U5025" s="13">
        <f>SUMIFS('Fielding Data'!E:E, 'Fielding Data'!$A:$A, $A5025)</f>
        <v>1110</v>
      </c>
      <c r="V5025" s="13">
        <f>SUMIFS('Fielding Data'!F:F, 'Fielding Data'!$A:$A, $A5025)</f>
        <v>82</v>
      </c>
      <c r="W5025" s="13">
        <f>SUMIFS('Fielding Data'!G:G, 'Fielding Data'!$A:$A, $A5025)</f>
        <v>7</v>
      </c>
      <c r="X5025" s="13">
        <f>SUMIFS('Fielding Data'!H:H, 'Fielding Data'!$A:$A, $A5025)</f>
        <v>125</v>
      </c>
    </row>
    <row r="5026" spans="1:24" x14ac:dyDescent="0.3">
      <c r="A5026" s="13" t="str">
        <f t="shared" si="157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 t="shared" si="156"/>
        <v>P</v>
      </c>
      <c r="Q5026" s="13">
        <f>IFERROR(VLOOKUP($A5026, 'Fielding Data'!$A$1:$H$12056, 5, 0), 0)</f>
        <v>1</v>
      </c>
      <c r="R5026" s="13">
        <f>IFERROR(VLOOKUP($A5026, 'Fielding Data'!$A$1:$H$12056, 6, 0), 0)</f>
        <v>8</v>
      </c>
      <c r="S5026" s="13">
        <f>IFERROR(VLOOKUP($A5026, 'Fielding Data'!$A$1:$H$12056, 7, 0), 0)</f>
        <v>0</v>
      </c>
      <c r="T5026" s="13">
        <f>IFERROR(VLOOKUP($A5026, 'Fielding Data'!$A$1:$H$12056, 8, 0), 0)</f>
        <v>1</v>
      </c>
      <c r="U5026" s="13">
        <f>SUMIFS('Fielding Data'!E:E, 'Fielding Data'!$A:$A, $A5026)</f>
        <v>1</v>
      </c>
      <c r="V5026" s="13">
        <f>SUMIFS('Fielding Data'!F:F, 'Fielding Data'!$A:$A, $A5026)</f>
        <v>8</v>
      </c>
      <c r="W5026" s="13">
        <f>SUMIFS('Fielding Data'!G:G, 'Fielding Data'!$A:$A, $A5026)</f>
        <v>0</v>
      </c>
      <c r="X5026" s="13">
        <f>SUMIFS('Fielding Data'!H:H, 'Fielding Data'!$A:$A, $A5026)</f>
        <v>1</v>
      </c>
    </row>
    <row r="5027" spans="1:24" x14ac:dyDescent="0.3">
      <c r="A5027" s="13" t="str">
        <f t="shared" si="157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 t="shared" si="156"/>
        <v>P</v>
      </c>
      <c r="Q5027" s="13">
        <f>IFERROR(VLOOKUP($A5027, 'Fielding Data'!$A$1:$H$12056, 5, 0), 0)</f>
        <v>4</v>
      </c>
      <c r="R5027" s="13">
        <f>IFERROR(VLOOKUP($A5027, 'Fielding Data'!$A$1:$H$12056, 6, 0), 0)</f>
        <v>12</v>
      </c>
      <c r="S5027" s="13">
        <f>IFERROR(VLOOKUP($A5027, 'Fielding Data'!$A$1:$H$12056, 7, 0), 0)</f>
        <v>5</v>
      </c>
      <c r="T5027" s="13">
        <f>IFERROR(VLOOKUP($A5027, 'Fielding Data'!$A$1:$H$12056, 8, 0), 0)</f>
        <v>0</v>
      </c>
      <c r="U5027" s="13">
        <f>SUMIFS('Fielding Data'!E:E, 'Fielding Data'!$A:$A, $A5027)</f>
        <v>4</v>
      </c>
      <c r="V5027" s="13">
        <f>SUMIFS('Fielding Data'!F:F, 'Fielding Data'!$A:$A, $A5027)</f>
        <v>12</v>
      </c>
      <c r="W5027" s="13">
        <f>SUMIFS('Fielding Data'!G:G, 'Fielding Data'!$A:$A, $A5027)</f>
        <v>5</v>
      </c>
      <c r="X5027" s="13">
        <f>SUMIFS('Fielding Data'!H:H, 'Fielding Data'!$A:$A, $A5027)</f>
        <v>0</v>
      </c>
    </row>
    <row r="5028" spans="1:24" x14ac:dyDescent="0.3">
      <c r="A5028" s="13" t="str">
        <f t="shared" si="157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 t="shared" si="156"/>
        <v>2B</v>
      </c>
      <c r="Q5028" s="13">
        <f>IFERROR(VLOOKUP($A5028, 'Fielding Data'!$A$1:$H$12056, 5, 0), 0)</f>
        <v>9</v>
      </c>
      <c r="R5028" s="13">
        <f>IFERROR(VLOOKUP($A5028, 'Fielding Data'!$A$1:$H$12056, 6, 0), 0)</f>
        <v>16</v>
      </c>
      <c r="S5028" s="13">
        <f>IFERROR(VLOOKUP($A5028, 'Fielding Data'!$A$1:$H$12056, 7, 0), 0)</f>
        <v>1</v>
      </c>
      <c r="T5028" s="13">
        <f>IFERROR(VLOOKUP($A5028, 'Fielding Data'!$A$1:$H$12056, 8, 0), 0)</f>
        <v>3</v>
      </c>
      <c r="U5028" s="13">
        <f>SUMIFS('Fielding Data'!E:E, 'Fielding Data'!$A:$A, $A5028)</f>
        <v>24</v>
      </c>
      <c r="V5028" s="13">
        <f>SUMIFS('Fielding Data'!F:F, 'Fielding Data'!$A:$A, $A5028)</f>
        <v>31</v>
      </c>
      <c r="W5028" s="13">
        <f>SUMIFS('Fielding Data'!G:G, 'Fielding Data'!$A:$A, $A5028)</f>
        <v>2</v>
      </c>
      <c r="X5028" s="13">
        <f>SUMIFS('Fielding Data'!H:H, 'Fielding Data'!$A:$A, $A5028)</f>
        <v>8</v>
      </c>
    </row>
    <row r="5029" spans="1:24" x14ac:dyDescent="0.3">
      <c r="A5029" s="13" t="str">
        <f t="shared" si="157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 t="shared" si="156"/>
        <v>P</v>
      </c>
      <c r="Q5029" s="13">
        <f>IFERROR(VLOOKUP($A5029, 'Fielding Data'!$A$1:$H$12056, 5, 0), 0)</f>
        <v>2</v>
      </c>
      <c r="R5029" s="13">
        <f>IFERROR(VLOOKUP($A5029, 'Fielding Data'!$A$1:$H$12056, 6, 0), 0)</f>
        <v>10</v>
      </c>
      <c r="S5029" s="13">
        <f>IFERROR(VLOOKUP($A5029, 'Fielding Data'!$A$1:$H$12056, 7, 0), 0)</f>
        <v>0</v>
      </c>
      <c r="T5029" s="13">
        <f>IFERROR(VLOOKUP($A5029, 'Fielding Data'!$A$1:$H$12056, 8, 0), 0)</f>
        <v>1</v>
      </c>
      <c r="U5029" s="13">
        <f>SUMIFS('Fielding Data'!E:E, 'Fielding Data'!$A:$A, $A5029)</f>
        <v>2</v>
      </c>
      <c r="V5029" s="13">
        <f>SUMIFS('Fielding Data'!F:F, 'Fielding Data'!$A:$A, $A5029)</f>
        <v>10</v>
      </c>
      <c r="W5029" s="13">
        <f>SUMIFS('Fielding Data'!G:G, 'Fielding Data'!$A:$A, $A5029)</f>
        <v>0</v>
      </c>
      <c r="X5029" s="13">
        <f>SUMIFS('Fielding Data'!H:H, 'Fielding Data'!$A:$A, $A5029)</f>
        <v>1</v>
      </c>
    </row>
    <row r="5030" spans="1:24" x14ac:dyDescent="0.3">
      <c r="A5030" s="13" t="str">
        <f t="shared" si="157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 t="shared" si="156"/>
        <v>P</v>
      </c>
      <c r="Q5030" s="13">
        <f>IFERROR(VLOOKUP($A5030, 'Fielding Data'!$A$1:$H$12056, 5, 0), 0)</f>
        <v>0</v>
      </c>
      <c r="R5030" s="13">
        <f>IFERROR(VLOOKUP($A5030, 'Fielding Data'!$A$1:$H$12056, 6, 0), 0)</f>
        <v>0</v>
      </c>
      <c r="S5030" s="13">
        <f>IFERROR(VLOOKUP($A5030, 'Fielding Data'!$A$1:$H$12056, 7, 0), 0)</f>
        <v>0</v>
      </c>
      <c r="T5030" s="13">
        <f>IFERROR(VLOOKUP($A5030, 'Fielding Data'!$A$1:$H$12056, 8, 0), 0)</f>
        <v>0</v>
      </c>
      <c r="U5030" s="13">
        <f>SUMIFS('Fielding Data'!E:E, 'Fielding Data'!$A:$A, $A5030)</f>
        <v>0</v>
      </c>
      <c r="V5030" s="13">
        <f>SUMIFS('Fielding Data'!F:F, 'Fielding Data'!$A:$A, $A5030)</f>
        <v>0</v>
      </c>
      <c r="W5030" s="13">
        <f>SUMIFS('Fielding Data'!G:G, 'Fielding Data'!$A:$A, $A5030)</f>
        <v>0</v>
      </c>
      <c r="X5030" s="13">
        <f>SUMIFS('Fielding Data'!H:H, 'Fielding Data'!$A:$A, $A5030)</f>
        <v>0</v>
      </c>
    </row>
    <row r="5031" spans="1:24" x14ac:dyDescent="0.3">
      <c r="A5031" s="13" t="str">
        <f t="shared" si="157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 t="shared" si="156"/>
        <v>P</v>
      </c>
      <c r="Q5031" s="13">
        <f>IFERROR(VLOOKUP($A5031, 'Fielding Data'!$A$1:$H$12056, 5, 0), 0)</f>
        <v>2</v>
      </c>
      <c r="R5031" s="13">
        <f>IFERROR(VLOOKUP($A5031, 'Fielding Data'!$A$1:$H$12056, 6, 0), 0)</f>
        <v>6</v>
      </c>
      <c r="S5031" s="13">
        <f>IFERROR(VLOOKUP($A5031, 'Fielding Data'!$A$1:$H$12056, 7, 0), 0)</f>
        <v>1</v>
      </c>
      <c r="T5031" s="13">
        <f>IFERROR(VLOOKUP($A5031, 'Fielding Data'!$A$1:$H$12056, 8, 0), 0)</f>
        <v>0</v>
      </c>
      <c r="U5031" s="13">
        <f>SUMIFS('Fielding Data'!E:E, 'Fielding Data'!$A:$A, $A5031)</f>
        <v>2</v>
      </c>
      <c r="V5031" s="13">
        <f>SUMIFS('Fielding Data'!F:F, 'Fielding Data'!$A:$A, $A5031)</f>
        <v>6</v>
      </c>
      <c r="W5031" s="13">
        <f>SUMIFS('Fielding Data'!G:G, 'Fielding Data'!$A:$A, $A5031)</f>
        <v>1</v>
      </c>
      <c r="X5031" s="13">
        <f>SUMIFS('Fielding Data'!H:H, 'Fielding Data'!$A:$A, $A5031)</f>
        <v>0</v>
      </c>
    </row>
    <row r="5032" spans="1:24" x14ac:dyDescent="0.3">
      <c r="A5032" s="13" t="str">
        <f t="shared" si="157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 t="shared" si="156"/>
        <v>1B</v>
      </c>
      <c r="Q5032" s="13">
        <f>IFERROR(VLOOKUP($A5032, 'Fielding Data'!$A$1:$H$12056, 5, 0), 0)</f>
        <v>149</v>
      </c>
      <c r="R5032" s="13">
        <f>IFERROR(VLOOKUP($A5032, 'Fielding Data'!$A$1:$H$12056, 6, 0), 0)</f>
        <v>8</v>
      </c>
      <c r="S5032" s="13">
        <f>IFERROR(VLOOKUP($A5032, 'Fielding Data'!$A$1:$H$12056, 7, 0), 0)</f>
        <v>1</v>
      </c>
      <c r="T5032" s="13">
        <f>IFERROR(VLOOKUP($A5032, 'Fielding Data'!$A$1:$H$12056, 8, 0), 0)</f>
        <v>13</v>
      </c>
      <c r="U5032" s="13">
        <f>SUMIFS('Fielding Data'!E:E, 'Fielding Data'!$A:$A, $A5032)</f>
        <v>149</v>
      </c>
      <c r="V5032" s="13">
        <f>SUMIFS('Fielding Data'!F:F, 'Fielding Data'!$A:$A, $A5032)</f>
        <v>8</v>
      </c>
      <c r="W5032" s="13">
        <f>SUMIFS('Fielding Data'!G:G, 'Fielding Data'!$A:$A, $A5032)</f>
        <v>1</v>
      </c>
      <c r="X5032" s="13">
        <f>SUMIFS('Fielding Data'!H:H, 'Fielding Data'!$A:$A, $A5032)</f>
        <v>13</v>
      </c>
    </row>
    <row r="5033" spans="1:24" x14ac:dyDescent="0.3">
      <c r="A5033" s="13" t="str">
        <f t="shared" si="157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 t="shared" si="156"/>
        <v>CF</v>
      </c>
      <c r="Q5033" s="13">
        <f>IFERROR(VLOOKUP($A5033, 'Fielding Data'!$A$1:$H$12056, 5, 0), 0)</f>
        <v>224</v>
      </c>
      <c r="R5033" s="13">
        <f>IFERROR(VLOOKUP($A5033, 'Fielding Data'!$A$1:$H$12056, 6, 0), 0)</f>
        <v>4</v>
      </c>
      <c r="S5033" s="13">
        <f>IFERROR(VLOOKUP($A5033, 'Fielding Data'!$A$1:$H$12056, 7, 0), 0)</f>
        <v>4</v>
      </c>
      <c r="T5033" s="13">
        <f>IFERROR(VLOOKUP($A5033, 'Fielding Data'!$A$1:$H$12056, 8, 0), 0)</f>
        <v>0</v>
      </c>
      <c r="U5033" s="13">
        <f>SUMIFS('Fielding Data'!E:E, 'Fielding Data'!$A:$A, $A5033)</f>
        <v>456</v>
      </c>
      <c r="V5033" s="13">
        <f>SUMIFS('Fielding Data'!F:F, 'Fielding Data'!$A:$A, $A5033)</f>
        <v>8</v>
      </c>
      <c r="W5033" s="13">
        <f>SUMIFS('Fielding Data'!G:G, 'Fielding Data'!$A:$A, $A5033)</f>
        <v>8</v>
      </c>
      <c r="X5033" s="13">
        <f>SUMIFS('Fielding Data'!H:H, 'Fielding Data'!$A:$A, $A5033)</f>
        <v>0</v>
      </c>
    </row>
    <row r="5034" spans="1:24" x14ac:dyDescent="0.3">
      <c r="A5034" s="13" t="str">
        <f t="shared" si="157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 t="shared" si="156"/>
        <v>P</v>
      </c>
      <c r="Q5034" s="13">
        <f>IFERROR(VLOOKUP($A5034, 'Fielding Data'!$A$1:$H$12056, 5, 0), 0)</f>
        <v>7</v>
      </c>
      <c r="R5034" s="13">
        <f>IFERROR(VLOOKUP($A5034, 'Fielding Data'!$A$1:$H$12056, 6, 0), 0)</f>
        <v>4</v>
      </c>
      <c r="S5034" s="13">
        <f>IFERROR(VLOOKUP($A5034, 'Fielding Data'!$A$1:$H$12056, 7, 0), 0)</f>
        <v>2</v>
      </c>
      <c r="T5034" s="13">
        <f>IFERROR(VLOOKUP($A5034, 'Fielding Data'!$A$1:$H$12056, 8, 0), 0)</f>
        <v>0</v>
      </c>
      <c r="U5034" s="13">
        <f>SUMIFS('Fielding Data'!E:E, 'Fielding Data'!$A:$A, $A5034)</f>
        <v>7</v>
      </c>
      <c r="V5034" s="13">
        <f>SUMIFS('Fielding Data'!F:F, 'Fielding Data'!$A:$A, $A5034)</f>
        <v>4</v>
      </c>
      <c r="W5034" s="13">
        <f>SUMIFS('Fielding Data'!G:G, 'Fielding Data'!$A:$A, $A5034)</f>
        <v>2</v>
      </c>
      <c r="X5034" s="13">
        <f>SUMIFS('Fielding Data'!H:H, 'Fielding Data'!$A:$A, $A5034)</f>
        <v>0</v>
      </c>
    </row>
    <row r="5035" spans="1:24" x14ac:dyDescent="0.3">
      <c r="A5035" s="13" t="str">
        <f t="shared" si="157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 t="shared" si="156"/>
        <v>CF</v>
      </c>
      <c r="Q5035" s="13">
        <f>IFERROR(VLOOKUP($A5035, 'Fielding Data'!$A$1:$H$12056, 5, 0), 0)</f>
        <v>312</v>
      </c>
      <c r="R5035" s="13">
        <f>IFERROR(VLOOKUP($A5035, 'Fielding Data'!$A$1:$H$12056, 6, 0), 0)</f>
        <v>9</v>
      </c>
      <c r="S5035" s="13">
        <f>IFERROR(VLOOKUP($A5035, 'Fielding Data'!$A$1:$H$12056, 7, 0), 0)</f>
        <v>4</v>
      </c>
      <c r="T5035" s="13">
        <f>IFERROR(VLOOKUP($A5035, 'Fielding Data'!$A$1:$H$12056, 8, 0), 0)</f>
        <v>1</v>
      </c>
      <c r="U5035" s="13">
        <f>SUMIFS('Fielding Data'!E:E, 'Fielding Data'!$A:$A, $A5035)</f>
        <v>624</v>
      </c>
      <c r="V5035" s="13">
        <f>SUMIFS('Fielding Data'!F:F, 'Fielding Data'!$A:$A, $A5035)</f>
        <v>18</v>
      </c>
      <c r="W5035" s="13">
        <f>SUMIFS('Fielding Data'!G:G, 'Fielding Data'!$A:$A, $A5035)</f>
        <v>8</v>
      </c>
      <c r="X5035" s="13">
        <f>SUMIFS('Fielding Data'!H:H, 'Fielding Data'!$A:$A, $A5035)</f>
        <v>2</v>
      </c>
    </row>
    <row r="5036" spans="1:24" x14ac:dyDescent="0.3">
      <c r="A5036" s="13" t="str">
        <f t="shared" si="157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 t="shared" si="156"/>
        <v>P</v>
      </c>
      <c r="Q5036" s="13">
        <f>IFERROR(VLOOKUP($A5036, 'Fielding Data'!$A$1:$H$12056, 5, 0), 0)</f>
        <v>1</v>
      </c>
      <c r="R5036" s="13">
        <f>IFERROR(VLOOKUP($A5036, 'Fielding Data'!$A$1:$H$12056, 6, 0), 0)</f>
        <v>1</v>
      </c>
      <c r="S5036" s="13">
        <f>IFERROR(VLOOKUP($A5036, 'Fielding Data'!$A$1:$H$12056, 7, 0), 0)</f>
        <v>1</v>
      </c>
      <c r="T5036" s="13">
        <f>IFERROR(VLOOKUP($A5036, 'Fielding Data'!$A$1:$H$12056, 8, 0), 0)</f>
        <v>0</v>
      </c>
      <c r="U5036" s="13">
        <f>SUMIFS('Fielding Data'!E:E, 'Fielding Data'!$A:$A, $A5036)</f>
        <v>1</v>
      </c>
      <c r="V5036" s="13">
        <f>SUMIFS('Fielding Data'!F:F, 'Fielding Data'!$A:$A, $A5036)</f>
        <v>1</v>
      </c>
      <c r="W5036" s="13">
        <f>SUMIFS('Fielding Data'!G:G, 'Fielding Data'!$A:$A, $A5036)</f>
        <v>1</v>
      </c>
      <c r="X5036" s="13">
        <f>SUMIFS('Fielding Data'!H:H, 'Fielding Data'!$A:$A, $A5036)</f>
        <v>0</v>
      </c>
    </row>
    <row r="5037" spans="1:24" x14ac:dyDescent="0.3">
      <c r="A5037" s="13" t="str">
        <f t="shared" si="157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 t="shared" si="156"/>
        <v>P</v>
      </c>
      <c r="Q5037" s="13">
        <f>IFERROR(VLOOKUP($A5037, 'Fielding Data'!$A$1:$H$12056, 5, 0), 0)</f>
        <v>0</v>
      </c>
      <c r="R5037" s="13">
        <f>IFERROR(VLOOKUP($A5037, 'Fielding Data'!$A$1:$H$12056, 6, 0), 0)</f>
        <v>1</v>
      </c>
      <c r="S5037" s="13">
        <f>IFERROR(VLOOKUP($A5037, 'Fielding Data'!$A$1:$H$12056, 7, 0), 0)</f>
        <v>0</v>
      </c>
      <c r="T5037" s="13">
        <f>IFERROR(VLOOKUP($A5037, 'Fielding Data'!$A$1:$H$12056, 8, 0), 0)</f>
        <v>0</v>
      </c>
      <c r="U5037" s="13">
        <f>SUMIFS('Fielding Data'!E:E, 'Fielding Data'!$A:$A, $A5037)</f>
        <v>0</v>
      </c>
      <c r="V5037" s="13">
        <f>SUMIFS('Fielding Data'!F:F, 'Fielding Data'!$A:$A, $A5037)</f>
        <v>1</v>
      </c>
      <c r="W5037" s="13">
        <f>SUMIFS('Fielding Data'!G:G, 'Fielding Data'!$A:$A, $A5037)</f>
        <v>0</v>
      </c>
      <c r="X5037" s="13">
        <f>SUMIFS('Fielding Data'!H:H, 'Fielding Data'!$A:$A, $A5037)</f>
        <v>0</v>
      </c>
    </row>
    <row r="5038" spans="1:24" x14ac:dyDescent="0.3">
      <c r="A5038" s="13" t="str">
        <f t="shared" si="157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 t="shared" si="156"/>
        <v>P</v>
      </c>
      <c r="Q5038" s="13">
        <f>IFERROR(VLOOKUP($A5038, 'Fielding Data'!$A$1:$H$12056, 5, 0), 0)</f>
        <v>1</v>
      </c>
      <c r="R5038" s="13">
        <f>IFERROR(VLOOKUP($A5038, 'Fielding Data'!$A$1:$H$12056, 6, 0), 0)</f>
        <v>0</v>
      </c>
      <c r="S5038" s="13">
        <f>IFERROR(VLOOKUP($A5038, 'Fielding Data'!$A$1:$H$12056, 7, 0), 0)</f>
        <v>0</v>
      </c>
      <c r="T5038" s="13">
        <f>IFERROR(VLOOKUP($A5038, 'Fielding Data'!$A$1:$H$12056, 8, 0), 0)</f>
        <v>0</v>
      </c>
      <c r="U5038" s="13">
        <f>SUMIFS('Fielding Data'!E:E, 'Fielding Data'!$A:$A, $A5038)</f>
        <v>1</v>
      </c>
      <c r="V5038" s="13">
        <f>SUMIFS('Fielding Data'!F:F, 'Fielding Data'!$A:$A, $A5038)</f>
        <v>0</v>
      </c>
      <c r="W5038" s="13">
        <f>SUMIFS('Fielding Data'!G:G, 'Fielding Data'!$A:$A, $A5038)</f>
        <v>0</v>
      </c>
      <c r="X5038" s="13">
        <f>SUMIFS('Fielding Data'!H:H, 'Fielding Data'!$A:$A, $A5038)</f>
        <v>0</v>
      </c>
    </row>
    <row r="5039" spans="1:24" x14ac:dyDescent="0.3">
      <c r="A5039" s="13" t="str">
        <f t="shared" si="157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 t="shared" si="156"/>
        <v>P</v>
      </c>
      <c r="Q5039" s="13">
        <f>IFERROR(VLOOKUP($A5039, 'Fielding Data'!$A$1:$H$12056, 5, 0), 0)</f>
        <v>2</v>
      </c>
      <c r="R5039" s="13">
        <f>IFERROR(VLOOKUP($A5039, 'Fielding Data'!$A$1:$H$12056, 6, 0), 0)</f>
        <v>22</v>
      </c>
      <c r="S5039" s="13">
        <f>IFERROR(VLOOKUP($A5039, 'Fielding Data'!$A$1:$H$12056, 7, 0), 0)</f>
        <v>0</v>
      </c>
      <c r="T5039" s="13">
        <f>IFERROR(VLOOKUP($A5039, 'Fielding Data'!$A$1:$H$12056, 8, 0), 0)</f>
        <v>2</v>
      </c>
      <c r="U5039" s="13">
        <f>SUMIFS('Fielding Data'!E:E, 'Fielding Data'!$A:$A, $A5039)</f>
        <v>2</v>
      </c>
      <c r="V5039" s="13">
        <f>SUMIFS('Fielding Data'!F:F, 'Fielding Data'!$A:$A, $A5039)</f>
        <v>22</v>
      </c>
      <c r="W5039" s="13">
        <f>SUMIFS('Fielding Data'!G:G, 'Fielding Data'!$A:$A, $A5039)</f>
        <v>0</v>
      </c>
      <c r="X5039" s="13">
        <f>SUMIFS('Fielding Data'!H:H, 'Fielding Data'!$A:$A, $A5039)</f>
        <v>2</v>
      </c>
    </row>
    <row r="5040" spans="1:24" x14ac:dyDescent="0.3">
      <c r="A5040" s="13" t="str">
        <f t="shared" si="157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 t="shared" si="156"/>
        <v>C</v>
      </c>
      <c r="Q5040" s="13">
        <f>IFERROR(VLOOKUP($A5040, 'Fielding Data'!$A$1:$H$12056, 5, 0), 0)</f>
        <v>737</v>
      </c>
      <c r="R5040" s="13">
        <f>IFERROR(VLOOKUP($A5040, 'Fielding Data'!$A$1:$H$12056, 6, 0), 0)</f>
        <v>68</v>
      </c>
      <c r="S5040" s="13">
        <f>IFERROR(VLOOKUP($A5040, 'Fielding Data'!$A$1:$H$12056, 7, 0), 0)</f>
        <v>4</v>
      </c>
      <c r="T5040" s="13">
        <f>IFERROR(VLOOKUP($A5040, 'Fielding Data'!$A$1:$H$12056, 8, 0), 0)</f>
        <v>4</v>
      </c>
      <c r="U5040" s="13">
        <f>SUMIFS('Fielding Data'!E:E, 'Fielding Data'!$A:$A, $A5040)</f>
        <v>737</v>
      </c>
      <c r="V5040" s="13">
        <f>SUMIFS('Fielding Data'!F:F, 'Fielding Data'!$A:$A, $A5040)</f>
        <v>68</v>
      </c>
      <c r="W5040" s="13">
        <f>SUMIFS('Fielding Data'!G:G, 'Fielding Data'!$A:$A, $A5040)</f>
        <v>4</v>
      </c>
      <c r="X5040" s="13">
        <f>SUMIFS('Fielding Data'!H:H, 'Fielding Data'!$A:$A, $A5040)</f>
        <v>4</v>
      </c>
    </row>
    <row r="5041" spans="1:24" x14ac:dyDescent="0.3">
      <c r="A5041" s="13" t="str">
        <f t="shared" si="157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 t="shared" si="156"/>
        <v>1B</v>
      </c>
      <c r="Q5041" s="13">
        <f>IFERROR(VLOOKUP($A5041, 'Fielding Data'!$A$1:$H$12056, 5, 0), 0)</f>
        <v>15</v>
      </c>
      <c r="R5041" s="13">
        <f>IFERROR(VLOOKUP($A5041, 'Fielding Data'!$A$1:$H$12056, 6, 0), 0)</f>
        <v>2</v>
      </c>
      <c r="S5041" s="13">
        <f>IFERROR(VLOOKUP($A5041, 'Fielding Data'!$A$1:$H$12056, 7, 0), 0)</f>
        <v>0</v>
      </c>
      <c r="T5041" s="13">
        <f>IFERROR(VLOOKUP($A5041, 'Fielding Data'!$A$1:$H$12056, 8, 0), 0)</f>
        <v>5</v>
      </c>
      <c r="U5041" s="13">
        <f>SUMIFS('Fielding Data'!E:E, 'Fielding Data'!$A:$A, $A5041)</f>
        <v>85</v>
      </c>
      <c r="V5041" s="13">
        <f>SUMIFS('Fielding Data'!F:F, 'Fielding Data'!$A:$A, $A5041)</f>
        <v>127</v>
      </c>
      <c r="W5041" s="13">
        <f>SUMIFS('Fielding Data'!G:G, 'Fielding Data'!$A:$A, $A5041)</f>
        <v>1</v>
      </c>
      <c r="X5041" s="13">
        <f>SUMIFS('Fielding Data'!H:H, 'Fielding Data'!$A:$A, $A5041)</f>
        <v>27</v>
      </c>
    </row>
    <row r="5042" spans="1:24" x14ac:dyDescent="0.3">
      <c r="A5042" s="13" t="str">
        <f t="shared" si="157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 t="shared" si="156"/>
        <v>CF</v>
      </c>
      <c r="Q5042" s="13">
        <f>IFERROR(VLOOKUP($A5042, 'Fielding Data'!$A$1:$H$12056, 5, 0), 0)</f>
        <v>380</v>
      </c>
      <c r="R5042" s="13">
        <f>IFERROR(VLOOKUP($A5042, 'Fielding Data'!$A$1:$H$12056, 6, 0), 0)</f>
        <v>3</v>
      </c>
      <c r="S5042" s="13">
        <f>IFERROR(VLOOKUP($A5042, 'Fielding Data'!$A$1:$H$12056, 7, 0), 0)</f>
        <v>1</v>
      </c>
      <c r="T5042" s="13">
        <f>IFERROR(VLOOKUP($A5042, 'Fielding Data'!$A$1:$H$12056, 8, 0), 0)</f>
        <v>1</v>
      </c>
      <c r="U5042" s="13">
        <f>SUMIFS('Fielding Data'!E:E, 'Fielding Data'!$A:$A, $A5042)</f>
        <v>760</v>
      </c>
      <c r="V5042" s="13">
        <f>SUMIFS('Fielding Data'!F:F, 'Fielding Data'!$A:$A, $A5042)</f>
        <v>6</v>
      </c>
      <c r="W5042" s="13">
        <f>SUMIFS('Fielding Data'!G:G, 'Fielding Data'!$A:$A, $A5042)</f>
        <v>2</v>
      </c>
      <c r="X5042" s="13">
        <f>SUMIFS('Fielding Data'!H:H, 'Fielding Data'!$A:$A, $A5042)</f>
        <v>2</v>
      </c>
    </row>
    <row r="5043" spans="1:24" x14ac:dyDescent="0.3">
      <c r="A5043" s="13" t="str">
        <f t="shared" si="157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 t="shared" si="156"/>
        <v>2B</v>
      </c>
      <c r="Q5043" s="13">
        <f>IFERROR(VLOOKUP($A5043, 'Fielding Data'!$A$1:$H$12056, 5, 0), 0)</f>
        <v>5</v>
      </c>
      <c r="R5043" s="13">
        <f>IFERROR(VLOOKUP($A5043, 'Fielding Data'!$A$1:$H$12056, 6, 0), 0)</f>
        <v>2</v>
      </c>
      <c r="S5043" s="13">
        <f>IFERROR(VLOOKUP($A5043, 'Fielding Data'!$A$1:$H$12056, 7, 0), 0)</f>
        <v>0</v>
      </c>
      <c r="T5043" s="13">
        <f>IFERROR(VLOOKUP($A5043, 'Fielding Data'!$A$1:$H$12056, 8, 0), 0)</f>
        <v>0</v>
      </c>
      <c r="U5043" s="13">
        <f>SUMIFS('Fielding Data'!E:E, 'Fielding Data'!$A:$A, $A5043)</f>
        <v>7</v>
      </c>
      <c r="V5043" s="13">
        <f>SUMIFS('Fielding Data'!F:F, 'Fielding Data'!$A:$A, $A5043)</f>
        <v>7</v>
      </c>
      <c r="W5043" s="13">
        <f>SUMIFS('Fielding Data'!G:G, 'Fielding Data'!$A:$A, $A5043)</f>
        <v>0</v>
      </c>
      <c r="X5043" s="13">
        <f>SUMIFS('Fielding Data'!H:H, 'Fielding Data'!$A:$A, $A5043)</f>
        <v>1</v>
      </c>
    </row>
    <row r="5044" spans="1:24" x14ac:dyDescent="0.3">
      <c r="A5044" s="13" t="str">
        <f t="shared" si="157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 t="shared" si="156"/>
        <v>1B</v>
      </c>
      <c r="Q5044" s="13">
        <f>IFERROR(VLOOKUP($A5044, 'Fielding Data'!$A$1:$H$12056, 5, 0), 0)</f>
        <v>625</v>
      </c>
      <c r="R5044" s="13">
        <f>IFERROR(VLOOKUP($A5044, 'Fielding Data'!$A$1:$H$12056, 6, 0), 0)</f>
        <v>33</v>
      </c>
      <c r="S5044" s="13">
        <f>IFERROR(VLOOKUP($A5044, 'Fielding Data'!$A$1:$H$12056, 7, 0), 0)</f>
        <v>8</v>
      </c>
      <c r="T5044" s="13">
        <f>IFERROR(VLOOKUP($A5044, 'Fielding Data'!$A$1:$H$12056, 8, 0), 0)</f>
        <v>51</v>
      </c>
      <c r="U5044" s="13">
        <f>SUMIFS('Fielding Data'!E:E, 'Fielding Data'!$A:$A, $A5044)</f>
        <v>629</v>
      </c>
      <c r="V5044" s="13">
        <f>SUMIFS('Fielding Data'!F:F, 'Fielding Data'!$A:$A, $A5044)</f>
        <v>33</v>
      </c>
      <c r="W5044" s="13">
        <f>SUMIFS('Fielding Data'!G:G, 'Fielding Data'!$A:$A, $A5044)</f>
        <v>8</v>
      </c>
      <c r="X5044" s="13">
        <f>SUMIFS('Fielding Data'!H:H, 'Fielding Data'!$A:$A, $A5044)</f>
        <v>51</v>
      </c>
    </row>
    <row r="5045" spans="1:24" x14ac:dyDescent="0.3">
      <c r="A5045" s="13" t="str">
        <f t="shared" si="157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 t="shared" si="156"/>
        <v>P</v>
      </c>
      <c r="Q5045" s="13">
        <f>IFERROR(VLOOKUP($A5045, 'Fielding Data'!$A$1:$H$12056, 5, 0), 0)</f>
        <v>21</v>
      </c>
      <c r="R5045" s="13">
        <f>IFERROR(VLOOKUP($A5045, 'Fielding Data'!$A$1:$H$12056, 6, 0), 0)</f>
        <v>31</v>
      </c>
      <c r="S5045" s="13">
        <f>IFERROR(VLOOKUP($A5045, 'Fielding Data'!$A$1:$H$12056, 7, 0), 0)</f>
        <v>1</v>
      </c>
      <c r="T5045" s="13">
        <f>IFERROR(VLOOKUP($A5045, 'Fielding Data'!$A$1:$H$12056, 8, 0), 0)</f>
        <v>2</v>
      </c>
      <c r="U5045" s="13">
        <f>SUMIFS('Fielding Data'!E:E, 'Fielding Data'!$A:$A, $A5045)</f>
        <v>21</v>
      </c>
      <c r="V5045" s="13">
        <f>SUMIFS('Fielding Data'!F:F, 'Fielding Data'!$A:$A, $A5045)</f>
        <v>31</v>
      </c>
      <c r="W5045" s="13">
        <f>SUMIFS('Fielding Data'!G:G, 'Fielding Data'!$A:$A, $A5045)</f>
        <v>1</v>
      </c>
      <c r="X5045" s="13">
        <f>SUMIFS('Fielding Data'!H:H, 'Fielding Data'!$A:$A, $A5045)</f>
        <v>2</v>
      </c>
    </row>
    <row r="5046" spans="1:24" x14ac:dyDescent="0.3">
      <c r="A5046" s="13" t="str">
        <f t="shared" si="157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 t="shared" si="156"/>
        <v>P</v>
      </c>
      <c r="Q5046" s="13">
        <f>IFERROR(VLOOKUP($A5046, 'Fielding Data'!$A$1:$H$12056, 5, 0), 0)</f>
        <v>3</v>
      </c>
      <c r="R5046" s="13">
        <f>IFERROR(VLOOKUP($A5046, 'Fielding Data'!$A$1:$H$12056, 6, 0), 0)</f>
        <v>5</v>
      </c>
      <c r="S5046" s="13">
        <f>IFERROR(VLOOKUP($A5046, 'Fielding Data'!$A$1:$H$12056, 7, 0), 0)</f>
        <v>0</v>
      </c>
      <c r="T5046" s="13">
        <f>IFERROR(VLOOKUP($A5046, 'Fielding Data'!$A$1:$H$12056, 8, 0), 0)</f>
        <v>0</v>
      </c>
      <c r="U5046" s="13">
        <f>SUMIFS('Fielding Data'!E:E, 'Fielding Data'!$A:$A, $A5046)</f>
        <v>3</v>
      </c>
      <c r="V5046" s="13">
        <f>SUMIFS('Fielding Data'!F:F, 'Fielding Data'!$A:$A, $A5046)</f>
        <v>5</v>
      </c>
      <c r="W5046" s="13">
        <f>SUMIFS('Fielding Data'!G:G, 'Fielding Data'!$A:$A, $A5046)</f>
        <v>0</v>
      </c>
      <c r="X5046" s="13">
        <f>SUMIFS('Fielding Data'!H:H, 'Fielding Data'!$A:$A, $A5046)</f>
        <v>0</v>
      </c>
    </row>
    <row r="5047" spans="1:24" x14ac:dyDescent="0.3">
      <c r="A5047" s="13" t="str">
        <f t="shared" si="157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 t="shared" si="156"/>
        <v>SS</v>
      </c>
      <c r="Q5047" s="13">
        <f>IFERROR(VLOOKUP($A5047, 'Fielding Data'!$A$1:$H$12056, 5, 0), 0)</f>
        <v>213</v>
      </c>
      <c r="R5047" s="13">
        <f>IFERROR(VLOOKUP($A5047, 'Fielding Data'!$A$1:$H$12056, 6, 0), 0)</f>
        <v>440</v>
      </c>
      <c r="S5047" s="13">
        <f>IFERROR(VLOOKUP($A5047, 'Fielding Data'!$A$1:$H$12056, 7, 0), 0)</f>
        <v>16</v>
      </c>
      <c r="T5047" s="13">
        <f>IFERROR(VLOOKUP($A5047, 'Fielding Data'!$A$1:$H$12056, 8, 0), 0)</f>
        <v>91</v>
      </c>
      <c r="U5047" s="13">
        <f>SUMIFS('Fielding Data'!E:E, 'Fielding Data'!$A:$A, $A5047)</f>
        <v>213</v>
      </c>
      <c r="V5047" s="13">
        <f>SUMIFS('Fielding Data'!F:F, 'Fielding Data'!$A:$A, $A5047)</f>
        <v>440</v>
      </c>
      <c r="W5047" s="13">
        <f>SUMIFS('Fielding Data'!G:G, 'Fielding Data'!$A:$A, $A5047)</f>
        <v>16</v>
      </c>
      <c r="X5047" s="13">
        <f>SUMIFS('Fielding Data'!H:H, 'Fielding Data'!$A:$A, $A5047)</f>
        <v>91</v>
      </c>
    </row>
    <row r="5048" spans="1:24" x14ac:dyDescent="0.3">
      <c r="A5048" s="13" t="str">
        <f t="shared" si="157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 t="shared" si="156"/>
        <v>2B</v>
      </c>
      <c r="Q5048" s="13">
        <f>IFERROR(VLOOKUP($A5048, 'Fielding Data'!$A$1:$H$12056, 5, 0), 0)</f>
        <v>12</v>
      </c>
      <c r="R5048" s="13">
        <f>IFERROR(VLOOKUP($A5048, 'Fielding Data'!$A$1:$H$12056, 6, 0), 0)</f>
        <v>16</v>
      </c>
      <c r="S5048" s="13">
        <f>IFERROR(VLOOKUP($A5048, 'Fielding Data'!$A$1:$H$12056, 7, 0), 0)</f>
        <v>1</v>
      </c>
      <c r="T5048" s="13">
        <f>IFERROR(VLOOKUP($A5048, 'Fielding Data'!$A$1:$H$12056, 8, 0), 0)</f>
        <v>5</v>
      </c>
      <c r="U5048" s="13">
        <f>SUMIFS('Fielding Data'!E:E, 'Fielding Data'!$A:$A, $A5048)</f>
        <v>164</v>
      </c>
      <c r="V5048" s="13">
        <f>SUMIFS('Fielding Data'!F:F, 'Fielding Data'!$A:$A, $A5048)</f>
        <v>283</v>
      </c>
      <c r="W5048" s="13">
        <f>SUMIFS('Fielding Data'!G:G, 'Fielding Data'!$A:$A, $A5048)</f>
        <v>9</v>
      </c>
      <c r="X5048" s="13">
        <f>SUMIFS('Fielding Data'!H:H, 'Fielding Data'!$A:$A, $A5048)</f>
        <v>61</v>
      </c>
    </row>
    <row r="5049" spans="1:24" x14ac:dyDescent="0.3">
      <c r="A5049" s="13" t="str">
        <f t="shared" si="157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 t="shared" si="156"/>
        <v>P</v>
      </c>
      <c r="Q5049" s="13">
        <f>IFERROR(VLOOKUP($A5049, 'Fielding Data'!$A$1:$H$12056, 5, 0), 0)</f>
        <v>0</v>
      </c>
      <c r="R5049" s="13">
        <f>IFERROR(VLOOKUP($A5049, 'Fielding Data'!$A$1:$H$12056, 6, 0), 0)</f>
        <v>0</v>
      </c>
      <c r="S5049" s="13">
        <f>IFERROR(VLOOKUP($A5049, 'Fielding Data'!$A$1:$H$12056, 7, 0), 0)</f>
        <v>0</v>
      </c>
      <c r="T5049" s="13">
        <f>IFERROR(VLOOKUP($A5049, 'Fielding Data'!$A$1:$H$12056, 8, 0), 0)</f>
        <v>0</v>
      </c>
      <c r="U5049" s="13">
        <f>SUMIFS('Fielding Data'!E:E, 'Fielding Data'!$A:$A, $A5049)</f>
        <v>0</v>
      </c>
      <c r="V5049" s="13">
        <f>SUMIFS('Fielding Data'!F:F, 'Fielding Data'!$A:$A, $A5049)</f>
        <v>0</v>
      </c>
      <c r="W5049" s="13">
        <f>SUMIFS('Fielding Data'!G:G, 'Fielding Data'!$A:$A, $A5049)</f>
        <v>0</v>
      </c>
      <c r="X5049" s="13">
        <f>SUMIFS('Fielding Data'!H:H, 'Fielding Data'!$A:$A, $A5049)</f>
        <v>0</v>
      </c>
    </row>
    <row r="5050" spans="1:24" x14ac:dyDescent="0.3">
      <c r="A5050" s="13" t="str">
        <f t="shared" si="157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 t="shared" si="156"/>
        <v>LF</v>
      </c>
      <c r="Q5050" s="13">
        <f>IFERROR(VLOOKUP($A5050, 'Fielding Data'!$A$1:$H$12056, 5, 0), 0)</f>
        <v>0</v>
      </c>
      <c r="R5050" s="13">
        <f>IFERROR(VLOOKUP($A5050, 'Fielding Data'!$A$1:$H$12056, 6, 0), 0)</f>
        <v>0</v>
      </c>
      <c r="S5050" s="13">
        <f>IFERROR(VLOOKUP($A5050, 'Fielding Data'!$A$1:$H$12056, 7, 0), 0)</f>
        <v>0</v>
      </c>
      <c r="T5050" s="13">
        <f>IFERROR(VLOOKUP($A5050, 'Fielding Data'!$A$1:$H$12056, 8, 0), 0)</f>
        <v>0</v>
      </c>
      <c r="U5050" s="13">
        <f>SUMIFS('Fielding Data'!E:E, 'Fielding Data'!$A:$A, $A5050)</f>
        <v>168</v>
      </c>
      <c r="V5050" s="13">
        <f>SUMIFS('Fielding Data'!F:F, 'Fielding Data'!$A:$A, $A5050)</f>
        <v>267</v>
      </c>
      <c r="W5050" s="13">
        <f>SUMIFS('Fielding Data'!G:G, 'Fielding Data'!$A:$A, $A5050)</f>
        <v>16</v>
      </c>
      <c r="X5050" s="13">
        <f>SUMIFS('Fielding Data'!H:H, 'Fielding Data'!$A:$A, $A5050)</f>
        <v>50</v>
      </c>
    </row>
    <row r="5051" spans="1:24" x14ac:dyDescent="0.3">
      <c r="A5051" s="13" t="str">
        <f t="shared" si="157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 t="shared" si="156"/>
        <v>2B</v>
      </c>
      <c r="Q5051" s="13">
        <f>IFERROR(VLOOKUP($A5051, 'Fielding Data'!$A$1:$H$12056, 5, 0), 0)</f>
        <v>157</v>
      </c>
      <c r="R5051" s="13">
        <f>IFERROR(VLOOKUP($A5051, 'Fielding Data'!$A$1:$H$12056, 6, 0), 0)</f>
        <v>231</v>
      </c>
      <c r="S5051" s="13">
        <f>IFERROR(VLOOKUP($A5051, 'Fielding Data'!$A$1:$H$12056, 7, 0), 0)</f>
        <v>4</v>
      </c>
      <c r="T5051" s="13">
        <f>IFERROR(VLOOKUP($A5051, 'Fielding Data'!$A$1:$H$12056, 8, 0), 0)</f>
        <v>58</v>
      </c>
      <c r="U5051" s="13">
        <f>SUMIFS('Fielding Data'!E:E, 'Fielding Data'!$A:$A, $A5051)</f>
        <v>173</v>
      </c>
      <c r="V5051" s="13">
        <f>SUMIFS('Fielding Data'!F:F, 'Fielding Data'!$A:$A, $A5051)</f>
        <v>259</v>
      </c>
      <c r="W5051" s="13">
        <f>SUMIFS('Fielding Data'!G:G, 'Fielding Data'!$A:$A, $A5051)</f>
        <v>5</v>
      </c>
      <c r="X5051" s="13">
        <f>SUMIFS('Fielding Data'!H:H, 'Fielding Data'!$A:$A, $A5051)</f>
        <v>65</v>
      </c>
    </row>
    <row r="5052" spans="1:24" x14ac:dyDescent="0.3">
      <c r="A5052" s="13" t="str">
        <f t="shared" si="157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 t="shared" si="156"/>
        <v>P</v>
      </c>
      <c r="Q5052" s="13">
        <f>IFERROR(VLOOKUP($A5052, 'Fielding Data'!$A$1:$H$12056, 5, 0), 0)</f>
        <v>6</v>
      </c>
      <c r="R5052" s="13">
        <f>IFERROR(VLOOKUP($A5052, 'Fielding Data'!$A$1:$H$12056, 6, 0), 0)</f>
        <v>21</v>
      </c>
      <c r="S5052" s="13">
        <f>IFERROR(VLOOKUP($A5052, 'Fielding Data'!$A$1:$H$12056, 7, 0), 0)</f>
        <v>0</v>
      </c>
      <c r="T5052" s="13">
        <f>IFERROR(VLOOKUP($A5052, 'Fielding Data'!$A$1:$H$12056, 8, 0), 0)</f>
        <v>0</v>
      </c>
      <c r="U5052" s="13">
        <f>SUMIFS('Fielding Data'!E:E, 'Fielding Data'!$A:$A, $A5052)</f>
        <v>6</v>
      </c>
      <c r="V5052" s="13">
        <f>SUMIFS('Fielding Data'!F:F, 'Fielding Data'!$A:$A, $A5052)</f>
        <v>21</v>
      </c>
      <c r="W5052" s="13">
        <f>SUMIFS('Fielding Data'!G:G, 'Fielding Data'!$A:$A, $A5052)</f>
        <v>0</v>
      </c>
      <c r="X5052" s="13">
        <f>SUMIFS('Fielding Data'!H:H, 'Fielding Data'!$A:$A, $A5052)</f>
        <v>0</v>
      </c>
    </row>
    <row r="5053" spans="1:24" x14ac:dyDescent="0.3">
      <c r="A5053" s="13" t="str">
        <f t="shared" si="157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 t="shared" si="156"/>
        <v>1B</v>
      </c>
      <c r="Q5053" s="13">
        <f>IFERROR(VLOOKUP($A5053, 'Fielding Data'!$A$1:$H$12056, 5, 0), 0)</f>
        <v>5</v>
      </c>
      <c r="R5053" s="13">
        <f>IFERROR(VLOOKUP($A5053, 'Fielding Data'!$A$1:$H$12056, 6, 0), 0)</f>
        <v>0</v>
      </c>
      <c r="S5053" s="13">
        <f>IFERROR(VLOOKUP($A5053, 'Fielding Data'!$A$1:$H$12056, 7, 0), 0)</f>
        <v>0</v>
      </c>
      <c r="T5053" s="13">
        <f>IFERROR(VLOOKUP($A5053, 'Fielding Data'!$A$1:$H$12056, 8, 0), 0)</f>
        <v>0</v>
      </c>
      <c r="U5053" s="13">
        <f>SUMIFS('Fielding Data'!E:E, 'Fielding Data'!$A:$A, $A5053)</f>
        <v>311</v>
      </c>
      <c r="V5053" s="13">
        <f>SUMIFS('Fielding Data'!F:F, 'Fielding Data'!$A:$A, $A5053)</f>
        <v>2</v>
      </c>
      <c r="W5053" s="13">
        <f>SUMIFS('Fielding Data'!G:G, 'Fielding Data'!$A:$A, $A5053)</f>
        <v>2</v>
      </c>
      <c r="X5053" s="13">
        <f>SUMIFS('Fielding Data'!H:H, 'Fielding Data'!$A:$A, $A5053)</f>
        <v>0</v>
      </c>
    </row>
    <row r="5054" spans="1:24" x14ac:dyDescent="0.3">
      <c r="A5054" s="13" t="str">
        <f t="shared" si="157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 t="shared" si="156"/>
        <v>1B</v>
      </c>
      <c r="Q5054" s="13">
        <f>IFERROR(VLOOKUP($A5054, 'Fielding Data'!$A$1:$H$12056, 5, 0), 0)</f>
        <v>9</v>
      </c>
      <c r="R5054" s="13">
        <f>IFERROR(VLOOKUP($A5054, 'Fielding Data'!$A$1:$H$12056, 6, 0), 0)</f>
        <v>2</v>
      </c>
      <c r="S5054" s="13">
        <f>IFERROR(VLOOKUP($A5054, 'Fielding Data'!$A$1:$H$12056, 7, 0), 0)</f>
        <v>0</v>
      </c>
      <c r="T5054" s="13">
        <f>IFERROR(VLOOKUP($A5054, 'Fielding Data'!$A$1:$H$12056, 8, 0), 0)</f>
        <v>1</v>
      </c>
      <c r="U5054" s="13">
        <f>SUMIFS('Fielding Data'!E:E, 'Fielding Data'!$A:$A, $A5054)</f>
        <v>10</v>
      </c>
      <c r="V5054" s="13">
        <f>SUMIFS('Fielding Data'!F:F, 'Fielding Data'!$A:$A, $A5054)</f>
        <v>4</v>
      </c>
      <c r="W5054" s="13">
        <f>SUMIFS('Fielding Data'!G:G, 'Fielding Data'!$A:$A, $A5054)</f>
        <v>0</v>
      </c>
      <c r="X5054" s="13">
        <f>SUMIFS('Fielding Data'!H:H, 'Fielding Data'!$A:$A, $A5054)</f>
        <v>2</v>
      </c>
    </row>
    <row r="5055" spans="1:24" x14ac:dyDescent="0.3">
      <c r="A5055" s="13" t="str">
        <f t="shared" si="157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 t="shared" si="156"/>
        <v>P</v>
      </c>
      <c r="Q5055" s="13">
        <f>IFERROR(VLOOKUP($A5055, 'Fielding Data'!$A$1:$H$12056, 5, 0), 0)</f>
        <v>1</v>
      </c>
      <c r="R5055" s="13">
        <f>IFERROR(VLOOKUP($A5055, 'Fielding Data'!$A$1:$H$12056, 6, 0), 0)</f>
        <v>2</v>
      </c>
      <c r="S5055" s="13">
        <f>IFERROR(VLOOKUP($A5055, 'Fielding Data'!$A$1:$H$12056, 7, 0), 0)</f>
        <v>0</v>
      </c>
      <c r="T5055" s="13">
        <f>IFERROR(VLOOKUP($A5055, 'Fielding Data'!$A$1:$H$12056, 8, 0), 0)</f>
        <v>0</v>
      </c>
      <c r="U5055" s="13">
        <f>SUMIFS('Fielding Data'!E:E, 'Fielding Data'!$A:$A, $A5055)</f>
        <v>1</v>
      </c>
      <c r="V5055" s="13">
        <f>SUMIFS('Fielding Data'!F:F, 'Fielding Data'!$A:$A, $A5055)</f>
        <v>2</v>
      </c>
      <c r="W5055" s="13">
        <f>SUMIFS('Fielding Data'!G:G, 'Fielding Data'!$A:$A, $A5055)</f>
        <v>0</v>
      </c>
      <c r="X5055" s="13">
        <f>SUMIFS('Fielding Data'!H:H, 'Fielding Data'!$A:$A, $A5055)</f>
        <v>0</v>
      </c>
    </row>
    <row r="5056" spans="1:24" x14ac:dyDescent="0.3">
      <c r="A5056" s="13" t="str">
        <f t="shared" si="157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 t="shared" si="156"/>
        <v>P</v>
      </c>
      <c r="Q5056" s="13">
        <f>IFERROR(VLOOKUP($A5056, 'Fielding Data'!$A$1:$H$12056, 5, 0), 0)</f>
        <v>5</v>
      </c>
      <c r="R5056" s="13">
        <f>IFERROR(VLOOKUP($A5056, 'Fielding Data'!$A$1:$H$12056, 6, 0), 0)</f>
        <v>10</v>
      </c>
      <c r="S5056" s="13">
        <f>IFERROR(VLOOKUP($A5056, 'Fielding Data'!$A$1:$H$12056, 7, 0), 0)</f>
        <v>3</v>
      </c>
      <c r="T5056" s="13">
        <f>IFERROR(VLOOKUP($A5056, 'Fielding Data'!$A$1:$H$12056, 8, 0), 0)</f>
        <v>0</v>
      </c>
      <c r="U5056" s="13">
        <f>SUMIFS('Fielding Data'!E:E, 'Fielding Data'!$A:$A, $A5056)</f>
        <v>5</v>
      </c>
      <c r="V5056" s="13">
        <f>SUMIFS('Fielding Data'!F:F, 'Fielding Data'!$A:$A, $A5056)</f>
        <v>10</v>
      </c>
      <c r="W5056" s="13">
        <f>SUMIFS('Fielding Data'!G:G, 'Fielding Data'!$A:$A, $A5056)</f>
        <v>3</v>
      </c>
      <c r="X5056" s="13">
        <f>SUMIFS('Fielding Data'!H:H, 'Fielding Data'!$A:$A, $A5056)</f>
        <v>0</v>
      </c>
    </row>
    <row r="5057" spans="1:24" x14ac:dyDescent="0.3">
      <c r="A5057" s="13" t="str">
        <f t="shared" si="157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 t="shared" si="156"/>
        <v>P</v>
      </c>
      <c r="Q5057" s="13">
        <f>IFERROR(VLOOKUP($A5057, 'Fielding Data'!$A$1:$H$12056, 5, 0), 0)</f>
        <v>0</v>
      </c>
      <c r="R5057" s="13">
        <f>IFERROR(VLOOKUP($A5057, 'Fielding Data'!$A$1:$H$12056, 6, 0), 0)</f>
        <v>0</v>
      </c>
      <c r="S5057" s="13">
        <f>IFERROR(VLOOKUP($A5057, 'Fielding Data'!$A$1:$H$12056, 7, 0), 0)</f>
        <v>0</v>
      </c>
      <c r="T5057" s="13">
        <f>IFERROR(VLOOKUP($A5057, 'Fielding Data'!$A$1:$H$12056, 8, 0), 0)</f>
        <v>0</v>
      </c>
      <c r="U5057" s="13">
        <f>SUMIFS('Fielding Data'!E:E, 'Fielding Data'!$A:$A, $A5057)</f>
        <v>0</v>
      </c>
      <c r="V5057" s="13">
        <f>SUMIFS('Fielding Data'!F:F, 'Fielding Data'!$A:$A, $A5057)</f>
        <v>0</v>
      </c>
      <c r="W5057" s="13">
        <f>SUMIFS('Fielding Data'!G:G, 'Fielding Data'!$A:$A, $A5057)</f>
        <v>0</v>
      </c>
      <c r="X5057" s="13">
        <f>SUMIFS('Fielding Data'!H:H, 'Fielding Data'!$A:$A, $A5057)</f>
        <v>0</v>
      </c>
    </row>
    <row r="5058" spans="1:24" x14ac:dyDescent="0.3">
      <c r="A5058" s="13" t="str">
        <f t="shared" si="157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 t="shared" ref="P5058:P5121" si="158">IFERROR(VLOOKUP($A5058, Fielding, 4, 0), "Other")</f>
        <v>P</v>
      </c>
      <c r="Q5058" s="13">
        <f>IFERROR(VLOOKUP($A5058, 'Fielding Data'!$A$1:$H$12056, 5, 0), 0)</f>
        <v>6</v>
      </c>
      <c r="R5058" s="13">
        <f>IFERROR(VLOOKUP($A5058, 'Fielding Data'!$A$1:$H$12056, 6, 0), 0)</f>
        <v>11</v>
      </c>
      <c r="S5058" s="13">
        <f>IFERROR(VLOOKUP($A5058, 'Fielding Data'!$A$1:$H$12056, 7, 0), 0)</f>
        <v>0</v>
      </c>
      <c r="T5058" s="13">
        <f>IFERROR(VLOOKUP($A5058, 'Fielding Data'!$A$1:$H$12056, 8, 0), 0)</f>
        <v>1</v>
      </c>
      <c r="U5058" s="13">
        <f>SUMIFS('Fielding Data'!E:E, 'Fielding Data'!$A:$A, $A5058)</f>
        <v>6</v>
      </c>
      <c r="V5058" s="13">
        <f>SUMIFS('Fielding Data'!F:F, 'Fielding Data'!$A:$A, $A5058)</f>
        <v>11</v>
      </c>
      <c r="W5058" s="13">
        <f>SUMIFS('Fielding Data'!G:G, 'Fielding Data'!$A:$A, $A5058)</f>
        <v>0</v>
      </c>
      <c r="X5058" s="13">
        <f>SUMIFS('Fielding Data'!H:H, 'Fielding Data'!$A:$A, $A5058)</f>
        <v>1</v>
      </c>
    </row>
    <row r="5059" spans="1:24" x14ac:dyDescent="0.3">
      <c r="A5059" s="13" t="str">
        <f t="shared" ref="A5059:A5122" si="15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 t="shared" si="158"/>
        <v>C</v>
      </c>
      <c r="Q5059" s="13">
        <f>IFERROR(VLOOKUP($A5059, 'Fielding Data'!$A$1:$H$12056, 5, 0), 0)</f>
        <v>150</v>
      </c>
      <c r="R5059" s="13">
        <f>IFERROR(VLOOKUP($A5059, 'Fielding Data'!$A$1:$H$12056, 6, 0), 0)</f>
        <v>19</v>
      </c>
      <c r="S5059" s="13">
        <f>IFERROR(VLOOKUP($A5059, 'Fielding Data'!$A$1:$H$12056, 7, 0), 0)</f>
        <v>3</v>
      </c>
      <c r="T5059" s="13">
        <f>IFERROR(VLOOKUP($A5059, 'Fielding Data'!$A$1:$H$12056, 8, 0), 0)</f>
        <v>1</v>
      </c>
      <c r="U5059" s="13">
        <f>SUMIFS('Fielding Data'!E:E, 'Fielding Data'!$A:$A, $A5059)</f>
        <v>150</v>
      </c>
      <c r="V5059" s="13">
        <f>SUMIFS('Fielding Data'!F:F, 'Fielding Data'!$A:$A, $A5059)</f>
        <v>19</v>
      </c>
      <c r="W5059" s="13">
        <f>SUMIFS('Fielding Data'!G:G, 'Fielding Data'!$A:$A, $A5059)</f>
        <v>3</v>
      </c>
      <c r="X5059" s="13">
        <f>SUMIFS('Fielding Data'!H:H, 'Fielding Data'!$A:$A, $A5059)</f>
        <v>1</v>
      </c>
    </row>
    <row r="5060" spans="1:24" x14ac:dyDescent="0.3">
      <c r="A5060" s="13" t="str">
        <f t="shared" si="15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 t="shared" si="158"/>
        <v>P</v>
      </c>
      <c r="Q5060" s="13">
        <f>IFERROR(VLOOKUP($A5060, 'Fielding Data'!$A$1:$H$12056, 5, 0), 0)</f>
        <v>2</v>
      </c>
      <c r="R5060" s="13">
        <f>IFERROR(VLOOKUP($A5060, 'Fielding Data'!$A$1:$H$12056, 6, 0), 0)</f>
        <v>1</v>
      </c>
      <c r="S5060" s="13">
        <f>IFERROR(VLOOKUP($A5060, 'Fielding Data'!$A$1:$H$12056, 7, 0), 0)</f>
        <v>1</v>
      </c>
      <c r="T5060" s="13">
        <f>IFERROR(VLOOKUP($A5060, 'Fielding Data'!$A$1:$H$12056, 8, 0), 0)</f>
        <v>0</v>
      </c>
      <c r="U5060" s="13">
        <f>SUMIFS('Fielding Data'!E:E, 'Fielding Data'!$A:$A, $A5060)</f>
        <v>2</v>
      </c>
      <c r="V5060" s="13">
        <f>SUMIFS('Fielding Data'!F:F, 'Fielding Data'!$A:$A, $A5060)</f>
        <v>1</v>
      </c>
      <c r="W5060" s="13">
        <f>SUMIFS('Fielding Data'!G:G, 'Fielding Data'!$A:$A, $A5060)</f>
        <v>1</v>
      </c>
      <c r="X5060" s="13">
        <f>SUMIFS('Fielding Data'!H:H, 'Fielding Data'!$A:$A, $A5060)</f>
        <v>0</v>
      </c>
    </row>
    <row r="5061" spans="1:24" x14ac:dyDescent="0.3">
      <c r="A5061" s="13" t="str">
        <f t="shared" si="15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 t="shared" si="158"/>
        <v>P</v>
      </c>
      <c r="Q5061" s="13">
        <f>IFERROR(VLOOKUP($A5061, 'Fielding Data'!$A$1:$H$12056, 5, 0), 0)</f>
        <v>18</v>
      </c>
      <c r="R5061" s="13">
        <f>IFERROR(VLOOKUP($A5061, 'Fielding Data'!$A$1:$H$12056, 6, 0), 0)</f>
        <v>18</v>
      </c>
      <c r="S5061" s="13">
        <f>IFERROR(VLOOKUP($A5061, 'Fielding Data'!$A$1:$H$12056, 7, 0), 0)</f>
        <v>0</v>
      </c>
      <c r="T5061" s="13">
        <f>IFERROR(VLOOKUP($A5061, 'Fielding Data'!$A$1:$H$12056, 8, 0), 0)</f>
        <v>1</v>
      </c>
      <c r="U5061" s="13">
        <f>SUMIFS('Fielding Data'!E:E, 'Fielding Data'!$A:$A, $A5061)</f>
        <v>18</v>
      </c>
      <c r="V5061" s="13">
        <f>SUMIFS('Fielding Data'!F:F, 'Fielding Data'!$A:$A, $A5061)</f>
        <v>18</v>
      </c>
      <c r="W5061" s="13">
        <f>SUMIFS('Fielding Data'!G:G, 'Fielding Data'!$A:$A, $A5061)</f>
        <v>0</v>
      </c>
      <c r="X5061" s="13">
        <f>SUMIFS('Fielding Data'!H:H, 'Fielding Data'!$A:$A, $A5061)</f>
        <v>1</v>
      </c>
    </row>
    <row r="5062" spans="1:24" x14ac:dyDescent="0.3">
      <c r="A5062" s="13" t="str">
        <f t="shared" si="15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 t="shared" si="158"/>
        <v>P</v>
      </c>
      <c r="Q5062" s="13">
        <f>IFERROR(VLOOKUP($A5062, 'Fielding Data'!$A$1:$H$12056, 5, 0), 0)</f>
        <v>4</v>
      </c>
      <c r="R5062" s="13">
        <f>IFERROR(VLOOKUP($A5062, 'Fielding Data'!$A$1:$H$12056, 6, 0), 0)</f>
        <v>2</v>
      </c>
      <c r="S5062" s="13">
        <f>IFERROR(VLOOKUP($A5062, 'Fielding Data'!$A$1:$H$12056, 7, 0), 0)</f>
        <v>0</v>
      </c>
      <c r="T5062" s="13">
        <f>IFERROR(VLOOKUP($A5062, 'Fielding Data'!$A$1:$H$12056, 8, 0), 0)</f>
        <v>1</v>
      </c>
      <c r="U5062" s="13">
        <f>SUMIFS('Fielding Data'!E:E, 'Fielding Data'!$A:$A, $A5062)</f>
        <v>4</v>
      </c>
      <c r="V5062" s="13">
        <f>SUMIFS('Fielding Data'!F:F, 'Fielding Data'!$A:$A, $A5062)</f>
        <v>2</v>
      </c>
      <c r="W5062" s="13">
        <f>SUMIFS('Fielding Data'!G:G, 'Fielding Data'!$A:$A, $A5062)</f>
        <v>0</v>
      </c>
      <c r="X5062" s="13">
        <f>SUMIFS('Fielding Data'!H:H, 'Fielding Data'!$A:$A, $A5062)</f>
        <v>1</v>
      </c>
    </row>
    <row r="5063" spans="1:24" x14ac:dyDescent="0.3">
      <c r="A5063" s="13" t="str">
        <f t="shared" si="15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 t="shared" si="158"/>
        <v>P</v>
      </c>
      <c r="Q5063" s="13">
        <f>IFERROR(VLOOKUP($A5063, 'Fielding Data'!$A$1:$H$12056, 5, 0), 0)</f>
        <v>4</v>
      </c>
      <c r="R5063" s="13">
        <f>IFERROR(VLOOKUP($A5063, 'Fielding Data'!$A$1:$H$12056, 6, 0), 0)</f>
        <v>3</v>
      </c>
      <c r="S5063" s="13">
        <f>IFERROR(VLOOKUP($A5063, 'Fielding Data'!$A$1:$H$12056, 7, 0), 0)</f>
        <v>0</v>
      </c>
      <c r="T5063" s="13">
        <f>IFERROR(VLOOKUP($A5063, 'Fielding Data'!$A$1:$H$12056, 8, 0), 0)</f>
        <v>0</v>
      </c>
      <c r="U5063" s="13">
        <f>SUMIFS('Fielding Data'!E:E, 'Fielding Data'!$A:$A, $A5063)</f>
        <v>4</v>
      </c>
      <c r="V5063" s="13">
        <f>SUMIFS('Fielding Data'!F:F, 'Fielding Data'!$A:$A, $A5063)</f>
        <v>3</v>
      </c>
      <c r="W5063" s="13">
        <f>SUMIFS('Fielding Data'!G:G, 'Fielding Data'!$A:$A, $A5063)</f>
        <v>0</v>
      </c>
      <c r="X5063" s="13">
        <f>SUMIFS('Fielding Data'!H:H, 'Fielding Data'!$A:$A, $A5063)</f>
        <v>0</v>
      </c>
    </row>
    <row r="5064" spans="1:24" x14ac:dyDescent="0.3">
      <c r="A5064" s="13" t="str">
        <f t="shared" si="15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 t="shared" si="158"/>
        <v>P</v>
      </c>
      <c r="Q5064" s="13">
        <f>IFERROR(VLOOKUP($A5064, 'Fielding Data'!$A$1:$H$12056, 5, 0), 0)</f>
        <v>2</v>
      </c>
      <c r="R5064" s="13">
        <f>IFERROR(VLOOKUP($A5064, 'Fielding Data'!$A$1:$H$12056, 6, 0), 0)</f>
        <v>0</v>
      </c>
      <c r="S5064" s="13">
        <f>IFERROR(VLOOKUP($A5064, 'Fielding Data'!$A$1:$H$12056, 7, 0), 0)</f>
        <v>0</v>
      </c>
      <c r="T5064" s="13">
        <f>IFERROR(VLOOKUP($A5064, 'Fielding Data'!$A$1:$H$12056, 8, 0), 0)</f>
        <v>0</v>
      </c>
      <c r="U5064" s="13">
        <f>SUMIFS('Fielding Data'!E:E, 'Fielding Data'!$A:$A, $A5064)</f>
        <v>2</v>
      </c>
      <c r="V5064" s="13">
        <f>SUMIFS('Fielding Data'!F:F, 'Fielding Data'!$A:$A, $A5064)</f>
        <v>0</v>
      </c>
      <c r="W5064" s="13">
        <f>SUMIFS('Fielding Data'!G:G, 'Fielding Data'!$A:$A, $A5064)</f>
        <v>0</v>
      </c>
      <c r="X5064" s="13">
        <f>SUMIFS('Fielding Data'!H:H, 'Fielding Data'!$A:$A, $A5064)</f>
        <v>0</v>
      </c>
    </row>
    <row r="5065" spans="1:24" x14ac:dyDescent="0.3">
      <c r="A5065" s="13" t="str">
        <f t="shared" si="15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 t="shared" si="158"/>
        <v>1B</v>
      </c>
      <c r="Q5065" s="13">
        <f>IFERROR(VLOOKUP($A5065, 'Fielding Data'!$A$1:$H$12056, 5, 0), 0)</f>
        <v>333</v>
      </c>
      <c r="R5065" s="13">
        <f>IFERROR(VLOOKUP($A5065, 'Fielding Data'!$A$1:$H$12056, 6, 0), 0)</f>
        <v>14</v>
      </c>
      <c r="S5065" s="13">
        <f>IFERROR(VLOOKUP($A5065, 'Fielding Data'!$A$1:$H$12056, 7, 0), 0)</f>
        <v>4</v>
      </c>
      <c r="T5065" s="13">
        <f>IFERROR(VLOOKUP($A5065, 'Fielding Data'!$A$1:$H$12056, 8, 0), 0)</f>
        <v>36</v>
      </c>
      <c r="U5065" s="13">
        <f>SUMIFS('Fielding Data'!E:E, 'Fielding Data'!$A:$A, $A5065)</f>
        <v>333</v>
      </c>
      <c r="V5065" s="13">
        <f>SUMIFS('Fielding Data'!F:F, 'Fielding Data'!$A:$A, $A5065)</f>
        <v>14</v>
      </c>
      <c r="W5065" s="13">
        <f>SUMIFS('Fielding Data'!G:G, 'Fielding Data'!$A:$A, $A5065)</f>
        <v>4</v>
      </c>
      <c r="X5065" s="13">
        <f>SUMIFS('Fielding Data'!H:H, 'Fielding Data'!$A:$A, $A5065)</f>
        <v>36</v>
      </c>
    </row>
    <row r="5066" spans="1:24" x14ac:dyDescent="0.3">
      <c r="A5066" s="13" t="str">
        <f t="shared" si="15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 t="shared" si="158"/>
        <v>P</v>
      </c>
      <c r="Q5066" s="13">
        <f>IFERROR(VLOOKUP($A5066, 'Fielding Data'!$A$1:$H$12056, 5, 0), 0)</f>
        <v>6</v>
      </c>
      <c r="R5066" s="13">
        <f>IFERROR(VLOOKUP($A5066, 'Fielding Data'!$A$1:$H$12056, 6, 0), 0)</f>
        <v>9</v>
      </c>
      <c r="S5066" s="13">
        <f>IFERROR(VLOOKUP($A5066, 'Fielding Data'!$A$1:$H$12056, 7, 0), 0)</f>
        <v>0</v>
      </c>
      <c r="T5066" s="13">
        <f>IFERROR(VLOOKUP($A5066, 'Fielding Data'!$A$1:$H$12056, 8, 0), 0)</f>
        <v>1</v>
      </c>
      <c r="U5066" s="13">
        <f>SUMIFS('Fielding Data'!E:E, 'Fielding Data'!$A:$A, $A5066)</f>
        <v>6</v>
      </c>
      <c r="V5066" s="13">
        <f>SUMIFS('Fielding Data'!F:F, 'Fielding Data'!$A:$A, $A5066)</f>
        <v>9</v>
      </c>
      <c r="W5066" s="13">
        <f>SUMIFS('Fielding Data'!G:G, 'Fielding Data'!$A:$A, $A5066)</f>
        <v>0</v>
      </c>
      <c r="X5066" s="13">
        <f>SUMIFS('Fielding Data'!H:H, 'Fielding Data'!$A:$A, $A5066)</f>
        <v>1</v>
      </c>
    </row>
    <row r="5067" spans="1:24" x14ac:dyDescent="0.3">
      <c r="A5067" s="13" t="str">
        <f t="shared" si="15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 t="shared" si="158"/>
        <v>P</v>
      </c>
      <c r="Q5067" s="13">
        <f>IFERROR(VLOOKUP($A5067, 'Fielding Data'!$A$1:$H$12056, 5, 0), 0)</f>
        <v>5</v>
      </c>
      <c r="R5067" s="13">
        <f>IFERROR(VLOOKUP($A5067, 'Fielding Data'!$A$1:$H$12056, 6, 0), 0)</f>
        <v>9</v>
      </c>
      <c r="S5067" s="13">
        <f>IFERROR(VLOOKUP($A5067, 'Fielding Data'!$A$1:$H$12056, 7, 0), 0)</f>
        <v>1</v>
      </c>
      <c r="T5067" s="13">
        <f>IFERROR(VLOOKUP($A5067, 'Fielding Data'!$A$1:$H$12056, 8, 0), 0)</f>
        <v>1</v>
      </c>
      <c r="U5067" s="13">
        <f>SUMIFS('Fielding Data'!E:E, 'Fielding Data'!$A:$A, $A5067)</f>
        <v>5</v>
      </c>
      <c r="V5067" s="13">
        <f>SUMIFS('Fielding Data'!F:F, 'Fielding Data'!$A:$A, $A5067)</f>
        <v>9</v>
      </c>
      <c r="W5067" s="13">
        <f>SUMIFS('Fielding Data'!G:G, 'Fielding Data'!$A:$A, $A5067)</f>
        <v>1</v>
      </c>
      <c r="X5067" s="13">
        <f>SUMIFS('Fielding Data'!H:H, 'Fielding Data'!$A:$A, $A5067)</f>
        <v>1</v>
      </c>
    </row>
    <row r="5068" spans="1:24" x14ac:dyDescent="0.3">
      <c r="A5068" s="13" t="str">
        <f t="shared" si="15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 t="shared" si="158"/>
        <v>P</v>
      </c>
      <c r="Q5068" s="13">
        <f>IFERROR(VLOOKUP($A5068, 'Fielding Data'!$A$1:$H$12056, 5, 0), 0)</f>
        <v>2</v>
      </c>
      <c r="R5068" s="13">
        <f>IFERROR(VLOOKUP($A5068, 'Fielding Data'!$A$1:$H$12056, 6, 0), 0)</f>
        <v>2</v>
      </c>
      <c r="S5068" s="13">
        <f>IFERROR(VLOOKUP($A5068, 'Fielding Data'!$A$1:$H$12056, 7, 0), 0)</f>
        <v>0</v>
      </c>
      <c r="T5068" s="13">
        <f>IFERROR(VLOOKUP($A5068, 'Fielding Data'!$A$1:$H$12056, 8, 0), 0)</f>
        <v>0</v>
      </c>
      <c r="U5068" s="13">
        <f>SUMIFS('Fielding Data'!E:E, 'Fielding Data'!$A:$A, $A5068)</f>
        <v>2</v>
      </c>
      <c r="V5068" s="13">
        <f>SUMIFS('Fielding Data'!F:F, 'Fielding Data'!$A:$A, $A5068)</f>
        <v>2</v>
      </c>
      <c r="W5068" s="13">
        <f>SUMIFS('Fielding Data'!G:G, 'Fielding Data'!$A:$A, $A5068)</f>
        <v>0</v>
      </c>
      <c r="X5068" s="13">
        <f>SUMIFS('Fielding Data'!H:H, 'Fielding Data'!$A:$A, $A5068)</f>
        <v>0</v>
      </c>
    </row>
    <row r="5069" spans="1:24" x14ac:dyDescent="0.3">
      <c r="A5069" s="13" t="str">
        <f t="shared" si="15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 t="shared" si="158"/>
        <v>P</v>
      </c>
      <c r="Q5069" s="13">
        <f>IFERROR(VLOOKUP($A5069, 'Fielding Data'!$A$1:$H$12056, 5, 0), 0)</f>
        <v>1</v>
      </c>
      <c r="R5069" s="13">
        <f>IFERROR(VLOOKUP($A5069, 'Fielding Data'!$A$1:$H$12056, 6, 0), 0)</f>
        <v>1</v>
      </c>
      <c r="S5069" s="13">
        <f>IFERROR(VLOOKUP($A5069, 'Fielding Data'!$A$1:$H$12056, 7, 0), 0)</f>
        <v>0</v>
      </c>
      <c r="T5069" s="13">
        <f>IFERROR(VLOOKUP($A5069, 'Fielding Data'!$A$1:$H$12056, 8, 0), 0)</f>
        <v>0</v>
      </c>
      <c r="U5069" s="13">
        <f>SUMIFS('Fielding Data'!E:E, 'Fielding Data'!$A:$A, $A5069)</f>
        <v>1</v>
      </c>
      <c r="V5069" s="13">
        <f>SUMIFS('Fielding Data'!F:F, 'Fielding Data'!$A:$A, $A5069)</f>
        <v>1</v>
      </c>
      <c r="W5069" s="13">
        <f>SUMIFS('Fielding Data'!G:G, 'Fielding Data'!$A:$A, $A5069)</f>
        <v>0</v>
      </c>
      <c r="X5069" s="13">
        <f>SUMIFS('Fielding Data'!H:H, 'Fielding Data'!$A:$A, $A5069)</f>
        <v>0</v>
      </c>
    </row>
    <row r="5070" spans="1:24" x14ac:dyDescent="0.3">
      <c r="A5070" s="13" t="str">
        <f t="shared" si="15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 t="shared" si="158"/>
        <v>2B</v>
      </c>
      <c r="Q5070" s="13">
        <f>IFERROR(VLOOKUP($A5070, 'Fielding Data'!$A$1:$H$12056, 5, 0), 0)</f>
        <v>3</v>
      </c>
      <c r="R5070" s="13">
        <f>IFERROR(VLOOKUP($A5070, 'Fielding Data'!$A$1:$H$12056, 6, 0), 0)</f>
        <v>13</v>
      </c>
      <c r="S5070" s="13">
        <f>IFERROR(VLOOKUP($A5070, 'Fielding Data'!$A$1:$H$12056, 7, 0), 0)</f>
        <v>0</v>
      </c>
      <c r="T5070" s="13">
        <f>IFERROR(VLOOKUP($A5070, 'Fielding Data'!$A$1:$H$12056, 8, 0), 0)</f>
        <v>3</v>
      </c>
      <c r="U5070" s="13">
        <f>SUMIFS('Fielding Data'!E:E, 'Fielding Data'!$A:$A, $A5070)</f>
        <v>10</v>
      </c>
      <c r="V5070" s="13">
        <f>SUMIFS('Fielding Data'!F:F, 'Fielding Data'!$A:$A, $A5070)</f>
        <v>32</v>
      </c>
      <c r="W5070" s="13">
        <f>SUMIFS('Fielding Data'!G:G, 'Fielding Data'!$A:$A, $A5070)</f>
        <v>1</v>
      </c>
      <c r="X5070" s="13">
        <f>SUMIFS('Fielding Data'!H:H, 'Fielding Data'!$A:$A, $A5070)</f>
        <v>3</v>
      </c>
    </row>
    <row r="5071" spans="1:24" x14ac:dyDescent="0.3">
      <c r="A5071" s="13" t="str">
        <f t="shared" si="15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 t="shared" si="158"/>
        <v>2B</v>
      </c>
      <c r="Q5071" s="13">
        <f>IFERROR(VLOOKUP($A5071, 'Fielding Data'!$A$1:$H$12056, 5, 0), 0)</f>
        <v>19</v>
      </c>
      <c r="R5071" s="13">
        <f>IFERROR(VLOOKUP($A5071, 'Fielding Data'!$A$1:$H$12056, 6, 0), 0)</f>
        <v>24</v>
      </c>
      <c r="S5071" s="13">
        <f>IFERROR(VLOOKUP($A5071, 'Fielding Data'!$A$1:$H$12056, 7, 0), 0)</f>
        <v>1</v>
      </c>
      <c r="T5071" s="13">
        <f>IFERROR(VLOOKUP($A5071, 'Fielding Data'!$A$1:$H$12056, 8, 0), 0)</f>
        <v>4</v>
      </c>
      <c r="U5071" s="13">
        <f>SUMIFS('Fielding Data'!E:E, 'Fielding Data'!$A:$A, $A5071)</f>
        <v>19</v>
      </c>
      <c r="V5071" s="13">
        <f>SUMIFS('Fielding Data'!F:F, 'Fielding Data'!$A:$A, $A5071)</f>
        <v>24</v>
      </c>
      <c r="W5071" s="13">
        <f>SUMIFS('Fielding Data'!G:G, 'Fielding Data'!$A:$A, $A5071)</f>
        <v>1</v>
      </c>
      <c r="X5071" s="13">
        <f>SUMIFS('Fielding Data'!H:H, 'Fielding Data'!$A:$A, $A5071)</f>
        <v>4</v>
      </c>
    </row>
    <row r="5072" spans="1:24" x14ac:dyDescent="0.3">
      <c r="A5072" s="13" t="str">
        <f t="shared" si="15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 t="shared" si="158"/>
        <v>P</v>
      </c>
      <c r="Q5072" s="13">
        <f>IFERROR(VLOOKUP($A5072, 'Fielding Data'!$A$1:$H$12056, 5, 0), 0)</f>
        <v>1</v>
      </c>
      <c r="R5072" s="13">
        <f>IFERROR(VLOOKUP($A5072, 'Fielding Data'!$A$1:$H$12056, 6, 0), 0)</f>
        <v>1</v>
      </c>
      <c r="S5072" s="13">
        <f>IFERROR(VLOOKUP($A5072, 'Fielding Data'!$A$1:$H$12056, 7, 0), 0)</f>
        <v>0</v>
      </c>
      <c r="T5072" s="13">
        <f>IFERROR(VLOOKUP($A5072, 'Fielding Data'!$A$1:$H$12056, 8, 0), 0)</f>
        <v>0</v>
      </c>
      <c r="U5072" s="13">
        <f>SUMIFS('Fielding Data'!E:E, 'Fielding Data'!$A:$A, $A5072)</f>
        <v>1</v>
      </c>
      <c r="V5072" s="13">
        <f>SUMIFS('Fielding Data'!F:F, 'Fielding Data'!$A:$A, $A5072)</f>
        <v>1</v>
      </c>
      <c r="W5072" s="13">
        <f>SUMIFS('Fielding Data'!G:G, 'Fielding Data'!$A:$A, $A5072)</f>
        <v>0</v>
      </c>
      <c r="X5072" s="13">
        <f>SUMIFS('Fielding Data'!H:H, 'Fielding Data'!$A:$A, $A5072)</f>
        <v>0</v>
      </c>
    </row>
    <row r="5073" spans="1:24" x14ac:dyDescent="0.3">
      <c r="A5073" s="13" t="str">
        <f t="shared" si="15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 t="shared" si="158"/>
        <v>P</v>
      </c>
      <c r="Q5073" s="13">
        <f>IFERROR(VLOOKUP($A5073, 'Fielding Data'!$A$1:$H$12056, 5, 0), 0)</f>
        <v>0</v>
      </c>
      <c r="R5073" s="13">
        <f>IFERROR(VLOOKUP($A5073, 'Fielding Data'!$A$1:$H$12056, 6, 0), 0)</f>
        <v>1</v>
      </c>
      <c r="S5073" s="13">
        <f>IFERROR(VLOOKUP($A5073, 'Fielding Data'!$A$1:$H$12056, 7, 0), 0)</f>
        <v>0</v>
      </c>
      <c r="T5073" s="13">
        <f>IFERROR(VLOOKUP($A5073, 'Fielding Data'!$A$1:$H$12056, 8, 0), 0)</f>
        <v>0</v>
      </c>
      <c r="U5073" s="13">
        <f>SUMIFS('Fielding Data'!E:E, 'Fielding Data'!$A:$A, $A5073)</f>
        <v>0</v>
      </c>
      <c r="V5073" s="13">
        <f>SUMIFS('Fielding Data'!F:F, 'Fielding Data'!$A:$A, $A5073)</f>
        <v>1</v>
      </c>
      <c r="W5073" s="13">
        <f>SUMIFS('Fielding Data'!G:G, 'Fielding Data'!$A:$A, $A5073)</f>
        <v>0</v>
      </c>
      <c r="X5073" s="13">
        <f>SUMIFS('Fielding Data'!H:H, 'Fielding Data'!$A:$A, $A5073)</f>
        <v>0</v>
      </c>
    </row>
    <row r="5074" spans="1:24" x14ac:dyDescent="0.3">
      <c r="A5074" s="13" t="str">
        <f t="shared" si="15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 t="shared" si="158"/>
        <v>P</v>
      </c>
      <c r="Q5074" s="13">
        <f>IFERROR(VLOOKUP($A5074, 'Fielding Data'!$A$1:$H$12056, 5, 0), 0)</f>
        <v>15</v>
      </c>
      <c r="R5074" s="13">
        <f>IFERROR(VLOOKUP($A5074, 'Fielding Data'!$A$1:$H$12056, 6, 0), 0)</f>
        <v>21</v>
      </c>
      <c r="S5074" s="13">
        <f>IFERROR(VLOOKUP($A5074, 'Fielding Data'!$A$1:$H$12056, 7, 0), 0)</f>
        <v>1</v>
      </c>
      <c r="T5074" s="13">
        <f>IFERROR(VLOOKUP($A5074, 'Fielding Data'!$A$1:$H$12056, 8, 0), 0)</f>
        <v>0</v>
      </c>
      <c r="U5074" s="13">
        <f>SUMIFS('Fielding Data'!E:E, 'Fielding Data'!$A:$A, $A5074)</f>
        <v>15</v>
      </c>
      <c r="V5074" s="13">
        <f>SUMIFS('Fielding Data'!F:F, 'Fielding Data'!$A:$A, $A5074)</f>
        <v>21</v>
      </c>
      <c r="W5074" s="13">
        <f>SUMIFS('Fielding Data'!G:G, 'Fielding Data'!$A:$A, $A5074)</f>
        <v>1</v>
      </c>
      <c r="X5074" s="13">
        <f>SUMIFS('Fielding Data'!H:H, 'Fielding Data'!$A:$A, $A5074)</f>
        <v>0</v>
      </c>
    </row>
    <row r="5075" spans="1:24" x14ac:dyDescent="0.3">
      <c r="A5075" s="13" t="str">
        <f t="shared" si="15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 t="shared" si="158"/>
        <v>1B</v>
      </c>
      <c r="Q5075" s="13">
        <f>IFERROR(VLOOKUP($A5075, 'Fielding Data'!$A$1:$H$12056, 5, 0), 0)</f>
        <v>12</v>
      </c>
      <c r="R5075" s="13">
        <f>IFERROR(VLOOKUP($A5075, 'Fielding Data'!$A$1:$H$12056, 6, 0), 0)</f>
        <v>0</v>
      </c>
      <c r="S5075" s="13">
        <f>IFERROR(VLOOKUP($A5075, 'Fielding Data'!$A$1:$H$12056, 7, 0), 0)</f>
        <v>0</v>
      </c>
      <c r="T5075" s="13">
        <f>IFERROR(VLOOKUP($A5075, 'Fielding Data'!$A$1:$H$12056, 8, 0), 0)</f>
        <v>1</v>
      </c>
      <c r="U5075" s="13">
        <f>SUMIFS('Fielding Data'!E:E, 'Fielding Data'!$A:$A, $A5075)</f>
        <v>104</v>
      </c>
      <c r="V5075" s="13">
        <f>SUMIFS('Fielding Data'!F:F, 'Fielding Data'!$A:$A, $A5075)</f>
        <v>202</v>
      </c>
      <c r="W5075" s="13">
        <f>SUMIFS('Fielding Data'!G:G, 'Fielding Data'!$A:$A, $A5075)</f>
        <v>10</v>
      </c>
      <c r="X5075" s="13">
        <f>SUMIFS('Fielding Data'!H:H, 'Fielding Data'!$A:$A, $A5075)</f>
        <v>35</v>
      </c>
    </row>
    <row r="5076" spans="1:24" x14ac:dyDescent="0.3">
      <c r="A5076" s="13" t="str">
        <f t="shared" si="15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 t="shared" si="158"/>
        <v>P</v>
      </c>
      <c r="Q5076" s="13">
        <f>IFERROR(VLOOKUP($A5076, 'Fielding Data'!$A$1:$H$12056, 5, 0), 0)</f>
        <v>6</v>
      </c>
      <c r="R5076" s="13">
        <f>IFERROR(VLOOKUP($A5076, 'Fielding Data'!$A$1:$H$12056, 6, 0), 0)</f>
        <v>8</v>
      </c>
      <c r="S5076" s="13">
        <f>IFERROR(VLOOKUP($A5076, 'Fielding Data'!$A$1:$H$12056, 7, 0), 0)</f>
        <v>0</v>
      </c>
      <c r="T5076" s="13">
        <f>IFERROR(VLOOKUP($A5076, 'Fielding Data'!$A$1:$H$12056, 8, 0), 0)</f>
        <v>0</v>
      </c>
      <c r="U5076" s="13">
        <f>SUMIFS('Fielding Data'!E:E, 'Fielding Data'!$A:$A, $A5076)</f>
        <v>6</v>
      </c>
      <c r="V5076" s="13">
        <f>SUMIFS('Fielding Data'!F:F, 'Fielding Data'!$A:$A, $A5076)</f>
        <v>8</v>
      </c>
      <c r="W5076" s="13">
        <f>SUMIFS('Fielding Data'!G:G, 'Fielding Data'!$A:$A, $A5076)</f>
        <v>0</v>
      </c>
      <c r="X5076" s="13">
        <f>SUMIFS('Fielding Data'!H:H, 'Fielding Data'!$A:$A, $A5076)</f>
        <v>0</v>
      </c>
    </row>
    <row r="5077" spans="1:24" x14ac:dyDescent="0.3">
      <c r="A5077" s="13" t="str">
        <f t="shared" si="15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 t="shared" si="158"/>
        <v>2B</v>
      </c>
      <c r="Q5077" s="13">
        <f>IFERROR(VLOOKUP($A5077, 'Fielding Data'!$A$1:$H$12056, 5, 0), 0)</f>
        <v>40</v>
      </c>
      <c r="R5077" s="13">
        <f>IFERROR(VLOOKUP($A5077, 'Fielding Data'!$A$1:$H$12056, 6, 0), 0)</f>
        <v>46</v>
      </c>
      <c r="S5077" s="13">
        <f>IFERROR(VLOOKUP($A5077, 'Fielding Data'!$A$1:$H$12056, 7, 0), 0)</f>
        <v>1</v>
      </c>
      <c r="T5077" s="13">
        <f>IFERROR(VLOOKUP($A5077, 'Fielding Data'!$A$1:$H$12056, 8, 0), 0)</f>
        <v>13</v>
      </c>
      <c r="U5077" s="13">
        <f>SUMIFS('Fielding Data'!E:E, 'Fielding Data'!$A:$A, $A5077)</f>
        <v>94</v>
      </c>
      <c r="V5077" s="13">
        <f>SUMIFS('Fielding Data'!F:F, 'Fielding Data'!$A:$A, $A5077)</f>
        <v>181</v>
      </c>
      <c r="W5077" s="13">
        <f>SUMIFS('Fielding Data'!G:G, 'Fielding Data'!$A:$A, $A5077)</f>
        <v>5</v>
      </c>
      <c r="X5077" s="13">
        <f>SUMIFS('Fielding Data'!H:H, 'Fielding Data'!$A:$A, $A5077)</f>
        <v>46</v>
      </c>
    </row>
    <row r="5078" spans="1:24" x14ac:dyDescent="0.3">
      <c r="A5078" s="13" t="str">
        <f t="shared" si="15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 t="shared" si="158"/>
        <v>SS</v>
      </c>
      <c r="Q5078" s="13">
        <f>IFERROR(VLOOKUP($A5078, 'Fielding Data'!$A$1:$H$12056, 5, 0), 0)</f>
        <v>28</v>
      </c>
      <c r="R5078" s="13">
        <f>IFERROR(VLOOKUP($A5078, 'Fielding Data'!$A$1:$H$12056, 6, 0), 0)</f>
        <v>84</v>
      </c>
      <c r="S5078" s="13">
        <f>IFERROR(VLOOKUP($A5078, 'Fielding Data'!$A$1:$H$12056, 7, 0), 0)</f>
        <v>2</v>
      </c>
      <c r="T5078" s="13">
        <f>IFERROR(VLOOKUP($A5078, 'Fielding Data'!$A$1:$H$12056, 8, 0), 0)</f>
        <v>18</v>
      </c>
      <c r="U5078" s="13">
        <f>SUMIFS('Fielding Data'!E:E, 'Fielding Data'!$A:$A, $A5078)</f>
        <v>28</v>
      </c>
      <c r="V5078" s="13">
        <f>SUMIFS('Fielding Data'!F:F, 'Fielding Data'!$A:$A, $A5078)</f>
        <v>84</v>
      </c>
      <c r="W5078" s="13">
        <f>SUMIFS('Fielding Data'!G:G, 'Fielding Data'!$A:$A, $A5078)</f>
        <v>2</v>
      </c>
      <c r="X5078" s="13">
        <f>SUMIFS('Fielding Data'!H:H, 'Fielding Data'!$A:$A, $A5078)</f>
        <v>18</v>
      </c>
    </row>
    <row r="5079" spans="1:24" x14ac:dyDescent="0.3">
      <c r="A5079" s="13" t="str">
        <f t="shared" si="15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 t="shared" si="158"/>
        <v>C</v>
      </c>
      <c r="Q5079" s="13">
        <f>IFERROR(VLOOKUP($A5079, 'Fielding Data'!$A$1:$H$12056, 5, 0), 0)</f>
        <v>863</v>
      </c>
      <c r="R5079" s="13">
        <f>IFERROR(VLOOKUP($A5079, 'Fielding Data'!$A$1:$H$12056, 6, 0), 0)</f>
        <v>70</v>
      </c>
      <c r="S5079" s="13">
        <f>IFERROR(VLOOKUP($A5079, 'Fielding Data'!$A$1:$H$12056, 7, 0), 0)</f>
        <v>8</v>
      </c>
      <c r="T5079" s="13">
        <f>IFERROR(VLOOKUP($A5079, 'Fielding Data'!$A$1:$H$12056, 8, 0), 0)</f>
        <v>6</v>
      </c>
      <c r="U5079" s="13">
        <f>SUMIFS('Fielding Data'!E:E, 'Fielding Data'!$A:$A, $A5079)</f>
        <v>863</v>
      </c>
      <c r="V5079" s="13">
        <f>SUMIFS('Fielding Data'!F:F, 'Fielding Data'!$A:$A, $A5079)</f>
        <v>70</v>
      </c>
      <c r="W5079" s="13">
        <f>SUMIFS('Fielding Data'!G:G, 'Fielding Data'!$A:$A, $A5079)</f>
        <v>8</v>
      </c>
      <c r="X5079" s="13">
        <f>SUMIFS('Fielding Data'!H:H, 'Fielding Data'!$A:$A, $A5079)</f>
        <v>6</v>
      </c>
    </row>
    <row r="5080" spans="1:24" x14ac:dyDescent="0.3">
      <c r="A5080" s="13" t="str">
        <f t="shared" si="15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 t="shared" si="158"/>
        <v>P</v>
      </c>
      <c r="Q5080" s="13">
        <f>IFERROR(VLOOKUP($A5080, 'Fielding Data'!$A$1:$H$12056, 5, 0), 0)</f>
        <v>3</v>
      </c>
      <c r="R5080" s="13">
        <f>IFERROR(VLOOKUP($A5080, 'Fielding Data'!$A$1:$H$12056, 6, 0), 0)</f>
        <v>9</v>
      </c>
      <c r="S5080" s="13">
        <f>IFERROR(VLOOKUP($A5080, 'Fielding Data'!$A$1:$H$12056, 7, 0), 0)</f>
        <v>1</v>
      </c>
      <c r="T5080" s="13">
        <f>IFERROR(VLOOKUP($A5080, 'Fielding Data'!$A$1:$H$12056, 8, 0), 0)</f>
        <v>1</v>
      </c>
      <c r="U5080" s="13">
        <f>SUMIFS('Fielding Data'!E:E, 'Fielding Data'!$A:$A, $A5080)</f>
        <v>3</v>
      </c>
      <c r="V5080" s="13">
        <f>SUMIFS('Fielding Data'!F:F, 'Fielding Data'!$A:$A, $A5080)</f>
        <v>9</v>
      </c>
      <c r="W5080" s="13">
        <f>SUMIFS('Fielding Data'!G:G, 'Fielding Data'!$A:$A, $A5080)</f>
        <v>1</v>
      </c>
      <c r="X5080" s="13">
        <f>SUMIFS('Fielding Data'!H:H, 'Fielding Data'!$A:$A, $A5080)</f>
        <v>1</v>
      </c>
    </row>
    <row r="5081" spans="1:24" x14ac:dyDescent="0.3">
      <c r="A5081" s="13" t="str">
        <f t="shared" si="15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 t="shared" si="158"/>
        <v>P</v>
      </c>
      <c r="Q5081" s="13">
        <f>IFERROR(VLOOKUP($A5081, 'Fielding Data'!$A$1:$H$12056, 5, 0), 0)</f>
        <v>1</v>
      </c>
      <c r="R5081" s="13">
        <f>IFERROR(VLOOKUP($A5081, 'Fielding Data'!$A$1:$H$12056, 6, 0), 0)</f>
        <v>0</v>
      </c>
      <c r="S5081" s="13">
        <f>IFERROR(VLOOKUP($A5081, 'Fielding Data'!$A$1:$H$12056, 7, 0), 0)</f>
        <v>0</v>
      </c>
      <c r="T5081" s="13">
        <f>IFERROR(VLOOKUP($A5081, 'Fielding Data'!$A$1:$H$12056, 8, 0), 0)</f>
        <v>0</v>
      </c>
      <c r="U5081" s="13">
        <f>SUMIFS('Fielding Data'!E:E, 'Fielding Data'!$A:$A, $A5081)</f>
        <v>1</v>
      </c>
      <c r="V5081" s="13">
        <f>SUMIFS('Fielding Data'!F:F, 'Fielding Data'!$A:$A, $A5081)</f>
        <v>0</v>
      </c>
      <c r="W5081" s="13">
        <f>SUMIFS('Fielding Data'!G:G, 'Fielding Data'!$A:$A, $A5081)</f>
        <v>0</v>
      </c>
      <c r="X5081" s="13">
        <f>SUMIFS('Fielding Data'!H:H, 'Fielding Data'!$A:$A, $A5081)</f>
        <v>0</v>
      </c>
    </row>
    <row r="5082" spans="1:24" x14ac:dyDescent="0.3">
      <c r="A5082" s="13" t="str">
        <f t="shared" si="15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 t="shared" si="158"/>
        <v>P</v>
      </c>
      <c r="Q5082" s="13">
        <f>IFERROR(VLOOKUP($A5082, 'Fielding Data'!$A$1:$H$12056, 5, 0), 0)</f>
        <v>2</v>
      </c>
      <c r="R5082" s="13">
        <f>IFERROR(VLOOKUP($A5082, 'Fielding Data'!$A$1:$H$12056, 6, 0), 0)</f>
        <v>0</v>
      </c>
      <c r="S5082" s="13">
        <f>IFERROR(VLOOKUP($A5082, 'Fielding Data'!$A$1:$H$12056, 7, 0), 0)</f>
        <v>0</v>
      </c>
      <c r="T5082" s="13">
        <f>IFERROR(VLOOKUP($A5082, 'Fielding Data'!$A$1:$H$12056, 8, 0), 0)</f>
        <v>0</v>
      </c>
      <c r="U5082" s="13">
        <f>SUMIFS('Fielding Data'!E:E, 'Fielding Data'!$A:$A, $A5082)</f>
        <v>2</v>
      </c>
      <c r="V5082" s="13">
        <f>SUMIFS('Fielding Data'!F:F, 'Fielding Data'!$A:$A, $A5082)</f>
        <v>0</v>
      </c>
      <c r="W5082" s="13">
        <f>SUMIFS('Fielding Data'!G:G, 'Fielding Data'!$A:$A, $A5082)</f>
        <v>0</v>
      </c>
      <c r="X5082" s="13">
        <f>SUMIFS('Fielding Data'!H:H, 'Fielding Data'!$A:$A, $A5082)</f>
        <v>0</v>
      </c>
    </row>
    <row r="5083" spans="1:24" x14ac:dyDescent="0.3">
      <c r="A5083" s="13" t="str">
        <f t="shared" si="15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 t="shared" si="158"/>
        <v>P</v>
      </c>
      <c r="Q5083" s="13">
        <f>IFERROR(VLOOKUP($A5083, 'Fielding Data'!$A$1:$H$12056, 5, 0), 0)</f>
        <v>1</v>
      </c>
      <c r="R5083" s="13">
        <f>IFERROR(VLOOKUP($A5083, 'Fielding Data'!$A$1:$H$12056, 6, 0), 0)</f>
        <v>1</v>
      </c>
      <c r="S5083" s="13">
        <f>IFERROR(VLOOKUP($A5083, 'Fielding Data'!$A$1:$H$12056, 7, 0), 0)</f>
        <v>1</v>
      </c>
      <c r="T5083" s="13">
        <f>IFERROR(VLOOKUP($A5083, 'Fielding Data'!$A$1:$H$12056, 8, 0), 0)</f>
        <v>0</v>
      </c>
      <c r="U5083" s="13">
        <f>SUMIFS('Fielding Data'!E:E, 'Fielding Data'!$A:$A, $A5083)</f>
        <v>1</v>
      </c>
      <c r="V5083" s="13">
        <f>SUMIFS('Fielding Data'!F:F, 'Fielding Data'!$A:$A, $A5083)</f>
        <v>1</v>
      </c>
      <c r="W5083" s="13">
        <f>SUMIFS('Fielding Data'!G:G, 'Fielding Data'!$A:$A, $A5083)</f>
        <v>1</v>
      </c>
      <c r="X5083" s="13">
        <f>SUMIFS('Fielding Data'!H:H, 'Fielding Data'!$A:$A, $A5083)</f>
        <v>0</v>
      </c>
    </row>
    <row r="5084" spans="1:24" x14ac:dyDescent="0.3">
      <c r="A5084" s="13" t="str">
        <f t="shared" si="15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 t="shared" si="158"/>
        <v>1B</v>
      </c>
      <c r="Q5084" s="13">
        <f>IFERROR(VLOOKUP($A5084, 'Fielding Data'!$A$1:$H$12056, 5, 0), 0)</f>
        <v>1</v>
      </c>
      <c r="R5084" s="13">
        <f>IFERROR(VLOOKUP($A5084, 'Fielding Data'!$A$1:$H$12056, 6, 0), 0)</f>
        <v>0</v>
      </c>
      <c r="S5084" s="13">
        <f>IFERROR(VLOOKUP($A5084, 'Fielding Data'!$A$1:$H$12056, 7, 0), 0)</f>
        <v>0</v>
      </c>
      <c r="T5084" s="13">
        <f>IFERROR(VLOOKUP($A5084, 'Fielding Data'!$A$1:$H$12056, 8, 0), 0)</f>
        <v>0</v>
      </c>
      <c r="U5084" s="13">
        <f>SUMIFS('Fielding Data'!E:E, 'Fielding Data'!$A:$A, $A5084)</f>
        <v>91</v>
      </c>
      <c r="V5084" s="13">
        <f>SUMIFS('Fielding Data'!F:F, 'Fielding Data'!$A:$A, $A5084)</f>
        <v>158</v>
      </c>
      <c r="W5084" s="13">
        <f>SUMIFS('Fielding Data'!G:G, 'Fielding Data'!$A:$A, $A5084)</f>
        <v>2</v>
      </c>
      <c r="X5084" s="13">
        <f>SUMIFS('Fielding Data'!H:H, 'Fielding Data'!$A:$A, $A5084)</f>
        <v>22</v>
      </c>
    </row>
    <row r="5085" spans="1:24" x14ac:dyDescent="0.3">
      <c r="A5085" s="13" t="str">
        <f t="shared" si="15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 t="shared" si="158"/>
        <v>CF</v>
      </c>
      <c r="Q5085" s="13">
        <f>IFERROR(VLOOKUP($A5085, 'Fielding Data'!$A$1:$H$12056, 5, 0), 0)</f>
        <v>238</v>
      </c>
      <c r="R5085" s="13">
        <f>IFERROR(VLOOKUP($A5085, 'Fielding Data'!$A$1:$H$12056, 6, 0), 0)</f>
        <v>4</v>
      </c>
      <c r="S5085" s="13">
        <f>IFERROR(VLOOKUP($A5085, 'Fielding Data'!$A$1:$H$12056, 7, 0), 0)</f>
        <v>5</v>
      </c>
      <c r="T5085" s="13">
        <f>IFERROR(VLOOKUP($A5085, 'Fielding Data'!$A$1:$H$12056, 8, 0), 0)</f>
        <v>1</v>
      </c>
      <c r="U5085" s="13">
        <f>SUMIFS('Fielding Data'!E:E, 'Fielding Data'!$A:$A, $A5085)</f>
        <v>476</v>
      </c>
      <c r="V5085" s="13">
        <f>SUMIFS('Fielding Data'!F:F, 'Fielding Data'!$A:$A, $A5085)</f>
        <v>8</v>
      </c>
      <c r="W5085" s="13">
        <f>SUMIFS('Fielding Data'!G:G, 'Fielding Data'!$A:$A, $A5085)</f>
        <v>10</v>
      </c>
      <c r="X5085" s="13">
        <f>SUMIFS('Fielding Data'!H:H, 'Fielding Data'!$A:$A, $A5085)</f>
        <v>2</v>
      </c>
    </row>
    <row r="5086" spans="1:24" x14ac:dyDescent="0.3">
      <c r="A5086" s="13" t="str">
        <f t="shared" si="15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 t="shared" si="158"/>
        <v>P</v>
      </c>
      <c r="Q5086" s="13">
        <f>IFERROR(VLOOKUP($A5086, 'Fielding Data'!$A$1:$H$12056, 5, 0), 0)</f>
        <v>0</v>
      </c>
      <c r="R5086" s="13">
        <f>IFERROR(VLOOKUP($A5086, 'Fielding Data'!$A$1:$H$12056, 6, 0), 0)</f>
        <v>0</v>
      </c>
      <c r="S5086" s="13">
        <f>IFERROR(VLOOKUP($A5086, 'Fielding Data'!$A$1:$H$12056, 7, 0), 0)</f>
        <v>0</v>
      </c>
      <c r="T5086" s="13">
        <f>IFERROR(VLOOKUP($A5086, 'Fielding Data'!$A$1:$H$12056, 8, 0), 0)</f>
        <v>0</v>
      </c>
      <c r="U5086" s="13">
        <f>SUMIFS('Fielding Data'!E:E, 'Fielding Data'!$A:$A, $A5086)</f>
        <v>0</v>
      </c>
      <c r="V5086" s="13">
        <f>SUMIFS('Fielding Data'!F:F, 'Fielding Data'!$A:$A, $A5086)</f>
        <v>0</v>
      </c>
      <c r="W5086" s="13">
        <f>SUMIFS('Fielding Data'!G:G, 'Fielding Data'!$A:$A, $A5086)</f>
        <v>0</v>
      </c>
      <c r="X5086" s="13">
        <f>SUMIFS('Fielding Data'!H:H, 'Fielding Data'!$A:$A, $A5086)</f>
        <v>0</v>
      </c>
    </row>
    <row r="5087" spans="1:24" x14ac:dyDescent="0.3">
      <c r="A5087" s="13" t="str">
        <f t="shared" si="15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 t="shared" si="158"/>
        <v>OF</v>
      </c>
      <c r="Q5087" s="13">
        <f>IFERROR(VLOOKUP($A5087, 'Fielding Data'!$A$1:$H$12056, 5, 0), 0)</f>
        <v>13</v>
      </c>
      <c r="R5087" s="13">
        <f>IFERROR(VLOOKUP($A5087, 'Fielding Data'!$A$1:$H$12056, 6, 0), 0)</f>
        <v>0</v>
      </c>
      <c r="S5087" s="13">
        <f>IFERROR(VLOOKUP($A5087, 'Fielding Data'!$A$1:$H$12056, 7, 0), 0)</f>
        <v>1</v>
      </c>
      <c r="T5087" s="13">
        <f>IFERROR(VLOOKUP($A5087, 'Fielding Data'!$A$1:$H$12056, 8, 0), 0)</f>
        <v>0</v>
      </c>
      <c r="U5087" s="13">
        <f>SUMIFS('Fielding Data'!E:E, 'Fielding Data'!$A:$A, $A5087)</f>
        <v>26</v>
      </c>
      <c r="V5087" s="13">
        <f>SUMIFS('Fielding Data'!F:F, 'Fielding Data'!$A:$A, $A5087)</f>
        <v>0</v>
      </c>
      <c r="W5087" s="13">
        <f>SUMIFS('Fielding Data'!G:G, 'Fielding Data'!$A:$A, $A5087)</f>
        <v>2</v>
      </c>
      <c r="X5087" s="13">
        <f>SUMIFS('Fielding Data'!H:H, 'Fielding Data'!$A:$A, $A5087)</f>
        <v>0</v>
      </c>
    </row>
    <row r="5088" spans="1:24" x14ac:dyDescent="0.3">
      <c r="A5088" s="13" t="str">
        <f t="shared" si="15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 t="shared" si="158"/>
        <v>1B</v>
      </c>
      <c r="Q5088" s="13">
        <f>IFERROR(VLOOKUP($A5088, 'Fielding Data'!$A$1:$H$12056, 5, 0), 0)</f>
        <v>129</v>
      </c>
      <c r="R5088" s="13">
        <f>IFERROR(VLOOKUP($A5088, 'Fielding Data'!$A$1:$H$12056, 6, 0), 0)</f>
        <v>6</v>
      </c>
      <c r="S5088" s="13">
        <f>IFERROR(VLOOKUP($A5088, 'Fielding Data'!$A$1:$H$12056, 7, 0), 0)</f>
        <v>2</v>
      </c>
      <c r="T5088" s="13">
        <f>IFERROR(VLOOKUP($A5088, 'Fielding Data'!$A$1:$H$12056, 8, 0), 0)</f>
        <v>12</v>
      </c>
      <c r="U5088" s="13">
        <f>SUMIFS('Fielding Data'!E:E, 'Fielding Data'!$A:$A, $A5088)</f>
        <v>166</v>
      </c>
      <c r="V5088" s="13">
        <f>SUMIFS('Fielding Data'!F:F, 'Fielding Data'!$A:$A, $A5088)</f>
        <v>94</v>
      </c>
      <c r="W5088" s="13">
        <f>SUMIFS('Fielding Data'!G:G, 'Fielding Data'!$A:$A, $A5088)</f>
        <v>11</v>
      </c>
      <c r="X5088" s="13">
        <f>SUMIFS('Fielding Data'!H:H, 'Fielding Data'!$A:$A, $A5088)</f>
        <v>23</v>
      </c>
    </row>
    <row r="5089" spans="1:24" x14ac:dyDescent="0.3">
      <c r="A5089" s="13" t="str">
        <f t="shared" si="15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 t="shared" si="158"/>
        <v>1B</v>
      </c>
      <c r="Q5089" s="13">
        <f>IFERROR(VLOOKUP($A5089, 'Fielding Data'!$A$1:$H$12056, 5, 0), 0)</f>
        <v>20</v>
      </c>
      <c r="R5089" s="13">
        <f>IFERROR(VLOOKUP($A5089, 'Fielding Data'!$A$1:$H$12056, 6, 0), 0)</f>
        <v>2</v>
      </c>
      <c r="S5089" s="13">
        <f>IFERROR(VLOOKUP($A5089, 'Fielding Data'!$A$1:$H$12056, 7, 0), 0)</f>
        <v>0</v>
      </c>
      <c r="T5089" s="13">
        <f>IFERROR(VLOOKUP($A5089, 'Fielding Data'!$A$1:$H$12056, 8, 0), 0)</f>
        <v>2</v>
      </c>
      <c r="U5089" s="13">
        <f>SUMIFS('Fielding Data'!E:E, 'Fielding Data'!$A:$A, $A5089)</f>
        <v>31</v>
      </c>
      <c r="V5089" s="13">
        <f>SUMIFS('Fielding Data'!F:F, 'Fielding Data'!$A:$A, $A5089)</f>
        <v>30</v>
      </c>
      <c r="W5089" s="13">
        <f>SUMIFS('Fielding Data'!G:G, 'Fielding Data'!$A:$A, $A5089)</f>
        <v>1</v>
      </c>
      <c r="X5089" s="13">
        <f>SUMIFS('Fielding Data'!H:H, 'Fielding Data'!$A:$A, $A5089)</f>
        <v>5</v>
      </c>
    </row>
    <row r="5090" spans="1:24" x14ac:dyDescent="0.3">
      <c r="A5090" s="13" t="str">
        <f t="shared" si="15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 t="shared" si="158"/>
        <v>1B</v>
      </c>
      <c r="Q5090" s="13">
        <f>IFERROR(VLOOKUP($A5090, 'Fielding Data'!$A$1:$H$12056, 5, 0), 0)</f>
        <v>51</v>
      </c>
      <c r="R5090" s="13">
        <f>IFERROR(VLOOKUP($A5090, 'Fielding Data'!$A$1:$H$12056, 6, 0), 0)</f>
        <v>1</v>
      </c>
      <c r="S5090" s="13">
        <f>IFERROR(VLOOKUP($A5090, 'Fielding Data'!$A$1:$H$12056, 7, 0), 0)</f>
        <v>0</v>
      </c>
      <c r="T5090" s="13">
        <f>IFERROR(VLOOKUP($A5090, 'Fielding Data'!$A$1:$H$12056, 8, 0), 0)</f>
        <v>5</v>
      </c>
      <c r="U5090" s="13">
        <f>SUMIFS('Fielding Data'!E:E, 'Fielding Data'!$A:$A, $A5090)</f>
        <v>140</v>
      </c>
      <c r="V5090" s="13">
        <f>SUMIFS('Fielding Data'!F:F, 'Fielding Data'!$A:$A, $A5090)</f>
        <v>58</v>
      </c>
      <c r="W5090" s="13">
        <f>SUMIFS('Fielding Data'!G:G, 'Fielding Data'!$A:$A, $A5090)</f>
        <v>4</v>
      </c>
      <c r="X5090" s="13">
        <f>SUMIFS('Fielding Data'!H:H, 'Fielding Data'!$A:$A, $A5090)</f>
        <v>11</v>
      </c>
    </row>
    <row r="5091" spans="1:24" x14ac:dyDescent="0.3">
      <c r="A5091" s="13" t="str">
        <f t="shared" si="15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 t="shared" si="158"/>
        <v>1B</v>
      </c>
      <c r="Q5091" s="13">
        <f>IFERROR(VLOOKUP($A5091, 'Fielding Data'!$A$1:$H$12056, 5, 0), 0)</f>
        <v>297</v>
      </c>
      <c r="R5091" s="13">
        <f>IFERROR(VLOOKUP($A5091, 'Fielding Data'!$A$1:$H$12056, 6, 0), 0)</f>
        <v>27</v>
      </c>
      <c r="S5091" s="13">
        <f>IFERROR(VLOOKUP($A5091, 'Fielding Data'!$A$1:$H$12056, 7, 0), 0)</f>
        <v>5</v>
      </c>
      <c r="T5091" s="13">
        <f>IFERROR(VLOOKUP($A5091, 'Fielding Data'!$A$1:$H$12056, 8, 0), 0)</f>
        <v>21</v>
      </c>
      <c r="U5091" s="13">
        <f>SUMIFS('Fielding Data'!E:E, 'Fielding Data'!$A:$A, $A5091)</f>
        <v>382</v>
      </c>
      <c r="V5091" s="13">
        <f>SUMIFS('Fielding Data'!F:F, 'Fielding Data'!$A:$A, $A5091)</f>
        <v>231</v>
      </c>
      <c r="W5091" s="13">
        <f>SUMIFS('Fielding Data'!G:G, 'Fielding Data'!$A:$A, $A5091)</f>
        <v>14</v>
      </c>
      <c r="X5091" s="13">
        <f>SUMIFS('Fielding Data'!H:H, 'Fielding Data'!$A:$A, $A5091)</f>
        <v>37</v>
      </c>
    </row>
    <row r="5092" spans="1:24" x14ac:dyDescent="0.3">
      <c r="A5092" s="13" t="str">
        <f t="shared" si="15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 t="shared" si="158"/>
        <v>1B</v>
      </c>
      <c r="Q5092" s="13">
        <f>IFERROR(VLOOKUP($A5092, 'Fielding Data'!$A$1:$H$12056, 5, 0), 0)</f>
        <v>1271</v>
      </c>
      <c r="R5092" s="13">
        <f>IFERROR(VLOOKUP($A5092, 'Fielding Data'!$A$1:$H$12056, 6, 0), 0)</f>
        <v>116</v>
      </c>
      <c r="S5092" s="13">
        <f>IFERROR(VLOOKUP($A5092, 'Fielding Data'!$A$1:$H$12056, 7, 0), 0)</f>
        <v>5</v>
      </c>
      <c r="T5092" s="13">
        <f>IFERROR(VLOOKUP($A5092, 'Fielding Data'!$A$1:$H$12056, 8, 0), 0)</f>
        <v>130</v>
      </c>
      <c r="U5092" s="13">
        <f>SUMIFS('Fielding Data'!E:E, 'Fielding Data'!$A:$A, $A5092)</f>
        <v>1271</v>
      </c>
      <c r="V5092" s="13">
        <f>SUMIFS('Fielding Data'!F:F, 'Fielding Data'!$A:$A, $A5092)</f>
        <v>116</v>
      </c>
      <c r="W5092" s="13">
        <f>SUMIFS('Fielding Data'!G:G, 'Fielding Data'!$A:$A, $A5092)</f>
        <v>5</v>
      </c>
      <c r="X5092" s="13">
        <f>SUMIFS('Fielding Data'!H:H, 'Fielding Data'!$A:$A, $A5092)</f>
        <v>130</v>
      </c>
    </row>
    <row r="5093" spans="1:24" x14ac:dyDescent="0.3">
      <c r="A5093" s="13" t="str">
        <f t="shared" si="15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 t="shared" si="158"/>
        <v>P</v>
      </c>
      <c r="Q5093" s="13">
        <f>IFERROR(VLOOKUP($A5093, 'Fielding Data'!$A$1:$H$12056, 5, 0), 0)</f>
        <v>4</v>
      </c>
      <c r="R5093" s="13">
        <f>IFERROR(VLOOKUP($A5093, 'Fielding Data'!$A$1:$H$12056, 6, 0), 0)</f>
        <v>9</v>
      </c>
      <c r="S5093" s="13">
        <f>IFERROR(VLOOKUP($A5093, 'Fielding Data'!$A$1:$H$12056, 7, 0), 0)</f>
        <v>0</v>
      </c>
      <c r="T5093" s="13">
        <f>IFERROR(VLOOKUP($A5093, 'Fielding Data'!$A$1:$H$12056, 8, 0), 0)</f>
        <v>0</v>
      </c>
      <c r="U5093" s="13">
        <f>SUMIFS('Fielding Data'!E:E, 'Fielding Data'!$A:$A, $A5093)</f>
        <v>4</v>
      </c>
      <c r="V5093" s="13">
        <f>SUMIFS('Fielding Data'!F:F, 'Fielding Data'!$A:$A, $A5093)</f>
        <v>9</v>
      </c>
      <c r="W5093" s="13">
        <f>SUMIFS('Fielding Data'!G:G, 'Fielding Data'!$A:$A, $A5093)</f>
        <v>0</v>
      </c>
      <c r="X5093" s="13">
        <f>SUMIFS('Fielding Data'!H:H, 'Fielding Data'!$A:$A, $A5093)</f>
        <v>0</v>
      </c>
    </row>
    <row r="5094" spans="1:24" x14ac:dyDescent="0.3">
      <c r="A5094" s="13" t="str">
        <f t="shared" si="15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 t="shared" si="158"/>
        <v>3B</v>
      </c>
      <c r="Q5094" s="13">
        <f>IFERROR(VLOOKUP($A5094, 'Fielding Data'!$A$1:$H$12056, 5, 0), 0)</f>
        <v>67</v>
      </c>
      <c r="R5094" s="13">
        <f>IFERROR(VLOOKUP($A5094, 'Fielding Data'!$A$1:$H$12056, 6, 0), 0)</f>
        <v>162</v>
      </c>
      <c r="S5094" s="13">
        <f>IFERROR(VLOOKUP($A5094, 'Fielding Data'!$A$1:$H$12056, 7, 0), 0)</f>
        <v>8</v>
      </c>
      <c r="T5094" s="13">
        <f>IFERROR(VLOOKUP($A5094, 'Fielding Data'!$A$1:$H$12056, 8, 0), 0)</f>
        <v>18</v>
      </c>
      <c r="U5094" s="13">
        <f>SUMIFS('Fielding Data'!E:E, 'Fielding Data'!$A:$A, $A5094)</f>
        <v>67</v>
      </c>
      <c r="V5094" s="13">
        <f>SUMIFS('Fielding Data'!F:F, 'Fielding Data'!$A:$A, $A5094)</f>
        <v>162</v>
      </c>
      <c r="W5094" s="13">
        <f>SUMIFS('Fielding Data'!G:G, 'Fielding Data'!$A:$A, $A5094)</f>
        <v>8</v>
      </c>
      <c r="X5094" s="13">
        <f>SUMIFS('Fielding Data'!H:H, 'Fielding Data'!$A:$A, $A5094)</f>
        <v>18</v>
      </c>
    </row>
    <row r="5095" spans="1:24" x14ac:dyDescent="0.3">
      <c r="A5095" s="13" t="str">
        <f t="shared" si="15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 t="shared" si="158"/>
        <v>1B</v>
      </c>
      <c r="Q5095" s="13">
        <f>IFERROR(VLOOKUP($A5095, 'Fielding Data'!$A$1:$H$12056, 5, 0), 0)</f>
        <v>211</v>
      </c>
      <c r="R5095" s="13">
        <f>IFERROR(VLOOKUP($A5095, 'Fielding Data'!$A$1:$H$12056, 6, 0), 0)</f>
        <v>7</v>
      </c>
      <c r="S5095" s="13">
        <f>IFERROR(VLOOKUP($A5095, 'Fielding Data'!$A$1:$H$12056, 7, 0), 0)</f>
        <v>3</v>
      </c>
      <c r="T5095" s="13">
        <f>IFERROR(VLOOKUP($A5095, 'Fielding Data'!$A$1:$H$12056, 8, 0), 0)</f>
        <v>24</v>
      </c>
      <c r="U5095" s="13">
        <f>SUMIFS('Fielding Data'!E:E, 'Fielding Data'!$A:$A, $A5095)</f>
        <v>211</v>
      </c>
      <c r="V5095" s="13">
        <f>SUMIFS('Fielding Data'!F:F, 'Fielding Data'!$A:$A, $A5095)</f>
        <v>7</v>
      </c>
      <c r="W5095" s="13">
        <f>SUMIFS('Fielding Data'!G:G, 'Fielding Data'!$A:$A, $A5095)</f>
        <v>3</v>
      </c>
      <c r="X5095" s="13">
        <f>SUMIFS('Fielding Data'!H:H, 'Fielding Data'!$A:$A, $A5095)</f>
        <v>24</v>
      </c>
    </row>
    <row r="5096" spans="1:24" x14ac:dyDescent="0.3">
      <c r="A5096" s="13" t="str">
        <f t="shared" si="15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 t="shared" si="158"/>
        <v>P</v>
      </c>
      <c r="Q5096" s="13">
        <f>IFERROR(VLOOKUP($A5096, 'Fielding Data'!$A$1:$H$12056, 5, 0), 0)</f>
        <v>2</v>
      </c>
      <c r="R5096" s="13">
        <f>IFERROR(VLOOKUP($A5096, 'Fielding Data'!$A$1:$H$12056, 6, 0), 0)</f>
        <v>3</v>
      </c>
      <c r="S5096" s="13">
        <f>IFERROR(VLOOKUP($A5096, 'Fielding Data'!$A$1:$H$12056, 7, 0), 0)</f>
        <v>0</v>
      </c>
      <c r="T5096" s="13">
        <f>IFERROR(VLOOKUP($A5096, 'Fielding Data'!$A$1:$H$12056, 8, 0), 0)</f>
        <v>0</v>
      </c>
      <c r="U5096" s="13">
        <f>SUMIFS('Fielding Data'!E:E, 'Fielding Data'!$A:$A, $A5096)</f>
        <v>2</v>
      </c>
      <c r="V5096" s="13">
        <f>SUMIFS('Fielding Data'!F:F, 'Fielding Data'!$A:$A, $A5096)</f>
        <v>3</v>
      </c>
      <c r="W5096" s="13">
        <f>SUMIFS('Fielding Data'!G:G, 'Fielding Data'!$A:$A, $A5096)</f>
        <v>0</v>
      </c>
      <c r="X5096" s="13">
        <f>SUMIFS('Fielding Data'!H:H, 'Fielding Data'!$A:$A, $A5096)</f>
        <v>0</v>
      </c>
    </row>
    <row r="5097" spans="1:24" x14ac:dyDescent="0.3">
      <c r="A5097" s="13" t="str">
        <f t="shared" si="15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 t="shared" si="158"/>
        <v>P</v>
      </c>
      <c r="Q5097" s="13">
        <f>IFERROR(VLOOKUP($A5097, 'Fielding Data'!$A$1:$H$12056, 5, 0), 0)</f>
        <v>3</v>
      </c>
      <c r="R5097" s="13">
        <f>IFERROR(VLOOKUP($A5097, 'Fielding Data'!$A$1:$H$12056, 6, 0), 0)</f>
        <v>3</v>
      </c>
      <c r="S5097" s="13">
        <f>IFERROR(VLOOKUP($A5097, 'Fielding Data'!$A$1:$H$12056, 7, 0), 0)</f>
        <v>1</v>
      </c>
      <c r="T5097" s="13">
        <f>IFERROR(VLOOKUP($A5097, 'Fielding Data'!$A$1:$H$12056, 8, 0), 0)</f>
        <v>0</v>
      </c>
      <c r="U5097" s="13">
        <f>SUMIFS('Fielding Data'!E:E, 'Fielding Data'!$A:$A, $A5097)</f>
        <v>3</v>
      </c>
      <c r="V5097" s="13">
        <f>SUMIFS('Fielding Data'!F:F, 'Fielding Data'!$A:$A, $A5097)</f>
        <v>3</v>
      </c>
      <c r="W5097" s="13">
        <f>SUMIFS('Fielding Data'!G:G, 'Fielding Data'!$A:$A, $A5097)</f>
        <v>1</v>
      </c>
      <c r="X5097" s="13">
        <f>SUMIFS('Fielding Data'!H:H, 'Fielding Data'!$A:$A, $A5097)</f>
        <v>0</v>
      </c>
    </row>
    <row r="5098" spans="1:24" x14ac:dyDescent="0.3">
      <c r="A5098" s="13" t="str">
        <f t="shared" si="15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 t="shared" si="158"/>
        <v>C</v>
      </c>
      <c r="Q5098" s="13">
        <f>IFERROR(VLOOKUP($A5098, 'Fielding Data'!$A$1:$H$12056, 5, 0), 0)</f>
        <v>152</v>
      </c>
      <c r="R5098" s="13">
        <f>IFERROR(VLOOKUP($A5098, 'Fielding Data'!$A$1:$H$12056, 6, 0), 0)</f>
        <v>6</v>
      </c>
      <c r="S5098" s="13">
        <f>IFERROR(VLOOKUP($A5098, 'Fielding Data'!$A$1:$H$12056, 7, 0), 0)</f>
        <v>1</v>
      </c>
      <c r="T5098" s="13">
        <f>IFERROR(VLOOKUP($A5098, 'Fielding Data'!$A$1:$H$12056, 8, 0), 0)</f>
        <v>1</v>
      </c>
      <c r="U5098" s="13">
        <f>SUMIFS('Fielding Data'!E:E, 'Fielding Data'!$A:$A, $A5098)</f>
        <v>152</v>
      </c>
      <c r="V5098" s="13">
        <f>SUMIFS('Fielding Data'!F:F, 'Fielding Data'!$A:$A, $A5098)</f>
        <v>6</v>
      </c>
      <c r="W5098" s="13">
        <f>SUMIFS('Fielding Data'!G:G, 'Fielding Data'!$A:$A, $A5098)</f>
        <v>1</v>
      </c>
      <c r="X5098" s="13">
        <f>SUMIFS('Fielding Data'!H:H, 'Fielding Data'!$A:$A, $A5098)</f>
        <v>1</v>
      </c>
    </row>
    <row r="5099" spans="1:24" x14ac:dyDescent="0.3">
      <c r="A5099" s="13" t="str">
        <f t="shared" si="15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 t="shared" si="158"/>
        <v>P</v>
      </c>
      <c r="Q5099" s="13">
        <f>IFERROR(VLOOKUP($A5099, 'Fielding Data'!$A$1:$H$12056, 5, 0), 0)</f>
        <v>0</v>
      </c>
      <c r="R5099" s="13">
        <f>IFERROR(VLOOKUP($A5099, 'Fielding Data'!$A$1:$H$12056, 6, 0), 0)</f>
        <v>1</v>
      </c>
      <c r="S5099" s="13">
        <f>IFERROR(VLOOKUP($A5099, 'Fielding Data'!$A$1:$H$12056, 7, 0), 0)</f>
        <v>0</v>
      </c>
      <c r="T5099" s="13">
        <f>IFERROR(VLOOKUP($A5099, 'Fielding Data'!$A$1:$H$12056, 8, 0), 0)</f>
        <v>0</v>
      </c>
      <c r="U5099" s="13">
        <f>SUMIFS('Fielding Data'!E:E, 'Fielding Data'!$A:$A, $A5099)</f>
        <v>0</v>
      </c>
      <c r="V5099" s="13">
        <f>SUMIFS('Fielding Data'!F:F, 'Fielding Data'!$A:$A, $A5099)</f>
        <v>1</v>
      </c>
      <c r="W5099" s="13">
        <f>SUMIFS('Fielding Data'!G:G, 'Fielding Data'!$A:$A, $A5099)</f>
        <v>0</v>
      </c>
      <c r="X5099" s="13">
        <f>SUMIFS('Fielding Data'!H:H, 'Fielding Data'!$A:$A, $A5099)</f>
        <v>0</v>
      </c>
    </row>
    <row r="5100" spans="1:24" x14ac:dyDescent="0.3">
      <c r="A5100" s="13" t="str">
        <f t="shared" si="15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 t="shared" si="158"/>
        <v>P</v>
      </c>
      <c r="Q5100" s="13">
        <f>IFERROR(VLOOKUP($A5100, 'Fielding Data'!$A$1:$H$12056, 5, 0), 0)</f>
        <v>0</v>
      </c>
      <c r="R5100" s="13">
        <f>IFERROR(VLOOKUP($A5100, 'Fielding Data'!$A$1:$H$12056, 6, 0), 0)</f>
        <v>3</v>
      </c>
      <c r="S5100" s="13">
        <f>IFERROR(VLOOKUP($A5100, 'Fielding Data'!$A$1:$H$12056, 7, 0), 0)</f>
        <v>0</v>
      </c>
      <c r="T5100" s="13">
        <f>IFERROR(VLOOKUP($A5100, 'Fielding Data'!$A$1:$H$12056, 8, 0), 0)</f>
        <v>0</v>
      </c>
      <c r="U5100" s="13">
        <f>SUMIFS('Fielding Data'!E:E, 'Fielding Data'!$A:$A, $A5100)</f>
        <v>0</v>
      </c>
      <c r="V5100" s="13">
        <f>SUMIFS('Fielding Data'!F:F, 'Fielding Data'!$A:$A, $A5100)</f>
        <v>3</v>
      </c>
      <c r="W5100" s="13">
        <f>SUMIFS('Fielding Data'!G:G, 'Fielding Data'!$A:$A, $A5100)</f>
        <v>0</v>
      </c>
      <c r="X5100" s="13">
        <f>SUMIFS('Fielding Data'!H:H, 'Fielding Data'!$A:$A, $A5100)</f>
        <v>0</v>
      </c>
    </row>
    <row r="5101" spans="1:24" x14ac:dyDescent="0.3">
      <c r="A5101" s="13" t="str">
        <f t="shared" si="15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 t="shared" si="158"/>
        <v>2B</v>
      </c>
      <c r="Q5101" s="13">
        <f>IFERROR(VLOOKUP($A5101, 'Fielding Data'!$A$1:$H$12056, 5, 0), 0)</f>
        <v>13</v>
      </c>
      <c r="R5101" s="13">
        <f>IFERROR(VLOOKUP($A5101, 'Fielding Data'!$A$1:$H$12056, 6, 0), 0)</f>
        <v>19</v>
      </c>
      <c r="S5101" s="13">
        <f>IFERROR(VLOOKUP($A5101, 'Fielding Data'!$A$1:$H$12056, 7, 0), 0)</f>
        <v>0</v>
      </c>
      <c r="T5101" s="13">
        <f>IFERROR(VLOOKUP($A5101, 'Fielding Data'!$A$1:$H$12056, 8, 0), 0)</f>
        <v>8</v>
      </c>
      <c r="U5101" s="13">
        <f>SUMIFS('Fielding Data'!E:E, 'Fielding Data'!$A:$A, $A5101)</f>
        <v>13</v>
      </c>
      <c r="V5101" s="13">
        <f>SUMIFS('Fielding Data'!F:F, 'Fielding Data'!$A:$A, $A5101)</f>
        <v>19</v>
      </c>
      <c r="W5101" s="13">
        <f>SUMIFS('Fielding Data'!G:G, 'Fielding Data'!$A:$A, $A5101)</f>
        <v>0</v>
      </c>
      <c r="X5101" s="13">
        <f>SUMIFS('Fielding Data'!H:H, 'Fielding Data'!$A:$A, $A5101)</f>
        <v>8</v>
      </c>
    </row>
    <row r="5102" spans="1:24" x14ac:dyDescent="0.3">
      <c r="A5102" s="13" t="str">
        <f t="shared" si="15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 t="shared" si="158"/>
        <v>P</v>
      </c>
      <c r="Q5102" s="13">
        <f>IFERROR(VLOOKUP($A5102, 'Fielding Data'!$A$1:$H$12056, 5, 0), 0)</f>
        <v>14</v>
      </c>
      <c r="R5102" s="13">
        <f>IFERROR(VLOOKUP($A5102, 'Fielding Data'!$A$1:$H$12056, 6, 0), 0)</f>
        <v>26</v>
      </c>
      <c r="S5102" s="13">
        <f>IFERROR(VLOOKUP($A5102, 'Fielding Data'!$A$1:$H$12056, 7, 0), 0)</f>
        <v>0</v>
      </c>
      <c r="T5102" s="13">
        <f>IFERROR(VLOOKUP($A5102, 'Fielding Data'!$A$1:$H$12056, 8, 0), 0)</f>
        <v>2</v>
      </c>
      <c r="U5102" s="13">
        <f>SUMIFS('Fielding Data'!E:E, 'Fielding Data'!$A:$A, $A5102)</f>
        <v>14</v>
      </c>
      <c r="V5102" s="13">
        <f>SUMIFS('Fielding Data'!F:F, 'Fielding Data'!$A:$A, $A5102)</f>
        <v>26</v>
      </c>
      <c r="W5102" s="13">
        <f>SUMIFS('Fielding Data'!G:G, 'Fielding Data'!$A:$A, $A5102)</f>
        <v>0</v>
      </c>
      <c r="X5102" s="13">
        <f>SUMIFS('Fielding Data'!H:H, 'Fielding Data'!$A:$A, $A5102)</f>
        <v>2</v>
      </c>
    </row>
    <row r="5103" spans="1:24" x14ac:dyDescent="0.3">
      <c r="A5103" s="13" t="str">
        <f t="shared" si="15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 t="shared" si="158"/>
        <v>2B</v>
      </c>
      <c r="Q5103" s="13">
        <f>IFERROR(VLOOKUP($A5103, 'Fielding Data'!$A$1:$H$12056, 5, 0), 0)</f>
        <v>9</v>
      </c>
      <c r="R5103" s="13">
        <f>IFERROR(VLOOKUP($A5103, 'Fielding Data'!$A$1:$H$12056, 6, 0), 0)</f>
        <v>9</v>
      </c>
      <c r="S5103" s="13">
        <f>IFERROR(VLOOKUP($A5103, 'Fielding Data'!$A$1:$H$12056, 7, 0), 0)</f>
        <v>0</v>
      </c>
      <c r="T5103" s="13">
        <f>IFERROR(VLOOKUP($A5103, 'Fielding Data'!$A$1:$H$12056, 8, 0), 0)</f>
        <v>2</v>
      </c>
      <c r="U5103" s="13">
        <f>SUMIFS('Fielding Data'!E:E, 'Fielding Data'!$A:$A, $A5103)</f>
        <v>42</v>
      </c>
      <c r="V5103" s="13">
        <f>SUMIFS('Fielding Data'!F:F, 'Fielding Data'!$A:$A, $A5103)</f>
        <v>102</v>
      </c>
      <c r="W5103" s="13">
        <f>SUMIFS('Fielding Data'!G:G, 'Fielding Data'!$A:$A, $A5103)</f>
        <v>1</v>
      </c>
      <c r="X5103" s="13">
        <f>SUMIFS('Fielding Data'!H:H, 'Fielding Data'!$A:$A, $A5103)</f>
        <v>19</v>
      </c>
    </row>
    <row r="5104" spans="1:24" x14ac:dyDescent="0.3">
      <c r="A5104" s="13" t="str">
        <f t="shared" si="15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 t="shared" si="158"/>
        <v>P</v>
      </c>
      <c r="Q5104" s="13">
        <f>IFERROR(VLOOKUP($A5104, 'Fielding Data'!$A$1:$H$12056, 5, 0), 0)</f>
        <v>0</v>
      </c>
      <c r="R5104" s="13">
        <f>IFERROR(VLOOKUP($A5104, 'Fielding Data'!$A$1:$H$12056, 6, 0), 0)</f>
        <v>1</v>
      </c>
      <c r="S5104" s="13">
        <f>IFERROR(VLOOKUP($A5104, 'Fielding Data'!$A$1:$H$12056, 7, 0), 0)</f>
        <v>0</v>
      </c>
      <c r="T5104" s="13">
        <f>IFERROR(VLOOKUP($A5104, 'Fielding Data'!$A$1:$H$12056, 8, 0), 0)</f>
        <v>0</v>
      </c>
      <c r="U5104" s="13">
        <f>SUMIFS('Fielding Data'!E:E, 'Fielding Data'!$A:$A, $A5104)</f>
        <v>0</v>
      </c>
      <c r="V5104" s="13">
        <f>SUMIFS('Fielding Data'!F:F, 'Fielding Data'!$A:$A, $A5104)</f>
        <v>1</v>
      </c>
      <c r="W5104" s="13">
        <f>SUMIFS('Fielding Data'!G:G, 'Fielding Data'!$A:$A, $A5104)</f>
        <v>0</v>
      </c>
      <c r="X5104" s="13">
        <f>SUMIFS('Fielding Data'!H:H, 'Fielding Data'!$A:$A, $A5104)</f>
        <v>0</v>
      </c>
    </row>
    <row r="5105" spans="1:24" x14ac:dyDescent="0.3">
      <c r="A5105" s="13" t="str">
        <f t="shared" si="15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 t="shared" si="158"/>
        <v>OF</v>
      </c>
      <c r="Q5105" s="13">
        <f>IFERROR(VLOOKUP($A5105, 'Fielding Data'!$A$1:$H$12056, 5, 0), 0)</f>
        <v>84</v>
      </c>
      <c r="R5105" s="13">
        <f>IFERROR(VLOOKUP($A5105, 'Fielding Data'!$A$1:$H$12056, 6, 0), 0)</f>
        <v>4</v>
      </c>
      <c r="S5105" s="13">
        <f>IFERROR(VLOOKUP($A5105, 'Fielding Data'!$A$1:$H$12056, 7, 0), 0)</f>
        <v>2</v>
      </c>
      <c r="T5105" s="13">
        <f>IFERROR(VLOOKUP($A5105, 'Fielding Data'!$A$1:$H$12056, 8, 0), 0)</f>
        <v>0</v>
      </c>
      <c r="U5105" s="13">
        <f>SUMIFS('Fielding Data'!E:E, 'Fielding Data'!$A:$A, $A5105)</f>
        <v>168</v>
      </c>
      <c r="V5105" s="13">
        <f>SUMIFS('Fielding Data'!F:F, 'Fielding Data'!$A:$A, $A5105)</f>
        <v>8</v>
      </c>
      <c r="W5105" s="13">
        <f>SUMIFS('Fielding Data'!G:G, 'Fielding Data'!$A:$A, $A5105)</f>
        <v>4</v>
      </c>
      <c r="X5105" s="13">
        <f>SUMIFS('Fielding Data'!H:H, 'Fielding Data'!$A:$A, $A5105)</f>
        <v>0</v>
      </c>
    </row>
    <row r="5106" spans="1:24" x14ac:dyDescent="0.3">
      <c r="A5106" s="13" t="str">
        <f t="shared" si="15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 t="shared" si="158"/>
        <v>2B</v>
      </c>
      <c r="Q5106" s="13">
        <f>IFERROR(VLOOKUP($A5106, 'Fielding Data'!$A$1:$H$12056, 5, 0), 0)</f>
        <v>5</v>
      </c>
      <c r="R5106" s="13">
        <f>IFERROR(VLOOKUP($A5106, 'Fielding Data'!$A$1:$H$12056, 6, 0), 0)</f>
        <v>7</v>
      </c>
      <c r="S5106" s="13">
        <f>IFERROR(VLOOKUP($A5106, 'Fielding Data'!$A$1:$H$12056, 7, 0), 0)</f>
        <v>0</v>
      </c>
      <c r="T5106" s="13">
        <f>IFERROR(VLOOKUP($A5106, 'Fielding Data'!$A$1:$H$12056, 8, 0), 0)</f>
        <v>2</v>
      </c>
      <c r="U5106" s="13">
        <f>SUMIFS('Fielding Data'!E:E, 'Fielding Data'!$A:$A, $A5106)</f>
        <v>5</v>
      </c>
      <c r="V5106" s="13">
        <f>SUMIFS('Fielding Data'!F:F, 'Fielding Data'!$A:$A, $A5106)</f>
        <v>8</v>
      </c>
      <c r="W5106" s="13">
        <f>SUMIFS('Fielding Data'!G:G, 'Fielding Data'!$A:$A, $A5106)</f>
        <v>0</v>
      </c>
      <c r="X5106" s="13">
        <f>SUMIFS('Fielding Data'!H:H, 'Fielding Data'!$A:$A, $A5106)</f>
        <v>2</v>
      </c>
    </row>
    <row r="5107" spans="1:24" x14ac:dyDescent="0.3">
      <c r="A5107" s="13" t="str">
        <f t="shared" si="15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 t="shared" si="158"/>
        <v>P</v>
      </c>
      <c r="Q5107" s="13">
        <f>IFERROR(VLOOKUP($A5107, 'Fielding Data'!$A$1:$H$12056, 5, 0), 0)</f>
        <v>3</v>
      </c>
      <c r="R5107" s="13">
        <f>IFERROR(VLOOKUP($A5107, 'Fielding Data'!$A$1:$H$12056, 6, 0), 0)</f>
        <v>9</v>
      </c>
      <c r="S5107" s="13">
        <f>IFERROR(VLOOKUP($A5107, 'Fielding Data'!$A$1:$H$12056, 7, 0), 0)</f>
        <v>1</v>
      </c>
      <c r="T5107" s="13">
        <f>IFERROR(VLOOKUP($A5107, 'Fielding Data'!$A$1:$H$12056, 8, 0), 0)</f>
        <v>2</v>
      </c>
      <c r="U5107" s="13">
        <f>SUMIFS('Fielding Data'!E:E, 'Fielding Data'!$A:$A, $A5107)</f>
        <v>3</v>
      </c>
      <c r="V5107" s="13">
        <f>SUMIFS('Fielding Data'!F:F, 'Fielding Data'!$A:$A, $A5107)</f>
        <v>9</v>
      </c>
      <c r="W5107" s="13">
        <f>SUMIFS('Fielding Data'!G:G, 'Fielding Data'!$A:$A, $A5107)</f>
        <v>1</v>
      </c>
      <c r="X5107" s="13">
        <f>SUMIFS('Fielding Data'!H:H, 'Fielding Data'!$A:$A, $A5107)</f>
        <v>2</v>
      </c>
    </row>
    <row r="5108" spans="1:24" x14ac:dyDescent="0.3">
      <c r="A5108" s="13" t="str">
        <f t="shared" si="15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 t="shared" si="158"/>
        <v>P</v>
      </c>
      <c r="Q5108" s="13">
        <f>IFERROR(VLOOKUP($A5108, 'Fielding Data'!$A$1:$H$12056, 5, 0), 0)</f>
        <v>1</v>
      </c>
      <c r="R5108" s="13">
        <f>IFERROR(VLOOKUP($A5108, 'Fielding Data'!$A$1:$H$12056, 6, 0), 0)</f>
        <v>7</v>
      </c>
      <c r="S5108" s="13">
        <f>IFERROR(VLOOKUP($A5108, 'Fielding Data'!$A$1:$H$12056, 7, 0), 0)</f>
        <v>0</v>
      </c>
      <c r="T5108" s="13">
        <f>IFERROR(VLOOKUP($A5108, 'Fielding Data'!$A$1:$H$12056, 8, 0), 0)</f>
        <v>1</v>
      </c>
      <c r="U5108" s="13">
        <f>SUMIFS('Fielding Data'!E:E, 'Fielding Data'!$A:$A, $A5108)</f>
        <v>1</v>
      </c>
      <c r="V5108" s="13">
        <f>SUMIFS('Fielding Data'!F:F, 'Fielding Data'!$A:$A, $A5108)</f>
        <v>7</v>
      </c>
      <c r="W5108" s="13">
        <f>SUMIFS('Fielding Data'!G:G, 'Fielding Data'!$A:$A, $A5108)</f>
        <v>0</v>
      </c>
      <c r="X5108" s="13">
        <f>SUMIFS('Fielding Data'!H:H, 'Fielding Data'!$A:$A, $A5108)</f>
        <v>1</v>
      </c>
    </row>
    <row r="5109" spans="1:24" x14ac:dyDescent="0.3">
      <c r="A5109" s="13" t="str">
        <f t="shared" si="15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 t="shared" si="158"/>
        <v>2B</v>
      </c>
      <c r="Q5109" s="13">
        <f>IFERROR(VLOOKUP($A5109, 'Fielding Data'!$A$1:$H$12056, 5, 0), 0)</f>
        <v>18</v>
      </c>
      <c r="R5109" s="13">
        <f>IFERROR(VLOOKUP($A5109, 'Fielding Data'!$A$1:$H$12056, 6, 0), 0)</f>
        <v>32</v>
      </c>
      <c r="S5109" s="13">
        <f>IFERROR(VLOOKUP($A5109, 'Fielding Data'!$A$1:$H$12056, 7, 0), 0)</f>
        <v>3</v>
      </c>
      <c r="T5109" s="13">
        <f>IFERROR(VLOOKUP($A5109, 'Fielding Data'!$A$1:$H$12056, 8, 0), 0)</f>
        <v>14</v>
      </c>
      <c r="U5109" s="13">
        <f>SUMIFS('Fielding Data'!E:E, 'Fielding Data'!$A:$A, $A5109)</f>
        <v>66</v>
      </c>
      <c r="V5109" s="13">
        <f>SUMIFS('Fielding Data'!F:F, 'Fielding Data'!$A:$A, $A5109)</f>
        <v>68</v>
      </c>
      <c r="W5109" s="13">
        <f>SUMIFS('Fielding Data'!G:G, 'Fielding Data'!$A:$A, $A5109)</f>
        <v>7</v>
      </c>
      <c r="X5109" s="13">
        <f>SUMIFS('Fielding Data'!H:H, 'Fielding Data'!$A:$A, $A5109)</f>
        <v>17</v>
      </c>
    </row>
    <row r="5110" spans="1:24" x14ac:dyDescent="0.3">
      <c r="A5110" s="13" t="str">
        <f t="shared" si="15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 t="shared" si="158"/>
        <v>P</v>
      </c>
      <c r="Q5110" s="13">
        <f>IFERROR(VLOOKUP($A5110, 'Fielding Data'!$A$1:$H$12056, 5, 0), 0)</f>
        <v>2</v>
      </c>
      <c r="R5110" s="13">
        <f>IFERROR(VLOOKUP($A5110, 'Fielding Data'!$A$1:$H$12056, 6, 0), 0)</f>
        <v>2</v>
      </c>
      <c r="S5110" s="13">
        <f>IFERROR(VLOOKUP($A5110, 'Fielding Data'!$A$1:$H$12056, 7, 0), 0)</f>
        <v>0</v>
      </c>
      <c r="T5110" s="13">
        <f>IFERROR(VLOOKUP($A5110, 'Fielding Data'!$A$1:$H$12056, 8, 0), 0)</f>
        <v>0</v>
      </c>
      <c r="U5110" s="13">
        <f>SUMIFS('Fielding Data'!E:E, 'Fielding Data'!$A:$A, $A5110)</f>
        <v>2</v>
      </c>
      <c r="V5110" s="13">
        <f>SUMIFS('Fielding Data'!F:F, 'Fielding Data'!$A:$A, $A5110)</f>
        <v>2</v>
      </c>
      <c r="W5110" s="13">
        <f>SUMIFS('Fielding Data'!G:G, 'Fielding Data'!$A:$A, $A5110)</f>
        <v>0</v>
      </c>
      <c r="X5110" s="13">
        <f>SUMIFS('Fielding Data'!H:H, 'Fielding Data'!$A:$A, $A5110)</f>
        <v>0</v>
      </c>
    </row>
    <row r="5111" spans="1:24" x14ac:dyDescent="0.3">
      <c r="A5111" s="13" t="str">
        <f t="shared" si="15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 t="shared" si="158"/>
        <v>P</v>
      </c>
      <c r="Q5111" s="13">
        <f>IFERROR(VLOOKUP($A5111, 'Fielding Data'!$A$1:$H$12056, 5, 0), 0)</f>
        <v>3</v>
      </c>
      <c r="R5111" s="13">
        <f>IFERROR(VLOOKUP($A5111, 'Fielding Data'!$A$1:$H$12056, 6, 0), 0)</f>
        <v>1</v>
      </c>
      <c r="S5111" s="13">
        <f>IFERROR(VLOOKUP($A5111, 'Fielding Data'!$A$1:$H$12056, 7, 0), 0)</f>
        <v>0</v>
      </c>
      <c r="T5111" s="13">
        <f>IFERROR(VLOOKUP($A5111, 'Fielding Data'!$A$1:$H$12056, 8, 0), 0)</f>
        <v>0</v>
      </c>
      <c r="U5111" s="13">
        <f>SUMIFS('Fielding Data'!E:E, 'Fielding Data'!$A:$A, $A5111)</f>
        <v>3</v>
      </c>
      <c r="V5111" s="13">
        <f>SUMIFS('Fielding Data'!F:F, 'Fielding Data'!$A:$A, $A5111)</f>
        <v>1</v>
      </c>
      <c r="W5111" s="13">
        <f>SUMIFS('Fielding Data'!G:G, 'Fielding Data'!$A:$A, $A5111)</f>
        <v>0</v>
      </c>
      <c r="X5111" s="13">
        <f>SUMIFS('Fielding Data'!H:H, 'Fielding Data'!$A:$A, $A5111)</f>
        <v>0</v>
      </c>
    </row>
    <row r="5112" spans="1:24" x14ac:dyDescent="0.3">
      <c r="A5112" s="13" t="str">
        <f t="shared" si="15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 t="shared" si="158"/>
        <v>CF</v>
      </c>
      <c r="Q5112" s="13">
        <f>IFERROR(VLOOKUP($A5112, 'Fielding Data'!$A$1:$H$12056, 5, 0), 0)</f>
        <v>50</v>
      </c>
      <c r="R5112" s="13">
        <f>IFERROR(VLOOKUP($A5112, 'Fielding Data'!$A$1:$H$12056, 6, 0), 0)</f>
        <v>2</v>
      </c>
      <c r="S5112" s="13">
        <f>IFERROR(VLOOKUP($A5112, 'Fielding Data'!$A$1:$H$12056, 7, 0), 0)</f>
        <v>0</v>
      </c>
      <c r="T5112" s="13">
        <f>IFERROR(VLOOKUP($A5112, 'Fielding Data'!$A$1:$H$12056, 8, 0), 0)</f>
        <v>0</v>
      </c>
      <c r="U5112" s="13">
        <f>SUMIFS('Fielding Data'!E:E, 'Fielding Data'!$A:$A, $A5112)</f>
        <v>560</v>
      </c>
      <c r="V5112" s="13">
        <f>SUMIFS('Fielding Data'!F:F, 'Fielding Data'!$A:$A, $A5112)</f>
        <v>10</v>
      </c>
      <c r="W5112" s="13">
        <f>SUMIFS('Fielding Data'!G:G, 'Fielding Data'!$A:$A, $A5112)</f>
        <v>4</v>
      </c>
      <c r="X5112" s="13">
        <f>SUMIFS('Fielding Data'!H:H, 'Fielding Data'!$A:$A, $A5112)</f>
        <v>0</v>
      </c>
    </row>
    <row r="5113" spans="1:24" x14ac:dyDescent="0.3">
      <c r="A5113" s="13" t="str">
        <f t="shared" si="15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 t="shared" si="158"/>
        <v>P</v>
      </c>
      <c r="Q5113" s="13">
        <f>IFERROR(VLOOKUP($A5113, 'Fielding Data'!$A$1:$H$12056, 5, 0), 0)</f>
        <v>11</v>
      </c>
      <c r="R5113" s="13">
        <f>IFERROR(VLOOKUP($A5113, 'Fielding Data'!$A$1:$H$12056, 6, 0), 0)</f>
        <v>15</v>
      </c>
      <c r="S5113" s="13">
        <f>IFERROR(VLOOKUP($A5113, 'Fielding Data'!$A$1:$H$12056, 7, 0), 0)</f>
        <v>3</v>
      </c>
      <c r="T5113" s="13">
        <f>IFERROR(VLOOKUP($A5113, 'Fielding Data'!$A$1:$H$12056, 8, 0), 0)</f>
        <v>0</v>
      </c>
      <c r="U5113" s="13">
        <f>SUMIFS('Fielding Data'!E:E, 'Fielding Data'!$A:$A, $A5113)</f>
        <v>11</v>
      </c>
      <c r="V5113" s="13">
        <f>SUMIFS('Fielding Data'!F:F, 'Fielding Data'!$A:$A, $A5113)</f>
        <v>15</v>
      </c>
      <c r="W5113" s="13">
        <f>SUMIFS('Fielding Data'!G:G, 'Fielding Data'!$A:$A, $A5113)</f>
        <v>3</v>
      </c>
      <c r="X5113" s="13">
        <f>SUMIFS('Fielding Data'!H:H, 'Fielding Data'!$A:$A, $A5113)</f>
        <v>0</v>
      </c>
    </row>
    <row r="5114" spans="1:24" x14ac:dyDescent="0.3">
      <c r="A5114" s="13" t="str">
        <f t="shared" si="15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 t="shared" si="158"/>
        <v>C</v>
      </c>
      <c r="Q5114" s="13">
        <f>IFERROR(VLOOKUP($A5114, 'Fielding Data'!$A$1:$H$12056, 5, 0), 0)</f>
        <v>723</v>
      </c>
      <c r="R5114" s="13">
        <f>IFERROR(VLOOKUP($A5114, 'Fielding Data'!$A$1:$H$12056, 6, 0), 0)</f>
        <v>49</v>
      </c>
      <c r="S5114" s="13">
        <f>IFERROR(VLOOKUP($A5114, 'Fielding Data'!$A$1:$H$12056, 7, 0), 0)</f>
        <v>5</v>
      </c>
      <c r="T5114" s="13">
        <f>IFERROR(VLOOKUP($A5114, 'Fielding Data'!$A$1:$H$12056, 8, 0), 0)</f>
        <v>2</v>
      </c>
      <c r="U5114" s="13">
        <f>SUMIFS('Fielding Data'!E:E, 'Fielding Data'!$A:$A, $A5114)</f>
        <v>723</v>
      </c>
      <c r="V5114" s="13">
        <f>SUMIFS('Fielding Data'!F:F, 'Fielding Data'!$A:$A, $A5114)</f>
        <v>49</v>
      </c>
      <c r="W5114" s="13">
        <f>SUMIFS('Fielding Data'!G:G, 'Fielding Data'!$A:$A, $A5114)</f>
        <v>5</v>
      </c>
      <c r="X5114" s="13">
        <f>SUMIFS('Fielding Data'!H:H, 'Fielding Data'!$A:$A, $A5114)</f>
        <v>2</v>
      </c>
    </row>
    <row r="5115" spans="1:24" x14ac:dyDescent="0.3">
      <c r="A5115" s="13" t="str">
        <f t="shared" si="15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 t="shared" si="158"/>
        <v>P</v>
      </c>
      <c r="Q5115" s="13">
        <f>IFERROR(VLOOKUP($A5115, 'Fielding Data'!$A$1:$H$12056, 5, 0), 0)</f>
        <v>5</v>
      </c>
      <c r="R5115" s="13">
        <f>IFERROR(VLOOKUP($A5115, 'Fielding Data'!$A$1:$H$12056, 6, 0), 0)</f>
        <v>12</v>
      </c>
      <c r="S5115" s="13">
        <f>IFERROR(VLOOKUP($A5115, 'Fielding Data'!$A$1:$H$12056, 7, 0), 0)</f>
        <v>0</v>
      </c>
      <c r="T5115" s="13">
        <f>IFERROR(VLOOKUP($A5115, 'Fielding Data'!$A$1:$H$12056, 8, 0), 0)</f>
        <v>2</v>
      </c>
      <c r="U5115" s="13">
        <f>SUMIFS('Fielding Data'!E:E, 'Fielding Data'!$A:$A, $A5115)</f>
        <v>5</v>
      </c>
      <c r="V5115" s="13">
        <f>SUMIFS('Fielding Data'!F:F, 'Fielding Data'!$A:$A, $A5115)</f>
        <v>12</v>
      </c>
      <c r="W5115" s="13">
        <f>SUMIFS('Fielding Data'!G:G, 'Fielding Data'!$A:$A, $A5115)</f>
        <v>0</v>
      </c>
      <c r="X5115" s="13">
        <f>SUMIFS('Fielding Data'!H:H, 'Fielding Data'!$A:$A, $A5115)</f>
        <v>2</v>
      </c>
    </row>
    <row r="5116" spans="1:24" x14ac:dyDescent="0.3">
      <c r="A5116" s="13" t="str">
        <f t="shared" si="15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 t="shared" si="158"/>
        <v>P</v>
      </c>
      <c r="Q5116" s="13">
        <f>IFERROR(VLOOKUP($A5116, 'Fielding Data'!$A$1:$H$12056, 5, 0), 0)</f>
        <v>14</v>
      </c>
      <c r="R5116" s="13">
        <f>IFERROR(VLOOKUP($A5116, 'Fielding Data'!$A$1:$H$12056, 6, 0), 0)</f>
        <v>24</v>
      </c>
      <c r="S5116" s="13">
        <f>IFERROR(VLOOKUP($A5116, 'Fielding Data'!$A$1:$H$12056, 7, 0), 0)</f>
        <v>0</v>
      </c>
      <c r="T5116" s="13">
        <f>IFERROR(VLOOKUP($A5116, 'Fielding Data'!$A$1:$H$12056, 8, 0), 0)</f>
        <v>1</v>
      </c>
      <c r="U5116" s="13">
        <f>SUMIFS('Fielding Data'!E:E, 'Fielding Data'!$A:$A, $A5116)</f>
        <v>14</v>
      </c>
      <c r="V5116" s="13">
        <f>SUMIFS('Fielding Data'!F:F, 'Fielding Data'!$A:$A, $A5116)</f>
        <v>24</v>
      </c>
      <c r="W5116" s="13">
        <f>SUMIFS('Fielding Data'!G:G, 'Fielding Data'!$A:$A, $A5116)</f>
        <v>0</v>
      </c>
      <c r="X5116" s="13">
        <f>SUMIFS('Fielding Data'!H:H, 'Fielding Data'!$A:$A, $A5116)</f>
        <v>1</v>
      </c>
    </row>
    <row r="5117" spans="1:24" x14ac:dyDescent="0.3">
      <c r="A5117" s="13" t="str">
        <f t="shared" si="15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 t="shared" si="158"/>
        <v>P</v>
      </c>
      <c r="Q5117" s="13">
        <f>IFERROR(VLOOKUP($A5117, 'Fielding Data'!$A$1:$H$12056, 5, 0), 0)</f>
        <v>0</v>
      </c>
      <c r="R5117" s="13">
        <f>IFERROR(VLOOKUP($A5117, 'Fielding Data'!$A$1:$H$12056, 6, 0), 0)</f>
        <v>0</v>
      </c>
      <c r="S5117" s="13">
        <f>IFERROR(VLOOKUP($A5117, 'Fielding Data'!$A$1:$H$12056, 7, 0), 0)</f>
        <v>1</v>
      </c>
      <c r="T5117" s="13">
        <f>IFERROR(VLOOKUP($A5117, 'Fielding Data'!$A$1:$H$12056, 8, 0), 0)</f>
        <v>0</v>
      </c>
      <c r="U5117" s="13">
        <f>SUMIFS('Fielding Data'!E:E, 'Fielding Data'!$A:$A, $A5117)</f>
        <v>0</v>
      </c>
      <c r="V5117" s="13">
        <f>SUMIFS('Fielding Data'!F:F, 'Fielding Data'!$A:$A, $A5117)</f>
        <v>0</v>
      </c>
      <c r="W5117" s="13">
        <f>SUMIFS('Fielding Data'!G:G, 'Fielding Data'!$A:$A, $A5117)</f>
        <v>1</v>
      </c>
      <c r="X5117" s="13">
        <f>SUMIFS('Fielding Data'!H:H, 'Fielding Data'!$A:$A, $A5117)</f>
        <v>0</v>
      </c>
    </row>
    <row r="5118" spans="1:24" x14ac:dyDescent="0.3">
      <c r="A5118" s="13" t="str">
        <f t="shared" si="15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 t="shared" si="158"/>
        <v>2B</v>
      </c>
      <c r="Q5118" s="13">
        <f>IFERROR(VLOOKUP($A5118, 'Fielding Data'!$A$1:$H$12056, 5, 0), 0)</f>
        <v>201</v>
      </c>
      <c r="R5118" s="13">
        <f>IFERROR(VLOOKUP($A5118, 'Fielding Data'!$A$1:$H$12056, 6, 0), 0)</f>
        <v>268</v>
      </c>
      <c r="S5118" s="13">
        <f>IFERROR(VLOOKUP($A5118, 'Fielding Data'!$A$1:$H$12056, 7, 0), 0)</f>
        <v>9</v>
      </c>
      <c r="T5118" s="13">
        <f>IFERROR(VLOOKUP($A5118, 'Fielding Data'!$A$1:$H$12056, 8, 0), 0)</f>
        <v>61</v>
      </c>
      <c r="U5118" s="13">
        <f>SUMIFS('Fielding Data'!E:E, 'Fielding Data'!$A:$A, $A5118)</f>
        <v>201</v>
      </c>
      <c r="V5118" s="13">
        <f>SUMIFS('Fielding Data'!F:F, 'Fielding Data'!$A:$A, $A5118)</f>
        <v>268</v>
      </c>
      <c r="W5118" s="13">
        <f>SUMIFS('Fielding Data'!G:G, 'Fielding Data'!$A:$A, $A5118)</f>
        <v>9</v>
      </c>
      <c r="X5118" s="13">
        <f>SUMIFS('Fielding Data'!H:H, 'Fielding Data'!$A:$A, $A5118)</f>
        <v>61</v>
      </c>
    </row>
    <row r="5119" spans="1:24" x14ac:dyDescent="0.3">
      <c r="A5119" s="13" t="str">
        <f t="shared" si="15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 t="shared" si="158"/>
        <v>CF</v>
      </c>
      <c r="Q5119" s="13">
        <f>IFERROR(VLOOKUP($A5119, 'Fielding Data'!$A$1:$H$12056, 5, 0), 0)</f>
        <v>90</v>
      </c>
      <c r="R5119" s="13">
        <f>IFERROR(VLOOKUP($A5119, 'Fielding Data'!$A$1:$H$12056, 6, 0), 0)</f>
        <v>5</v>
      </c>
      <c r="S5119" s="13">
        <f>IFERROR(VLOOKUP($A5119, 'Fielding Data'!$A$1:$H$12056, 7, 0), 0)</f>
        <v>0</v>
      </c>
      <c r="T5119" s="13">
        <f>IFERROR(VLOOKUP($A5119, 'Fielding Data'!$A$1:$H$12056, 8, 0), 0)</f>
        <v>2</v>
      </c>
      <c r="U5119" s="13">
        <f>SUMIFS('Fielding Data'!E:E, 'Fielding Data'!$A:$A, $A5119)</f>
        <v>306</v>
      </c>
      <c r="V5119" s="13">
        <f>SUMIFS('Fielding Data'!F:F, 'Fielding Data'!$A:$A, $A5119)</f>
        <v>16</v>
      </c>
      <c r="W5119" s="13">
        <f>SUMIFS('Fielding Data'!G:G, 'Fielding Data'!$A:$A, $A5119)</f>
        <v>2</v>
      </c>
      <c r="X5119" s="13">
        <f>SUMIFS('Fielding Data'!H:H, 'Fielding Data'!$A:$A, $A5119)</f>
        <v>4</v>
      </c>
    </row>
    <row r="5120" spans="1:24" x14ac:dyDescent="0.3">
      <c r="A5120" s="13" t="str">
        <f t="shared" si="15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 t="shared" si="158"/>
        <v>P</v>
      </c>
      <c r="Q5120" s="13">
        <f>IFERROR(VLOOKUP($A5120, 'Fielding Data'!$A$1:$H$12056, 5, 0), 0)</f>
        <v>0</v>
      </c>
      <c r="R5120" s="13">
        <f>IFERROR(VLOOKUP($A5120, 'Fielding Data'!$A$1:$H$12056, 6, 0), 0)</f>
        <v>0</v>
      </c>
      <c r="S5120" s="13">
        <f>IFERROR(VLOOKUP($A5120, 'Fielding Data'!$A$1:$H$12056, 7, 0), 0)</f>
        <v>0</v>
      </c>
      <c r="T5120" s="13">
        <f>IFERROR(VLOOKUP($A5120, 'Fielding Data'!$A$1:$H$12056, 8, 0), 0)</f>
        <v>0</v>
      </c>
      <c r="U5120" s="13">
        <f>SUMIFS('Fielding Data'!E:E, 'Fielding Data'!$A:$A, $A5120)</f>
        <v>0</v>
      </c>
      <c r="V5120" s="13">
        <f>SUMIFS('Fielding Data'!F:F, 'Fielding Data'!$A:$A, $A5120)</f>
        <v>0</v>
      </c>
      <c r="W5120" s="13">
        <f>SUMIFS('Fielding Data'!G:G, 'Fielding Data'!$A:$A, $A5120)</f>
        <v>0</v>
      </c>
      <c r="X5120" s="13">
        <f>SUMIFS('Fielding Data'!H:H, 'Fielding Data'!$A:$A, $A5120)</f>
        <v>0</v>
      </c>
    </row>
    <row r="5121" spans="1:24" x14ac:dyDescent="0.3">
      <c r="A5121" s="13" t="str">
        <f t="shared" si="15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 t="shared" si="158"/>
        <v>P</v>
      </c>
      <c r="Q5121" s="13">
        <f>IFERROR(VLOOKUP($A5121, 'Fielding Data'!$A$1:$H$12056, 5, 0), 0)</f>
        <v>2</v>
      </c>
      <c r="R5121" s="13">
        <f>IFERROR(VLOOKUP($A5121, 'Fielding Data'!$A$1:$H$12056, 6, 0), 0)</f>
        <v>2</v>
      </c>
      <c r="S5121" s="13">
        <f>IFERROR(VLOOKUP($A5121, 'Fielding Data'!$A$1:$H$12056, 7, 0), 0)</f>
        <v>0</v>
      </c>
      <c r="T5121" s="13">
        <f>IFERROR(VLOOKUP($A5121, 'Fielding Data'!$A$1:$H$12056, 8, 0), 0)</f>
        <v>1</v>
      </c>
      <c r="U5121" s="13">
        <f>SUMIFS('Fielding Data'!E:E, 'Fielding Data'!$A:$A, $A5121)</f>
        <v>2</v>
      </c>
      <c r="V5121" s="13">
        <f>SUMIFS('Fielding Data'!F:F, 'Fielding Data'!$A:$A, $A5121)</f>
        <v>2</v>
      </c>
      <c r="W5121" s="13">
        <f>SUMIFS('Fielding Data'!G:G, 'Fielding Data'!$A:$A, $A5121)</f>
        <v>0</v>
      </c>
      <c r="X5121" s="13">
        <f>SUMIFS('Fielding Data'!H:H, 'Fielding Data'!$A:$A, $A5121)</f>
        <v>1</v>
      </c>
    </row>
    <row r="5122" spans="1:24" x14ac:dyDescent="0.3">
      <c r="A5122" s="13" t="str">
        <f t="shared" si="15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 t="shared" ref="P5122:P5185" si="160">IFERROR(VLOOKUP($A5122, Fielding, 4, 0), "Other")</f>
        <v>2B</v>
      </c>
      <c r="Q5122" s="13">
        <f>IFERROR(VLOOKUP($A5122, 'Fielding Data'!$A$1:$H$12056, 5, 0), 0)</f>
        <v>8</v>
      </c>
      <c r="R5122" s="13">
        <f>IFERROR(VLOOKUP($A5122, 'Fielding Data'!$A$1:$H$12056, 6, 0), 0)</f>
        <v>22</v>
      </c>
      <c r="S5122" s="13">
        <f>IFERROR(VLOOKUP($A5122, 'Fielding Data'!$A$1:$H$12056, 7, 0), 0)</f>
        <v>0</v>
      </c>
      <c r="T5122" s="13">
        <f>IFERROR(VLOOKUP($A5122, 'Fielding Data'!$A$1:$H$12056, 8, 0), 0)</f>
        <v>1</v>
      </c>
      <c r="U5122" s="13">
        <f>SUMIFS('Fielding Data'!E:E, 'Fielding Data'!$A:$A, $A5122)</f>
        <v>8</v>
      </c>
      <c r="V5122" s="13">
        <f>SUMIFS('Fielding Data'!F:F, 'Fielding Data'!$A:$A, $A5122)</f>
        <v>22</v>
      </c>
      <c r="W5122" s="13">
        <f>SUMIFS('Fielding Data'!G:G, 'Fielding Data'!$A:$A, $A5122)</f>
        <v>0</v>
      </c>
      <c r="X5122" s="13">
        <f>SUMIFS('Fielding Data'!H:H, 'Fielding Data'!$A:$A, $A5122)</f>
        <v>1</v>
      </c>
    </row>
    <row r="5123" spans="1:24" x14ac:dyDescent="0.3">
      <c r="A5123" s="13" t="str">
        <f t="shared" ref="A5123:A5186" si="161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 t="shared" si="160"/>
        <v>Other</v>
      </c>
      <c r="Q5123" s="13">
        <f>IFERROR(VLOOKUP($A5123, 'Fielding Data'!$A$1:$H$12056, 5, 0), 0)</f>
        <v>0</v>
      </c>
      <c r="R5123" s="13">
        <f>IFERROR(VLOOKUP($A5123, 'Fielding Data'!$A$1:$H$12056, 6, 0), 0)</f>
        <v>0</v>
      </c>
      <c r="S5123" s="13">
        <f>IFERROR(VLOOKUP($A5123, 'Fielding Data'!$A$1:$H$12056, 7, 0), 0)</f>
        <v>0</v>
      </c>
      <c r="T5123" s="13">
        <f>IFERROR(VLOOKUP($A5123, 'Fielding Data'!$A$1:$H$12056, 8, 0), 0)</f>
        <v>0</v>
      </c>
      <c r="U5123" s="13">
        <f>SUMIFS('Fielding Data'!E:E, 'Fielding Data'!$A:$A, $A5123)</f>
        <v>0</v>
      </c>
      <c r="V5123" s="13">
        <f>SUMIFS('Fielding Data'!F:F, 'Fielding Data'!$A:$A, $A5123)</f>
        <v>0</v>
      </c>
      <c r="W5123" s="13">
        <f>SUMIFS('Fielding Data'!G:G, 'Fielding Data'!$A:$A, $A5123)</f>
        <v>0</v>
      </c>
      <c r="X5123" s="13">
        <f>SUMIFS('Fielding Data'!H:H, 'Fielding Data'!$A:$A, $A5123)</f>
        <v>0</v>
      </c>
    </row>
    <row r="5124" spans="1:24" x14ac:dyDescent="0.3">
      <c r="A5124" s="13" t="str">
        <f t="shared" si="161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 t="shared" si="160"/>
        <v>2B</v>
      </c>
      <c r="Q5124" s="13">
        <f>IFERROR(VLOOKUP($A5124, 'Fielding Data'!$A$1:$H$12056, 5, 0), 0)</f>
        <v>15</v>
      </c>
      <c r="R5124" s="13">
        <f>IFERROR(VLOOKUP($A5124, 'Fielding Data'!$A$1:$H$12056, 6, 0), 0)</f>
        <v>31</v>
      </c>
      <c r="S5124" s="13">
        <f>IFERROR(VLOOKUP($A5124, 'Fielding Data'!$A$1:$H$12056, 7, 0), 0)</f>
        <v>1</v>
      </c>
      <c r="T5124" s="13">
        <f>IFERROR(VLOOKUP($A5124, 'Fielding Data'!$A$1:$H$12056, 8, 0), 0)</f>
        <v>5</v>
      </c>
      <c r="U5124" s="13">
        <f>SUMIFS('Fielding Data'!E:E, 'Fielding Data'!$A:$A, $A5124)</f>
        <v>15</v>
      </c>
      <c r="V5124" s="13">
        <f>SUMIFS('Fielding Data'!F:F, 'Fielding Data'!$A:$A, $A5124)</f>
        <v>31</v>
      </c>
      <c r="W5124" s="13">
        <f>SUMIFS('Fielding Data'!G:G, 'Fielding Data'!$A:$A, $A5124)</f>
        <v>1</v>
      </c>
      <c r="X5124" s="13">
        <f>SUMIFS('Fielding Data'!H:H, 'Fielding Data'!$A:$A, $A5124)</f>
        <v>5</v>
      </c>
    </row>
    <row r="5125" spans="1:24" x14ac:dyDescent="0.3">
      <c r="A5125" s="13" t="str">
        <f t="shared" si="161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 t="shared" si="160"/>
        <v>P</v>
      </c>
      <c r="Q5125" s="13">
        <f>IFERROR(VLOOKUP($A5125, 'Fielding Data'!$A$1:$H$12056, 5, 0), 0)</f>
        <v>30</v>
      </c>
      <c r="R5125" s="13">
        <f>IFERROR(VLOOKUP($A5125, 'Fielding Data'!$A$1:$H$12056, 6, 0), 0)</f>
        <v>27</v>
      </c>
      <c r="S5125" s="13">
        <f>IFERROR(VLOOKUP($A5125, 'Fielding Data'!$A$1:$H$12056, 7, 0), 0)</f>
        <v>0</v>
      </c>
      <c r="T5125" s="13">
        <f>IFERROR(VLOOKUP($A5125, 'Fielding Data'!$A$1:$H$12056, 8, 0), 0)</f>
        <v>3</v>
      </c>
      <c r="U5125" s="13">
        <f>SUMIFS('Fielding Data'!E:E, 'Fielding Data'!$A:$A, $A5125)</f>
        <v>30</v>
      </c>
      <c r="V5125" s="13">
        <f>SUMIFS('Fielding Data'!F:F, 'Fielding Data'!$A:$A, $A5125)</f>
        <v>27</v>
      </c>
      <c r="W5125" s="13">
        <f>SUMIFS('Fielding Data'!G:G, 'Fielding Data'!$A:$A, $A5125)</f>
        <v>0</v>
      </c>
      <c r="X5125" s="13">
        <f>SUMIFS('Fielding Data'!H:H, 'Fielding Data'!$A:$A, $A5125)</f>
        <v>3</v>
      </c>
    </row>
    <row r="5126" spans="1:24" x14ac:dyDescent="0.3">
      <c r="A5126" s="13" t="str">
        <f t="shared" si="161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 t="shared" si="160"/>
        <v>P</v>
      </c>
      <c r="Q5126" s="13">
        <f>IFERROR(VLOOKUP($A5126, 'Fielding Data'!$A$1:$H$12056, 5, 0), 0)</f>
        <v>1</v>
      </c>
      <c r="R5126" s="13">
        <f>IFERROR(VLOOKUP($A5126, 'Fielding Data'!$A$1:$H$12056, 6, 0), 0)</f>
        <v>3</v>
      </c>
      <c r="S5126" s="13">
        <f>IFERROR(VLOOKUP($A5126, 'Fielding Data'!$A$1:$H$12056, 7, 0), 0)</f>
        <v>0</v>
      </c>
      <c r="T5126" s="13">
        <f>IFERROR(VLOOKUP($A5126, 'Fielding Data'!$A$1:$H$12056, 8, 0), 0)</f>
        <v>1</v>
      </c>
      <c r="U5126" s="13">
        <f>SUMIFS('Fielding Data'!E:E, 'Fielding Data'!$A:$A, $A5126)</f>
        <v>1</v>
      </c>
      <c r="V5126" s="13">
        <f>SUMIFS('Fielding Data'!F:F, 'Fielding Data'!$A:$A, $A5126)</f>
        <v>3</v>
      </c>
      <c r="W5126" s="13">
        <f>SUMIFS('Fielding Data'!G:G, 'Fielding Data'!$A:$A, $A5126)</f>
        <v>0</v>
      </c>
      <c r="X5126" s="13">
        <f>SUMIFS('Fielding Data'!H:H, 'Fielding Data'!$A:$A, $A5126)</f>
        <v>1</v>
      </c>
    </row>
    <row r="5127" spans="1:24" x14ac:dyDescent="0.3">
      <c r="A5127" s="13" t="str">
        <f t="shared" si="161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 t="shared" si="160"/>
        <v>3B</v>
      </c>
      <c r="Q5127" s="13">
        <f>IFERROR(VLOOKUP($A5127, 'Fielding Data'!$A$1:$H$12056, 5, 0), 0)</f>
        <v>79</v>
      </c>
      <c r="R5127" s="13">
        <f>IFERROR(VLOOKUP($A5127, 'Fielding Data'!$A$1:$H$12056, 6, 0), 0)</f>
        <v>216</v>
      </c>
      <c r="S5127" s="13">
        <f>IFERROR(VLOOKUP($A5127, 'Fielding Data'!$A$1:$H$12056, 7, 0), 0)</f>
        <v>12</v>
      </c>
      <c r="T5127" s="13">
        <f>IFERROR(VLOOKUP($A5127, 'Fielding Data'!$A$1:$H$12056, 8, 0), 0)</f>
        <v>26</v>
      </c>
      <c r="U5127" s="13">
        <f>SUMIFS('Fielding Data'!E:E, 'Fielding Data'!$A:$A, $A5127)</f>
        <v>79</v>
      </c>
      <c r="V5127" s="13">
        <f>SUMIFS('Fielding Data'!F:F, 'Fielding Data'!$A:$A, $A5127)</f>
        <v>216</v>
      </c>
      <c r="W5127" s="13">
        <f>SUMIFS('Fielding Data'!G:G, 'Fielding Data'!$A:$A, $A5127)</f>
        <v>12</v>
      </c>
      <c r="X5127" s="13">
        <f>SUMIFS('Fielding Data'!H:H, 'Fielding Data'!$A:$A, $A5127)</f>
        <v>26</v>
      </c>
    </row>
    <row r="5128" spans="1:24" x14ac:dyDescent="0.3">
      <c r="A5128" s="13" t="str">
        <f t="shared" si="161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 t="shared" si="160"/>
        <v>OF</v>
      </c>
      <c r="Q5128" s="13">
        <f>IFERROR(VLOOKUP($A5128, 'Fielding Data'!$A$1:$H$12056, 5, 0), 0)</f>
        <v>11</v>
      </c>
      <c r="R5128" s="13">
        <f>IFERROR(VLOOKUP($A5128, 'Fielding Data'!$A$1:$H$12056, 6, 0), 0)</f>
        <v>0</v>
      </c>
      <c r="S5128" s="13">
        <f>IFERROR(VLOOKUP($A5128, 'Fielding Data'!$A$1:$H$12056, 7, 0), 0)</f>
        <v>0</v>
      </c>
      <c r="T5128" s="13">
        <f>IFERROR(VLOOKUP($A5128, 'Fielding Data'!$A$1:$H$12056, 8, 0), 0)</f>
        <v>0</v>
      </c>
      <c r="U5128" s="13">
        <f>SUMIFS('Fielding Data'!E:E, 'Fielding Data'!$A:$A, $A5128)</f>
        <v>22</v>
      </c>
      <c r="V5128" s="13">
        <f>SUMIFS('Fielding Data'!F:F, 'Fielding Data'!$A:$A, $A5128)</f>
        <v>0</v>
      </c>
      <c r="W5128" s="13">
        <f>SUMIFS('Fielding Data'!G:G, 'Fielding Data'!$A:$A, $A5128)</f>
        <v>0</v>
      </c>
      <c r="X5128" s="13">
        <f>SUMIFS('Fielding Data'!H:H, 'Fielding Data'!$A:$A, $A5128)</f>
        <v>0</v>
      </c>
    </row>
    <row r="5129" spans="1:24" x14ac:dyDescent="0.3">
      <c r="A5129" s="13" t="str">
        <f t="shared" si="161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 t="shared" si="160"/>
        <v>OF</v>
      </c>
      <c r="Q5129" s="13">
        <f>IFERROR(VLOOKUP($A5129, 'Fielding Data'!$A$1:$H$12056, 5, 0), 0)</f>
        <v>8</v>
      </c>
      <c r="R5129" s="13">
        <f>IFERROR(VLOOKUP($A5129, 'Fielding Data'!$A$1:$H$12056, 6, 0), 0)</f>
        <v>0</v>
      </c>
      <c r="S5129" s="13">
        <f>IFERROR(VLOOKUP($A5129, 'Fielding Data'!$A$1:$H$12056, 7, 0), 0)</f>
        <v>0</v>
      </c>
      <c r="T5129" s="13">
        <f>IFERROR(VLOOKUP($A5129, 'Fielding Data'!$A$1:$H$12056, 8, 0), 0)</f>
        <v>0</v>
      </c>
      <c r="U5129" s="13">
        <f>SUMIFS('Fielding Data'!E:E, 'Fielding Data'!$A:$A, $A5129)</f>
        <v>16</v>
      </c>
      <c r="V5129" s="13">
        <f>SUMIFS('Fielding Data'!F:F, 'Fielding Data'!$A:$A, $A5129)</f>
        <v>0</v>
      </c>
      <c r="W5129" s="13">
        <f>SUMIFS('Fielding Data'!G:G, 'Fielding Data'!$A:$A, $A5129)</f>
        <v>0</v>
      </c>
      <c r="X5129" s="13">
        <f>SUMIFS('Fielding Data'!H:H, 'Fielding Data'!$A:$A, $A5129)</f>
        <v>0</v>
      </c>
    </row>
    <row r="5130" spans="1:24" x14ac:dyDescent="0.3">
      <c r="A5130" s="13" t="str">
        <f t="shared" si="161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 t="shared" si="160"/>
        <v>1B</v>
      </c>
      <c r="Q5130" s="13">
        <f>IFERROR(VLOOKUP($A5130, 'Fielding Data'!$A$1:$H$12056, 5, 0), 0)</f>
        <v>166</v>
      </c>
      <c r="R5130" s="13">
        <f>IFERROR(VLOOKUP($A5130, 'Fielding Data'!$A$1:$H$12056, 6, 0), 0)</f>
        <v>13</v>
      </c>
      <c r="S5130" s="13">
        <f>IFERROR(VLOOKUP($A5130, 'Fielding Data'!$A$1:$H$12056, 7, 0), 0)</f>
        <v>2</v>
      </c>
      <c r="T5130" s="13">
        <f>IFERROR(VLOOKUP($A5130, 'Fielding Data'!$A$1:$H$12056, 8, 0), 0)</f>
        <v>6</v>
      </c>
      <c r="U5130" s="13">
        <f>SUMIFS('Fielding Data'!E:E, 'Fielding Data'!$A:$A, $A5130)</f>
        <v>186</v>
      </c>
      <c r="V5130" s="13">
        <f>SUMIFS('Fielding Data'!F:F, 'Fielding Data'!$A:$A, $A5130)</f>
        <v>13</v>
      </c>
      <c r="W5130" s="13">
        <f>SUMIFS('Fielding Data'!G:G, 'Fielding Data'!$A:$A, $A5130)</f>
        <v>2</v>
      </c>
      <c r="X5130" s="13">
        <f>SUMIFS('Fielding Data'!H:H, 'Fielding Data'!$A:$A, $A5130)</f>
        <v>6</v>
      </c>
    </row>
    <row r="5131" spans="1:24" x14ac:dyDescent="0.3">
      <c r="A5131" s="13" t="str">
        <f t="shared" si="161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 t="shared" si="160"/>
        <v>P</v>
      </c>
      <c r="Q5131" s="13">
        <f>IFERROR(VLOOKUP($A5131, 'Fielding Data'!$A$1:$H$12056, 5, 0), 0)</f>
        <v>0</v>
      </c>
      <c r="R5131" s="13">
        <f>IFERROR(VLOOKUP($A5131, 'Fielding Data'!$A$1:$H$12056, 6, 0), 0)</f>
        <v>0</v>
      </c>
      <c r="S5131" s="13">
        <f>IFERROR(VLOOKUP($A5131, 'Fielding Data'!$A$1:$H$12056, 7, 0), 0)</f>
        <v>0</v>
      </c>
      <c r="T5131" s="13">
        <f>IFERROR(VLOOKUP($A5131, 'Fielding Data'!$A$1:$H$12056, 8, 0), 0)</f>
        <v>0</v>
      </c>
      <c r="U5131" s="13">
        <f>SUMIFS('Fielding Data'!E:E, 'Fielding Data'!$A:$A, $A5131)</f>
        <v>0</v>
      </c>
      <c r="V5131" s="13">
        <f>SUMIFS('Fielding Data'!F:F, 'Fielding Data'!$A:$A, $A5131)</f>
        <v>0</v>
      </c>
      <c r="W5131" s="13">
        <f>SUMIFS('Fielding Data'!G:G, 'Fielding Data'!$A:$A, $A5131)</f>
        <v>0</v>
      </c>
      <c r="X5131" s="13">
        <f>SUMIFS('Fielding Data'!H:H, 'Fielding Data'!$A:$A, $A5131)</f>
        <v>0</v>
      </c>
    </row>
    <row r="5132" spans="1:24" x14ac:dyDescent="0.3">
      <c r="A5132" s="13" t="str">
        <f t="shared" si="161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 t="shared" si="160"/>
        <v>2B</v>
      </c>
      <c r="Q5132" s="13">
        <f>IFERROR(VLOOKUP($A5132, 'Fielding Data'!$A$1:$H$12056, 5, 0), 0)</f>
        <v>79</v>
      </c>
      <c r="R5132" s="13">
        <f>IFERROR(VLOOKUP($A5132, 'Fielding Data'!$A$1:$H$12056, 6, 0), 0)</f>
        <v>124</v>
      </c>
      <c r="S5132" s="13">
        <f>IFERROR(VLOOKUP($A5132, 'Fielding Data'!$A$1:$H$12056, 7, 0), 0)</f>
        <v>1</v>
      </c>
      <c r="T5132" s="13">
        <f>IFERROR(VLOOKUP($A5132, 'Fielding Data'!$A$1:$H$12056, 8, 0), 0)</f>
        <v>24</v>
      </c>
      <c r="U5132" s="13">
        <f>SUMIFS('Fielding Data'!E:E, 'Fielding Data'!$A:$A, $A5132)</f>
        <v>91</v>
      </c>
      <c r="V5132" s="13">
        <f>SUMIFS('Fielding Data'!F:F, 'Fielding Data'!$A:$A, $A5132)</f>
        <v>149</v>
      </c>
      <c r="W5132" s="13">
        <f>SUMIFS('Fielding Data'!G:G, 'Fielding Data'!$A:$A, $A5132)</f>
        <v>1</v>
      </c>
      <c r="X5132" s="13">
        <f>SUMIFS('Fielding Data'!H:H, 'Fielding Data'!$A:$A, $A5132)</f>
        <v>29</v>
      </c>
    </row>
    <row r="5133" spans="1:24" x14ac:dyDescent="0.3">
      <c r="A5133" s="13" t="str">
        <f t="shared" si="161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 t="shared" si="160"/>
        <v>1B</v>
      </c>
      <c r="Q5133" s="13">
        <f>IFERROR(VLOOKUP($A5133, 'Fielding Data'!$A$1:$H$12056, 5, 0), 0)</f>
        <v>934</v>
      </c>
      <c r="R5133" s="13">
        <f>IFERROR(VLOOKUP($A5133, 'Fielding Data'!$A$1:$H$12056, 6, 0), 0)</f>
        <v>80</v>
      </c>
      <c r="S5133" s="13">
        <f>IFERROR(VLOOKUP($A5133, 'Fielding Data'!$A$1:$H$12056, 7, 0), 0)</f>
        <v>7</v>
      </c>
      <c r="T5133" s="13">
        <f>IFERROR(VLOOKUP($A5133, 'Fielding Data'!$A$1:$H$12056, 8, 0), 0)</f>
        <v>83</v>
      </c>
      <c r="U5133" s="13">
        <f>SUMIFS('Fielding Data'!E:E, 'Fielding Data'!$A:$A, $A5133)</f>
        <v>934</v>
      </c>
      <c r="V5133" s="13">
        <f>SUMIFS('Fielding Data'!F:F, 'Fielding Data'!$A:$A, $A5133)</f>
        <v>80</v>
      </c>
      <c r="W5133" s="13">
        <f>SUMIFS('Fielding Data'!G:G, 'Fielding Data'!$A:$A, $A5133)</f>
        <v>7</v>
      </c>
      <c r="X5133" s="13">
        <f>SUMIFS('Fielding Data'!H:H, 'Fielding Data'!$A:$A, $A5133)</f>
        <v>83</v>
      </c>
    </row>
    <row r="5134" spans="1:24" x14ac:dyDescent="0.3">
      <c r="A5134" s="13" t="str">
        <f t="shared" si="161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 t="shared" si="160"/>
        <v>P</v>
      </c>
      <c r="Q5134" s="13">
        <f>IFERROR(VLOOKUP($A5134, 'Fielding Data'!$A$1:$H$12056, 5, 0), 0)</f>
        <v>0</v>
      </c>
      <c r="R5134" s="13">
        <f>IFERROR(VLOOKUP($A5134, 'Fielding Data'!$A$1:$H$12056, 6, 0), 0)</f>
        <v>3</v>
      </c>
      <c r="S5134" s="13">
        <f>IFERROR(VLOOKUP($A5134, 'Fielding Data'!$A$1:$H$12056, 7, 0), 0)</f>
        <v>0</v>
      </c>
      <c r="T5134" s="13">
        <f>IFERROR(VLOOKUP($A5134, 'Fielding Data'!$A$1:$H$12056, 8, 0), 0)</f>
        <v>0</v>
      </c>
      <c r="U5134" s="13">
        <f>SUMIFS('Fielding Data'!E:E, 'Fielding Data'!$A:$A, $A5134)</f>
        <v>0</v>
      </c>
      <c r="V5134" s="13">
        <f>SUMIFS('Fielding Data'!F:F, 'Fielding Data'!$A:$A, $A5134)</f>
        <v>3</v>
      </c>
      <c r="W5134" s="13">
        <f>SUMIFS('Fielding Data'!G:G, 'Fielding Data'!$A:$A, $A5134)</f>
        <v>0</v>
      </c>
      <c r="X5134" s="13">
        <f>SUMIFS('Fielding Data'!H:H, 'Fielding Data'!$A:$A, $A5134)</f>
        <v>0</v>
      </c>
    </row>
    <row r="5135" spans="1:24" x14ac:dyDescent="0.3">
      <c r="A5135" s="13" t="str">
        <f t="shared" si="161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 t="shared" si="160"/>
        <v>C</v>
      </c>
      <c r="Q5135" s="13">
        <f>IFERROR(VLOOKUP($A5135, 'Fielding Data'!$A$1:$H$12056, 5, 0), 0)</f>
        <v>1052</v>
      </c>
      <c r="R5135" s="13">
        <f>IFERROR(VLOOKUP($A5135, 'Fielding Data'!$A$1:$H$12056, 6, 0), 0)</f>
        <v>73</v>
      </c>
      <c r="S5135" s="13">
        <f>IFERROR(VLOOKUP($A5135, 'Fielding Data'!$A$1:$H$12056, 7, 0), 0)</f>
        <v>14</v>
      </c>
      <c r="T5135" s="13">
        <f>IFERROR(VLOOKUP($A5135, 'Fielding Data'!$A$1:$H$12056, 8, 0), 0)</f>
        <v>9</v>
      </c>
      <c r="U5135" s="13">
        <f>SUMIFS('Fielding Data'!E:E, 'Fielding Data'!$A:$A, $A5135)</f>
        <v>1052</v>
      </c>
      <c r="V5135" s="13">
        <f>SUMIFS('Fielding Data'!F:F, 'Fielding Data'!$A:$A, $A5135)</f>
        <v>73</v>
      </c>
      <c r="W5135" s="13">
        <f>SUMIFS('Fielding Data'!G:G, 'Fielding Data'!$A:$A, $A5135)</f>
        <v>14</v>
      </c>
      <c r="X5135" s="13">
        <f>SUMIFS('Fielding Data'!H:H, 'Fielding Data'!$A:$A, $A5135)</f>
        <v>9</v>
      </c>
    </row>
    <row r="5136" spans="1:24" x14ac:dyDescent="0.3">
      <c r="A5136" s="13" t="str">
        <f t="shared" si="161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 t="shared" si="160"/>
        <v>CF</v>
      </c>
      <c r="Q5136" s="13">
        <f>IFERROR(VLOOKUP($A5136, 'Fielding Data'!$A$1:$H$12056, 5, 0), 0)</f>
        <v>355</v>
      </c>
      <c r="R5136" s="13">
        <f>IFERROR(VLOOKUP($A5136, 'Fielding Data'!$A$1:$H$12056, 6, 0), 0)</f>
        <v>7</v>
      </c>
      <c r="S5136" s="13">
        <f>IFERROR(VLOOKUP($A5136, 'Fielding Data'!$A$1:$H$12056, 7, 0), 0)</f>
        <v>5</v>
      </c>
      <c r="T5136" s="13">
        <f>IFERROR(VLOOKUP($A5136, 'Fielding Data'!$A$1:$H$12056, 8, 0), 0)</f>
        <v>2</v>
      </c>
      <c r="U5136" s="13">
        <f>SUMIFS('Fielding Data'!E:E, 'Fielding Data'!$A:$A, $A5136)</f>
        <v>710</v>
      </c>
      <c r="V5136" s="13">
        <f>SUMIFS('Fielding Data'!F:F, 'Fielding Data'!$A:$A, $A5136)</f>
        <v>14</v>
      </c>
      <c r="W5136" s="13">
        <f>SUMIFS('Fielding Data'!G:G, 'Fielding Data'!$A:$A, $A5136)</f>
        <v>10</v>
      </c>
      <c r="X5136" s="13">
        <f>SUMIFS('Fielding Data'!H:H, 'Fielding Data'!$A:$A, $A5136)</f>
        <v>4</v>
      </c>
    </row>
    <row r="5137" spans="1:24" x14ac:dyDescent="0.3">
      <c r="A5137" s="13" t="str">
        <f t="shared" si="161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 t="shared" si="160"/>
        <v>2B</v>
      </c>
      <c r="Q5137" s="13">
        <f>IFERROR(VLOOKUP($A5137, 'Fielding Data'!$A$1:$H$12056, 5, 0), 0)</f>
        <v>0</v>
      </c>
      <c r="R5137" s="13">
        <f>IFERROR(VLOOKUP($A5137, 'Fielding Data'!$A$1:$H$12056, 6, 0), 0)</f>
        <v>1</v>
      </c>
      <c r="S5137" s="13">
        <f>IFERROR(VLOOKUP($A5137, 'Fielding Data'!$A$1:$H$12056, 7, 0), 0)</f>
        <v>0</v>
      </c>
      <c r="T5137" s="13">
        <f>IFERROR(VLOOKUP($A5137, 'Fielding Data'!$A$1:$H$12056, 8, 0), 0)</f>
        <v>0</v>
      </c>
      <c r="U5137" s="13">
        <f>SUMIFS('Fielding Data'!E:E, 'Fielding Data'!$A:$A, $A5137)</f>
        <v>4</v>
      </c>
      <c r="V5137" s="13">
        <f>SUMIFS('Fielding Data'!F:F, 'Fielding Data'!$A:$A, $A5137)</f>
        <v>18</v>
      </c>
      <c r="W5137" s="13">
        <f>SUMIFS('Fielding Data'!G:G, 'Fielding Data'!$A:$A, $A5137)</f>
        <v>1</v>
      </c>
      <c r="X5137" s="13">
        <f>SUMIFS('Fielding Data'!H:H, 'Fielding Data'!$A:$A, $A5137)</f>
        <v>3</v>
      </c>
    </row>
    <row r="5138" spans="1:24" x14ac:dyDescent="0.3">
      <c r="A5138" s="13" t="str">
        <f t="shared" si="161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 t="shared" si="160"/>
        <v>P</v>
      </c>
      <c r="Q5138" s="13">
        <f>IFERROR(VLOOKUP($A5138, 'Fielding Data'!$A$1:$H$12056, 5, 0), 0)</f>
        <v>5</v>
      </c>
      <c r="R5138" s="13">
        <f>IFERROR(VLOOKUP($A5138, 'Fielding Data'!$A$1:$H$12056, 6, 0), 0)</f>
        <v>8</v>
      </c>
      <c r="S5138" s="13">
        <f>IFERROR(VLOOKUP($A5138, 'Fielding Data'!$A$1:$H$12056, 7, 0), 0)</f>
        <v>1</v>
      </c>
      <c r="T5138" s="13">
        <f>IFERROR(VLOOKUP($A5138, 'Fielding Data'!$A$1:$H$12056, 8, 0), 0)</f>
        <v>0</v>
      </c>
      <c r="U5138" s="13">
        <f>SUMIFS('Fielding Data'!E:E, 'Fielding Data'!$A:$A, $A5138)</f>
        <v>5</v>
      </c>
      <c r="V5138" s="13">
        <f>SUMIFS('Fielding Data'!F:F, 'Fielding Data'!$A:$A, $A5138)</f>
        <v>8</v>
      </c>
      <c r="W5138" s="13">
        <f>SUMIFS('Fielding Data'!G:G, 'Fielding Data'!$A:$A, $A5138)</f>
        <v>1</v>
      </c>
      <c r="X5138" s="13">
        <f>SUMIFS('Fielding Data'!H:H, 'Fielding Data'!$A:$A, $A5138)</f>
        <v>0</v>
      </c>
    </row>
    <row r="5139" spans="1:24" x14ac:dyDescent="0.3">
      <c r="A5139" s="13" t="str">
        <f t="shared" si="161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 t="shared" si="160"/>
        <v>1B</v>
      </c>
      <c r="Q5139" s="13">
        <f>IFERROR(VLOOKUP($A5139, 'Fielding Data'!$A$1:$H$12056, 5, 0), 0)</f>
        <v>1318</v>
      </c>
      <c r="R5139" s="13">
        <f>IFERROR(VLOOKUP($A5139, 'Fielding Data'!$A$1:$H$12056, 6, 0), 0)</f>
        <v>118</v>
      </c>
      <c r="S5139" s="13">
        <f>IFERROR(VLOOKUP($A5139, 'Fielding Data'!$A$1:$H$12056, 7, 0), 0)</f>
        <v>6</v>
      </c>
      <c r="T5139" s="13">
        <f>IFERROR(VLOOKUP($A5139, 'Fielding Data'!$A$1:$H$12056, 8, 0), 0)</f>
        <v>118</v>
      </c>
      <c r="U5139" s="13">
        <f>SUMIFS('Fielding Data'!E:E, 'Fielding Data'!$A:$A, $A5139)</f>
        <v>1318</v>
      </c>
      <c r="V5139" s="13">
        <f>SUMIFS('Fielding Data'!F:F, 'Fielding Data'!$A:$A, $A5139)</f>
        <v>118</v>
      </c>
      <c r="W5139" s="13">
        <f>SUMIFS('Fielding Data'!G:G, 'Fielding Data'!$A:$A, $A5139)</f>
        <v>6</v>
      </c>
      <c r="X5139" s="13">
        <f>SUMIFS('Fielding Data'!H:H, 'Fielding Data'!$A:$A, $A5139)</f>
        <v>118</v>
      </c>
    </row>
    <row r="5140" spans="1:24" x14ac:dyDescent="0.3">
      <c r="A5140" s="13" t="str">
        <f t="shared" si="161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 t="shared" si="160"/>
        <v>3B</v>
      </c>
      <c r="Q5140" s="13">
        <f>IFERROR(VLOOKUP($A5140, 'Fielding Data'!$A$1:$H$12056, 5, 0), 0)</f>
        <v>0</v>
      </c>
      <c r="R5140" s="13">
        <f>IFERROR(VLOOKUP($A5140, 'Fielding Data'!$A$1:$H$12056, 6, 0), 0)</f>
        <v>0</v>
      </c>
      <c r="S5140" s="13">
        <f>IFERROR(VLOOKUP($A5140, 'Fielding Data'!$A$1:$H$12056, 7, 0), 0)</f>
        <v>0</v>
      </c>
      <c r="T5140" s="13">
        <f>IFERROR(VLOOKUP($A5140, 'Fielding Data'!$A$1:$H$12056, 8, 0), 0)</f>
        <v>0</v>
      </c>
      <c r="U5140" s="13">
        <f>SUMIFS('Fielding Data'!E:E, 'Fielding Data'!$A:$A, $A5140)</f>
        <v>7</v>
      </c>
      <c r="V5140" s="13">
        <f>SUMIFS('Fielding Data'!F:F, 'Fielding Data'!$A:$A, $A5140)</f>
        <v>21</v>
      </c>
      <c r="W5140" s="13">
        <f>SUMIFS('Fielding Data'!G:G, 'Fielding Data'!$A:$A, $A5140)</f>
        <v>3</v>
      </c>
      <c r="X5140" s="13">
        <f>SUMIFS('Fielding Data'!H:H, 'Fielding Data'!$A:$A, $A5140)</f>
        <v>5</v>
      </c>
    </row>
    <row r="5141" spans="1:24" x14ac:dyDescent="0.3">
      <c r="A5141" s="13" t="str">
        <f t="shared" si="161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 t="shared" si="160"/>
        <v>LF</v>
      </c>
      <c r="Q5141" s="13">
        <f>IFERROR(VLOOKUP($A5141, 'Fielding Data'!$A$1:$H$12056, 5, 0), 0)</f>
        <v>67</v>
      </c>
      <c r="R5141" s="13">
        <f>IFERROR(VLOOKUP($A5141, 'Fielding Data'!$A$1:$H$12056, 6, 0), 0)</f>
        <v>1</v>
      </c>
      <c r="S5141" s="13">
        <f>IFERROR(VLOOKUP($A5141, 'Fielding Data'!$A$1:$H$12056, 7, 0), 0)</f>
        <v>1</v>
      </c>
      <c r="T5141" s="13">
        <f>IFERROR(VLOOKUP($A5141, 'Fielding Data'!$A$1:$H$12056, 8, 0), 0)</f>
        <v>1</v>
      </c>
      <c r="U5141" s="13">
        <f>SUMIFS('Fielding Data'!E:E, 'Fielding Data'!$A:$A, $A5141)</f>
        <v>194</v>
      </c>
      <c r="V5141" s="13">
        <f>SUMIFS('Fielding Data'!F:F, 'Fielding Data'!$A:$A, $A5141)</f>
        <v>6</v>
      </c>
      <c r="W5141" s="13">
        <f>SUMIFS('Fielding Data'!G:G, 'Fielding Data'!$A:$A, $A5141)</f>
        <v>2</v>
      </c>
      <c r="X5141" s="13">
        <f>SUMIFS('Fielding Data'!H:H, 'Fielding Data'!$A:$A, $A5141)</f>
        <v>2</v>
      </c>
    </row>
    <row r="5142" spans="1:24" x14ac:dyDescent="0.3">
      <c r="A5142" s="13" t="str">
        <f t="shared" si="161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 t="shared" si="160"/>
        <v>P</v>
      </c>
      <c r="Q5142" s="13">
        <f>IFERROR(VLOOKUP($A5142, 'Fielding Data'!$A$1:$H$12056, 5, 0), 0)</f>
        <v>6</v>
      </c>
      <c r="R5142" s="13">
        <f>IFERROR(VLOOKUP($A5142, 'Fielding Data'!$A$1:$H$12056, 6, 0), 0)</f>
        <v>19</v>
      </c>
      <c r="S5142" s="13">
        <f>IFERROR(VLOOKUP($A5142, 'Fielding Data'!$A$1:$H$12056, 7, 0), 0)</f>
        <v>1</v>
      </c>
      <c r="T5142" s="13">
        <f>IFERROR(VLOOKUP($A5142, 'Fielding Data'!$A$1:$H$12056, 8, 0), 0)</f>
        <v>1</v>
      </c>
      <c r="U5142" s="13">
        <f>SUMIFS('Fielding Data'!E:E, 'Fielding Data'!$A:$A, $A5142)</f>
        <v>6</v>
      </c>
      <c r="V5142" s="13">
        <f>SUMIFS('Fielding Data'!F:F, 'Fielding Data'!$A:$A, $A5142)</f>
        <v>19</v>
      </c>
      <c r="W5142" s="13">
        <f>SUMIFS('Fielding Data'!G:G, 'Fielding Data'!$A:$A, $A5142)</f>
        <v>1</v>
      </c>
      <c r="X5142" s="13">
        <f>SUMIFS('Fielding Data'!H:H, 'Fielding Data'!$A:$A, $A5142)</f>
        <v>1</v>
      </c>
    </row>
    <row r="5143" spans="1:24" x14ac:dyDescent="0.3">
      <c r="A5143" s="13" t="str">
        <f t="shared" si="161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 t="shared" si="160"/>
        <v>1B</v>
      </c>
      <c r="Q5143" s="13">
        <f>IFERROR(VLOOKUP($A5143, 'Fielding Data'!$A$1:$H$12056, 5, 0), 0)</f>
        <v>2</v>
      </c>
      <c r="R5143" s="13">
        <f>IFERROR(VLOOKUP($A5143, 'Fielding Data'!$A$1:$H$12056, 6, 0), 0)</f>
        <v>0</v>
      </c>
      <c r="S5143" s="13">
        <f>IFERROR(VLOOKUP($A5143, 'Fielding Data'!$A$1:$H$12056, 7, 0), 0)</f>
        <v>0</v>
      </c>
      <c r="T5143" s="13">
        <f>IFERROR(VLOOKUP($A5143, 'Fielding Data'!$A$1:$H$12056, 8, 0), 0)</f>
        <v>0</v>
      </c>
      <c r="U5143" s="13">
        <f>SUMIFS('Fielding Data'!E:E, 'Fielding Data'!$A:$A, $A5143)</f>
        <v>98</v>
      </c>
      <c r="V5143" s="13">
        <f>SUMIFS('Fielding Data'!F:F, 'Fielding Data'!$A:$A, $A5143)</f>
        <v>233</v>
      </c>
      <c r="W5143" s="13">
        <f>SUMIFS('Fielding Data'!G:G, 'Fielding Data'!$A:$A, $A5143)</f>
        <v>8</v>
      </c>
      <c r="X5143" s="13">
        <f>SUMIFS('Fielding Data'!H:H, 'Fielding Data'!$A:$A, $A5143)</f>
        <v>41</v>
      </c>
    </row>
    <row r="5144" spans="1:24" x14ac:dyDescent="0.3">
      <c r="A5144" s="13" t="str">
        <f t="shared" si="161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 t="shared" si="160"/>
        <v>P</v>
      </c>
      <c r="Q5144" s="13">
        <f>IFERROR(VLOOKUP($A5144, 'Fielding Data'!$A$1:$H$12056, 5, 0), 0)</f>
        <v>1</v>
      </c>
      <c r="R5144" s="13">
        <f>IFERROR(VLOOKUP($A5144, 'Fielding Data'!$A$1:$H$12056, 6, 0), 0)</f>
        <v>3</v>
      </c>
      <c r="S5144" s="13">
        <f>IFERROR(VLOOKUP($A5144, 'Fielding Data'!$A$1:$H$12056, 7, 0), 0)</f>
        <v>0</v>
      </c>
      <c r="T5144" s="13">
        <f>IFERROR(VLOOKUP($A5144, 'Fielding Data'!$A$1:$H$12056, 8, 0), 0)</f>
        <v>1</v>
      </c>
      <c r="U5144" s="13">
        <f>SUMIFS('Fielding Data'!E:E, 'Fielding Data'!$A:$A, $A5144)</f>
        <v>1</v>
      </c>
      <c r="V5144" s="13">
        <f>SUMIFS('Fielding Data'!F:F, 'Fielding Data'!$A:$A, $A5144)</f>
        <v>3</v>
      </c>
      <c r="W5144" s="13">
        <f>SUMIFS('Fielding Data'!G:G, 'Fielding Data'!$A:$A, $A5144)</f>
        <v>0</v>
      </c>
      <c r="X5144" s="13">
        <f>SUMIFS('Fielding Data'!H:H, 'Fielding Data'!$A:$A, $A5144)</f>
        <v>1</v>
      </c>
    </row>
    <row r="5145" spans="1:24" x14ac:dyDescent="0.3">
      <c r="A5145" s="13" t="str">
        <f t="shared" si="161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 t="shared" si="160"/>
        <v>P</v>
      </c>
      <c r="Q5145" s="13">
        <f>IFERROR(VLOOKUP($A5145, 'Fielding Data'!$A$1:$H$12056, 5, 0), 0)</f>
        <v>7</v>
      </c>
      <c r="R5145" s="13">
        <f>IFERROR(VLOOKUP($A5145, 'Fielding Data'!$A$1:$H$12056, 6, 0), 0)</f>
        <v>13</v>
      </c>
      <c r="S5145" s="13">
        <f>IFERROR(VLOOKUP($A5145, 'Fielding Data'!$A$1:$H$12056, 7, 0), 0)</f>
        <v>1</v>
      </c>
      <c r="T5145" s="13">
        <f>IFERROR(VLOOKUP($A5145, 'Fielding Data'!$A$1:$H$12056, 8, 0), 0)</f>
        <v>0</v>
      </c>
      <c r="U5145" s="13">
        <f>SUMIFS('Fielding Data'!E:E, 'Fielding Data'!$A:$A, $A5145)</f>
        <v>7</v>
      </c>
      <c r="V5145" s="13">
        <f>SUMIFS('Fielding Data'!F:F, 'Fielding Data'!$A:$A, $A5145)</f>
        <v>13</v>
      </c>
      <c r="W5145" s="13">
        <f>SUMIFS('Fielding Data'!G:G, 'Fielding Data'!$A:$A, $A5145)</f>
        <v>1</v>
      </c>
      <c r="X5145" s="13">
        <f>SUMIFS('Fielding Data'!H:H, 'Fielding Data'!$A:$A, $A5145)</f>
        <v>0</v>
      </c>
    </row>
    <row r="5146" spans="1:24" x14ac:dyDescent="0.3">
      <c r="A5146" s="13" t="str">
        <f t="shared" si="161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 t="shared" si="160"/>
        <v>P</v>
      </c>
      <c r="Q5146" s="13">
        <f>IFERROR(VLOOKUP($A5146, 'Fielding Data'!$A$1:$H$12056, 5, 0), 0)</f>
        <v>0</v>
      </c>
      <c r="R5146" s="13">
        <f>IFERROR(VLOOKUP($A5146, 'Fielding Data'!$A$1:$H$12056, 6, 0), 0)</f>
        <v>1</v>
      </c>
      <c r="S5146" s="13">
        <f>IFERROR(VLOOKUP($A5146, 'Fielding Data'!$A$1:$H$12056, 7, 0), 0)</f>
        <v>0</v>
      </c>
      <c r="T5146" s="13">
        <f>IFERROR(VLOOKUP($A5146, 'Fielding Data'!$A$1:$H$12056, 8, 0), 0)</f>
        <v>0</v>
      </c>
      <c r="U5146" s="13">
        <f>SUMIFS('Fielding Data'!E:E, 'Fielding Data'!$A:$A, $A5146)</f>
        <v>0</v>
      </c>
      <c r="V5146" s="13">
        <f>SUMIFS('Fielding Data'!F:F, 'Fielding Data'!$A:$A, $A5146)</f>
        <v>1</v>
      </c>
      <c r="W5146" s="13">
        <f>SUMIFS('Fielding Data'!G:G, 'Fielding Data'!$A:$A, $A5146)</f>
        <v>0</v>
      </c>
      <c r="X5146" s="13">
        <f>SUMIFS('Fielding Data'!H:H, 'Fielding Data'!$A:$A, $A5146)</f>
        <v>0</v>
      </c>
    </row>
    <row r="5147" spans="1:24" x14ac:dyDescent="0.3">
      <c r="A5147" s="13" t="str">
        <f t="shared" si="161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 t="shared" si="160"/>
        <v>LF</v>
      </c>
      <c r="Q5147" s="13">
        <f>IFERROR(VLOOKUP($A5147, 'Fielding Data'!$A$1:$H$12056, 5, 0), 0)</f>
        <v>341</v>
      </c>
      <c r="R5147" s="13">
        <f>IFERROR(VLOOKUP($A5147, 'Fielding Data'!$A$1:$H$12056, 6, 0), 0)</f>
        <v>8</v>
      </c>
      <c r="S5147" s="13">
        <f>IFERROR(VLOOKUP($A5147, 'Fielding Data'!$A$1:$H$12056, 7, 0), 0)</f>
        <v>2</v>
      </c>
      <c r="T5147" s="13">
        <f>IFERROR(VLOOKUP($A5147, 'Fielding Data'!$A$1:$H$12056, 8, 0), 0)</f>
        <v>0</v>
      </c>
      <c r="U5147" s="13">
        <f>SUMIFS('Fielding Data'!E:E, 'Fielding Data'!$A:$A, $A5147)</f>
        <v>682</v>
      </c>
      <c r="V5147" s="13">
        <f>SUMIFS('Fielding Data'!F:F, 'Fielding Data'!$A:$A, $A5147)</f>
        <v>16</v>
      </c>
      <c r="W5147" s="13">
        <f>SUMIFS('Fielding Data'!G:G, 'Fielding Data'!$A:$A, $A5147)</f>
        <v>4</v>
      </c>
      <c r="X5147" s="13">
        <f>SUMIFS('Fielding Data'!H:H, 'Fielding Data'!$A:$A, $A5147)</f>
        <v>0</v>
      </c>
    </row>
    <row r="5148" spans="1:24" x14ac:dyDescent="0.3">
      <c r="A5148" s="13" t="str">
        <f t="shared" si="161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 t="shared" si="160"/>
        <v>2B</v>
      </c>
      <c r="Q5148" s="13">
        <f>IFERROR(VLOOKUP($A5148, 'Fielding Data'!$A$1:$H$12056, 5, 0), 0)</f>
        <v>256</v>
      </c>
      <c r="R5148" s="13">
        <f>IFERROR(VLOOKUP($A5148, 'Fielding Data'!$A$1:$H$12056, 6, 0), 0)</f>
        <v>375</v>
      </c>
      <c r="S5148" s="13">
        <f>IFERROR(VLOOKUP($A5148, 'Fielding Data'!$A$1:$H$12056, 7, 0), 0)</f>
        <v>12</v>
      </c>
      <c r="T5148" s="13">
        <f>IFERROR(VLOOKUP($A5148, 'Fielding Data'!$A$1:$H$12056, 8, 0), 0)</f>
        <v>84</v>
      </c>
      <c r="U5148" s="13">
        <f>SUMIFS('Fielding Data'!E:E, 'Fielding Data'!$A:$A, $A5148)</f>
        <v>256</v>
      </c>
      <c r="V5148" s="13">
        <f>SUMIFS('Fielding Data'!F:F, 'Fielding Data'!$A:$A, $A5148)</f>
        <v>375</v>
      </c>
      <c r="W5148" s="13">
        <f>SUMIFS('Fielding Data'!G:G, 'Fielding Data'!$A:$A, $A5148)</f>
        <v>12</v>
      </c>
      <c r="X5148" s="13">
        <f>SUMIFS('Fielding Data'!H:H, 'Fielding Data'!$A:$A, $A5148)</f>
        <v>84</v>
      </c>
    </row>
    <row r="5149" spans="1:24" x14ac:dyDescent="0.3">
      <c r="A5149" s="13" t="str">
        <f t="shared" si="161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 t="shared" si="160"/>
        <v>LF</v>
      </c>
      <c r="Q5149" s="13">
        <f>IFERROR(VLOOKUP($A5149, 'Fielding Data'!$A$1:$H$12056, 5, 0), 0)</f>
        <v>1</v>
      </c>
      <c r="R5149" s="13">
        <f>IFERROR(VLOOKUP($A5149, 'Fielding Data'!$A$1:$H$12056, 6, 0), 0)</f>
        <v>0</v>
      </c>
      <c r="S5149" s="13">
        <f>IFERROR(VLOOKUP($A5149, 'Fielding Data'!$A$1:$H$12056, 7, 0), 0)</f>
        <v>0</v>
      </c>
      <c r="T5149" s="13">
        <f>IFERROR(VLOOKUP($A5149, 'Fielding Data'!$A$1:$H$12056, 8, 0), 0)</f>
        <v>0</v>
      </c>
      <c r="U5149" s="13">
        <f>SUMIFS('Fielding Data'!E:E, 'Fielding Data'!$A:$A, $A5149)</f>
        <v>2</v>
      </c>
      <c r="V5149" s="13">
        <f>SUMIFS('Fielding Data'!F:F, 'Fielding Data'!$A:$A, $A5149)</f>
        <v>0</v>
      </c>
      <c r="W5149" s="13">
        <f>SUMIFS('Fielding Data'!G:G, 'Fielding Data'!$A:$A, $A5149)</f>
        <v>0</v>
      </c>
      <c r="X5149" s="13">
        <f>SUMIFS('Fielding Data'!H:H, 'Fielding Data'!$A:$A, $A5149)</f>
        <v>0</v>
      </c>
    </row>
    <row r="5150" spans="1:24" x14ac:dyDescent="0.3">
      <c r="A5150" s="13" t="str">
        <f t="shared" si="161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 t="shared" si="160"/>
        <v>P</v>
      </c>
      <c r="Q5150" s="13">
        <f>IFERROR(VLOOKUP($A5150, 'Fielding Data'!$A$1:$H$12056, 5, 0), 0)</f>
        <v>2</v>
      </c>
      <c r="R5150" s="13">
        <f>IFERROR(VLOOKUP($A5150, 'Fielding Data'!$A$1:$H$12056, 6, 0), 0)</f>
        <v>3</v>
      </c>
      <c r="S5150" s="13">
        <f>IFERROR(VLOOKUP($A5150, 'Fielding Data'!$A$1:$H$12056, 7, 0), 0)</f>
        <v>1</v>
      </c>
      <c r="T5150" s="13">
        <f>IFERROR(VLOOKUP($A5150, 'Fielding Data'!$A$1:$H$12056, 8, 0), 0)</f>
        <v>0</v>
      </c>
      <c r="U5150" s="13">
        <f>SUMIFS('Fielding Data'!E:E, 'Fielding Data'!$A:$A, $A5150)</f>
        <v>2</v>
      </c>
      <c r="V5150" s="13">
        <f>SUMIFS('Fielding Data'!F:F, 'Fielding Data'!$A:$A, $A5150)</f>
        <v>3</v>
      </c>
      <c r="W5150" s="13">
        <f>SUMIFS('Fielding Data'!G:G, 'Fielding Data'!$A:$A, $A5150)</f>
        <v>1</v>
      </c>
      <c r="X5150" s="13">
        <f>SUMIFS('Fielding Data'!H:H, 'Fielding Data'!$A:$A, $A5150)</f>
        <v>0</v>
      </c>
    </row>
    <row r="5151" spans="1:24" x14ac:dyDescent="0.3">
      <c r="A5151" s="13" t="str">
        <f t="shared" si="161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 t="shared" si="160"/>
        <v>CF</v>
      </c>
      <c r="Q5151" s="13">
        <f>IFERROR(VLOOKUP($A5151, 'Fielding Data'!$A$1:$H$12056, 5, 0), 0)</f>
        <v>142</v>
      </c>
      <c r="R5151" s="13">
        <f>IFERROR(VLOOKUP($A5151, 'Fielding Data'!$A$1:$H$12056, 6, 0), 0)</f>
        <v>1</v>
      </c>
      <c r="S5151" s="13">
        <f>IFERROR(VLOOKUP($A5151, 'Fielding Data'!$A$1:$H$12056, 7, 0), 0)</f>
        <v>1</v>
      </c>
      <c r="T5151" s="13">
        <f>IFERROR(VLOOKUP($A5151, 'Fielding Data'!$A$1:$H$12056, 8, 0), 0)</f>
        <v>0</v>
      </c>
      <c r="U5151" s="13">
        <f>SUMIFS('Fielding Data'!E:E, 'Fielding Data'!$A:$A, $A5151)</f>
        <v>374</v>
      </c>
      <c r="V5151" s="13">
        <f>SUMIFS('Fielding Data'!F:F, 'Fielding Data'!$A:$A, $A5151)</f>
        <v>4</v>
      </c>
      <c r="W5151" s="13">
        <f>SUMIFS('Fielding Data'!G:G, 'Fielding Data'!$A:$A, $A5151)</f>
        <v>2</v>
      </c>
      <c r="X5151" s="13">
        <f>SUMIFS('Fielding Data'!H:H, 'Fielding Data'!$A:$A, $A5151)</f>
        <v>0</v>
      </c>
    </row>
    <row r="5152" spans="1:24" x14ac:dyDescent="0.3">
      <c r="A5152" s="13" t="str">
        <f t="shared" si="161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 t="shared" si="160"/>
        <v>C</v>
      </c>
      <c r="Q5152" s="13">
        <f>IFERROR(VLOOKUP($A5152, 'Fielding Data'!$A$1:$H$12056, 5, 0), 0)</f>
        <v>241</v>
      </c>
      <c r="R5152" s="13">
        <f>IFERROR(VLOOKUP($A5152, 'Fielding Data'!$A$1:$H$12056, 6, 0), 0)</f>
        <v>18</v>
      </c>
      <c r="S5152" s="13">
        <f>IFERROR(VLOOKUP($A5152, 'Fielding Data'!$A$1:$H$12056, 7, 0), 0)</f>
        <v>1</v>
      </c>
      <c r="T5152" s="13">
        <f>IFERROR(VLOOKUP($A5152, 'Fielding Data'!$A$1:$H$12056, 8, 0), 0)</f>
        <v>1</v>
      </c>
      <c r="U5152" s="13">
        <f>SUMIFS('Fielding Data'!E:E, 'Fielding Data'!$A:$A, $A5152)</f>
        <v>241</v>
      </c>
      <c r="V5152" s="13">
        <f>SUMIFS('Fielding Data'!F:F, 'Fielding Data'!$A:$A, $A5152)</f>
        <v>18</v>
      </c>
      <c r="W5152" s="13">
        <f>SUMIFS('Fielding Data'!G:G, 'Fielding Data'!$A:$A, $A5152)</f>
        <v>1</v>
      </c>
      <c r="X5152" s="13">
        <f>SUMIFS('Fielding Data'!H:H, 'Fielding Data'!$A:$A, $A5152)</f>
        <v>1</v>
      </c>
    </row>
    <row r="5153" spans="1:24" x14ac:dyDescent="0.3">
      <c r="A5153" s="13" t="str">
        <f t="shared" si="161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 t="shared" si="160"/>
        <v>2B</v>
      </c>
      <c r="Q5153" s="13">
        <f>IFERROR(VLOOKUP($A5153, 'Fielding Data'!$A$1:$H$12056, 5, 0), 0)</f>
        <v>32</v>
      </c>
      <c r="R5153" s="13">
        <f>IFERROR(VLOOKUP($A5153, 'Fielding Data'!$A$1:$H$12056, 6, 0), 0)</f>
        <v>40</v>
      </c>
      <c r="S5153" s="13">
        <f>IFERROR(VLOOKUP($A5153, 'Fielding Data'!$A$1:$H$12056, 7, 0), 0)</f>
        <v>2</v>
      </c>
      <c r="T5153" s="13">
        <f>IFERROR(VLOOKUP($A5153, 'Fielding Data'!$A$1:$H$12056, 8, 0), 0)</f>
        <v>10</v>
      </c>
      <c r="U5153" s="13">
        <f>SUMIFS('Fielding Data'!E:E, 'Fielding Data'!$A:$A, $A5153)</f>
        <v>44</v>
      </c>
      <c r="V5153" s="13">
        <f>SUMIFS('Fielding Data'!F:F, 'Fielding Data'!$A:$A, $A5153)</f>
        <v>68</v>
      </c>
      <c r="W5153" s="13">
        <f>SUMIFS('Fielding Data'!G:G, 'Fielding Data'!$A:$A, $A5153)</f>
        <v>3</v>
      </c>
      <c r="X5153" s="13">
        <f>SUMIFS('Fielding Data'!H:H, 'Fielding Data'!$A:$A, $A5153)</f>
        <v>17</v>
      </c>
    </row>
    <row r="5154" spans="1:24" x14ac:dyDescent="0.3">
      <c r="A5154" s="13" t="str">
        <f t="shared" si="161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 t="shared" si="160"/>
        <v>CF</v>
      </c>
      <c r="Q5154" s="13">
        <f>IFERROR(VLOOKUP($A5154, 'Fielding Data'!$A$1:$H$12056, 5, 0), 0)</f>
        <v>23</v>
      </c>
      <c r="R5154" s="13">
        <f>IFERROR(VLOOKUP($A5154, 'Fielding Data'!$A$1:$H$12056, 6, 0), 0)</f>
        <v>1</v>
      </c>
      <c r="S5154" s="13">
        <f>IFERROR(VLOOKUP($A5154, 'Fielding Data'!$A$1:$H$12056, 7, 0), 0)</f>
        <v>0</v>
      </c>
      <c r="T5154" s="13">
        <f>IFERROR(VLOOKUP($A5154, 'Fielding Data'!$A$1:$H$12056, 8, 0), 0)</f>
        <v>0</v>
      </c>
      <c r="U5154" s="13">
        <f>SUMIFS('Fielding Data'!E:E, 'Fielding Data'!$A:$A, $A5154)</f>
        <v>610</v>
      </c>
      <c r="V5154" s="13">
        <f>SUMIFS('Fielding Data'!F:F, 'Fielding Data'!$A:$A, $A5154)</f>
        <v>16</v>
      </c>
      <c r="W5154" s="13">
        <f>SUMIFS('Fielding Data'!G:G, 'Fielding Data'!$A:$A, $A5154)</f>
        <v>4</v>
      </c>
      <c r="X5154" s="13">
        <f>SUMIFS('Fielding Data'!H:H, 'Fielding Data'!$A:$A, $A5154)</f>
        <v>2</v>
      </c>
    </row>
    <row r="5155" spans="1:24" x14ac:dyDescent="0.3">
      <c r="A5155" s="13" t="str">
        <f t="shared" si="161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 t="shared" si="160"/>
        <v>1B</v>
      </c>
      <c r="Q5155" s="13">
        <f>IFERROR(VLOOKUP($A5155, 'Fielding Data'!$A$1:$H$12056, 5, 0), 0)</f>
        <v>235</v>
      </c>
      <c r="R5155" s="13">
        <f>IFERROR(VLOOKUP($A5155, 'Fielding Data'!$A$1:$H$12056, 6, 0), 0)</f>
        <v>22</v>
      </c>
      <c r="S5155" s="13">
        <f>IFERROR(VLOOKUP($A5155, 'Fielding Data'!$A$1:$H$12056, 7, 0), 0)</f>
        <v>3</v>
      </c>
      <c r="T5155" s="13">
        <f>IFERROR(VLOOKUP($A5155, 'Fielding Data'!$A$1:$H$12056, 8, 0), 0)</f>
        <v>18</v>
      </c>
      <c r="U5155" s="13">
        <f>SUMIFS('Fielding Data'!E:E, 'Fielding Data'!$A:$A, $A5155)</f>
        <v>761</v>
      </c>
      <c r="V5155" s="13">
        <f>SUMIFS('Fielding Data'!F:F, 'Fielding Data'!$A:$A, $A5155)</f>
        <v>53</v>
      </c>
      <c r="W5155" s="13">
        <f>SUMIFS('Fielding Data'!G:G, 'Fielding Data'!$A:$A, $A5155)</f>
        <v>7</v>
      </c>
      <c r="X5155" s="13">
        <f>SUMIFS('Fielding Data'!H:H, 'Fielding Data'!$A:$A, $A5155)</f>
        <v>22</v>
      </c>
    </row>
    <row r="5156" spans="1:24" x14ac:dyDescent="0.3">
      <c r="A5156" s="13" t="str">
        <f t="shared" si="161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 t="shared" si="160"/>
        <v>P</v>
      </c>
      <c r="Q5156" s="13">
        <f>IFERROR(VLOOKUP($A5156, 'Fielding Data'!$A$1:$H$12056, 5, 0), 0)</f>
        <v>1</v>
      </c>
      <c r="R5156" s="13">
        <f>IFERROR(VLOOKUP($A5156, 'Fielding Data'!$A$1:$H$12056, 6, 0), 0)</f>
        <v>1</v>
      </c>
      <c r="S5156" s="13">
        <f>IFERROR(VLOOKUP($A5156, 'Fielding Data'!$A$1:$H$12056, 7, 0), 0)</f>
        <v>0</v>
      </c>
      <c r="T5156" s="13">
        <f>IFERROR(VLOOKUP($A5156, 'Fielding Data'!$A$1:$H$12056, 8, 0), 0)</f>
        <v>0</v>
      </c>
      <c r="U5156" s="13">
        <f>SUMIFS('Fielding Data'!E:E, 'Fielding Data'!$A:$A, $A5156)</f>
        <v>1</v>
      </c>
      <c r="V5156" s="13">
        <f>SUMIFS('Fielding Data'!F:F, 'Fielding Data'!$A:$A, $A5156)</f>
        <v>1</v>
      </c>
      <c r="W5156" s="13">
        <f>SUMIFS('Fielding Data'!G:G, 'Fielding Data'!$A:$A, $A5156)</f>
        <v>0</v>
      </c>
      <c r="X5156" s="13">
        <f>SUMIFS('Fielding Data'!H:H, 'Fielding Data'!$A:$A, $A5156)</f>
        <v>0</v>
      </c>
    </row>
    <row r="5157" spans="1:24" x14ac:dyDescent="0.3">
      <c r="A5157" s="13" t="str">
        <f t="shared" si="161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 t="shared" si="160"/>
        <v>P</v>
      </c>
      <c r="Q5157" s="13">
        <f>IFERROR(VLOOKUP($A5157, 'Fielding Data'!$A$1:$H$12056, 5, 0), 0)</f>
        <v>18</v>
      </c>
      <c r="R5157" s="13">
        <f>IFERROR(VLOOKUP($A5157, 'Fielding Data'!$A$1:$H$12056, 6, 0), 0)</f>
        <v>41</v>
      </c>
      <c r="S5157" s="13">
        <f>IFERROR(VLOOKUP($A5157, 'Fielding Data'!$A$1:$H$12056, 7, 0), 0)</f>
        <v>3</v>
      </c>
      <c r="T5157" s="13">
        <f>IFERROR(VLOOKUP($A5157, 'Fielding Data'!$A$1:$H$12056, 8, 0), 0)</f>
        <v>3</v>
      </c>
      <c r="U5157" s="13">
        <f>SUMIFS('Fielding Data'!E:E, 'Fielding Data'!$A:$A, $A5157)</f>
        <v>18</v>
      </c>
      <c r="V5157" s="13">
        <f>SUMIFS('Fielding Data'!F:F, 'Fielding Data'!$A:$A, $A5157)</f>
        <v>41</v>
      </c>
      <c r="W5157" s="13">
        <f>SUMIFS('Fielding Data'!G:G, 'Fielding Data'!$A:$A, $A5157)</f>
        <v>3</v>
      </c>
      <c r="X5157" s="13">
        <f>SUMIFS('Fielding Data'!H:H, 'Fielding Data'!$A:$A, $A5157)</f>
        <v>3</v>
      </c>
    </row>
    <row r="5158" spans="1:24" x14ac:dyDescent="0.3">
      <c r="A5158" s="13" t="str">
        <f t="shared" si="161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 t="shared" si="160"/>
        <v>1B</v>
      </c>
      <c r="Q5158" s="13">
        <f>IFERROR(VLOOKUP($A5158, 'Fielding Data'!$A$1:$H$12056, 5, 0), 0)</f>
        <v>4</v>
      </c>
      <c r="R5158" s="13">
        <f>IFERROR(VLOOKUP($A5158, 'Fielding Data'!$A$1:$H$12056, 6, 0), 0)</f>
        <v>0</v>
      </c>
      <c r="S5158" s="13">
        <f>IFERROR(VLOOKUP($A5158, 'Fielding Data'!$A$1:$H$12056, 7, 0), 0)</f>
        <v>0</v>
      </c>
      <c r="T5158" s="13">
        <f>IFERROR(VLOOKUP($A5158, 'Fielding Data'!$A$1:$H$12056, 8, 0), 0)</f>
        <v>1</v>
      </c>
      <c r="U5158" s="13">
        <f>SUMIFS('Fielding Data'!E:E, 'Fielding Data'!$A:$A, $A5158)</f>
        <v>49</v>
      </c>
      <c r="V5158" s="13">
        <f>SUMIFS('Fielding Data'!F:F, 'Fielding Data'!$A:$A, $A5158)</f>
        <v>31</v>
      </c>
      <c r="W5158" s="13">
        <f>SUMIFS('Fielding Data'!G:G, 'Fielding Data'!$A:$A, $A5158)</f>
        <v>0</v>
      </c>
      <c r="X5158" s="13">
        <f>SUMIFS('Fielding Data'!H:H, 'Fielding Data'!$A:$A, $A5158)</f>
        <v>7</v>
      </c>
    </row>
    <row r="5159" spans="1:24" x14ac:dyDescent="0.3">
      <c r="A5159" s="13" t="str">
        <f t="shared" si="161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 t="shared" si="160"/>
        <v>P</v>
      </c>
      <c r="Q5159" s="13">
        <f>IFERROR(VLOOKUP($A5159, 'Fielding Data'!$A$1:$H$12056, 5, 0), 0)</f>
        <v>6</v>
      </c>
      <c r="R5159" s="13">
        <f>IFERROR(VLOOKUP($A5159, 'Fielding Data'!$A$1:$H$12056, 6, 0), 0)</f>
        <v>11</v>
      </c>
      <c r="S5159" s="13">
        <f>IFERROR(VLOOKUP($A5159, 'Fielding Data'!$A$1:$H$12056, 7, 0), 0)</f>
        <v>0</v>
      </c>
      <c r="T5159" s="13">
        <f>IFERROR(VLOOKUP($A5159, 'Fielding Data'!$A$1:$H$12056, 8, 0), 0)</f>
        <v>1</v>
      </c>
      <c r="U5159" s="13">
        <f>SUMIFS('Fielding Data'!E:E, 'Fielding Data'!$A:$A, $A5159)</f>
        <v>6</v>
      </c>
      <c r="V5159" s="13">
        <f>SUMIFS('Fielding Data'!F:F, 'Fielding Data'!$A:$A, $A5159)</f>
        <v>11</v>
      </c>
      <c r="W5159" s="13">
        <f>SUMIFS('Fielding Data'!G:G, 'Fielding Data'!$A:$A, $A5159)</f>
        <v>0</v>
      </c>
      <c r="X5159" s="13">
        <f>SUMIFS('Fielding Data'!H:H, 'Fielding Data'!$A:$A, $A5159)</f>
        <v>1</v>
      </c>
    </row>
    <row r="5160" spans="1:24" x14ac:dyDescent="0.3">
      <c r="A5160" s="13" t="str">
        <f t="shared" si="161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 t="shared" si="160"/>
        <v>P</v>
      </c>
      <c r="Q5160" s="13">
        <f>IFERROR(VLOOKUP($A5160, 'Fielding Data'!$A$1:$H$12056, 5, 0), 0)</f>
        <v>5</v>
      </c>
      <c r="R5160" s="13">
        <f>IFERROR(VLOOKUP($A5160, 'Fielding Data'!$A$1:$H$12056, 6, 0), 0)</f>
        <v>4</v>
      </c>
      <c r="S5160" s="13">
        <f>IFERROR(VLOOKUP($A5160, 'Fielding Data'!$A$1:$H$12056, 7, 0), 0)</f>
        <v>4</v>
      </c>
      <c r="T5160" s="13">
        <f>IFERROR(VLOOKUP($A5160, 'Fielding Data'!$A$1:$H$12056, 8, 0), 0)</f>
        <v>0</v>
      </c>
      <c r="U5160" s="13">
        <f>SUMIFS('Fielding Data'!E:E, 'Fielding Data'!$A:$A, $A5160)</f>
        <v>5</v>
      </c>
      <c r="V5160" s="13">
        <f>SUMIFS('Fielding Data'!F:F, 'Fielding Data'!$A:$A, $A5160)</f>
        <v>4</v>
      </c>
      <c r="W5160" s="13">
        <f>SUMIFS('Fielding Data'!G:G, 'Fielding Data'!$A:$A, $A5160)</f>
        <v>4</v>
      </c>
      <c r="X5160" s="13">
        <f>SUMIFS('Fielding Data'!H:H, 'Fielding Data'!$A:$A, $A5160)</f>
        <v>0</v>
      </c>
    </row>
    <row r="5161" spans="1:24" x14ac:dyDescent="0.3">
      <c r="A5161" s="13" t="str">
        <f t="shared" si="161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 t="shared" si="160"/>
        <v>P</v>
      </c>
      <c r="Q5161" s="13">
        <f>IFERROR(VLOOKUP($A5161, 'Fielding Data'!$A$1:$H$12056, 5, 0), 0)</f>
        <v>4</v>
      </c>
      <c r="R5161" s="13">
        <f>IFERROR(VLOOKUP($A5161, 'Fielding Data'!$A$1:$H$12056, 6, 0), 0)</f>
        <v>8</v>
      </c>
      <c r="S5161" s="13">
        <f>IFERROR(VLOOKUP($A5161, 'Fielding Data'!$A$1:$H$12056, 7, 0), 0)</f>
        <v>0</v>
      </c>
      <c r="T5161" s="13">
        <f>IFERROR(VLOOKUP($A5161, 'Fielding Data'!$A$1:$H$12056, 8, 0), 0)</f>
        <v>0</v>
      </c>
      <c r="U5161" s="13">
        <f>SUMIFS('Fielding Data'!E:E, 'Fielding Data'!$A:$A, $A5161)</f>
        <v>4</v>
      </c>
      <c r="V5161" s="13">
        <f>SUMIFS('Fielding Data'!F:F, 'Fielding Data'!$A:$A, $A5161)</f>
        <v>8</v>
      </c>
      <c r="W5161" s="13">
        <f>SUMIFS('Fielding Data'!G:G, 'Fielding Data'!$A:$A, $A5161)</f>
        <v>0</v>
      </c>
      <c r="X5161" s="13">
        <f>SUMIFS('Fielding Data'!H:H, 'Fielding Data'!$A:$A, $A5161)</f>
        <v>0</v>
      </c>
    </row>
    <row r="5162" spans="1:24" x14ac:dyDescent="0.3">
      <c r="A5162" s="13" t="str">
        <f t="shared" si="161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 t="shared" si="160"/>
        <v>P</v>
      </c>
      <c r="Q5162" s="13">
        <f>IFERROR(VLOOKUP($A5162, 'Fielding Data'!$A$1:$H$12056, 5, 0), 0)</f>
        <v>0</v>
      </c>
      <c r="R5162" s="13">
        <f>IFERROR(VLOOKUP($A5162, 'Fielding Data'!$A$1:$H$12056, 6, 0), 0)</f>
        <v>0</v>
      </c>
      <c r="S5162" s="13">
        <f>IFERROR(VLOOKUP($A5162, 'Fielding Data'!$A$1:$H$12056, 7, 0), 0)</f>
        <v>0</v>
      </c>
      <c r="T5162" s="13">
        <f>IFERROR(VLOOKUP($A5162, 'Fielding Data'!$A$1:$H$12056, 8, 0), 0)</f>
        <v>0</v>
      </c>
      <c r="U5162" s="13">
        <f>SUMIFS('Fielding Data'!E:E, 'Fielding Data'!$A:$A, $A5162)</f>
        <v>0</v>
      </c>
      <c r="V5162" s="13">
        <f>SUMIFS('Fielding Data'!F:F, 'Fielding Data'!$A:$A, $A5162)</f>
        <v>0</v>
      </c>
      <c r="W5162" s="13">
        <f>SUMIFS('Fielding Data'!G:G, 'Fielding Data'!$A:$A, $A5162)</f>
        <v>0</v>
      </c>
      <c r="X5162" s="13">
        <f>SUMIFS('Fielding Data'!H:H, 'Fielding Data'!$A:$A, $A5162)</f>
        <v>0</v>
      </c>
    </row>
    <row r="5163" spans="1:24" x14ac:dyDescent="0.3">
      <c r="A5163" s="13" t="str">
        <f t="shared" si="161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 t="shared" si="160"/>
        <v>2B</v>
      </c>
      <c r="Q5163" s="13">
        <f>IFERROR(VLOOKUP($A5163, 'Fielding Data'!$A$1:$H$12056, 5, 0), 0)</f>
        <v>13</v>
      </c>
      <c r="R5163" s="13">
        <f>IFERROR(VLOOKUP($A5163, 'Fielding Data'!$A$1:$H$12056, 6, 0), 0)</f>
        <v>26</v>
      </c>
      <c r="S5163" s="13">
        <f>IFERROR(VLOOKUP($A5163, 'Fielding Data'!$A$1:$H$12056, 7, 0), 0)</f>
        <v>1</v>
      </c>
      <c r="T5163" s="13">
        <f>IFERROR(VLOOKUP($A5163, 'Fielding Data'!$A$1:$H$12056, 8, 0), 0)</f>
        <v>3</v>
      </c>
      <c r="U5163" s="13">
        <f>SUMIFS('Fielding Data'!E:E, 'Fielding Data'!$A:$A, $A5163)</f>
        <v>113</v>
      </c>
      <c r="V5163" s="13">
        <f>SUMIFS('Fielding Data'!F:F, 'Fielding Data'!$A:$A, $A5163)</f>
        <v>216</v>
      </c>
      <c r="W5163" s="13">
        <f>SUMIFS('Fielding Data'!G:G, 'Fielding Data'!$A:$A, $A5163)</f>
        <v>6</v>
      </c>
      <c r="X5163" s="13">
        <f>SUMIFS('Fielding Data'!H:H, 'Fielding Data'!$A:$A, $A5163)</f>
        <v>42</v>
      </c>
    </row>
    <row r="5164" spans="1:24" x14ac:dyDescent="0.3">
      <c r="A5164" s="13" t="str">
        <f t="shared" si="161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 t="shared" si="160"/>
        <v>P</v>
      </c>
      <c r="Q5164" s="13">
        <f>IFERROR(VLOOKUP($A5164, 'Fielding Data'!$A$1:$H$12056, 5, 0), 0)</f>
        <v>28</v>
      </c>
      <c r="R5164" s="13">
        <f>IFERROR(VLOOKUP($A5164, 'Fielding Data'!$A$1:$H$12056, 6, 0), 0)</f>
        <v>30</v>
      </c>
      <c r="S5164" s="13">
        <f>IFERROR(VLOOKUP($A5164, 'Fielding Data'!$A$1:$H$12056, 7, 0), 0)</f>
        <v>1</v>
      </c>
      <c r="T5164" s="13">
        <f>IFERROR(VLOOKUP($A5164, 'Fielding Data'!$A$1:$H$12056, 8, 0), 0)</f>
        <v>8</v>
      </c>
      <c r="U5164" s="13">
        <f>SUMIFS('Fielding Data'!E:E, 'Fielding Data'!$A:$A, $A5164)</f>
        <v>28</v>
      </c>
      <c r="V5164" s="13">
        <f>SUMIFS('Fielding Data'!F:F, 'Fielding Data'!$A:$A, $A5164)</f>
        <v>30</v>
      </c>
      <c r="W5164" s="13">
        <f>SUMIFS('Fielding Data'!G:G, 'Fielding Data'!$A:$A, $A5164)</f>
        <v>1</v>
      </c>
      <c r="X5164" s="13">
        <f>SUMIFS('Fielding Data'!H:H, 'Fielding Data'!$A:$A, $A5164)</f>
        <v>8</v>
      </c>
    </row>
    <row r="5165" spans="1:24" x14ac:dyDescent="0.3">
      <c r="A5165" s="13" t="str">
        <f t="shared" si="161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 t="shared" si="160"/>
        <v>CF</v>
      </c>
      <c r="Q5165" s="13">
        <f>IFERROR(VLOOKUP($A5165, 'Fielding Data'!$A$1:$H$12056, 5, 0), 0)</f>
        <v>17</v>
      </c>
      <c r="R5165" s="13">
        <f>IFERROR(VLOOKUP($A5165, 'Fielding Data'!$A$1:$H$12056, 6, 0), 0)</f>
        <v>0</v>
      </c>
      <c r="S5165" s="13">
        <f>IFERROR(VLOOKUP($A5165, 'Fielding Data'!$A$1:$H$12056, 7, 0), 0)</f>
        <v>1</v>
      </c>
      <c r="T5165" s="13">
        <f>IFERROR(VLOOKUP($A5165, 'Fielding Data'!$A$1:$H$12056, 8, 0), 0)</f>
        <v>0</v>
      </c>
      <c r="U5165" s="13">
        <f>SUMIFS('Fielding Data'!E:E, 'Fielding Data'!$A:$A, $A5165)</f>
        <v>108</v>
      </c>
      <c r="V5165" s="13">
        <f>SUMIFS('Fielding Data'!F:F, 'Fielding Data'!$A:$A, $A5165)</f>
        <v>4</v>
      </c>
      <c r="W5165" s="13">
        <f>SUMIFS('Fielding Data'!G:G, 'Fielding Data'!$A:$A, $A5165)</f>
        <v>4</v>
      </c>
      <c r="X5165" s="13">
        <f>SUMIFS('Fielding Data'!H:H, 'Fielding Data'!$A:$A, $A5165)</f>
        <v>0</v>
      </c>
    </row>
    <row r="5166" spans="1:24" x14ac:dyDescent="0.3">
      <c r="A5166" s="13" t="str">
        <f t="shared" si="161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 t="shared" si="160"/>
        <v>P</v>
      </c>
      <c r="Q5166" s="13">
        <f>IFERROR(VLOOKUP($A5166, 'Fielding Data'!$A$1:$H$12056, 5, 0), 0)</f>
        <v>4</v>
      </c>
      <c r="R5166" s="13">
        <f>IFERROR(VLOOKUP($A5166, 'Fielding Data'!$A$1:$H$12056, 6, 0), 0)</f>
        <v>6</v>
      </c>
      <c r="S5166" s="13">
        <f>IFERROR(VLOOKUP($A5166, 'Fielding Data'!$A$1:$H$12056, 7, 0), 0)</f>
        <v>0</v>
      </c>
      <c r="T5166" s="13">
        <f>IFERROR(VLOOKUP($A5166, 'Fielding Data'!$A$1:$H$12056, 8, 0), 0)</f>
        <v>0</v>
      </c>
      <c r="U5166" s="13">
        <f>SUMIFS('Fielding Data'!E:E, 'Fielding Data'!$A:$A, $A5166)</f>
        <v>4</v>
      </c>
      <c r="V5166" s="13">
        <f>SUMIFS('Fielding Data'!F:F, 'Fielding Data'!$A:$A, $A5166)</f>
        <v>6</v>
      </c>
      <c r="W5166" s="13">
        <f>SUMIFS('Fielding Data'!G:G, 'Fielding Data'!$A:$A, $A5166)</f>
        <v>0</v>
      </c>
      <c r="X5166" s="13">
        <f>SUMIFS('Fielding Data'!H:H, 'Fielding Data'!$A:$A, $A5166)</f>
        <v>0</v>
      </c>
    </row>
    <row r="5167" spans="1:24" x14ac:dyDescent="0.3">
      <c r="A5167" s="13" t="str">
        <f t="shared" si="161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 t="shared" si="160"/>
        <v>CF</v>
      </c>
      <c r="Q5167" s="13">
        <f>IFERROR(VLOOKUP($A5167, 'Fielding Data'!$A$1:$H$12056, 5, 0), 0)</f>
        <v>7</v>
      </c>
      <c r="R5167" s="13">
        <f>IFERROR(VLOOKUP($A5167, 'Fielding Data'!$A$1:$H$12056, 6, 0), 0)</f>
        <v>0</v>
      </c>
      <c r="S5167" s="13">
        <f>IFERROR(VLOOKUP($A5167, 'Fielding Data'!$A$1:$H$12056, 7, 0), 0)</f>
        <v>0</v>
      </c>
      <c r="T5167" s="13">
        <f>IFERROR(VLOOKUP($A5167, 'Fielding Data'!$A$1:$H$12056, 8, 0), 0)</f>
        <v>0</v>
      </c>
      <c r="U5167" s="13">
        <f>SUMIFS('Fielding Data'!E:E, 'Fielding Data'!$A:$A, $A5167)</f>
        <v>354</v>
      </c>
      <c r="V5167" s="13">
        <f>SUMIFS('Fielding Data'!F:F, 'Fielding Data'!$A:$A, $A5167)</f>
        <v>12</v>
      </c>
      <c r="W5167" s="13">
        <f>SUMIFS('Fielding Data'!G:G, 'Fielding Data'!$A:$A, $A5167)</f>
        <v>6</v>
      </c>
      <c r="X5167" s="13">
        <f>SUMIFS('Fielding Data'!H:H, 'Fielding Data'!$A:$A, $A5167)</f>
        <v>2</v>
      </c>
    </row>
    <row r="5168" spans="1:24" x14ac:dyDescent="0.3">
      <c r="A5168" s="13" t="str">
        <f t="shared" si="161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 t="shared" si="160"/>
        <v>P</v>
      </c>
      <c r="Q5168" s="13">
        <f>IFERROR(VLOOKUP($A5168, 'Fielding Data'!$A$1:$H$12056, 5, 0), 0)</f>
        <v>0</v>
      </c>
      <c r="R5168" s="13">
        <f>IFERROR(VLOOKUP($A5168, 'Fielding Data'!$A$1:$H$12056, 6, 0), 0)</f>
        <v>0</v>
      </c>
      <c r="S5168" s="13">
        <f>IFERROR(VLOOKUP($A5168, 'Fielding Data'!$A$1:$H$12056, 7, 0), 0)</f>
        <v>0</v>
      </c>
      <c r="T5168" s="13">
        <f>IFERROR(VLOOKUP($A5168, 'Fielding Data'!$A$1:$H$12056, 8, 0), 0)</f>
        <v>0</v>
      </c>
      <c r="U5168" s="13">
        <f>SUMIFS('Fielding Data'!E:E, 'Fielding Data'!$A:$A, $A5168)</f>
        <v>0</v>
      </c>
      <c r="V5168" s="13">
        <f>SUMIFS('Fielding Data'!F:F, 'Fielding Data'!$A:$A, $A5168)</f>
        <v>0</v>
      </c>
      <c r="W5168" s="13">
        <f>SUMIFS('Fielding Data'!G:G, 'Fielding Data'!$A:$A, $A5168)</f>
        <v>0</v>
      </c>
      <c r="X5168" s="13">
        <f>SUMIFS('Fielding Data'!H:H, 'Fielding Data'!$A:$A, $A5168)</f>
        <v>0</v>
      </c>
    </row>
    <row r="5169" spans="1:24" x14ac:dyDescent="0.3">
      <c r="A5169" s="13" t="str">
        <f t="shared" si="161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 t="shared" si="160"/>
        <v>LF</v>
      </c>
      <c r="Q5169" s="13">
        <f>IFERROR(VLOOKUP($A5169, 'Fielding Data'!$A$1:$H$12056, 5, 0), 0)</f>
        <v>2</v>
      </c>
      <c r="R5169" s="13">
        <f>IFERROR(VLOOKUP($A5169, 'Fielding Data'!$A$1:$H$12056, 6, 0), 0)</f>
        <v>0</v>
      </c>
      <c r="S5169" s="13">
        <f>IFERROR(VLOOKUP($A5169, 'Fielding Data'!$A$1:$H$12056, 7, 0), 0)</f>
        <v>0</v>
      </c>
      <c r="T5169" s="13">
        <f>IFERROR(VLOOKUP($A5169, 'Fielding Data'!$A$1:$H$12056, 8, 0), 0)</f>
        <v>0</v>
      </c>
      <c r="U5169" s="13">
        <f>SUMIFS('Fielding Data'!E:E, 'Fielding Data'!$A:$A, $A5169)</f>
        <v>4</v>
      </c>
      <c r="V5169" s="13">
        <f>SUMIFS('Fielding Data'!F:F, 'Fielding Data'!$A:$A, $A5169)</f>
        <v>0</v>
      </c>
      <c r="W5169" s="13">
        <f>SUMIFS('Fielding Data'!G:G, 'Fielding Data'!$A:$A, $A5169)</f>
        <v>0</v>
      </c>
      <c r="X5169" s="13">
        <f>SUMIFS('Fielding Data'!H:H, 'Fielding Data'!$A:$A, $A5169)</f>
        <v>0</v>
      </c>
    </row>
    <row r="5170" spans="1:24" x14ac:dyDescent="0.3">
      <c r="A5170" s="13" t="str">
        <f t="shared" si="161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 t="shared" si="160"/>
        <v>P</v>
      </c>
      <c r="Q5170" s="13">
        <f>IFERROR(VLOOKUP($A5170, 'Fielding Data'!$A$1:$H$12056, 5, 0), 0)</f>
        <v>6</v>
      </c>
      <c r="R5170" s="13">
        <f>IFERROR(VLOOKUP($A5170, 'Fielding Data'!$A$1:$H$12056, 6, 0), 0)</f>
        <v>3</v>
      </c>
      <c r="S5170" s="13">
        <f>IFERROR(VLOOKUP($A5170, 'Fielding Data'!$A$1:$H$12056, 7, 0), 0)</f>
        <v>1</v>
      </c>
      <c r="T5170" s="13">
        <f>IFERROR(VLOOKUP($A5170, 'Fielding Data'!$A$1:$H$12056, 8, 0), 0)</f>
        <v>0</v>
      </c>
      <c r="U5170" s="13">
        <f>SUMIFS('Fielding Data'!E:E, 'Fielding Data'!$A:$A, $A5170)</f>
        <v>6</v>
      </c>
      <c r="V5170" s="13">
        <f>SUMIFS('Fielding Data'!F:F, 'Fielding Data'!$A:$A, $A5170)</f>
        <v>3</v>
      </c>
      <c r="W5170" s="13">
        <f>SUMIFS('Fielding Data'!G:G, 'Fielding Data'!$A:$A, $A5170)</f>
        <v>1</v>
      </c>
      <c r="X5170" s="13">
        <f>SUMIFS('Fielding Data'!H:H, 'Fielding Data'!$A:$A, $A5170)</f>
        <v>0</v>
      </c>
    </row>
    <row r="5171" spans="1:24" x14ac:dyDescent="0.3">
      <c r="A5171" s="13" t="str">
        <f t="shared" si="161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 t="shared" si="160"/>
        <v>P</v>
      </c>
      <c r="Q5171" s="13">
        <f>IFERROR(VLOOKUP($A5171, 'Fielding Data'!$A$1:$H$12056, 5, 0), 0)</f>
        <v>3</v>
      </c>
      <c r="R5171" s="13">
        <f>IFERROR(VLOOKUP($A5171, 'Fielding Data'!$A$1:$H$12056, 6, 0), 0)</f>
        <v>3</v>
      </c>
      <c r="S5171" s="13">
        <f>IFERROR(VLOOKUP($A5171, 'Fielding Data'!$A$1:$H$12056, 7, 0), 0)</f>
        <v>0</v>
      </c>
      <c r="T5171" s="13">
        <f>IFERROR(VLOOKUP($A5171, 'Fielding Data'!$A$1:$H$12056, 8, 0), 0)</f>
        <v>0</v>
      </c>
      <c r="U5171" s="13">
        <f>SUMIFS('Fielding Data'!E:E, 'Fielding Data'!$A:$A, $A5171)</f>
        <v>3</v>
      </c>
      <c r="V5171" s="13">
        <f>SUMIFS('Fielding Data'!F:F, 'Fielding Data'!$A:$A, $A5171)</f>
        <v>3</v>
      </c>
      <c r="W5171" s="13">
        <f>SUMIFS('Fielding Data'!G:G, 'Fielding Data'!$A:$A, $A5171)</f>
        <v>0</v>
      </c>
      <c r="X5171" s="13">
        <f>SUMIFS('Fielding Data'!H:H, 'Fielding Data'!$A:$A, $A5171)</f>
        <v>0</v>
      </c>
    </row>
    <row r="5172" spans="1:24" x14ac:dyDescent="0.3">
      <c r="A5172" s="13" t="str">
        <f t="shared" si="161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 t="shared" si="160"/>
        <v>P</v>
      </c>
      <c r="Q5172" s="13">
        <f>IFERROR(VLOOKUP($A5172, 'Fielding Data'!$A$1:$H$12056, 5, 0), 0)</f>
        <v>0</v>
      </c>
      <c r="R5172" s="13">
        <f>IFERROR(VLOOKUP($A5172, 'Fielding Data'!$A$1:$H$12056, 6, 0), 0)</f>
        <v>0</v>
      </c>
      <c r="S5172" s="13">
        <f>IFERROR(VLOOKUP($A5172, 'Fielding Data'!$A$1:$H$12056, 7, 0), 0)</f>
        <v>0</v>
      </c>
      <c r="T5172" s="13">
        <f>IFERROR(VLOOKUP($A5172, 'Fielding Data'!$A$1:$H$12056, 8, 0), 0)</f>
        <v>0</v>
      </c>
      <c r="U5172" s="13">
        <f>SUMIFS('Fielding Data'!E:E, 'Fielding Data'!$A:$A, $A5172)</f>
        <v>0</v>
      </c>
      <c r="V5172" s="13">
        <f>SUMIFS('Fielding Data'!F:F, 'Fielding Data'!$A:$A, $A5172)</f>
        <v>0</v>
      </c>
      <c r="W5172" s="13">
        <f>SUMIFS('Fielding Data'!G:G, 'Fielding Data'!$A:$A, $A5172)</f>
        <v>0</v>
      </c>
      <c r="X5172" s="13">
        <f>SUMIFS('Fielding Data'!H:H, 'Fielding Data'!$A:$A, $A5172)</f>
        <v>0</v>
      </c>
    </row>
    <row r="5173" spans="1:24" x14ac:dyDescent="0.3">
      <c r="A5173" s="13" t="str">
        <f t="shared" si="161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 t="shared" si="160"/>
        <v>P</v>
      </c>
      <c r="Q5173" s="13">
        <f>IFERROR(VLOOKUP($A5173, 'Fielding Data'!$A$1:$H$12056, 5, 0), 0)</f>
        <v>12</v>
      </c>
      <c r="R5173" s="13">
        <f>IFERROR(VLOOKUP($A5173, 'Fielding Data'!$A$1:$H$12056, 6, 0), 0)</f>
        <v>24</v>
      </c>
      <c r="S5173" s="13">
        <f>IFERROR(VLOOKUP($A5173, 'Fielding Data'!$A$1:$H$12056, 7, 0), 0)</f>
        <v>6</v>
      </c>
      <c r="T5173" s="13">
        <f>IFERROR(VLOOKUP($A5173, 'Fielding Data'!$A$1:$H$12056, 8, 0), 0)</f>
        <v>1</v>
      </c>
      <c r="U5173" s="13">
        <f>SUMIFS('Fielding Data'!E:E, 'Fielding Data'!$A:$A, $A5173)</f>
        <v>12</v>
      </c>
      <c r="V5173" s="13">
        <f>SUMIFS('Fielding Data'!F:F, 'Fielding Data'!$A:$A, $A5173)</f>
        <v>24</v>
      </c>
      <c r="W5173" s="13">
        <f>SUMIFS('Fielding Data'!G:G, 'Fielding Data'!$A:$A, $A5173)</f>
        <v>6</v>
      </c>
      <c r="X5173" s="13">
        <f>SUMIFS('Fielding Data'!H:H, 'Fielding Data'!$A:$A, $A5173)</f>
        <v>1</v>
      </c>
    </row>
    <row r="5174" spans="1:24" x14ac:dyDescent="0.3">
      <c r="A5174" s="13" t="str">
        <f t="shared" si="161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 t="shared" si="160"/>
        <v>P</v>
      </c>
      <c r="Q5174" s="13">
        <f>IFERROR(VLOOKUP($A5174, 'Fielding Data'!$A$1:$H$12056, 5, 0), 0)</f>
        <v>5</v>
      </c>
      <c r="R5174" s="13">
        <f>IFERROR(VLOOKUP($A5174, 'Fielding Data'!$A$1:$H$12056, 6, 0), 0)</f>
        <v>4</v>
      </c>
      <c r="S5174" s="13">
        <f>IFERROR(VLOOKUP($A5174, 'Fielding Data'!$A$1:$H$12056, 7, 0), 0)</f>
        <v>0</v>
      </c>
      <c r="T5174" s="13">
        <f>IFERROR(VLOOKUP($A5174, 'Fielding Data'!$A$1:$H$12056, 8, 0), 0)</f>
        <v>0</v>
      </c>
      <c r="U5174" s="13">
        <f>SUMIFS('Fielding Data'!E:E, 'Fielding Data'!$A:$A, $A5174)</f>
        <v>5</v>
      </c>
      <c r="V5174" s="13">
        <f>SUMIFS('Fielding Data'!F:F, 'Fielding Data'!$A:$A, $A5174)</f>
        <v>4</v>
      </c>
      <c r="W5174" s="13">
        <f>SUMIFS('Fielding Data'!G:G, 'Fielding Data'!$A:$A, $A5174)</f>
        <v>0</v>
      </c>
      <c r="X5174" s="13">
        <f>SUMIFS('Fielding Data'!H:H, 'Fielding Data'!$A:$A, $A5174)</f>
        <v>0</v>
      </c>
    </row>
    <row r="5175" spans="1:24" x14ac:dyDescent="0.3">
      <c r="A5175" s="13" t="str">
        <f t="shared" si="161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 t="shared" si="160"/>
        <v>CF</v>
      </c>
      <c r="Q5175" s="13">
        <f>IFERROR(VLOOKUP($A5175, 'Fielding Data'!$A$1:$H$12056, 5, 0), 0)</f>
        <v>20</v>
      </c>
      <c r="R5175" s="13">
        <f>IFERROR(VLOOKUP($A5175, 'Fielding Data'!$A$1:$H$12056, 6, 0), 0)</f>
        <v>0</v>
      </c>
      <c r="S5175" s="13">
        <f>IFERROR(VLOOKUP($A5175, 'Fielding Data'!$A$1:$H$12056, 7, 0), 0)</f>
        <v>0</v>
      </c>
      <c r="T5175" s="13">
        <f>IFERROR(VLOOKUP($A5175, 'Fielding Data'!$A$1:$H$12056, 8, 0), 0)</f>
        <v>0</v>
      </c>
      <c r="U5175" s="13">
        <f>SUMIFS('Fielding Data'!E:E, 'Fielding Data'!$A:$A, $A5175)</f>
        <v>244</v>
      </c>
      <c r="V5175" s="13">
        <f>SUMIFS('Fielding Data'!F:F, 'Fielding Data'!$A:$A, $A5175)</f>
        <v>0</v>
      </c>
      <c r="W5175" s="13">
        <f>SUMIFS('Fielding Data'!G:G, 'Fielding Data'!$A:$A, $A5175)</f>
        <v>0</v>
      </c>
      <c r="X5175" s="13">
        <f>SUMIFS('Fielding Data'!H:H, 'Fielding Data'!$A:$A, $A5175)</f>
        <v>0</v>
      </c>
    </row>
    <row r="5176" spans="1:24" x14ac:dyDescent="0.3">
      <c r="A5176" s="13" t="str">
        <f t="shared" si="161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 t="shared" si="160"/>
        <v>1B</v>
      </c>
      <c r="Q5176" s="13">
        <f>IFERROR(VLOOKUP($A5176, 'Fielding Data'!$A$1:$H$12056, 5, 0), 0)</f>
        <v>300</v>
      </c>
      <c r="R5176" s="13">
        <f>IFERROR(VLOOKUP($A5176, 'Fielding Data'!$A$1:$H$12056, 6, 0), 0)</f>
        <v>24</v>
      </c>
      <c r="S5176" s="13">
        <f>IFERROR(VLOOKUP($A5176, 'Fielding Data'!$A$1:$H$12056, 7, 0), 0)</f>
        <v>2</v>
      </c>
      <c r="T5176" s="13">
        <f>IFERROR(VLOOKUP($A5176, 'Fielding Data'!$A$1:$H$12056, 8, 0), 0)</f>
        <v>29</v>
      </c>
      <c r="U5176" s="13">
        <f>SUMIFS('Fielding Data'!E:E, 'Fielding Data'!$A:$A, $A5176)</f>
        <v>310</v>
      </c>
      <c r="V5176" s="13">
        <f>SUMIFS('Fielding Data'!F:F, 'Fielding Data'!$A:$A, $A5176)</f>
        <v>24</v>
      </c>
      <c r="W5176" s="13">
        <f>SUMIFS('Fielding Data'!G:G, 'Fielding Data'!$A:$A, $A5176)</f>
        <v>2</v>
      </c>
      <c r="X5176" s="13">
        <f>SUMIFS('Fielding Data'!H:H, 'Fielding Data'!$A:$A, $A5176)</f>
        <v>29</v>
      </c>
    </row>
    <row r="5177" spans="1:24" x14ac:dyDescent="0.3">
      <c r="A5177" s="13" t="str">
        <f t="shared" si="161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 t="shared" si="160"/>
        <v>CF</v>
      </c>
      <c r="Q5177" s="13">
        <f>IFERROR(VLOOKUP($A5177, 'Fielding Data'!$A$1:$H$12056, 5, 0), 0)</f>
        <v>38</v>
      </c>
      <c r="R5177" s="13">
        <f>IFERROR(VLOOKUP($A5177, 'Fielding Data'!$A$1:$H$12056, 6, 0), 0)</f>
        <v>2</v>
      </c>
      <c r="S5177" s="13">
        <f>IFERROR(VLOOKUP($A5177, 'Fielding Data'!$A$1:$H$12056, 7, 0), 0)</f>
        <v>0</v>
      </c>
      <c r="T5177" s="13">
        <f>IFERROR(VLOOKUP($A5177, 'Fielding Data'!$A$1:$H$12056, 8, 0), 0)</f>
        <v>1</v>
      </c>
      <c r="U5177" s="13">
        <f>SUMIFS('Fielding Data'!E:E, 'Fielding Data'!$A:$A, $A5177)</f>
        <v>94</v>
      </c>
      <c r="V5177" s="13">
        <f>SUMIFS('Fielding Data'!F:F, 'Fielding Data'!$A:$A, $A5177)</f>
        <v>4</v>
      </c>
      <c r="W5177" s="13">
        <f>SUMIFS('Fielding Data'!G:G, 'Fielding Data'!$A:$A, $A5177)</f>
        <v>0</v>
      </c>
      <c r="X5177" s="13">
        <f>SUMIFS('Fielding Data'!H:H, 'Fielding Data'!$A:$A, $A5177)</f>
        <v>2</v>
      </c>
    </row>
    <row r="5178" spans="1:24" x14ac:dyDescent="0.3">
      <c r="A5178" s="13" t="str">
        <f t="shared" si="161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 t="shared" si="160"/>
        <v>2B</v>
      </c>
      <c r="Q5178" s="13">
        <f>IFERROR(VLOOKUP($A5178, 'Fielding Data'!$A$1:$H$12056, 5, 0), 0)</f>
        <v>184</v>
      </c>
      <c r="R5178" s="13">
        <f>IFERROR(VLOOKUP($A5178, 'Fielding Data'!$A$1:$H$12056, 6, 0), 0)</f>
        <v>281</v>
      </c>
      <c r="S5178" s="13">
        <f>IFERROR(VLOOKUP($A5178, 'Fielding Data'!$A$1:$H$12056, 7, 0), 0)</f>
        <v>11</v>
      </c>
      <c r="T5178" s="13">
        <f>IFERROR(VLOOKUP($A5178, 'Fielding Data'!$A$1:$H$12056, 8, 0), 0)</f>
        <v>60</v>
      </c>
      <c r="U5178" s="13">
        <f>SUMIFS('Fielding Data'!E:E, 'Fielding Data'!$A:$A, $A5178)</f>
        <v>184</v>
      </c>
      <c r="V5178" s="13">
        <f>SUMIFS('Fielding Data'!F:F, 'Fielding Data'!$A:$A, $A5178)</f>
        <v>281</v>
      </c>
      <c r="W5178" s="13">
        <f>SUMIFS('Fielding Data'!G:G, 'Fielding Data'!$A:$A, $A5178)</f>
        <v>11</v>
      </c>
      <c r="X5178" s="13">
        <f>SUMIFS('Fielding Data'!H:H, 'Fielding Data'!$A:$A, $A5178)</f>
        <v>60</v>
      </c>
    </row>
    <row r="5179" spans="1:24" x14ac:dyDescent="0.3">
      <c r="A5179" s="13" t="str">
        <f t="shared" si="161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 t="shared" si="160"/>
        <v>P</v>
      </c>
      <c r="Q5179" s="13">
        <f>IFERROR(VLOOKUP($A5179, 'Fielding Data'!$A$1:$H$12056, 5, 0), 0)</f>
        <v>0</v>
      </c>
      <c r="R5179" s="13">
        <f>IFERROR(VLOOKUP($A5179, 'Fielding Data'!$A$1:$H$12056, 6, 0), 0)</f>
        <v>3</v>
      </c>
      <c r="S5179" s="13">
        <f>IFERROR(VLOOKUP($A5179, 'Fielding Data'!$A$1:$H$12056, 7, 0), 0)</f>
        <v>0</v>
      </c>
      <c r="T5179" s="13">
        <f>IFERROR(VLOOKUP($A5179, 'Fielding Data'!$A$1:$H$12056, 8, 0), 0)</f>
        <v>0</v>
      </c>
      <c r="U5179" s="13">
        <f>SUMIFS('Fielding Data'!E:E, 'Fielding Data'!$A:$A, $A5179)</f>
        <v>0</v>
      </c>
      <c r="V5179" s="13">
        <f>SUMIFS('Fielding Data'!F:F, 'Fielding Data'!$A:$A, $A5179)</f>
        <v>3</v>
      </c>
      <c r="W5179" s="13">
        <f>SUMIFS('Fielding Data'!G:G, 'Fielding Data'!$A:$A, $A5179)</f>
        <v>0</v>
      </c>
      <c r="X5179" s="13">
        <f>SUMIFS('Fielding Data'!H:H, 'Fielding Data'!$A:$A, $A5179)</f>
        <v>0</v>
      </c>
    </row>
    <row r="5180" spans="1:24" x14ac:dyDescent="0.3">
      <c r="A5180" s="13" t="str">
        <f t="shared" si="161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 t="shared" si="160"/>
        <v>P</v>
      </c>
      <c r="Q5180" s="13">
        <f>IFERROR(VLOOKUP($A5180, 'Fielding Data'!$A$1:$H$12056, 5, 0), 0)</f>
        <v>0</v>
      </c>
      <c r="R5180" s="13">
        <f>IFERROR(VLOOKUP($A5180, 'Fielding Data'!$A$1:$H$12056, 6, 0), 0)</f>
        <v>1</v>
      </c>
      <c r="S5180" s="13">
        <f>IFERROR(VLOOKUP($A5180, 'Fielding Data'!$A$1:$H$12056, 7, 0), 0)</f>
        <v>0</v>
      </c>
      <c r="T5180" s="13">
        <f>IFERROR(VLOOKUP($A5180, 'Fielding Data'!$A$1:$H$12056, 8, 0), 0)</f>
        <v>0</v>
      </c>
      <c r="U5180" s="13">
        <f>SUMIFS('Fielding Data'!E:E, 'Fielding Data'!$A:$A, $A5180)</f>
        <v>0</v>
      </c>
      <c r="V5180" s="13">
        <f>SUMIFS('Fielding Data'!F:F, 'Fielding Data'!$A:$A, $A5180)</f>
        <v>1</v>
      </c>
      <c r="W5180" s="13">
        <f>SUMIFS('Fielding Data'!G:G, 'Fielding Data'!$A:$A, $A5180)</f>
        <v>0</v>
      </c>
      <c r="X5180" s="13">
        <f>SUMIFS('Fielding Data'!H:H, 'Fielding Data'!$A:$A, $A5180)</f>
        <v>0</v>
      </c>
    </row>
    <row r="5181" spans="1:24" x14ac:dyDescent="0.3">
      <c r="A5181" s="13" t="str">
        <f t="shared" si="161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 t="shared" si="160"/>
        <v>Other</v>
      </c>
      <c r="Q5181" s="13">
        <f>IFERROR(VLOOKUP($A5181, 'Fielding Data'!$A$1:$H$12056, 5, 0), 0)</f>
        <v>0</v>
      </c>
      <c r="R5181" s="13">
        <f>IFERROR(VLOOKUP($A5181, 'Fielding Data'!$A$1:$H$12056, 6, 0), 0)</f>
        <v>0</v>
      </c>
      <c r="S5181" s="13">
        <f>IFERROR(VLOOKUP($A5181, 'Fielding Data'!$A$1:$H$12056, 7, 0), 0)</f>
        <v>0</v>
      </c>
      <c r="T5181" s="13">
        <f>IFERROR(VLOOKUP($A5181, 'Fielding Data'!$A$1:$H$12056, 8, 0), 0)</f>
        <v>0</v>
      </c>
      <c r="U5181" s="13">
        <f>SUMIFS('Fielding Data'!E:E, 'Fielding Data'!$A:$A, $A5181)</f>
        <v>0</v>
      </c>
      <c r="V5181" s="13">
        <f>SUMIFS('Fielding Data'!F:F, 'Fielding Data'!$A:$A, $A5181)</f>
        <v>0</v>
      </c>
      <c r="W5181" s="13">
        <f>SUMIFS('Fielding Data'!G:G, 'Fielding Data'!$A:$A, $A5181)</f>
        <v>0</v>
      </c>
      <c r="X5181" s="13">
        <f>SUMIFS('Fielding Data'!H:H, 'Fielding Data'!$A:$A, $A5181)</f>
        <v>0</v>
      </c>
    </row>
    <row r="5182" spans="1:24" x14ac:dyDescent="0.3">
      <c r="A5182" s="13" t="str">
        <f t="shared" si="161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 t="shared" si="160"/>
        <v>P</v>
      </c>
      <c r="Q5182" s="13">
        <f>IFERROR(VLOOKUP($A5182, 'Fielding Data'!$A$1:$H$12056, 5, 0), 0)</f>
        <v>0</v>
      </c>
      <c r="R5182" s="13">
        <f>IFERROR(VLOOKUP($A5182, 'Fielding Data'!$A$1:$H$12056, 6, 0), 0)</f>
        <v>15</v>
      </c>
      <c r="S5182" s="13">
        <f>IFERROR(VLOOKUP($A5182, 'Fielding Data'!$A$1:$H$12056, 7, 0), 0)</f>
        <v>0</v>
      </c>
      <c r="T5182" s="13">
        <f>IFERROR(VLOOKUP($A5182, 'Fielding Data'!$A$1:$H$12056, 8, 0), 0)</f>
        <v>0</v>
      </c>
      <c r="U5182" s="13">
        <f>SUMIFS('Fielding Data'!E:E, 'Fielding Data'!$A:$A, $A5182)</f>
        <v>0</v>
      </c>
      <c r="V5182" s="13">
        <f>SUMIFS('Fielding Data'!F:F, 'Fielding Data'!$A:$A, $A5182)</f>
        <v>15</v>
      </c>
      <c r="W5182" s="13">
        <f>SUMIFS('Fielding Data'!G:G, 'Fielding Data'!$A:$A, $A5182)</f>
        <v>0</v>
      </c>
      <c r="X5182" s="13">
        <f>SUMIFS('Fielding Data'!H:H, 'Fielding Data'!$A:$A, $A5182)</f>
        <v>0</v>
      </c>
    </row>
    <row r="5183" spans="1:24" x14ac:dyDescent="0.3">
      <c r="A5183" s="13" t="str">
        <f t="shared" si="161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 t="shared" si="160"/>
        <v>LF</v>
      </c>
      <c r="Q5183" s="13">
        <f>IFERROR(VLOOKUP($A5183, 'Fielding Data'!$A$1:$H$12056, 5, 0), 0)</f>
        <v>25</v>
      </c>
      <c r="R5183" s="13">
        <f>IFERROR(VLOOKUP($A5183, 'Fielding Data'!$A$1:$H$12056, 6, 0), 0)</f>
        <v>0</v>
      </c>
      <c r="S5183" s="13">
        <f>IFERROR(VLOOKUP($A5183, 'Fielding Data'!$A$1:$H$12056, 7, 0), 0)</f>
        <v>2</v>
      </c>
      <c r="T5183" s="13">
        <f>IFERROR(VLOOKUP($A5183, 'Fielding Data'!$A$1:$H$12056, 8, 0), 0)</f>
        <v>0</v>
      </c>
      <c r="U5183" s="13">
        <f>SUMIFS('Fielding Data'!E:E, 'Fielding Data'!$A:$A, $A5183)</f>
        <v>50</v>
      </c>
      <c r="V5183" s="13">
        <f>SUMIFS('Fielding Data'!F:F, 'Fielding Data'!$A:$A, $A5183)</f>
        <v>0</v>
      </c>
      <c r="W5183" s="13">
        <f>SUMIFS('Fielding Data'!G:G, 'Fielding Data'!$A:$A, $A5183)</f>
        <v>4</v>
      </c>
      <c r="X5183" s="13">
        <f>SUMIFS('Fielding Data'!H:H, 'Fielding Data'!$A:$A, $A5183)</f>
        <v>0</v>
      </c>
    </row>
    <row r="5184" spans="1:24" x14ac:dyDescent="0.3">
      <c r="A5184" s="13" t="str">
        <f t="shared" si="161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 t="shared" si="160"/>
        <v>P</v>
      </c>
      <c r="Q5184" s="13">
        <f>IFERROR(VLOOKUP($A5184, 'Fielding Data'!$A$1:$H$12056, 5, 0), 0)</f>
        <v>7</v>
      </c>
      <c r="R5184" s="13">
        <f>IFERROR(VLOOKUP($A5184, 'Fielding Data'!$A$1:$H$12056, 6, 0), 0)</f>
        <v>14</v>
      </c>
      <c r="S5184" s="13">
        <f>IFERROR(VLOOKUP($A5184, 'Fielding Data'!$A$1:$H$12056, 7, 0), 0)</f>
        <v>0</v>
      </c>
      <c r="T5184" s="13">
        <f>IFERROR(VLOOKUP($A5184, 'Fielding Data'!$A$1:$H$12056, 8, 0), 0)</f>
        <v>2</v>
      </c>
      <c r="U5184" s="13">
        <f>SUMIFS('Fielding Data'!E:E, 'Fielding Data'!$A:$A, $A5184)</f>
        <v>7</v>
      </c>
      <c r="V5184" s="13">
        <f>SUMIFS('Fielding Data'!F:F, 'Fielding Data'!$A:$A, $A5184)</f>
        <v>14</v>
      </c>
      <c r="W5184" s="13">
        <f>SUMIFS('Fielding Data'!G:G, 'Fielding Data'!$A:$A, $A5184)</f>
        <v>0</v>
      </c>
      <c r="X5184" s="13">
        <f>SUMIFS('Fielding Data'!H:H, 'Fielding Data'!$A:$A, $A5184)</f>
        <v>2</v>
      </c>
    </row>
    <row r="5185" spans="1:24" x14ac:dyDescent="0.3">
      <c r="A5185" s="13" t="str">
        <f t="shared" si="161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 t="shared" si="160"/>
        <v>P</v>
      </c>
      <c r="Q5185" s="13">
        <f>IFERROR(VLOOKUP($A5185, 'Fielding Data'!$A$1:$H$12056, 5, 0), 0)</f>
        <v>6</v>
      </c>
      <c r="R5185" s="13">
        <f>IFERROR(VLOOKUP($A5185, 'Fielding Data'!$A$1:$H$12056, 6, 0), 0)</f>
        <v>26</v>
      </c>
      <c r="S5185" s="13">
        <f>IFERROR(VLOOKUP($A5185, 'Fielding Data'!$A$1:$H$12056, 7, 0), 0)</f>
        <v>0</v>
      </c>
      <c r="T5185" s="13">
        <f>IFERROR(VLOOKUP($A5185, 'Fielding Data'!$A$1:$H$12056, 8, 0), 0)</f>
        <v>1</v>
      </c>
      <c r="U5185" s="13">
        <f>SUMIFS('Fielding Data'!E:E, 'Fielding Data'!$A:$A, $A5185)</f>
        <v>6</v>
      </c>
      <c r="V5185" s="13">
        <f>SUMIFS('Fielding Data'!F:F, 'Fielding Data'!$A:$A, $A5185)</f>
        <v>26</v>
      </c>
      <c r="W5185" s="13">
        <f>SUMIFS('Fielding Data'!G:G, 'Fielding Data'!$A:$A, $A5185)</f>
        <v>0</v>
      </c>
      <c r="X5185" s="13">
        <f>SUMIFS('Fielding Data'!H:H, 'Fielding Data'!$A:$A, $A5185)</f>
        <v>1</v>
      </c>
    </row>
    <row r="5186" spans="1:24" x14ac:dyDescent="0.3">
      <c r="A5186" s="13" t="str">
        <f t="shared" si="161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 t="shared" ref="P5186:P5249" si="162">IFERROR(VLOOKUP($A5186, Fielding, 4, 0), "Other")</f>
        <v>CF</v>
      </c>
      <c r="Q5186" s="13">
        <f>IFERROR(VLOOKUP($A5186, 'Fielding Data'!$A$1:$H$12056, 5, 0), 0)</f>
        <v>342</v>
      </c>
      <c r="R5186" s="13">
        <f>IFERROR(VLOOKUP($A5186, 'Fielding Data'!$A$1:$H$12056, 6, 0), 0)</f>
        <v>10</v>
      </c>
      <c r="S5186" s="13">
        <f>IFERROR(VLOOKUP($A5186, 'Fielding Data'!$A$1:$H$12056, 7, 0), 0)</f>
        <v>2</v>
      </c>
      <c r="T5186" s="13">
        <f>IFERROR(VLOOKUP($A5186, 'Fielding Data'!$A$1:$H$12056, 8, 0), 0)</f>
        <v>3</v>
      </c>
      <c r="U5186" s="13">
        <f>SUMIFS('Fielding Data'!E:E, 'Fielding Data'!$A:$A, $A5186)</f>
        <v>684</v>
      </c>
      <c r="V5186" s="13">
        <f>SUMIFS('Fielding Data'!F:F, 'Fielding Data'!$A:$A, $A5186)</f>
        <v>20</v>
      </c>
      <c r="W5186" s="13">
        <f>SUMIFS('Fielding Data'!G:G, 'Fielding Data'!$A:$A, $A5186)</f>
        <v>4</v>
      </c>
      <c r="X5186" s="13">
        <f>SUMIFS('Fielding Data'!H:H, 'Fielding Data'!$A:$A, $A5186)</f>
        <v>6</v>
      </c>
    </row>
    <row r="5187" spans="1:24" x14ac:dyDescent="0.3">
      <c r="A5187" s="13" t="str">
        <f t="shared" ref="A5187:A5250" si="163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 t="shared" si="162"/>
        <v>CF</v>
      </c>
      <c r="Q5187" s="13">
        <f>IFERROR(VLOOKUP($A5187, 'Fielding Data'!$A$1:$H$12056, 5, 0), 0)</f>
        <v>21</v>
      </c>
      <c r="R5187" s="13">
        <f>IFERROR(VLOOKUP($A5187, 'Fielding Data'!$A$1:$H$12056, 6, 0), 0)</f>
        <v>1</v>
      </c>
      <c r="S5187" s="13">
        <f>IFERROR(VLOOKUP($A5187, 'Fielding Data'!$A$1:$H$12056, 7, 0), 0)</f>
        <v>0</v>
      </c>
      <c r="T5187" s="13">
        <f>IFERROR(VLOOKUP($A5187, 'Fielding Data'!$A$1:$H$12056, 8, 0), 0)</f>
        <v>1</v>
      </c>
      <c r="U5187" s="13">
        <f>SUMIFS('Fielding Data'!E:E, 'Fielding Data'!$A:$A, $A5187)</f>
        <v>338</v>
      </c>
      <c r="V5187" s="13">
        <f>SUMIFS('Fielding Data'!F:F, 'Fielding Data'!$A:$A, $A5187)</f>
        <v>6</v>
      </c>
      <c r="W5187" s="13">
        <f>SUMIFS('Fielding Data'!G:G, 'Fielding Data'!$A:$A, $A5187)</f>
        <v>10</v>
      </c>
      <c r="X5187" s="13">
        <f>SUMIFS('Fielding Data'!H:H, 'Fielding Data'!$A:$A, $A5187)</f>
        <v>2</v>
      </c>
    </row>
    <row r="5188" spans="1:24" x14ac:dyDescent="0.3">
      <c r="A5188" s="13" t="str">
        <f t="shared" si="163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 t="shared" si="162"/>
        <v>P</v>
      </c>
      <c r="Q5188" s="13">
        <f>IFERROR(VLOOKUP($A5188, 'Fielding Data'!$A$1:$H$12056, 5, 0), 0)</f>
        <v>8</v>
      </c>
      <c r="R5188" s="13">
        <f>IFERROR(VLOOKUP($A5188, 'Fielding Data'!$A$1:$H$12056, 6, 0), 0)</f>
        <v>24</v>
      </c>
      <c r="S5188" s="13">
        <f>IFERROR(VLOOKUP($A5188, 'Fielding Data'!$A$1:$H$12056, 7, 0), 0)</f>
        <v>0</v>
      </c>
      <c r="T5188" s="13">
        <f>IFERROR(VLOOKUP($A5188, 'Fielding Data'!$A$1:$H$12056, 8, 0), 0)</f>
        <v>1</v>
      </c>
      <c r="U5188" s="13">
        <f>SUMIFS('Fielding Data'!E:E, 'Fielding Data'!$A:$A, $A5188)</f>
        <v>8</v>
      </c>
      <c r="V5188" s="13">
        <f>SUMIFS('Fielding Data'!F:F, 'Fielding Data'!$A:$A, $A5188)</f>
        <v>24</v>
      </c>
      <c r="W5188" s="13">
        <f>SUMIFS('Fielding Data'!G:G, 'Fielding Data'!$A:$A, $A5188)</f>
        <v>0</v>
      </c>
      <c r="X5188" s="13">
        <f>SUMIFS('Fielding Data'!H:H, 'Fielding Data'!$A:$A, $A5188)</f>
        <v>1</v>
      </c>
    </row>
    <row r="5189" spans="1:24" x14ac:dyDescent="0.3">
      <c r="A5189" s="13" t="str">
        <f t="shared" si="163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 t="shared" si="162"/>
        <v>C</v>
      </c>
      <c r="Q5189" s="13">
        <f>IFERROR(VLOOKUP($A5189, 'Fielding Data'!$A$1:$H$12056, 5, 0), 0)</f>
        <v>540</v>
      </c>
      <c r="R5189" s="13">
        <f>IFERROR(VLOOKUP($A5189, 'Fielding Data'!$A$1:$H$12056, 6, 0), 0)</f>
        <v>32</v>
      </c>
      <c r="S5189" s="13">
        <f>IFERROR(VLOOKUP($A5189, 'Fielding Data'!$A$1:$H$12056, 7, 0), 0)</f>
        <v>1</v>
      </c>
      <c r="T5189" s="13">
        <f>IFERROR(VLOOKUP($A5189, 'Fielding Data'!$A$1:$H$12056, 8, 0), 0)</f>
        <v>5</v>
      </c>
      <c r="U5189" s="13">
        <f>SUMIFS('Fielding Data'!E:E, 'Fielding Data'!$A:$A, $A5189)</f>
        <v>540</v>
      </c>
      <c r="V5189" s="13">
        <f>SUMIFS('Fielding Data'!F:F, 'Fielding Data'!$A:$A, $A5189)</f>
        <v>32</v>
      </c>
      <c r="W5189" s="13">
        <f>SUMIFS('Fielding Data'!G:G, 'Fielding Data'!$A:$A, $A5189)</f>
        <v>1</v>
      </c>
      <c r="X5189" s="13">
        <f>SUMIFS('Fielding Data'!H:H, 'Fielding Data'!$A:$A, $A5189)</f>
        <v>5</v>
      </c>
    </row>
    <row r="5190" spans="1:24" x14ac:dyDescent="0.3">
      <c r="A5190" s="13" t="str">
        <f t="shared" si="163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 t="shared" si="162"/>
        <v>1B</v>
      </c>
      <c r="Q5190" s="13">
        <f>IFERROR(VLOOKUP($A5190, 'Fielding Data'!$A$1:$H$12056, 5, 0), 0)</f>
        <v>58</v>
      </c>
      <c r="R5190" s="13">
        <f>IFERROR(VLOOKUP($A5190, 'Fielding Data'!$A$1:$H$12056, 6, 0), 0)</f>
        <v>6</v>
      </c>
      <c r="S5190" s="13">
        <f>IFERROR(VLOOKUP($A5190, 'Fielding Data'!$A$1:$H$12056, 7, 0), 0)</f>
        <v>1</v>
      </c>
      <c r="T5190" s="13">
        <f>IFERROR(VLOOKUP($A5190, 'Fielding Data'!$A$1:$H$12056, 8, 0), 0)</f>
        <v>7</v>
      </c>
      <c r="U5190" s="13">
        <f>SUMIFS('Fielding Data'!E:E, 'Fielding Data'!$A:$A, $A5190)</f>
        <v>58</v>
      </c>
      <c r="V5190" s="13">
        <f>SUMIFS('Fielding Data'!F:F, 'Fielding Data'!$A:$A, $A5190)</f>
        <v>6</v>
      </c>
      <c r="W5190" s="13">
        <f>SUMIFS('Fielding Data'!G:G, 'Fielding Data'!$A:$A, $A5190)</f>
        <v>1</v>
      </c>
      <c r="X5190" s="13">
        <f>SUMIFS('Fielding Data'!H:H, 'Fielding Data'!$A:$A, $A5190)</f>
        <v>7</v>
      </c>
    </row>
    <row r="5191" spans="1:24" x14ac:dyDescent="0.3">
      <c r="A5191" s="13" t="str">
        <f t="shared" si="163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 t="shared" si="162"/>
        <v>P</v>
      </c>
      <c r="Q5191" s="13">
        <f>IFERROR(VLOOKUP($A5191, 'Fielding Data'!$A$1:$H$12056, 5, 0), 0)</f>
        <v>0</v>
      </c>
      <c r="R5191" s="13">
        <f>IFERROR(VLOOKUP($A5191, 'Fielding Data'!$A$1:$H$12056, 6, 0), 0)</f>
        <v>19</v>
      </c>
      <c r="S5191" s="13">
        <f>IFERROR(VLOOKUP($A5191, 'Fielding Data'!$A$1:$H$12056, 7, 0), 0)</f>
        <v>1</v>
      </c>
      <c r="T5191" s="13">
        <f>IFERROR(VLOOKUP($A5191, 'Fielding Data'!$A$1:$H$12056, 8, 0), 0)</f>
        <v>0</v>
      </c>
      <c r="U5191" s="13">
        <f>SUMIFS('Fielding Data'!E:E, 'Fielding Data'!$A:$A, $A5191)</f>
        <v>0</v>
      </c>
      <c r="V5191" s="13">
        <f>SUMIFS('Fielding Data'!F:F, 'Fielding Data'!$A:$A, $A5191)</f>
        <v>19</v>
      </c>
      <c r="W5191" s="13">
        <f>SUMIFS('Fielding Data'!G:G, 'Fielding Data'!$A:$A, $A5191)</f>
        <v>1</v>
      </c>
      <c r="X5191" s="13">
        <f>SUMIFS('Fielding Data'!H:H, 'Fielding Data'!$A:$A, $A5191)</f>
        <v>0</v>
      </c>
    </row>
    <row r="5192" spans="1:24" x14ac:dyDescent="0.3">
      <c r="A5192" s="13" t="str">
        <f t="shared" si="163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 t="shared" si="162"/>
        <v>P</v>
      </c>
      <c r="Q5192" s="13">
        <f>IFERROR(VLOOKUP($A5192, 'Fielding Data'!$A$1:$H$12056, 5, 0), 0)</f>
        <v>8</v>
      </c>
      <c r="R5192" s="13">
        <f>IFERROR(VLOOKUP($A5192, 'Fielding Data'!$A$1:$H$12056, 6, 0), 0)</f>
        <v>27</v>
      </c>
      <c r="S5192" s="13">
        <f>IFERROR(VLOOKUP($A5192, 'Fielding Data'!$A$1:$H$12056, 7, 0), 0)</f>
        <v>0</v>
      </c>
      <c r="T5192" s="13">
        <f>IFERROR(VLOOKUP($A5192, 'Fielding Data'!$A$1:$H$12056, 8, 0), 0)</f>
        <v>1</v>
      </c>
      <c r="U5192" s="13">
        <f>SUMIFS('Fielding Data'!E:E, 'Fielding Data'!$A:$A, $A5192)</f>
        <v>8</v>
      </c>
      <c r="V5192" s="13">
        <f>SUMIFS('Fielding Data'!F:F, 'Fielding Data'!$A:$A, $A5192)</f>
        <v>27</v>
      </c>
      <c r="W5192" s="13">
        <f>SUMIFS('Fielding Data'!G:G, 'Fielding Data'!$A:$A, $A5192)</f>
        <v>0</v>
      </c>
      <c r="X5192" s="13">
        <f>SUMIFS('Fielding Data'!H:H, 'Fielding Data'!$A:$A, $A5192)</f>
        <v>1</v>
      </c>
    </row>
    <row r="5193" spans="1:24" x14ac:dyDescent="0.3">
      <c r="A5193" s="13" t="str">
        <f t="shared" si="163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 t="shared" si="162"/>
        <v>P</v>
      </c>
      <c r="Q5193" s="13">
        <f>IFERROR(VLOOKUP($A5193, 'Fielding Data'!$A$1:$H$12056, 5, 0), 0)</f>
        <v>5</v>
      </c>
      <c r="R5193" s="13">
        <f>IFERROR(VLOOKUP($A5193, 'Fielding Data'!$A$1:$H$12056, 6, 0), 0)</f>
        <v>9</v>
      </c>
      <c r="S5193" s="13">
        <f>IFERROR(VLOOKUP($A5193, 'Fielding Data'!$A$1:$H$12056, 7, 0), 0)</f>
        <v>0</v>
      </c>
      <c r="T5193" s="13">
        <f>IFERROR(VLOOKUP($A5193, 'Fielding Data'!$A$1:$H$12056, 8, 0), 0)</f>
        <v>0</v>
      </c>
      <c r="U5193" s="13">
        <f>SUMIFS('Fielding Data'!E:E, 'Fielding Data'!$A:$A, $A5193)</f>
        <v>5</v>
      </c>
      <c r="V5193" s="13">
        <f>SUMIFS('Fielding Data'!F:F, 'Fielding Data'!$A:$A, $A5193)</f>
        <v>9</v>
      </c>
      <c r="W5193" s="13">
        <f>SUMIFS('Fielding Data'!G:G, 'Fielding Data'!$A:$A, $A5193)</f>
        <v>0</v>
      </c>
      <c r="X5193" s="13">
        <f>SUMIFS('Fielding Data'!H:H, 'Fielding Data'!$A:$A, $A5193)</f>
        <v>0</v>
      </c>
    </row>
    <row r="5194" spans="1:24" x14ac:dyDescent="0.3">
      <c r="A5194" s="13" t="str">
        <f t="shared" si="163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 t="shared" si="162"/>
        <v>SS</v>
      </c>
      <c r="Q5194" s="13">
        <f>IFERROR(VLOOKUP($A5194, 'Fielding Data'!$A$1:$H$12056, 5, 0), 0)</f>
        <v>187</v>
      </c>
      <c r="R5194" s="13">
        <f>IFERROR(VLOOKUP($A5194, 'Fielding Data'!$A$1:$H$12056, 6, 0), 0)</f>
        <v>394</v>
      </c>
      <c r="S5194" s="13">
        <f>IFERROR(VLOOKUP($A5194, 'Fielding Data'!$A$1:$H$12056, 7, 0), 0)</f>
        <v>13</v>
      </c>
      <c r="T5194" s="13">
        <f>IFERROR(VLOOKUP($A5194, 'Fielding Data'!$A$1:$H$12056, 8, 0), 0)</f>
        <v>99</v>
      </c>
      <c r="U5194" s="13">
        <f>SUMIFS('Fielding Data'!E:E, 'Fielding Data'!$A:$A, $A5194)</f>
        <v>187</v>
      </c>
      <c r="V5194" s="13">
        <f>SUMIFS('Fielding Data'!F:F, 'Fielding Data'!$A:$A, $A5194)</f>
        <v>394</v>
      </c>
      <c r="W5194" s="13">
        <f>SUMIFS('Fielding Data'!G:G, 'Fielding Data'!$A:$A, $A5194)</f>
        <v>13</v>
      </c>
      <c r="X5194" s="13">
        <f>SUMIFS('Fielding Data'!H:H, 'Fielding Data'!$A:$A, $A5194)</f>
        <v>99</v>
      </c>
    </row>
    <row r="5195" spans="1:24" x14ac:dyDescent="0.3">
      <c r="A5195" s="13" t="str">
        <f t="shared" si="163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 t="shared" si="162"/>
        <v>P</v>
      </c>
      <c r="Q5195" s="13">
        <f>IFERROR(VLOOKUP($A5195, 'Fielding Data'!$A$1:$H$12056, 5, 0), 0)</f>
        <v>14</v>
      </c>
      <c r="R5195" s="13">
        <f>IFERROR(VLOOKUP($A5195, 'Fielding Data'!$A$1:$H$12056, 6, 0), 0)</f>
        <v>23</v>
      </c>
      <c r="S5195" s="13">
        <f>IFERROR(VLOOKUP($A5195, 'Fielding Data'!$A$1:$H$12056, 7, 0), 0)</f>
        <v>1</v>
      </c>
      <c r="T5195" s="13">
        <f>IFERROR(VLOOKUP($A5195, 'Fielding Data'!$A$1:$H$12056, 8, 0), 0)</f>
        <v>2</v>
      </c>
      <c r="U5195" s="13">
        <f>SUMIFS('Fielding Data'!E:E, 'Fielding Data'!$A:$A, $A5195)</f>
        <v>14</v>
      </c>
      <c r="V5195" s="13">
        <f>SUMIFS('Fielding Data'!F:F, 'Fielding Data'!$A:$A, $A5195)</f>
        <v>23</v>
      </c>
      <c r="W5195" s="13">
        <f>SUMIFS('Fielding Data'!G:G, 'Fielding Data'!$A:$A, $A5195)</f>
        <v>1</v>
      </c>
      <c r="X5195" s="13">
        <f>SUMIFS('Fielding Data'!H:H, 'Fielding Data'!$A:$A, $A5195)</f>
        <v>2</v>
      </c>
    </row>
    <row r="5196" spans="1:24" x14ac:dyDescent="0.3">
      <c r="A5196" s="13" t="str">
        <f t="shared" si="163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 t="shared" si="162"/>
        <v>CF</v>
      </c>
      <c r="Q5196" s="13">
        <f>IFERROR(VLOOKUP($A5196, 'Fielding Data'!$A$1:$H$12056, 5, 0), 0)</f>
        <v>10</v>
      </c>
      <c r="R5196" s="13">
        <f>IFERROR(VLOOKUP($A5196, 'Fielding Data'!$A$1:$H$12056, 6, 0), 0)</f>
        <v>0</v>
      </c>
      <c r="S5196" s="13">
        <f>IFERROR(VLOOKUP($A5196, 'Fielding Data'!$A$1:$H$12056, 7, 0), 0)</f>
        <v>1</v>
      </c>
      <c r="T5196" s="13">
        <f>IFERROR(VLOOKUP($A5196, 'Fielding Data'!$A$1:$H$12056, 8, 0), 0)</f>
        <v>0</v>
      </c>
      <c r="U5196" s="13">
        <f>SUMIFS('Fielding Data'!E:E, 'Fielding Data'!$A:$A, $A5196)</f>
        <v>332</v>
      </c>
      <c r="V5196" s="13">
        <f>SUMIFS('Fielding Data'!F:F, 'Fielding Data'!$A:$A, $A5196)</f>
        <v>18</v>
      </c>
      <c r="W5196" s="13">
        <f>SUMIFS('Fielding Data'!G:G, 'Fielding Data'!$A:$A, $A5196)</f>
        <v>8</v>
      </c>
      <c r="X5196" s="13">
        <f>SUMIFS('Fielding Data'!H:H, 'Fielding Data'!$A:$A, $A5196)</f>
        <v>0</v>
      </c>
    </row>
    <row r="5197" spans="1:24" x14ac:dyDescent="0.3">
      <c r="A5197" s="13" t="str">
        <f t="shared" si="163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 t="shared" si="162"/>
        <v>P</v>
      </c>
      <c r="Q5197" s="13">
        <f>IFERROR(VLOOKUP($A5197, 'Fielding Data'!$A$1:$H$12056, 5, 0), 0)</f>
        <v>1</v>
      </c>
      <c r="R5197" s="13">
        <f>IFERROR(VLOOKUP($A5197, 'Fielding Data'!$A$1:$H$12056, 6, 0), 0)</f>
        <v>1</v>
      </c>
      <c r="S5197" s="13">
        <f>IFERROR(VLOOKUP($A5197, 'Fielding Data'!$A$1:$H$12056, 7, 0), 0)</f>
        <v>0</v>
      </c>
      <c r="T5197" s="13">
        <f>IFERROR(VLOOKUP($A5197, 'Fielding Data'!$A$1:$H$12056, 8, 0), 0)</f>
        <v>0</v>
      </c>
      <c r="U5197" s="13">
        <f>SUMIFS('Fielding Data'!E:E, 'Fielding Data'!$A:$A, $A5197)</f>
        <v>1</v>
      </c>
      <c r="V5197" s="13">
        <f>SUMIFS('Fielding Data'!F:F, 'Fielding Data'!$A:$A, $A5197)</f>
        <v>1</v>
      </c>
      <c r="W5197" s="13">
        <f>SUMIFS('Fielding Data'!G:G, 'Fielding Data'!$A:$A, $A5197)</f>
        <v>0</v>
      </c>
      <c r="X5197" s="13">
        <f>SUMIFS('Fielding Data'!H:H, 'Fielding Data'!$A:$A, $A5197)</f>
        <v>0</v>
      </c>
    </row>
    <row r="5198" spans="1:24" x14ac:dyDescent="0.3">
      <c r="A5198" s="13" t="str">
        <f t="shared" si="163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 t="shared" si="162"/>
        <v>2B</v>
      </c>
      <c r="Q5198" s="13">
        <f>IFERROR(VLOOKUP($A5198, 'Fielding Data'!$A$1:$H$12056, 5, 0), 0)</f>
        <v>26</v>
      </c>
      <c r="R5198" s="13">
        <f>IFERROR(VLOOKUP($A5198, 'Fielding Data'!$A$1:$H$12056, 6, 0), 0)</f>
        <v>42</v>
      </c>
      <c r="S5198" s="13">
        <f>IFERROR(VLOOKUP($A5198, 'Fielding Data'!$A$1:$H$12056, 7, 0), 0)</f>
        <v>1</v>
      </c>
      <c r="T5198" s="13">
        <f>IFERROR(VLOOKUP($A5198, 'Fielding Data'!$A$1:$H$12056, 8, 0), 0)</f>
        <v>9</v>
      </c>
      <c r="U5198" s="13">
        <f>SUMIFS('Fielding Data'!E:E, 'Fielding Data'!$A:$A, $A5198)</f>
        <v>226</v>
      </c>
      <c r="V5198" s="13">
        <f>SUMIFS('Fielding Data'!F:F, 'Fielding Data'!$A:$A, $A5198)</f>
        <v>201</v>
      </c>
      <c r="W5198" s="13">
        <f>SUMIFS('Fielding Data'!G:G, 'Fielding Data'!$A:$A, $A5198)</f>
        <v>7</v>
      </c>
      <c r="X5198" s="13">
        <f>SUMIFS('Fielding Data'!H:H, 'Fielding Data'!$A:$A, $A5198)</f>
        <v>31</v>
      </c>
    </row>
    <row r="5199" spans="1:24" x14ac:dyDescent="0.3">
      <c r="A5199" s="13" t="str">
        <f t="shared" si="163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 t="shared" si="162"/>
        <v>P</v>
      </c>
      <c r="Q5199" s="13">
        <f>IFERROR(VLOOKUP($A5199, 'Fielding Data'!$A$1:$H$12056, 5, 0), 0)</f>
        <v>0</v>
      </c>
      <c r="R5199" s="13">
        <f>IFERROR(VLOOKUP($A5199, 'Fielding Data'!$A$1:$H$12056, 6, 0), 0)</f>
        <v>1</v>
      </c>
      <c r="S5199" s="13">
        <f>IFERROR(VLOOKUP($A5199, 'Fielding Data'!$A$1:$H$12056, 7, 0), 0)</f>
        <v>0</v>
      </c>
      <c r="T5199" s="13">
        <f>IFERROR(VLOOKUP($A5199, 'Fielding Data'!$A$1:$H$12056, 8, 0), 0)</f>
        <v>0</v>
      </c>
      <c r="U5199" s="13">
        <f>SUMIFS('Fielding Data'!E:E, 'Fielding Data'!$A:$A, $A5199)</f>
        <v>0</v>
      </c>
      <c r="V5199" s="13">
        <f>SUMIFS('Fielding Data'!F:F, 'Fielding Data'!$A:$A, $A5199)</f>
        <v>1</v>
      </c>
      <c r="W5199" s="13">
        <f>SUMIFS('Fielding Data'!G:G, 'Fielding Data'!$A:$A, $A5199)</f>
        <v>0</v>
      </c>
      <c r="X5199" s="13">
        <f>SUMIFS('Fielding Data'!H:H, 'Fielding Data'!$A:$A, $A5199)</f>
        <v>0</v>
      </c>
    </row>
    <row r="5200" spans="1:24" x14ac:dyDescent="0.3">
      <c r="A5200" s="13" t="str">
        <f t="shared" si="163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 t="shared" si="162"/>
        <v>P</v>
      </c>
      <c r="Q5200" s="13">
        <f>IFERROR(VLOOKUP($A5200, 'Fielding Data'!$A$1:$H$12056, 5, 0), 0)</f>
        <v>0</v>
      </c>
      <c r="R5200" s="13">
        <f>IFERROR(VLOOKUP($A5200, 'Fielding Data'!$A$1:$H$12056, 6, 0), 0)</f>
        <v>2</v>
      </c>
      <c r="S5200" s="13">
        <f>IFERROR(VLOOKUP($A5200, 'Fielding Data'!$A$1:$H$12056, 7, 0), 0)</f>
        <v>0</v>
      </c>
      <c r="T5200" s="13">
        <f>IFERROR(VLOOKUP($A5200, 'Fielding Data'!$A$1:$H$12056, 8, 0), 0)</f>
        <v>0</v>
      </c>
      <c r="U5200" s="13">
        <f>SUMIFS('Fielding Data'!E:E, 'Fielding Data'!$A:$A, $A5200)</f>
        <v>0</v>
      </c>
      <c r="V5200" s="13">
        <f>SUMIFS('Fielding Data'!F:F, 'Fielding Data'!$A:$A, $A5200)</f>
        <v>2</v>
      </c>
      <c r="W5200" s="13">
        <f>SUMIFS('Fielding Data'!G:G, 'Fielding Data'!$A:$A, $A5200)</f>
        <v>0</v>
      </c>
      <c r="X5200" s="13">
        <f>SUMIFS('Fielding Data'!H:H, 'Fielding Data'!$A:$A, $A5200)</f>
        <v>0</v>
      </c>
    </row>
    <row r="5201" spans="1:24" x14ac:dyDescent="0.3">
      <c r="A5201" s="13" t="str">
        <f t="shared" si="163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 t="shared" si="162"/>
        <v>1B</v>
      </c>
      <c r="Q5201" s="13">
        <f>IFERROR(VLOOKUP($A5201, 'Fielding Data'!$A$1:$H$12056, 5, 0), 0)</f>
        <v>15</v>
      </c>
      <c r="R5201" s="13">
        <f>IFERROR(VLOOKUP($A5201, 'Fielding Data'!$A$1:$H$12056, 6, 0), 0)</f>
        <v>0</v>
      </c>
      <c r="S5201" s="13">
        <f>IFERROR(VLOOKUP($A5201, 'Fielding Data'!$A$1:$H$12056, 7, 0), 0)</f>
        <v>0</v>
      </c>
      <c r="T5201" s="13">
        <f>IFERROR(VLOOKUP($A5201, 'Fielding Data'!$A$1:$H$12056, 8, 0), 0)</f>
        <v>1</v>
      </c>
      <c r="U5201" s="13">
        <f>SUMIFS('Fielding Data'!E:E, 'Fielding Data'!$A:$A, $A5201)</f>
        <v>41</v>
      </c>
      <c r="V5201" s="13">
        <f>SUMIFS('Fielding Data'!F:F, 'Fielding Data'!$A:$A, $A5201)</f>
        <v>0</v>
      </c>
      <c r="W5201" s="13">
        <f>SUMIFS('Fielding Data'!G:G, 'Fielding Data'!$A:$A, $A5201)</f>
        <v>2</v>
      </c>
      <c r="X5201" s="13">
        <f>SUMIFS('Fielding Data'!H:H, 'Fielding Data'!$A:$A, $A5201)</f>
        <v>1</v>
      </c>
    </row>
    <row r="5202" spans="1:24" x14ac:dyDescent="0.3">
      <c r="A5202" s="13" t="str">
        <f t="shared" si="163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 t="shared" si="162"/>
        <v>OF</v>
      </c>
      <c r="Q5202" s="13">
        <f>IFERROR(VLOOKUP($A5202, 'Fielding Data'!$A$1:$H$12056, 5, 0), 0)</f>
        <v>1</v>
      </c>
      <c r="R5202" s="13">
        <f>IFERROR(VLOOKUP($A5202, 'Fielding Data'!$A$1:$H$12056, 6, 0), 0)</f>
        <v>0</v>
      </c>
      <c r="S5202" s="13">
        <f>IFERROR(VLOOKUP($A5202, 'Fielding Data'!$A$1:$H$12056, 7, 0), 0)</f>
        <v>0</v>
      </c>
      <c r="T5202" s="13">
        <f>IFERROR(VLOOKUP($A5202, 'Fielding Data'!$A$1:$H$12056, 8, 0), 0)</f>
        <v>0</v>
      </c>
      <c r="U5202" s="13">
        <f>SUMIFS('Fielding Data'!E:E, 'Fielding Data'!$A:$A, $A5202)</f>
        <v>2</v>
      </c>
      <c r="V5202" s="13">
        <f>SUMIFS('Fielding Data'!F:F, 'Fielding Data'!$A:$A, $A5202)</f>
        <v>0</v>
      </c>
      <c r="W5202" s="13">
        <f>SUMIFS('Fielding Data'!G:G, 'Fielding Data'!$A:$A, $A5202)</f>
        <v>0</v>
      </c>
      <c r="X5202" s="13">
        <f>SUMIFS('Fielding Data'!H:H, 'Fielding Data'!$A:$A, $A5202)</f>
        <v>0</v>
      </c>
    </row>
    <row r="5203" spans="1:24" x14ac:dyDescent="0.3">
      <c r="A5203" s="13" t="str">
        <f t="shared" si="163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 t="shared" si="162"/>
        <v>P</v>
      </c>
      <c r="Q5203" s="13">
        <f>IFERROR(VLOOKUP($A5203, 'Fielding Data'!$A$1:$H$12056, 5, 0), 0)</f>
        <v>6</v>
      </c>
      <c r="R5203" s="13">
        <f>IFERROR(VLOOKUP($A5203, 'Fielding Data'!$A$1:$H$12056, 6, 0), 0)</f>
        <v>4</v>
      </c>
      <c r="S5203" s="13">
        <f>IFERROR(VLOOKUP($A5203, 'Fielding Data'!$A$1:$H$12056, 7, 0), 0)</f>
        <v>0</v>
      </c>
      <c r="T5203" s="13">
        <f>IFERROR(VLOOKUP($A5203, 'Fielding Data'!$A$1:$H$12056, 8, 0), 0)</f>
        <v>0</v>
      </c>
      <c r="U5203" s="13">
        <f>SUMIFS('Fielding Data'!E:E, 'Fielding Data'!$A:$A, $A5203)</f>
        <v>6</v>
      </c>
      <c r="V5203" s="13">
        <f>SUMIFS('Fielding Data'!F:F, 'Fielding Data'!$A:$A, $A5203)</f>
        <v>4</v>
      </c>
      <c r="W5203" s="13">
        <f>SUMIFS('Fielding Data'!G:G, 'Fielding Data'!$A:$A, $A5203)</f>
        <v>0</v>
      </c>
      <c r="X5203" s="13">
        <f>SUMIFS('Fielding Data'!H:H, 'Fielding Data'!$A:$A, $A5203)</f>
        <v>0</v>
      </c>
    </row>
    <row r="5204" spans="1:24" x14ac:dyDescent="0.3">
      <c r="A5204" s="13" t="str">
        <f t="shared" si="163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 t="shared" si="162"/>
        <v>P</v>
      </c>
      <c r="Q5204" s="13">
        <f>IFERROR(VLOOKUP($A5204, 'Fielding Data'!$A$1:$H$12056, 5, 0), 0)</f>
        <v>5</v>
      </c>
      <c r="R5204" s="13">
        <f>IFERROR(VLOOKUP($A5204, 'Fielding Data'!$A$1:$H$12056, 6, 0), 0)</f>
        <v>5</v>
      </c>
      <c r="S5204" s="13">
        <f>IFERROR(VLOOKUP($A5204, 'Fielding Data'!$A$1:$H$12056, 7, 0), 0)</f>
        <v>1</v>
      </c>
      <c r="T5204" s="13">
        <f>IFERROR(VLOOKUP($A5204, 'Fielding Data'!$A$1:$H$12056, 8, 0), 0)</f>
        <v>1</v>
      </c>
      <c r="U5204" s="13">
        <f>SUMIFS('Fielding Data'!E:E, 'Fielding Data'!$A:$A, $A5204)</f>
        <v>5</v>
      </c>
      <c r="V5204" s="13">
        <f>SUMIFS('Fielding Data'!F:F, 'Fielding Data'!$A:$A, $A5204)</f>
        <v>5</v>
      </c>
      <c r="W5204" s="13">
        <f>SUMIFS('Fielding Data'!G:G, 'Fielding Data'!$A:$A, $A5204)</f>
        <v>1</v>
      </c>
      <c r="X5204" s="13">
        <f>SUMIFS('Fielding Data'!H:H, 'Fielding Data'!$A:$A, $A5204)</f>
        <v>1</v>
      </c>
    </row>
    <row r="5205" spans="1:24" x14ac:dyDescent="0.3">
      <c r="A5205" s="13" t="str">
        <f t="shared" si="163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 t="shared" si="162"/>
        <v>C</v>
      </c>
      <c r="Q5205" s="13">
        <f>IFERROR(VLOOKUP($A5205, 'Fielding Data'!$A$1:$H$12056, 5, 0), 0)</f>
        <v>94</v>
      </c>
      <c r="R5205" s="13">
        <f>IFERROR(VLOOKUP($A5205, 'Fielding Data'!$A$1:$H$12056, 6, 0), 0)</f>
        <v>5</v>
      </c>
      <c r="S5205" s="13">
        <f>IFERROR(VLOOKUP($A5205, 'Fielding Data'!$A$1:$H$12056, 7, 0), 0)</f>
        <v>0</v>
      </c>
      <c r="T5205" s="13">
        <f>IFERROR(VLOOKUP($A5205, 'Fielding Data'!$A$1:$H$12056, 8, 0), 0)</f>
        <v>2</v>
      </c>
      <c r="U5205" s="13">
        <f>SUMIFS('Fielding Data'!E:E, 'Fielding Data'!$A:$A, $A5205)</f>
        <v>94</v>
      </c>
      <c r="V5205" s="13">
        <f>SUMIFS('Fielding Data'!F:F, 'Fielding Data'!$A:$A, $A5205)</f>
        <v>5</v>
      </c>
      <c r="W5205" s="13">
        <f>SUMIFS('Fielding Data'!G:G, 'Fielding Data'!$A:$A, $A5205)</f>
        <v>0</v>
      </c>
      <c r="X5205" s="13">
        <f>SUMIFS('Fielding Data'!H:H, 'Fielding Data'!$A:$A, $A5205)</f>
        <v>2</v>
      </c>
    </row>
    <row r="5206" spans="1:24" x14ac:dyDescent="0.3">
      <c r="A5206" s="13" t="str">
        <f t="shared" si="163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 t="shared" si="162"/>
        <v>P</v>
      </c>
      <c r="Q5206" s="13">
        <f>IFERROR(VLOOKUP($A5206, 'Fielding Data'!$A$1:$H$12056, 5, 0), 0)</f>
        <v>7</v>
      </c>
      <c r="R5206" s="13">
        <f>IFERROR(VLOOKUP($A5206, 'Fielding Data'!$A$1:$H$12056, 6, 0), 0)</f>
        <v>3</v>
      </c>
      <c r="S5206" s="13">
        <f>IFERROR(VLOOKUP($A5206, 'Fielding Data'!$A$1:$H$12056, 7, 0), 0)</f>
        <v>0</v>
      </c>
      <c r="T5206" s="13">
        <f>IFERROR(VLOOKUP($A5206, 'Fielding Data'!$A$1:$H$12056, 8, 0), 0)</f>
        <v>0</v>
      </c>
      <c r="U5206" s="13">
        <f>SUMIFS('Fielding Data'!E:E, 'Fielding Data'!$A:$A, $A5206)</f>
        <v>7</v>
      </c>
      <c r="V5206" s="13">
        <f>SUMIFS('Fielding Data'!F:F, 'Fielding Data'!$A:$A, $A5206)</f>
        <v>3</v>
      </c>
      <c r="W5206" s="13">
        <f>SUMIFS('Fielding Data'!G:G, 'Fielding Data'!$A:$A, $A5206)</f>
        <v>0</v>
      </c>
      <c r="X5206" s="13">
        <f>SUMIFS('Fielding Data'!H:H, 'Fielding Data'!$A:$A, $A5206)</f>
        <v>0</v>
      </c>
    </row>
    <row r="5207" spans="1:24" x14ac:dyDescent="0.3">
      <c r="A5207" s="13" t="str">
        <f t="shared" si="163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 t="shared" si="162"/>
        <v>SS</v>
      </c>
      <c r="Q5207" s="13">
        <f>IFERROR(VLOOKUP($A5207, 'Fielding Data'!$A$1:$H$12056, 5, 0), 0)</f>
        <v>200</v>
      </c>
      <c r="R5207" s="13">
        <f>IFERROR(VLOOKUP($A5207, 'Fielding Data'!$A$1:$H$12056, 6, 0), 0)</f>
        <v>438</v>
      </c>
      <c r="S5207" s="13">
        <f>IFERROR(VLOOKUP($A5207, 'Fielding Data'!$A$1:$H$12056, 7, 0), 0)</f>
        <v>14</v>
      </c>
      <c r="T5207" s="13">
        <f>IFERROR(VLOOKUP($A5207, 'Fielding Data'!$A$1:$H$12056, 8, 0), 0)</f>
        <v>87</v>
      </c>
      <c r="U5207" s="13">
        <f>SUMIFS('Fielding Data'!E:E, 'Fielding Data'!$A:$A, $A5207)</f>
        <v>200</v>
      </c>
      <c r="V5207" s="13">
        <f>SUMIFS('Fielding Data'!F:F, 'Fielding Data'!$A:$A, $A5207)</f>
        <v>438</v>
      </c>
      <c r="W5207" s="13">
        <f>SUMIFS('Fielding Data'!G:G, 'Fielding Data'!$A:$A, $A5207)</f>
        <v>14</v>
      </c>
      <c r="X5207" s="13">
        <f>SUMIFS('Fielding Data'!H:H, 'Fielding Data'!$A:$A, $A5207)</f>
        <v>87</v>
      </c>
    </row>
    <row r="5208" spans="1:24" x14ac:dyDescent="0.3">
      <c r="A5208" s="13" t="str">
        <f t="shared" si="163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 t="shared" si="162"/>
        <v>CF</v>
      </c>
      <c r="Q5208" s="13">
        <f>IFERROR(VLOOKUP($A5208, 'Fielding Data'!$A$1:$H$12056, 5, 0), 0)</f>
        <v>37</v>
      </c>
      <c r="R5208" s="13">
        <f>IFERROR(VLOOKUP($A5208, 'Fielding Data'!$A$1:$H$12056, 6, 0), 0)</f>
        <v>0</v>
      </c>
      <c r="S5208" s="13">
        <f>IFERROR(VLOOKUP($A5208, 'Fielding Data'!$A$1:$H$12056, 7, 0), 0)</f>
        <v>0</v>
      </c>
      <c r="T5208" s="13">
        <f>IFERROR(VLOOKUP($A5208, 'Fielding Data'!$A$1:$H$12056, 8, 0), 0)</f>
        <v>0</v>
      </c>
      <c r="U5208" s="13">
        <f>SUMIFS('Fielding Data'!E:E, 'Fielding Data'!$A:$A, $A5208)</f>
        <v>262</v>
      </c>
      <c r="V5208" s="13">
        <f>SUMIFS('Fielding Data'!F:F, 'Fielding Data'!$A:$A, $A5208)</f>
        <v>0</v>
      </c>
      <c r="W5208" s="13">
        <f>SUMIFS('Fielding Data'!G:G, 'Fielding Data'!$A:$A, $A5208)</f>
        <v>0</v>
      </c>
      <c r="X5208" s="13">
        <f>SUMIFS('Fielding Data'!H:H, 'Fielding Data'!$A:$A, $A5208)</f>
        <v>0</v>
      </c>
    </row>
    <row r="5209" spans="1:24" x14ac:dyDescent="0.3">
      <c r="A5209" s="13" t="str">
        <f t="shared" si="163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 t="shared" si="162"/>
        <v>P</v>
      </c>
      <c r="Q5209" s="13">
        <f>IFERROR(VLOOKUP($A5209, 'Fielding Data'!$A$1:$H$12056, 5, 0), 0)</f>
        <v>3</v>
      </c>
      <c r="R5209" s="13">
        <f>IFERROR(VLOOKUP($A5209, 'Fielding Data'!$A$1:$H$12056, 6, 0), 0)</f>
        <v>7</v>
      </c>
      <c r="S5209" s="13">
        <f>IFERROR(VLOOKUP($A5209, 'Fielding Data'!$A$1:$H$12056, 7, 0), 0)</f>
        <v>1</v>
      </c>
      <c r="T5209" s="13">
        <f>IFERROR(VLOOKUP($A5209, 'Fielding Data'!$A$1:$H$12056, 8, 0), 0)</f>
        <v>2</v>
      </c>
      <c r="U5209" s="13">
        <f>SUMIFS('Fielding Data'!E:E, 'Fielding Data'!$A:$A, $A5209)</f>
        <v>3</v>
      </c>
      <c r="V5209" s="13">
        <f>SUMIFS('Fielding Data'!F:F, 'Fielding Data'!$A:$A, $A5209)</f>
        <v>7</v>
      </c>
      <c r="W5209" s="13">
        <f>SUMIFS('Fielding Data'!G:G, 'Fielding Data'!$A:$A, $A5209)</f>
        <v>1</v>
      </c>
      <c r="X5209" s="13">
        <f>SUMIFS('Fielding Data'!H:H, 'Fielding Data'!$A:$A, $A5209)</f>
        <v>2</v>
      </c>
    </row>
    <row r="5210" spans="1:24" x14ac:dyDescent="0.3">
      <c r="A5210" s="13" t="str">
        <f t="shared" si="163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 t="shared" si="162"/>
        <v>P</v>
      </c>
      <c r="Q5210" s="13">
        <f>IFERROR(VLOOKUP($A5210, 'Fielding Data'!$A$1:$H$12056, 5, 0), 0)</f>
        <v>1</v>
      </c>
      <c r="R5210" s="13">
        <f>IFERROR(VLOOKUP($A5210, 'Fielding Data'!$A$1:$H$12056, 6, 0), 0)</f>
        <v>0</v>
      </c>
      <c r="S5210" s="13">
        <f>IFERROR(VLOOKUP($A5210, 'Fielding Data'!$A$1:$H$12056, 7, 0), 0)</f>
        <v>0</v>
      </c>
      <c r="T5210" s="13">
        <f>IFERROR(VLOOKUP($A5210, 'Fielding Data'!$A$1:$H$12056, 8, 0), 0)</f>
        <v>0</v>
      </c>
      <c r="U5210" s="13">
        <f>SUMIFS('Fielding Data'!E:E, 'Fielding Data'!$A:$A, $A5210)</f>
        <v>1</v>
      </c>
      <c r="V5210" s="13">
        <f>SUMIFS('Fielding Data'!F:F, 'Fielding Data'!$A:$A, $A5210)</f>
        <v>0</v>
      </c>
      <c r="W5210" s="13">
        <f>SUMIFS('Fielding Data'!G:G, 'Fielding Data'!$A:$A, $A5210)</f>
        <v>0</v>
      </c>
      <c r="X5210" s="13">
        <f>SUMIFS('Fielding Data'!H:H, 'Fielding Data'!$A:$A, $A5210)</f>
        <v>0</v>
      </c>
    </row>
    <row r="5211" spans="1:24" x14ac:dyDescent="0.3">
      <c r="A5211" s="13" t="str">
        <f t="shared" si="163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 t="shared" si="162"/>
        <v>P</v>
      </c>
      <c r="Q5211" s="13">
        <f>IFERROR(VLOOKUP($A5211, 'Fielding Data'!$A$1:$H$12056, 5, 0), 0)</f>
        <v>1</v>
      </c>
      <c r="R5211" s="13">
        <f>IFERROR(VLOOKUP($A5211, 'Fielding Data'!$A$1:$H$12056, 6, 0), 0)</f>
        <v>3</v>
      </c>
      <c r="S5211" s="13">
        <f>IFERROR(VLOOKUP($A5211, 'Fielding Data'!$A$1:$H$12056, 7, 0), 0)</f>
        <v>0</v>
      </c>
      <c r="T5211" s="13">
        <f>IFERROR(VLOOKUP($A5211, 'Fielding Data'!$A$1:$H$12056, 8, 0), 0)</f>
        <v>1</v>
      </c>
      <c r="U5211" s="13">
        <f>SUMIFS('Fielding Data'!E:E, 'Fielding Data'!$A:$A, $A5211)</f>
        <v>1</v>
      </c>
      <c r="V5211" s="13">
        <f>SUMIFS('Fielding Data'!F:F, 'Fielding Data'!$A:$A, $A5211)</f>
        <v>3</v>
      </c>
      <c r="W5211" s="13">
        <f>SUMIFS('Fielding Data'!G:G, 'Fielding Data'!$A:$A, $A5211)</f>
        <v>0</v>
      </c>
      <c r="X5211" s="13">
        <f>SUMIFS('Fielding Data'!H:H, 'Fielding Data'!$A:$A, $A5211)</f>
        <v>1</v>
      </c>
    </row>
    <row r="5212" spans="1:24" x14ac:dyDescent="0.3">
      <c r="A5212" s="13" t="str">
        <f t="shared" si="163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 t="shared" si="162"/>
        <v>P</v>
      </c>
      <c r="Q5212" s="13">
        <f>IFERROR(VLOOKUP($A5212, 'Fielding Data'!$A$1:$H$12056, 5, 0), 0)</f>
        <v>4</v>
      </c>
      <c r="R5212" s="13">
        <f>IFERROR(VLOOKUP($A5212, 'Fielding Data'!$A$1:$H$12056, 6, 0), 0)</f>
        <v>16</v>
      </c>
      <c r="S5212" s="13">
        <f>IFERROR(VLOOKUP($A5212, 'Fielding Data'!$A$1:$H$12056, 7, 0), 0)</f>
        <v>0</v>
      </c>
      <c r="T5212" s="13">
        <f>IFERROR(VLOOKUP($A5212, 'Fielding Data'!$A$1:$H$12056, 8, 0), 0)</f>
        <v>3</v>
      </c>
      <c r="U5212" s="13">
        <f>SUMIFS('Fielding Data'!E:E, 'Fielding Data'!$A:$A, $A5212)</f>
        <v>4</v>
      </c>
      <c r="V5212" s="13">
        <f>SUMIFS('Fielding Data'!F:F, 'Fielding Data'!$A:$A, $A5212)</f>
        <v>16</v>
      </c>
      <c r="W5212" s="13">
        <f>SUMIFS('Fielding Data'!G:G, 'Fielding Data'!$A:$A, $A5212)</f>
        <v>0</v>
      </c>
      <c r="X5212" s="13">
        <f>SUMIFS('Fielding Data'!H:H, 'Fielding Data'!$A:$A, $A5212)</f>
        <v>3</v>
      </c>
    </row>
    <row r="5213" spans="1:24" x14ac:dyDescent="0.3">
      <c r="A5213" s="13" t="str">
        <f t="shared" si="163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 t="shared" si="162"/>
        <v>2B</v>
      </c>
      <c r="Q5213" s="13">
        <f>IFERROR(VLOOKUP($A5213, 'Fielding Data'!$A$1:$H$12056, 5, 0), 0)</f>
        <v>22</v>
      </c>
      <c r="R5213" s="13">
        <f>IFERROR(VLOOKUP($A5213, 'Fielding Data'!$A$1:$H$12056, 6, 0), 0)</f>
        <v>14</v>
      </c>
      <c r="S5213" s="13">
        <f>IFERROR(VLOOKUP($A5213, 'Fielding Data'!$A$1:$H$12056, 7, 0), 0)</f>
        <v>0</v>
      </c>
      <c r="T5213" s="13">
        <f>IFERROR(VLOOKUP($A5213, 'Fielding Data'!$A$1:$H$12056, 8, 0), 0)</f>
        <v>3</v>
      </c>
      <c r="U5213" s="13">
        <f>SUMIFS('Fielding Data'!E:E, 'Fielding Data'!$A:$A, $A5213)</f>
        <v>33</v>
      </c>
      <c r="V5213" s="13">
        <f>SUMIFS('Fielding Data'!F:F, 'Fielding Data'!$A:$A, $A5213)</f>
        <v>37</v>
      </c>
      <c r="W5213" s="13">
        <f>SUMIFS('Fielding Data'!G:G, 'Fielding Data'!$A:$A, $A5213)</f>
        <v>3</v>
      </c>
      <c r="X5213" s="13">
        <f>SUMIFS('Fielding Data'!H:H, 'Fielding Data'!$A:$A, $A5213)</f>
        <v>5</v>
      </c>
    </row>
    <row r="5214" spans="1:24" x14ac:dyDescent="0.3">
      <c r="A5214" s="13" t="str">
        <f t="shared" si="163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 t="shared" si="162"/>
        <v>P</v>
      </c>
      <c r="Q5214" s="13">
        <f>IFERROR(VLOOKUP($A5214, 'Fielding Data'!$A$1:$H$12056, 5, 0), 0)</f>
        <v>11</v>
      </c>
      <c r="R5214" s="13">
        <f>IFERROR(VLOOKUP($A5214, 'Fielding Data'!$A$1:$H$12056, 6, 0), 0)</f>
        <v>25</v>
      </c>
      <c r="S5214" s="13">
        <f>IFERROR(VLOOKUP($A5214, 'Fielding Data'!$A$1:$H$12056, 7, 0), 0)</f>
        <v>1</v>
      </c>
      <c r="T5214" s="13">
        <f>IFERROR(VLOOKUP($A5214, 'Fielding Data'!$A$1:$H$12056, 8, 0), 0)</f>
        <v>2</v>
      </c>
      <c r="U5214" s="13">
        <f>SUMIFS('Fielding Data'!E:E, 'Fielding Data'!$A:$A, $A5214)</f>
        <v>11</v>
      </c>
      <c r="V5214" s="13">
        <f>SUMIFS('Fielding Data'!F:F, 'Fielding Data'!$A:$A, $A5214)</f>
        <v>25</v>
      </c>
      <c r="W5214" s="13">
        <f>SUMIFS('Fielding Data'!G:G, 'Fielding Data'!$A:$A, $A5214)</f>
        <v>1</v>
      </c>
      <c r="X5214" s="13">
        <f>SUMIFS('Fielding Data'!H:H, 'Fielding Data'!$A:$A, $A5214)</f>
        <v>2</v>
      </c>
    </row>
    <row r="5215" spans="1:24" x14ac:dyDescent="0.3">
      <c r="A5215" s="13" t="str">
        <f t="shared" si="163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 t="shared" si="162"/>
        <v>P</v>
      </c>
      <c r="Q5215" s="13">
        <f>IFERROR(VLOOKUP($A5215, 'Fielding Data'!$A$1:$H$12056, 5, 0), 0)</f>
        <v>0</v>
      </c>
      <c r="R5215" s="13">
        <f>IFERROR(VLOOKUP($A5215, 'Fielding Data'!$A$1:$H$12056, 6, 0), 0)</f>
        <v>1</v>
      </c>
      <c r="S5215" s="13">
        <f>IFERROR(VLOOKUP($A5215, 'Fielding Data'!$A$1:$H$12056, 7, 0), 0)</f>
        <v>0</v>
      </c>
      <c r="T5215" s="13">
        <f>IFERROR(VLOOKUP($A5215, 'Fielding Data'!$A$1:$H$12056, 8, 0), 0)</f>
        <v>0</v>
      </c>
      <c r="U5215" s="13">
        <f>SUMIFS('Fielding Data'!E:E, 'Fielding Data'!$A:$A, $A5215)</f>
        <v>0</v>
      </c>
      <c r="V5215" s="13">
        <f>SUMIFS('Fielding Data'!F:F, 'Fielding Data'!$A:$A, $A5215)</f>
        <v>1</v>
      </c>
      <c r="W5215" s="13">
        <f>SUMIFS('Fielding Data'!G:G, 'Fielding Data'!$A:$A, $A5215)</f>
        <v>0</v>
      </c>
      <c r="X5215" s="13">
        <f>SUMIFS('Fielding Data'!H:H, 'Fielding Data'!$A:$A, $A5215)</f>
        <v>0</v>
      </c>
    </row>
    <row r="5216" spans="1:24" x14ac:dyDescent="0.3">
      <c r="A5216" s="13" t="str">
        <f t="shared" si="163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 t="shared" si="162"/>
        <v>2B</v>
      </c>
      <c r="Q5216" s="13">
        <f>IFERROR(VLOOKUP($A5216, 'Fielding Data'!$A$1:$H$12056, 5, 0), 0)</f>
        <v>29</v>
      </c>
      <c r="R5216" s="13">
        <f>IFERROR(VLOOKUP($A5216, 'Fielding Data'!$A$1:$H$12056, 6, 0), 0)</f>
        <v>49</v>
      </c>
      <c r="S5216" s="13">
        <f>IFERROR(VLOOKUP($A5216, 'Fielding Data'!$A$1:$H$12056, 7, 0), 0)</f>
        <v>3</v>
      </c>
      <c r="T5216" s="13">
        <f>IFERROR(VLOOKUP($A5216, 'Fielding Data'!$A$1:$H$12056, 8, 0), 0)</f>
        <v>16</v>
      </c>
      <c r="U5216" s="13">
        <f>SUMIFS('Fielding Data'!E:E, 'Fielding Data'!$A:$A, $A5216)</f>
        <v>29</v>
      </c>
      <c r="V5216" s="13">
        <f>SUMIFS('Fielding Data'!F:F, 'Fielding Data'!$A:$A, $A5216)</f>
        <v>49</v>
      </c>
      <c r="W5216" s="13">
        <f>SUMIFS('Fielding Data'!G:G, 'Fielding Data'!$A:$A, $A5216)</f>
        <v>3</v>
      </c>
      <c r="X5216" s="13">
        <f>SUMIFS('Fielding Data'!H:H, 'Fielding Data'!$A:$A, $A5216)</f>
        <v>16</v>
      </c>
    </row>
    <row r="5217" spans="1:24" x14ac:dyDescent="0.3">
      <c r="A5217" s="13" t="str">
        <f t="shared" si="163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 t="shared" si="162"/>
        <v>2B</v>
      </c>
      <c r="Q5217" s="13">
        <f>IFERROR(VLOOKUP($A5217, 'Fielding Data'!$A$1:$H$12056, 5, 0), 0)</f>
        <v>4</v>
      </c>
      <c r="R5217" s="13">
        <f>IFERROR(VLOOKUP($A5217, 'Fielding Data'!$A$1:$H$12056, 6, 0), 0)</f>
        <v>6</v>
      </c>
      <c r="S5217" s="13">
        <f>IFERROR(VLOOKUP($A5217, 'Fielding Data'!$A$1:$H$12056, 7, 0), 0)</f>
        <v>0</v>
      </c>
      <c r="T5217" s="13">
        <f>IFERROR(VLOOKUP($A5217, 'Fielding Data'!$A$1:$H$12056, 8, 0), 0)</f>
        <v>1</v>
      </c>
      <c r="U5217" s="13">
        <f>SUMIFS('Fielding Data'!E:E, 'Fielding Data'!$A:$A, $A5217)</f>
        <v>98</v>
      </c>
      <c r="V5217" s="13">
        <f>SUMIFS('Fielding Data'!F:F, 'Fielding Data'!$A:$A, $A5217)</f>
        <v>48</v>
      </c>
      <c r="W5217" s="13">
        <f>SUMIFS('Fielding Data'!G:G, 'Fielding Data'!$A:$A, $A5217)</f>
        <v>4</v>
      </c>
      <c r="X5217" s="13">
        <f>SUMIFS('Fielding Data'!H:H, 'Fielding Data'!$A:$A, $A5217)</f>
        <v>8</v>
      </c>
    </row>
    <row r="5218" spans="1:24" x14ac:dyDescent="0.3">
      <c r="A5218" s="13" t="str">
        <f t="shared" si="163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 t="shared" si="162"/>
        <v>1B</v>
      </c>
      <c r="Q5218" s="13">
        <f>IFERROR(VLOOKUP($A5218, 'Fielding Data'!$A$1:$H$12056, 5, 0), 0)</f>
        <v>1</v>
      </c>
      <c r="R5218" s="13">
        <f>IFERROR(VLOOKUP($A5218, 'Fielding Data'!$A$1:$H$12056, 6, 0), 0)</f>
        <v>0</v>
      </c>
      <c r="S5218" s="13">
        <f>IFERROR(VLOOKUP($A5218, 'Fielding Data'!$A$1:$H$12056, 7, 0), 0)</f>
        <v>0</v>
      </c>
      <c r="T5218" s="13">
        <f>IFERROR(VLOOKUP($A5218, 'Fielding Data'!$A$1:$H$12056, 8, 0), 0)</f>
        <v>0</v>
      </c>
      <c r="U5218" s="13">
        <f>SUMIFS('Fielding Data'!E:E, 'Fielding Data'!$A:$A, $A5218)</f>
        <v>22</v>
      </c>
      <c r="V5218" s="13">
        <f>SUMIFS('Fielding Data'!F:F, 'Fielding Data'!$A:$A, $A5218)</f>
        <v>65</v>
      </c>
      <c r="W5218" s="13">
        <f>SUMIFS('Fielding Data'!G:G, 'Fielding Data'!$A:$A, $A5218)</f>
        <v>1</v>
      </c>
      <c r="X5218" s="13">
        <f>SUMIFS('Fielding Data'!H:H, 'Fielding Data'!$A:$A, $A5218)</f>
        <v>14</v>
      </c>
    </row>
    <row r="5219" spans="1:24" x14ac:dyDescent="0.3">
      <c r="A5219" s="13" t="str">
        <f t="shared" si="163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 t="shared" si="162"/>
        <v>P</v>
      </c>
      <c r="Q5219" s="13">
        <f>IFERROR(VLOOKUP($A5219, 'Fielding Data'!$A$1:$H$12056, 5, 0), 0)</f>
        <v>5</v>
      </c>
      <c r="R5219" s="13">
        <f>IFERROR(VLOOKUP($A5219, 'Fielding Data'!$A$1:$H$12056, 6, 0), 0)</f>
        <v>8</v>
      </c>
      <c r="S5219" s="13">
        <f>IFERROR(VLOOKUP($A5219, 'Fielding Data'!$A$1:$H$12056, 7, 0), 0)</f>
        <v>0</v>
      </c>
      <c r="T5219" s="13">
        <f>IFERROR(VLOOKUP($A5219, 'Fielding Data'!$A$1:$H$12056, 8, 0), 0)</f>
        <v>0</v>
      </c>
      <c r="U5219" s="13">
        <f>SUMIFS('Fielding Data'!E:E, 'Fielding Data'!$A:$A, $A5219)</f>
        <v>5</v>
      </c>
      <c r="V5219" s="13">
        <f>SUMIFS('Fielding Data'!F:F, 'Fielding Data'!$A:$A, $A5219)</f>
        <v>8</v>
      </c>
      <c r="W5219" s="13">
        <f>SUMIFS('Fielding Data'!G:G, 'Fielding Data'!$A:$A, $A5219)</f>
        <v>0</v>
      </c>
      <c r="X5219" s="13">
        <f>SUMIFS('Fielding Data'!H:H, 'Fielding Data'!$A:$A, $A5219)</f>
        <v>0</v>
      </c>
    </row>
    <row r="5220" spans="1:24" x14ac:dyDescent="0.3">
      <c r="A5220" s="13" t="str">
        <f t="shared" si="163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 t="shared" si="162"/>
        <v>P</v>
      </c>
      <c r="Q5220" s="13">
        <f>IFERROR(VLOOKUP($A5220, 'Fielding Data'!$A$1:$H$12056, 5, 0), 0)</f>
        <v>0</v>
      </c>
      <c r="R5220" s="13">
        <f>IFERROR(VLOOKUP($A5220, 'Fielding Data'!$A$1:$H$12056, 6, 0), 0)</f>
        <v>5</v>
      </c>
      <c r="S5220" s="13">
        <f>IFERROR(VLOOKUP($A5220, 'Fielding Data'!$A$1:$H$12056, 7, 0), 0)</f>
        <v>0</v>
      </c>
      <c r="T5220" s="13">
        <f>IFERROR(VLOOKUP($A5220, 'Fielding Data'!$A$1:$H$12056, 8, 0), 0)</f>
        <v>0</v>
      </c>
      <c r="U5220" s="13">
        <f>SUMIFS('Fielding Data'!E:E, 'Fielding Data'!$A:$A, $A5220)</f>
        <v>0</v>
      </c>
      <c r="V5220" s="13">
        <f>SUMIFS('Fielding Data'!F:F, 'Fielding Data'!$A:$A, $A5220)</f>
        <v>5</v>
      </c>
      <c r="W5220" s="13">
        <f>SUMIFS('Fielding Data'!G:G, 'Fielding Data'!$A:$A, $A5220)</f>
        <v>0</v>
      </c>
      <c r="X5220" s="13">
        <f>SUMIFS('Fielding Data'!H:H, 'Fielding Data'!$A:$A, $A5220)</f>
        <v>0</v>
      </c>
    </row>
    <row r="5221" spans="1:24" x14ac:dyDescent="0.3">
      <c r="A5221" s="13" t="str">
        <f t="shared" si="163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 t="shared" si="162"/>
        <v>C</v>
      </c>
      <c r="Q5221" s="13">
        <f>IFERROR(VLOOKUP($A5221, 'Fielding Data'!$A$1:$H$12056, 5, 0), 0)</f>
        <v>1</v>
      </c>
      <c r="R5221" s="13">
        <f>IFERROR(VLOOKUP($A5221, 'Fielding Data'!$A$1:$H$12056, 6, 0), 0)</f>
        <v>0</v>
      </c>
      <c r="S5221" s="13">
        <f>IFERROR(VLOOKUP($A5221, 'Fielding Data'!$A$1:$H$12056, 7, 0), 0)</f>
        <v>0</v>
      </c>
      <c r="T5221" s="13">
        <f>IFERROR(VLOOKUP($A5221, 'Fielding Data'!$A$1:$H$12056, 8, 0), 0)</f>
        <v>0</v>
      </c>
      <c r="U5221" s="13">
        <f>SUMIFS('Fielding Data'!E:E, 'Fielding Data'!$A:$A, $A5221)</f>
        <v>65</v>
      </c>
      <c r="V5221" s="13">
        <f>SUMIFS('Fielding Data'!F:F, 'Fielding Data'!$A:$A, $A5221)</f>
        <v>0</v>
      </c>
      <c r="W5221" s="13">
        <f>SUMIFS('Fielding Data'!G:G, 'Fielding Data'!$A:$A, $A5221)</f>
        <v>2</v>
      </c>
      <c r="X5221" s="13">
        <f>SUMIFS('Fielding Data'!H:H, 'Fielding Data'!$A:$A, $A5221)</f>
        <v>0</v>
      </c>
    </row>
    <row r="5222" spans="1:24" x14ac:dyDescent="0.3">
      <c r="A5222" s="13" t="str">
        <f t="shared" si="163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 t="shared" si="162"/>
        <v>P</v>
      </c>
      <c r="Q5222" s="13">
        <f>IFERROR(VLOOKUP($A5222, 'Fielding Data'!$A$1:$H$12056, 5, 0), 0)</f>
        <v>0</v>
      </c>
      <c r="R5222" s="13">
        <f>IFERROR(VLOOKUP($A5222, 'Fielding Data'!$A$1:$H$12056, 6, 0), 0)</f>
        <v>0</v>
      </c>
      <c r="S5222" s="13">
        <f>IFERROR(VLOOKUP($A5222, 'Fielding Data'!$A$1:$H$12056, 7, 0), 0)</f>
        <v>0</v>
      </c>
      <c r="T5222" s="13">
        <f>IFERROR(VLOOKUP($A5222, 'Fielding Data'!$A$1:$H$12056, 8, 0), 0)</f>
        <v>0</v>
      </c>
      <c r="U5222" s="13">
        <f>SUMIFS('Fielding Data'!E:E, 'Fielding Data'!$A:$A, $A5222)</f>
        <v>0</v>
      </c>
      <c r="V5222" s="13">
        <f>SUMIFS('Fielding Data'!F:F, 'Fielding Data'!$A:$A, $A5222)</f>
        <v>0</v>
      </c>
      <c r="W5222" s="13">
        <f>SUMIFS('Fielding Data'!G:G, 'Fielding Data'!$A:$A, $A5222)</f>
        <v>0</v>
      </c>
      <c r="X5222" s="13">
        <f>SUMIFS('Fielding Data'!H:H, 'Fielding Data'!$A:$A, $A5222)</f>
        <v>0</v>
      </c>
    </row>
    <row r="5223" spans="1:24" x14ac:dyDescent="0.3">
      <c r="A5223" s="13" t="str">
        <f t="shared" si="163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 t="shared" si="162"/>
        <v>OF</v>
      </c>
      <c r="Q5223" s="13">
        <f>IFERROR(VLOOKUP($A5223, 'Fielding Data'!$A$1:$H$12056, 5, 0), 0)</f>
        <v>365</v>
      </c>
      <c r="R5223" s="13">
        <f>IFERROR(VLOOKUP($A5223, 'Fielding Data'!$A$1:$H$12056, 6, 0), 0)</f>
        <v>9</v>
      </c>
      <c r="S5223" s="13">
        <f>IFERROR(VLOOKUP($A5223, 'Fielding Data'!$A$1:$H$12056, 7, 0), 0)</f>
        <v>1</v>
      </c>
      <c r="T5223" s="13">
        <f>IFERROR(VLOOKUP($A5223, 'Fielding Data'!$A$1:$H$12056, 8, 0), 0)</f>
        <v>2</v>
      </c>
      <c r="U5223" s="13">
        <f>SUMIFS('Fielding Data'!E:E, 'Fielding Data'!$A:$A, $A5223)</f>
        <v>730</v>
      </c>
      <c r="V5223" s="13">
        <f>SUMIFS('Fielding Data'!F:F, 'Fielding Data'!$A:$A, $A5223)</f>
        <v>18</v>
      </c>
      <c r="W5223" s="13">
        <f>SUMIFS('Fielding Data'!G:G, 'Fielding Data'!$A:$A, $A5223)</f>
        <v>2</v>
      </c>
      <c r="X5223" s="13">
        <f>SUMIFS('Fielding Data'!H:H, 'Fielding Data'!$A:$A, $A5223)</f>
        <v>4</v>
      </c>
    </row>
    <row r="5224" spans="1:24" x14ac:dyDescent="0.3">
      <c r="A5224" s="13" t="str">
        <f t="shared" si="163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 t="shared" si="162"/>
        <v>CF</v>
      </c>
      <c r="Q5224" s="13">
        <f>IFERROR(VLOOKUP($A5224, 'Fielding Data'!$A$1:$H$12056, 5, 0), 0)</f>
        <v>163</v>
      </c>
      <c r="R5224" s="13">
        <f>IFERROR(VLOOKUP($A5224, 'Fielding Data'!$A$1:$H$12056, 6, 0), 0)</f>
        <v>4</v>
      </c>
      <c r="S5224" s="13">
        <f>IFERROR(VLOOKUP($A5224, 'Fielding Data'!$A$1:$H$12056, 7, 0), 0)</f>
        <v>2</v>
      </c>
      <c r="T5224" s="13">
        <f>IFERROR(VLOOKUP($A5224, 'Fielding Data'!$A$1:$H$12056, 8, 0), 0)</f>
        <v>2</v>
      </c>
      <c r="U5224" s="13">
        <f>SUMIFS('Fielding Data'!E:E, 'Fielding Data'!$A:$A, $A5224)</f>
        <v>346</v>
      </c>
      <c r="V5224" s="13">
        <f>SUMIFS('Fielding Data'!F:F, 'Fielding Data'!$A:$A, $A5224)</f>
        <v>8</v>
      </c>
      <c r="W5224" s="13">
        <f>SUMIFS('Fielding Data'!G:G, 'Fielding Data'!$A:$A, $A5224)</f>
        <v>4</v>
      </c>
      <c r="X5224" s="13">
        <f>SUMIFS('Fielding Data'!H:H, 'Fielding Data'!$A:$A, $A5224)</f>
        <v>4</v>
      </c>
    </row>
    <row r="5225" spans="1:24" x14ac:dyDescent="0.3">
      <c r="A5225" s="13" t="str">
        <f t="shared" si="163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 t="shared" si="162"/>
        <v>1B</v>
      </c>
      <c r="Q5225" s="13">
        <f>IFERROR(VLOOKUP($A5225, 'Fielding Data'!$A$1:$H$12056, 5, 0), 0)</f>
        <v>1</v>
      </c>
      <c r="R5225" s="13">
        <f>IFERROR(VLOOKUP($A5225, 'Fielding Data'!$A$1:$H$12056, 6, 0), 0)</f>
        <v>0</v>
      </c>
      <c r="S5225" s="13">
        <f>IFERROR(VLOOKUP($A5225, 'Fielding Data'!$A$1:$H$12056, 7, 0), 0)</f>
        <v>0</v>
      </c>
      <c r="T5225" s="13">
        <f>IFERROR(VLOOKUP($A5225, 'Fielding Data'!$A$1:$H$12056, 8, 0), 0)</f>
        <v>0</v>
      </c>
      <c r="U5225" s="13">
        <f>SUMIFS('Fielding Data'!E:E, 'Fielding Data'!$A:$A, $A5225)</f>
        <v>108</v>
      </c>
      <c r="V5225" s="13">
        <f>SUMIFS('Fielding Data'!F:F, 'Fielding Data'!$A:$A, $A5225)</f>
        <v>180</v>
      </c>
      <c r="W5225" s="13">
        <f>SUMIFS('Fielding Data'!G:G, 'Fielding Data'!$A:$A, $A5225)</f>
        <v>5</v>
      </c>
      <c r="X5225" s="13">
        <f>SUMIFS('Fielding Data'!H:H, 'Fielding Data'!$A:$A, $A5225)</f>
        <v>47</v>
      </c>
    </row>
    <row r="5226" spans="1:24" x14ac:dyDescent="0.3">
      <c r="A5226" s="13" t="str">
        <f t="shared" si="163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 t="shared" si="162"/>
        <v>2B</v>
      </c>
      <c r="Q5226" s="13">
        <f>IFERROR(VLOOKUP($A5226, 'Fielding Data'!$A$1:$H$12056, 5, 0), 0)</f>
        <v>215</v>
      </c>
      <c r="R5226" s="13">
        <f>IFERROR(VLOOKUP($A5226, 'Fielding Data'!$A$1:$H$12056, 6, 0), 0)</f>
        <v>347</v>
      </c>
      <c r="S5226" s="13">
        <f>IFERROR(VLOOKUP($A5226, 'Fielding Data'!$A$1:$H$12056, 7, 0), 0)</f>
        <v>7</v>
      </c>
      <c r="T5226" s="13">
        <f>IFERROR(VLOOKUP($A5226, 'Fielding Data'!$A$1:$H$12056, 8, 0), 0)</f>
        <v>69</v>
      </c>
      <c r="U5226" s="13">
        <f>SUMIFS('Fielding Data'!E:E, 'Fielding Data'!$A:$A, $A5226)</f>
        <v>217</v>
      </c>
      <c r="V5226" s="13">
        <f>SUMIFS('Fielding Data'!F:F, 'Fielding Data'!$A:$A, $A5226)</f>
        <v>360</v>
      </c>
      <c r="W5226" s="13">
        <f>SUMIFS('Fielding Data'!G:G, 'Fielding Data'!$A:$A, $A5226)</f>
        <v>7</v>
      </c>
      <c r="X5226" s="13">
        <f>SUMIFS('Fielding Data'!H:H, 'Fielding Data'!$A:$A, $A5226)</f>
        <v>70</v>
      </c>
    </row>
    <row r="5227" spans="1:24" x14ac:dyDescent="0.3">
      <c r="A5227" s="13" t="str">
        <f t="shared" si="163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 t="shared" si="162"/>
        <v>C</v>
      </c>
      <c r="Q5227" s="13">
        <f>IFERROR(VLOOKUP($A5227, 'Fielding Data'!$A$1:$H$12056, 5, 0), 0)</f>
        <v>42</v>
      </c>
      <c r="R5227" s="13">
        <f>IFERROR(VLOOKUP($A5227, 'Fielding Data'!$A$1:$H$12056, 6, 0), 0)</f>
        <v>3</v>
      </c>
      <c r="S5227" s="13">
        <f>IFERROR(VLOOKUP($A5227, 'Fielding Data'!$A$1:$H$12056, 7, 0), 0)</f>
        <v>0</v>
      </c>
      <c r="T5227" s="13">
        <f>IFERROR(VLOOKUP($A5227, 'Fielding Data'!$A$1:$H$12056, 8, 0), 0)</f>
        <v>0</v>
      </c>
      <c r="U5227" s="13">
        <f>SUMIFS('Fielding Data'!E:E, 'Fielding Data'!$A:$A, $A5227)</f>
        <v>42</v>
      </c>
      <c r="V5227" s="13">
        <f>SUMIFS('Fielding Data'!F:F, 'Fielding Data'!$A:$A, $A5227)</f>
        <v>3</v>
      </c>
      <c r="W5227" s="13">
        <f>SUMIFS('Fielding Data'!G:G, 'Fielding Data'!$A:$A, $A5227)</f>
        <v>0</v>
      </c>
      <c r="X5227" s="13">
        <f>SUMIFS('Fielding Data'!H:H, 'Fielding Data'!$A:$A, $A5227)</f>
        <v>0</v>
      </c>
    </row>
    <row r="5228" spans="1:24" x14ac:dyDescent="0.3">
      <c r="A5228" s="13" t="str">
        <f t="shared" si="163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 t="shared" si="162"/>
        <v>P</v>
      </c>
      <c r="Q5228" s="13">
        <f>IFERROR(VLOOKUP($A5228, 'Fielding Data'!$A$1:$H$12056, 5, 0), 0)</f>
        <v>0</v>
      </c>
      <c r="R5228" s="13">
        <f>IFERROR(VLOOKUP($A5228, 'Fielding Data'!$A$1:$H$12056, 6, 0), 0)</f>
        <v>3</v>
      </c>
      <c r="S5228" s="13">
        <f>IFERROR(VLOOKUP($A5228, 'Fielding Data'!$A$1:$H$12056, 7, 0), 0)</f>
        <v>0</v>
      </c>
      <c r="T5228" s="13">
        <f>IFERROR(VLOOKUP($A5228, 'Fielding Data'!$A$1:$H$12056, 8, 0), 0)</f>
        <v>0</v>
      </c>
      <c r="U5228" s="13">
        <f>SUMIFS('Fielding Data'!E:E, 'Fielding Data'!$A:$A, $A5228)</f>
        <v>0</v>
      </c>
      <c r="V5228" s="13">
        <f>SUMIFS('Fielding Data'!F:F, 'Fielding Data'!$A:$A, $A5228)</f>
        <v>3</v>
      </c>
      <c r="W5228" s="13">
        <f>SUMIFS('Fielding Data'!G:G, 'Fielding Data'!$A:$A, $A5228)</f>
        <v>0</v>
      </c>
      <c r="X5228" s="13">
        <f>SUMIFS('Fielding Data'!H:H, 'Fielding Data'!$A:$A, $A5228)</f>
        <v>0</v>
      </c>
    </row>
    <row r="5229" spans="1:24" x14ac:dyDescent="0.3">
      <c r="A5229" s="13" t="str">
        <f t="shared" si="163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 t="shared" si="162"/>
        <v>LF</v>
      </c>
      <c r="Q5229" s="13">
        <f>IFERROR(VLOOKUP($A5229, 'Fielding Data'!$A$1:$H$12056, 5, 0), 0)</f>
        <v>50</v>
      </c>
      <c r="R5229" s="13">
        <f>IFERROR(VLOOKUP($A5229, 'Fielding Data'!$A$1:$H$12056, 6, 0), 0)</f>
        <v>3</v>
      </c>
      <c r="S5229" s="13">
        <f>IFERROR(VLOOKUP($A5229, 'Fielding Data'!$A$1:$H$12056, 7, 0), 0)</f>
        <v>1</v>
      </c>
      <c r="T5229" s="13">
        <f>IFERROR(VLOOKUP($A5229, 'Fielding Data'!$A$1:$H$12056, 8, 0), 0)</f>
        <v>0</v>
      </c>
      <c r="U5229" s="13">
        <f>SUMIFS('Fielding Data'!E:E, 'Fielding Data'!$A:$A, $A5229)</f>
        <v>140</v>
      </c>
      <c r="V5229" s="13">
        <f>SUMIFS('Fielding Data'!F:F, 'Fielding Data'!$A:$A, $A5229)</f>
        <v>8</v>
      </c>
      <c r="W5229" s="13">
        <f>SUMIFS('Fielding Data'!G:G, 'Fielding Data'!$A:$A, $A5229)</f>
        <v>4</v>
      </c>
      <c r="X5229" s="13">
        <f>SUMIFS('Fielding Data'!H:H, 'Fielding Data'!$A:$A, $A5229)</f>
        <v>0</v>
      </c>
    </row>
    <row r="5230" spans="1:24" x14ac:dyDescent="0.3">
      <c r="A5230" s="13" t="str">
        <f t="shared" si="163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 t="shared" si="162"/>
        <v>C</v>
      </c>
      <c r="Q5230" s="13">
        <f>IFERROR(VLOOKUP($A5230, 'Fielding Data'!$A$1:$H$12056, 5, 0), 0)</f>
        <v>333</v>
      </c>
      <c r="R5230" s="13">
        <f>IFERROR(VLOOKUP($A5230, 'Fielding Data'!$A$1:$H$12056, 6, 0), 0)</f>
        <v>23</v>
      </c>
      <c r="S5230" s="13">
        <f>IFERROR(VLOOKUP($A5230, 'Fielding Data'!$A$1:$H$12056, 7, 0), 0)</f>
        <v>7</v>
      </c>
      <c r="T5230" s="13">
        <f>IFERROR(VLOOKUP($A5230, 'Fielding Data'!$A$1:$H$12056, 8, 0), 0)</f>
        <v>2</v>
      </c>
      <c r="U5230" s="13">
        <f>SUMIFS('Fielding Data'!E:E, 'Fielding Data'!$A:$A, $A5230)</f>
        <v>333</v>
      </c>
      <c r="V5230" s="13">
        <f>SUMIFS('Fielding Data'!F:F, 'Fielding Data'!$A:$A, $A5230)</f>
        <v>23</v>
      </c>
      <c r="W5230" s="13">
        <f>SUMIFS('Fielding Data'!G:G, 'Fielding Data'!$A:$A, $A5230)</f>
        <v>7</v>
      </c>
      <c r="X5230" s="13">
        <f>SUMIFS('Fielding Data'!H:H, 'Fielding Data'!$A:$A, $A5230)</f>
        <v>2</v>
      </c>
    </row>
    <row r="5231" spans="1:24" x14ac:dyDescent="0.3">
      <c r="A5231" s="13" t="str">
        <f t="shared" si="163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 t="shared" si="162"/>
        <v>P</v>
      </c>
      <c r="Q5231" s="13">
        <f>IFERROR(VLOOKUP($A5231, 'Fielding Data'!$A$1:$H$12056, 5, 0), 0)</f>
        <v>0</v>
      </c>
      <c r="R5231" s="13">
        <f>IFERROR(VLOOKUP($A5231, 'Fielding Data'!$A$1:$H$12056, 6, 0), 0)</f>
        <v>0</v>
      </c>
      <c r="S5231" s="13">
        <f>IFERROR(VLOOKUP($A5231, 'Fielding Data'!$A$1:$H$12056, 7, 0), 0)</f>
        <v>0</v>
      </c>
      <c r="T5231" s="13">
        <f>IFERROR(VLOOKUP($A5231, 'Fielding Data'!$A$1:$H$12056, 8, 0), 0)</f>
        <v>0</v>
      </c>
      <c r="U5231" s="13">
        <f>SUMIFS('Fielding Data'!E:E, 'Fielding Data'!$A:$A, $A5231)</f>
        <v>0</v>
      </c>
      <c r="V5231" s="13">
        <f>SUMIFS('Fielding Data'!F:F, 'Fielding Data'!$A:$A, $A5231)</f>
        <v>0</v>
      </c>
      <c r="W5231" s="13">
        <f>SUMIFS('Fielding Data'!G:G, 'Fielding Data'!$A:$A, $A5231)</f>
        <v>0</v>
      </c>
      <c r="X5231" s="13">
        <f>SUMIFS('Fielding Data'!H:H, 'Fielding Data'!$A:$A, $A5231)</f>
        <v>0</v>
      </c>
    </row>
    <row r="5232" spans="1:24" x14ac:dyDescent="0.3">
      <c r="A5232" s="13" t="str">
        <f t="shared" si="163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 t="shared" si="162"/>
        <v>P</v>
      </c>
      <c r="Q5232" s="13">
        <f>IFERROR(VLOOKUP($A5232, 'Fielding Data'!$A$1:$H$12056, 5, 0), 0)</f>
        <v>1</v>
      </c>
      <c r="R5232" s="13">
        <f>IFERROR(VLOOKUP($A5232, 'Fielding Data'!$A$1:$H$12056, 6, 0), 0)</f>
        <v>2</v>
      </c>
      <c r="S5232" s="13">
        <f>IFERROR(VLOOKUP($A5232, 'Fielding Data'!$A$1:$H$12056, 7, 0), 0)</f>
        <v>1</v>
      </c>
      <c r="T5232" s="13">
        <f>IFERROR(VLOOKUP($A5232, 'Fielding Data'!$A$1:$H$12056, 8, 0), 0)</f>
        <v>0</v>
      </c>
      <c r="U5232" s="13">
        <f>SUMIFS('Fielding Data'!E:E, 'Fielding Data'!$A:$A, $A5232)</f>
        <v>1</v>
      </c>
      <c r="V5232" s="13">
        <f>SUMIFS('Fielding Data'!F:F, 'Fielding Data'!$A:$A, $A5232)</f>
        <v>2</v>
      </c>
      <c r="W5232" s="13">
        <f>SUMIFS('Fielding Data'!G:G, 'Fielding Data'!$A:$A, $A5232)</f>
        <v>1</v>
      </c>
      <c r="X5232" s="13">
        <f>SUMIFS('Fielding Data'!H:H, 'Fielding Data'!$A:$A, $A5232)</f>
        <v>0</v>
      </c>
    </row>
    <row r="5233" spans="1:24" x14ac:dyDescent="0.3">
      <c r="A5233" s="13" t="str">
        <f t="shared" si="163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 t="shared" si="162"/>
        <v>P</v>
      </c>
      <c r="Q5233" s="13">
        <f>IFERROR(VLOOKUP($A5233, 'Fielding Data'!$A$1:$H$12056, 5, 0), 0)</f>
        <v>4</v>
      </c>
      <c r="R5233" s="13">
        <f>IFERROR(VLOOKUP($A5233, 'Fielding Data'!$A$1:$H$12056, 6, 0), 0)</f>
        <v>5</v>
      </c>
      <c r="S5233" s="13">
        <f>IFERROR(VLOOKUP($A5233, 'Fielding Data'!$A$1:$H$12056, 7, 0), 0)</f>
        <v>0</v>
      </c>
      <c r="T5233" s="13">
        <f>IFERROR(VLOOKUP($A5233, 'Fielding Data'!$A$1:$H$12056, 8, 0), 0)</f>
        <v>0</v>
      </c>
      <c r="U5233" s="13">
        <f>SUMIFS('Fielding Data'!E:E, 'Fielding Data'!$A:$A, $A5233)</f>
        <v>4</v>
      </c>
      <c r="V5233" s="13">
        <f>SUMIFS('Fielding Data'!F:F, 'Fielding Data'!$A:$A, $A5233)</f>
        <v>5</v>
      </c>
      <c r="W5233" s="13">
        <f>SUMIFS('Fielding Data'!G:G, 'Fielding Data'!$A:$A, $A5233)</f>
        <v>0</v>
      </c>
      <c r="X5233" s="13">
        <f>SUMIFS('Fielding Data'!H:H, 'Fielding Data'!$A:$A, $A5233)</f>
        <v>0</v>
      </c>
    </row>
    <row r="5234" spans="1:24" x14ac:dyDescent="0.3">
      <c r="A5234" s="13" t="str">
        <f t="shared" si="163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 t="shared" si="162"/>
        <v>P</v>
      </c>
      <c r="Q5234" s="13">
        <f>IFERROR(VLOOKUP($A5234, 'Fielding Data'!$A$1:$H$12056, 5, 0), 0)</f>
        <v>5</v>
      </c>
      <c r="R5234" s="13">
        <f>IFERROR(VLOOKUP($A5234, 'Fielding Data'!$A$1:$H$12056, 6, 0), 0)</f>
        <v>3</v>
      </c>
      <c r="S5234" s="13">
        <f>IFERROR(VLOOKUP($A5234, 'Fielding Data'!$A$1:$H$12056, 7, 0), 0)</f>
        <v>0</v>
      </c>
      <c r="T5234" s="13">
        <f>IFERROR(VLOOKUP($A5234, 'Fielding Data'!$A$1:$H$12056, 8, 0), 0)</f>
        <v>1</v>
      </c>
      <c r="U5234" s="13">
        <f>SUMIFS('Fielding Data'!E:E, 'Fielding Data'!$A:$A, $A5234)</f>
        <v>5</v>
      </c>
      <c r="V5234" s="13">
        <f>SUMIFS('Fielding Data'!F:F, 'Fielding Data'!$A:$A, $A5234)</f>
        <v>3</v>
      </c>
      <c r="W5234" s="13">
        <f>SUMIFS('Fielding Data'!G:G, 'Fielding Data'!$A:$A, $A5234)</f>
        <v>0</v>
      </c>
      <c r="X5234" s="13">
        <f>SUMIFS('Fielding Data'!H:H, 'Fielding Data'!$A:$A, $A5234)</f>
        <v>1</v>
      </c>
    </row>
    <row r="5235" spans="1:24" x14ac:dyDescent="0.3">
      <c r="A5235" s="13" t="str">
        <f t="shared" si="163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 t="shared" si="162"/>
        <v>LF</v>
      </c>
      <c r="Q5235" s="13">
        <f>IFERROR(VLOOKUP($A5235, 'Fielding Data'!$A$1:$H$12056, 5, 0), 0)</f>
        <v>240</v>
      </c>
      <c r="R5235" s="13">
        <f>IFERROR(VLOOKUP($A5235, 'Fielding Data'!$A$1:$H$12056, 6, 0), 0)</f>
        <v>5</v>
      </c>
      <c r="S5235" s="13">
        <f>IFERROR(VLOOKUP($A5235, 'Fielding Data'!$A$1:$H$12056, 7, 0), 0)</f>
        <v>7</v>
      </c>
      <c r="T5235" s="13">
        <f>IFERROR(VLOOKUP($A5235, 'Fielding Data'!$A$1:$H$12056, 8, 0), 0)</f>
        <v>1</v>
      </c>
      <c r="U5235" s="13">
        <f>SUMIFS('Fielding Data'!E:E, 'Fielding Data'!$A:$A, $A5235)</f>
        <v>480</v>
      </c>
      <c r="V5235" s="13">
        <f>SUMIFS('Fielding Data'!F:F, 'Fielding Data'!$A:$A, $A5235)</f>
        <v>10</v>
      </c>
      <c r="W5235" s="13">
        <f>SUMIFS('Fielding Data'!G:G, 'Fielding Data'!$A:$A, $A5235)</f>
        <v>14</v>
      </c>
      <c r="X5235" s="13">
        <f>SUMIFS('Fielding Data'!H:H, 'Fielding Data'!$A:$A, $A5235)</f>
        <v>2</v>
      </c>
    </row>
    <row r="5236" spans="1:24" x14ac:dyDescent="0.3">
      <c r="A5236" s="13" t="str">
        <f t="shared" si="163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 t="shared" si="162"/>
        <v>P</v>
      </c>
      <c r="Q5236" s="13">
        <f>IFERROR(VLOOKUP($A5236, 'Fielding Data'!$A$1:$H$12056, 5, 0), 0)</f>
        <v>2</v>
      </c>
      <c r="R5236" s="13">
        <f>IFERROR(VLOOKUP($A5236, 'Fielding Data'!$A$1:$H$12056, 6, 0), 0)</f>
        <v>5</v>
      </c>
      <c r="S5236" s="13">
        <f>IFERROR(VLOOKUP($A5236, 'Fielding Data'!$A$1:$H$12056, 7, 0), 0)</f>
        <v>0</v>
      </c>
      <c r="T5236" s="13">
        <f>IFERROR(VLOOKUP($A5236, 'Fielding Data'!$A$1:$H$12056, 8, 0), 0)</f>
        <v>1</v>
      </c>
      <c r="U5236" s="13">
        <f>SUMIFS('Fielding Data'!E:E, 'Fielding Data'!$A:$A, $A5236)</f>
        <v>2</v>
      </c>
      <c r="V5236" s="13">
        <f>SUMIFS('Fielding Data'!F:F, 'Fielding Data'!$A:$A, $A5236)</f>
        <v>5</v>
      </c>
      <c r="W5236" s="13">
        <f>SUMIFS('Fielding Data'!G:G, 'Fielding Data'!$A:$A, $A5236)</f>
        <v>0</v>
      </c>
      <c r="X5236" s="13">
        <f>SUMIFS('Fielding Data'!H:H, 'Fielding Data'!$A:$A, $A5236)</f>
        <v>1</v>
      </c>
    </row>
    <row r="5237" spans="1:24" x14ac:dyDescent="0.3">
      <c r="A5237" s="13" t="str">
        <f t="shared" si="163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 t="shared" si="162"/>
        <v>1B</v>
      </c>
      <c r="Q5237" s="13">
        <f>IFERROR(VLOOKUP($A5237, 'Fielding Data'!$A$1:$H$12056, 5, 0), 0)</f>
        <v>62</v>
      </c>
      <c r="R5237" s="13">
        <f>IFERROR(VLOOKUP($A5237, 'Fielding Data'!$A$1:$H$12056, 6, 0), 0)</f>
        <v>9</v>
      </c>
      <c r="S5237" s="13">
        <f>IFERROR(VLOOKUP($A5237, 'Fielding Data'!$A$1:$H$12056, 7, 0), 0)</f>
        <v>1</v>
      </c>
      <c r="T5237" s="13">
        <f>IFERROR(VLOOKUP($A5237, 'Fielding Data'!$A$1:$H$12056, 8, 0), 0)</f>
        <v>15</v>
      </c>
      <c r="U5237" s="13">
        <f>SUMIFS('Fielding Data'!E:E, 'Fielding Data'!$A:$A, $A5237)</f>
        <v>278</v>
      </c>
      <c r="V5237" s="13">
        <f>SUMIFS('Fielding Data'!F:F, 'Fielding Data'!$A:$A, $A5237)</f>
        <v>148</v>
      </c>
      <c r="W5237" s="13">
        <f>SUMIFS('Fielding Data'!G:G, 'Fielding Data'!$A:$A, $A5237)</f>
        <v>7</v>
      </c>
      <c r="X5237" s="13">
        <f>SUMIFS('Fielding Data'!H:H, 'Fielding Data'!$A:$A, $A5237)</f>
        <v>30</v>
      </c>
    </row>
    <row r="5238" spans="1:24" x14ac:dyDescent="0.3">
      <c r="A5238" s="13" t="str">
        <f t="shared" si="163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 t="shared" si="162"/>
        <v>CF</v>
      </c>
      <c r="Q5238" s="13">
        <f>IFERROR(VLOOKUP($A5238, 'Fielding Data'!$A$1:$H$12056, 5, 0), 0)</f>
        <v>10</v>
      </c>
      <c r="R5238" s="13">
        <f>IFERROR(VLOOKUP($A5238, 'Fielding Data'!$A$1:$H$12056, 6, 0), 0)</f>
        <v>0</v>
      </c>
      <c r="S5238" s="13">
        <f>IFERROR(VLOOKUP($A5238, 'Fielding Data'!$A$1:$H$12056, 7, 0), 0)</f>
        <v>0</v>
      </c>
      <c r="T5238" s="13">
        <f>IFERROR(VLOOKUP($A5238, 'Fielding Data'!$A$1:$H$12056, 8, 0), 0)</f>
        <v>0</v>
      </c>
      <c r="U5238" s="13">
        <f>SUMIFS('Fielding Data'!E:E, 'Fielding Data'!$A:$A, $A5238)</f>
        <v>86</v>
      </c>
      <c r="V5238" s="13">
        <f>SUMIFS('Fielding Data'!F:F, 'Fielding Data'!$A:$A, $A5238)</f>
        <v>0</v>
      </c>
      <c r="W5238" s="13">
        <f>SUMIFS('Fielding Data'!G:G, 'Fielding Data'!$A:$A, $A5238)</f>
        <v>0</v>
      </c>
      <c r="X5238" s="13">
        <f>SUMIFS('Fielding Data'!H:H, 'Fielding Data'!$A:$A, $A5238)</f>
        <v>0</v>
      </c>
    </row>
    <row r="5239" spans="1:24" x14ac:dyDescent="0.3">
      <c r="A5239" s="13" t="str">
        <f t="shared" si="163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 t="shared" si="162"/>
        <v>P</v>
      </c>
      <c r="Q5239" s="13">
        <f>IFERROR(VLOOKUP($A5239, 'Fielding Data'!$A$1:$H$12056, 5, 0), 0)</f>
        <v>5</v>
      </c>
      <c r="R5239" s="13">
        <f>IFERROR(VLOOKUP($A5239, 'Fielding Data'!$A$1:$H$12056, 6, 0), 0)</f>
        <v>2</v>
      </c>
      <c r="S5239" s="13">
        <f>IFERROR(VLOOKUP($A5239, 'Fielding Data'!$A$1:$H$12056, 7, 0), 0)</f>
        <v>0</v>
      </c>
      <c r="T5239" s="13">
        <f>IFERROR(VLOOKUP($A5239, 'Fielding Data'!$A$1:$H$12056, 8, 0), 0)</f>
        <v>0</v>
      </c>
      <c r="U5239" s="13">
        <f>SUMIFS('Fielding Data'!E:E, 'Fielding Data'!$A:$A, $A5239)</f>
        <v>5</v>
      </c>
      <c r="V5239" s="13">
        <f>SUMIFS('Fielding Data'!F:F, 'Fielding Data'!$A:$A, $A5239)</f>
        <v>2</v>
      </c>
      <c r="W5239" s="13">
        <f>SUMIFS('Fielding Data'!G:G, 'Fielding Data'!$A:$A, $A5239)</f>
        <v>0</v>
      </c>
      <c r="X5239" s="13">
        <f>SUMIFS('Fielding Data'!H:H, 'Fielding Data'!$A:$A, $A5239)</f>
        <v>0</v>
      </c>
    </row>
    <row r="5240" spans="1:24" x14ac:dyDescent="0.3">
      <c r="A5240" s="13" t="str">
        <f t="shared" si="163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 t="shared" si="162"/>
        <v>1B</v>
      </c>
      <c r="Q5240" s="13">
        <f>IFERROR(VLOOKUP($A5240, 'Fielding Data'!$A$1:$H$12056, 5, 0), 0)</f>
        <v>1043</v>
      </c>
      <c r="R5240" s="13">
        <f>IFERROR(VLOOKUP($A5240, 'Fielding Data'!$A$1:$H$12056, 6, 0), 0)</f>
        <v>88</v>
      </c>
      <c r="S5240" s="13">
        <f>IFERROR(VLOOKUP($A5240, 'Fielding Data'!$A$1:$H$12056, 7, 0), 0)</f>
        <v>10</v>
      </c>
      <c r="T5240" s="13">
        <f>IFERROR(VLOOKUP($A5240, 'Fielding Data'!$A$1:$H$12056, 8, 0), 0)</f>
        <v>85</v>
      </c>
      <c r="U5240" s="13">
        <f>SUMIFS('Fielding Data'!E:E, 'Fielding Data'!$A:$A, $A5240)</f>
        <v>1043</v>
      </c>
      <c r="V5240" s="13">
        <f>SUMIFS('Fielding Data'!F:F, 'Fielding Data'!$A:$A, $A5240)</f>
        <v>88</v>
      </c>
      <c r="W5240" s="13">
        <f>SUMIFS('Fielding Data'!G:G, 'Fielding Data'!$A:$A, $A5240)</f>
        <v>10</v>
      </c>
      <c r="X5240" s="13">
        <f>SUMIFS('Fielding Data'!H:H, 'Fielding Data'!$A:$A, $A5240)</f>
        <v>85</v>
      </c>
    </row>
    <row r="5241" spans="1:24" x14ac:dyDescent="0.3">
      <c r="A5241" s="13" t="str">
        <f t="shared" si="163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 t="shared" si="162"/>
        <v>P</v>
      </c>
      <c r="Q5241" s="13">
        <f>IFERROR(VLOOKUP($A5241, 'Fielding Data'!$A$1:$H$12056, 5, 0), 0)</f>
        <v>4</v>
      </c>
      <c r="R5241" s="13">
        <f>IFERROR(VLOOKUP($A5241, 'Fielding Data'!$A$1:$H$12056, 6, 0), 0)</f>
        <v>14</v>
      </c>
      <c r="S5241" s="13">
        <f>IFERROR(VLOOKUP($A5241, 'Fielding Data'!$A$1:$H$12056, 7, 0), 0)</f>
        <v>2</v>
      </c>
      <c r="T5241" s="13">
        <f>IFERROR(VLOOKUP($A5241, 'Fielding Data'!$A$1:$H$12056, 8, 0), 0)</f>
        <v>1</v>
      </c>
      <c r="U5241" s="13">
        <f>SUMIFS('Fielding Data'!E:E, 'Fielding Data'!$A:$A, $A5241)</f>
        <v>4</v>
      </c>
      <c r="V5241" s="13">
        <f>SUMIFS('Fielding Data'!F:F, 'Fielding Data'!$A:$A, $A5241)</f>
        <v>14</v>
      </c>
      <c r="W5241" s="13">
        <f>SUMIFS('Fielding Data'!G:G, 'Fielding Data'!$A:$A, $A5241)</f>
        <v>2</v>
      </c>
      <c r="X5241" s="13">
        <f>SUMIFS('Fielding Data'!H:H, 'Fielding Data'!$A:$A, $A5241)</f>
        <v>1</v>
      </c>
    </row>
    <row r="5242" spans="1:24" x14ac:dyDescent="0.3">
      <c r="A5242" s="13" t="str">
        <f t="shared" si="163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 t="shared" si="162"/>
        <v>1B</v>
      </c>
      <c r="Q5242" s="13">
        <f>IFERROR(VLOOKUP($A5242, 'Fielding Data'!$A$1:$H$12056, 5, 0), 0)</f>
        <v>1224</v>
      </c>
      <c r="R5242" s="13">
        <f>IFERROR(VLOOKUP($A5242, 'Fielding Data'!$A$1:$H$12056, 6, 0), 0)</f>
        <v>80</v>
      </c>
      <c r="S5242" s="13">
        <f>IFERROR(VLOOKUP($A5242, 'Fielding Data'!$A$1:$H$12056, 7, 0), 0)</f>
        <v>9</v>
      </c>
      <c r="T5242" s="13">
        <f>IFERROR(VLOOKUP($A5242, 'Fielding Data'!$A$1:$H$12056, 8, 0), 0)</f>
        <v>103</v>
      </c>
      <c r="U5242" s="13">
        <f>SUMIFS('Fielding Data'!E:E, 'Fielding Data'!$A:$A, $A5242)</f>
        <v>1224</v>
      </c>
      <c r="V5242" s="13">
        <f>SUMIFS('Fielding Data'!F:F, 'Fielding Data'!$A:$A, $A5242)</f>
        <v>80</v>
      </c>
      <c r="W5242" s="13">
        <f>SUMIFS('Fielding Data'!G:G, 'Fielding Data'!$A:$A, $A5242)</f>
        <v>9</v>
      </c>
      <c r="X5242" s="13">
        <f>SUMIFS('Fielding Data'!H:H, 'Fielding Data'!$A:$A, $A5242)</f>
        <v>103</v>
      </c>
    </row>
    <row r="5243" spans="1:24" x14ac:dyDescent="0.3">
      <c r="A5243" s="13" t="str">
        <f t="shared" si="163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 t="shared" si="162"/>
        <v>P</v>
      </c>
      <c r="Q5243" s="13">
        <f>IFERROR(VLOOKUP($A5243, 'Fielding Data'!$A$1:$H$12056, 5, 0), 0)</f>
        <v>5</v>
      </c>
      <c r="R5243" s="13">
        <f>IFERROR(VLOOKUP($A5243, 'Fielding Data'!$A$1:$H$12056, 6, 0), 0)</f>
        <v>15</v>
      </c>
      <c r="S5243" s="13">
        <f>IFERROR(VLOOKUP($A5243, 'Fielding Data'!$A$1:$H$12056, 7, 0), 0)</f>
        <v>0</v>
      </c>
      <c r="T5243" s="13">
        <f>IFERROR(VLOOKUP($A5243, 'Fielding Data'!$A$1:$H$12056, 8, 0), 0)</f>
        <v>1</v>
      </c>
      <c r="U5243" s="13">
        <f>SUMIFS('Fielding Data'!E:E, 'Fielding Data'!$A:$A, $A5243)</f>
        <v>5</v>
      </c>
      <c r="V5243" s="13">
        <f>SUMIFS('Fielding Data'!F:F, 'Fielding Data'!$A:$A, $A5243)</f>
        <v>15</v>
      </c>
      <c r="W5243" s="13">
        <f>SUMIFS('Fielding Data'!G:G, 'Fielding Data'!$A:$A, $A5243)</f>
        <v>0</v>
      </c>
      <c r="X5243" s="13">
        <f>SUMIFS('Fielding Data'!H:H, 'Fielding Data'!$A:$A, $A5243)</f>
        <v>1</v>
      </c>
    </row>
    <row r="5244" spans="1:24" x14ac:dyDescent="0.3">
      <c r="A5244" s="13" t="str">
        <f t="shared" si="163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 t="shared" si="162"/>
        <v>P</v>
      </c>
      <c r="Q5244" s="13">
        <f>IFERROR(VLOOKUP($A5244, 'Fielding Data'!$A$1:$H$12056, 5, 0), 0)</f>
        <v>0</v>
      </c>
      <c r="R5244" s="13">
        <f>IFERROR(VLOOKUP($A5244, 'Fielding Data'!$A$1:$H$12056, 6, 0), 0)</f>
        <v>0</v>
      </c>
      <c r="S5244" s="13">
        <f>IFERROR(VLOOKUP($A5244, 'Fielding Data'!$A$1:$H$12056, 7, 0), 0)</f>
        <v>0</v>
      </c>
      <c r="T5244" s="13">
        <f>IFERROR(VLOOKUP($A5244, 'Fielding Data'!$A$1:$H$12056, 8, 0), 0)</f>
        <v>0</v>
      </c>
      <c r="U5244" s="13">
        <f>SUMIFS('Fielding Data'!E:E, 'Fielding Data'!$A:$A, $A5244)</f>
        <v>0</v>
      </c>
      <c r="V5244" s="13">
        <f>SUMIFS('Fielding Data'!F:F, 'Fielding Data'!$A:$A, $A5244)</f>
        <v>0</v>
      </c>
      <c r="W5244" s="13">
        <f>SUMIFS('Fielding Data'!G:G, 'Fielding Data'!$A:$A, $A5244)</f>
        <v>0</v>
      </c>
      <c r="X5244" s="13">
        <f>SUMIFS('Fielding Data'!H:H, 'Fielding Data'!$A:$A, $A5244)</f>
        <v>0</v>
      </c>
    </row>
    <row r="5245" spans="1:24" x14ac:dyDescent="0.3">
      <c r="A5245" s="13" t="str">
        <f t="shared" si="163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 t="shared" si="162"/>
        <v>P</v>
      </c>
      <c r="Q5245" s="13">
        <f>IFERROR(VLOOKUP($A5245, 'Fielding Data'!$A$1:$H$12056, 5, 0), 0)</f>
        <v>13</v>
      </c>
      <c r="R5245" s="13">
        <f>IFERROR(VLOOKUP($A5245, 'Fielding Data'!$A$1:$H$12056, 6, 0), 0)</f>
        <v>21</v>
      </c>
      <c r="S5245" s="13">
        <f>IFERROR(VLOOKUP($A5245, 'Fielding Data'!$A$1:$H$12056, 7, 0), 0)</f>
        <v>2</v>
      </c>
      <c r="T5245" s="13">
        <f>IFERROR(VLOOKUP($A5245, 'Fielding Data'!$A$1:$H$12056, 8, 0), 0)</f>
        <v>1</v>
      </c>
      <c r="U5245" s="13">
        <f>SUMIFS('Fielding Data'!E:E, 'Fielding Data'!$A:$A, $A5245)</f>
        <v>13</v>
      </c>
      <c r="V5245" s="13">
        <f>SUMIFS('Fielding Data'!F:F, 'Fielding Data'!$A:$A, $A5245)</f>
        <v>21</v>
      </c>
      <c r="W5245" s="13">
        <f>SUMIFS('Fielding Data'!G:G, 'Fielding Data'!$A:$A, $A5245)</f>
        <v>2</v>
      </c>
      <c r="X5245" s="13">
        <f>SUMIFS('Fielding Data'!H:H, 'Fielding Data'!$A:$A, $A5245)</f>
        <v>1</v>
      </c>
    </row>
    <row r="5246" spans="1:24" x14ac:dyDescent="0.3">
      <c r="A5246" s="13" t="str">
        <f t="shared" si="163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 t="shared" si="162"/>
        <v>P</v>
      </c>
      <c r="Q5246" s="13">
        <f>IFERROR(VLOOKUP($A5246, 'Fielding Data'!$A$1:$H$12056, 5, 0), 0)</f>
        <v>5</v>
      </c>
      <c r="R5246" s="13">
        <f>IFERROR(VLOOKUP($A5246, 'Fielding Data'!$A$1:$H$12056, 6, 0), 0)</f>
        <v>18</v>
      </c>
      <c r="S5246" s="13">
        <f>IFERROR(VLOOKUP($A5246, 'Fielding Data'!$A$1:$H$12056, 7, 0), 0)</f>
        <v>1</v>
      </c>
      <c r="T5246" s="13">
        <f>IFERROR(VLOOKUP($A5246, 'Fielding Data'!$A$1:$H$12056, 8, 0), 0)</f>
        <v>2</v>
      </c>
      <c r="U5246" s="13">
        <f>SUMIFS('Fielding Data'!E:E, 'Fielding Data'!$A:$A, $A5246)</f>
        <v>5</v>
      </c>
      <c r="V5246" s="13">
        <f>SUMIFS('Fielding Data'!F:F, 'Fielding Data'!$A:$A, $A5246)</f>
        <v>18</v>
      </c>
      <c r="W5246" s="13">
        <f>SUMIFS('Fielding Data'!G:G, 'Fielding Data'!$A:$A, $A5246)</f>
        <v>1</v>
      </c>
      <c r="X5246" s="13">
        <f>SUMIFS('Fielding Data'!H:H, 'Fielding Data'!$A:$A, $A5246)</f>
        <v>2</v>
      </c>
    </row>
    <row r="5247" spans="1:24" x14ac:dyDescent="0.3">
      <c r="A5247" s="13" t="str">
        <f t="shared" si="163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 t="shared" si="162"/>
        <v>P</v>
      </c>
      <c r="Q5247" s="13">
        <f>IFERROR(VLOOKUP($A5247, 'Fielding Data'!$A$1:$H$12056, 5, 0), 0)</f>
        <v>10</v>
      </c>
      <c r="R5247" s="13">
        <f>IFERROR(VLOOKUP($A5247, 'Fielding Data'!$A$1:$H$12056, 6, 0), 0)</f>
        <v>8</v>
      </c>
      <c r="S5247" s="13">
        <f>IFERROR(VLOOKUP($A5247, 'Fielding Data'!$A$1:$H$12056, 7, 0), 0)</f>
        <v>1</v>
      </c>
      <c r="T5247" s="13">
        <f>IFERROR(VLOOKUP($A5247, 'Fielding Data'!$A$1:$H$12056, 8, 0), 0)</f>
        <v>2</v>
      </c>
      <c r="U5247" s="13">
        <f>SUMIFS('Fielding Data'!E:E, 'Fielding Data'!$A:$A, $A5247)</f>
        <v>10</v>
      </c>
      <c r="V5247" s="13">
        <f>SUMIFS('Fielding Data'!F:F, 'Fielding Data'!$A:$A, $A5247)</f>
        <v>8</v>
      </c>
      <c r="W5247" s="13">
        <f>SUMIFS('Fielding Data'!G:G, 'Fielding Data'!$A:$A, $A5247)</f>
        <v>1</v>
      </c>
      <c r="X5247" s="13">
        <f>SUMIFS('Fielding Data'!H:H, 'Fielding Data'!$A:$A, $A5247)</f>
        <v>2</v>
      </c>
    </row>
    <row r="5248" spans="1:24" x14ac:dyDescent="0.3">
      <c r="A5248" s="13" t="str">
        <f t="shared" si="163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 t="shared" si="162"/>
        <v>OF</v>
      </c>
      <c r="Q5248" s="13">
        <f>IFERROR(VLOOKUP($A5248, 'Fielding Data'!$A$1:$H$12056, 5, 0), 0)</f>
        <v>218</v>
      </c>
      <c r="R5248" s="13">
        <f>IFERROR(VLOOKUP($A5248, 'Fielding Data'!$A$1:$H$12056, 6, 0), 0)</f>
        <v>5</v>
      </c>
      <c r="S5248" s="13">
        <f>IFERROR(VLOOKUP($A5248, 'Fielding Data'!$A$1:$H$12056, 7, 0), 0)</f>
        <v>5</v>
      </c>
      <c r="T5248" s="13">
        <f>IFERROR(VLOOKUP($A5248, 'Fielding Data'!$A$1:$H$12056, 8, 0), 0)</f>
        <v>1</v>
      </c>
      <c r="U5248" s="13">
        <f>SUMIFS('Fielding Data'!E:E, 'Fielding Data'!$A:$A, $A5248)</f>
        <v>436</v>
      </c>
      <c r="V5248" s="13">
        <f>SUMIFS('Fielding Data'!F:F, 'Fielding Data'!$A:$A, $A5248)</f>
        <v>10</v>
      </c>
      <c r="W5248" s="13">
        <f>SUMIFS('Fielding Data'!G:G, 'Fielding Data'!$A:$A, $A5248)</f>
        <v>10</v>
      </c>
      <c r="X5248" s="13">
        <f>SUMIFS('Fielding Data'!H:H, 'Fielding Data'!$A:$A, $A5248)</f>
        <v>2</v>
      </c>
    </row>
    <row r="5249" spans="1:24" x14ac:dyDescent="0.3">
      <c r="A5249" s="13" t="str">
        <f t="shared" si="163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 t="shared" si="162"/>
        <v>P</v>
      </c>
      <c r="Q5249" s="13">
        <f>IFERROR(VLOOKUP($A5249, 'Fielding Data'!$A$1:$H$12056, 5, 0), 0)</f>
        <v>5</v>
      </c>
      <c r="R5249" s="13">
        <f>IFERROR(VLOOKUP($A5249, 'Fielding Data'!$A$1:$H$12056, 6, 0), 0)</f>
        <v>7</v>
      </c>
      <c r="S5249" s="13">
        <f>IFERROR(VLOOKUP($A5249, 'Fielding Data'!$A$1:$H$12056, 7, 0), 0)</f>
        <v>2</v>
      </c>
      <c r="T5249" s="13">
        <f>IFERROR(VLOOKUP($A5249, 'Fielding Data'!$A$1:$H$12056, 8, 0), 0)</f>
        <v>1</v>
      </c>
      <c r="U5249" s="13">
        <f>SUMIFS('Fielding Data'!E:E, 'Fielding Data'!$A:$A, $A5249)</f>
        <v>5</v>
      </c>
      <c r="V5249" s="13">
        <f>SUMIFS('Fielding Data'!F:F, 'Fielding Data'!$A:$A, $A5249)</f>
        <v>7</v>
      </c>
      <c r="W5249" s="13">
        <f>SUMIFS('Fielding Data'!G:G, 'Fielding Data'!$A:$A, $A5249)</f>
        <v>2</v>
      </c>
      <c r="X5249" s="13">
        <f>SUMIFS('Fielding Data'!H:H, 'Fielding Data'!$A:$A, $A5249)</f>
        <v>1</v>
      </c>
    </row>
    <row r="5250" spans="1:24" x14ac:dyDescent="0.3">
      <c r="A5250" s="13" t="str">
        <f t="shared" si="163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 t="shared" ref="P5250:P5313" si="164">IFERROR(VLOOKUP($A5250, Fielding, 4, 0), "Other")</f>
        <v>P</v>
      </c>
      <c r="Q5250" s="13">
        <f>IFERROR(VLOOKUP($A5250, 'Fielding Data'!$A$1:$H$12056, 5, 0), 0)</f>
        <v>7</v>
      </c>
      <c r="R5250" s="13">
        <f>IFERROR(VLOOKUP($A5250, 'Fielding Data'!$A$1:$H$12056, 6, 0), 0)</f>
        <v>13</v>
      </c>
      <c r="S5250" s="13">
        <f>IFERROR(VLOOKUP($A5250, 'Fielding Data'!$A$1:$H$12056, 7, 0), 0)</f>
        <v>1</v>
      </c>
      <c r="T5250" s="13">
        <f>IFERROR(VLOOKUP($A5250, 'Fielding Data'!$A$1:$H$12056, 8, 0), 0)</f>
        <v>2</v>
      </c>
      <c r="U5250" s="13">
        <f>SUMIFS('Fielding Data'!E:E, 'Fielding Data'!$A:$A, $A5250)</f>
        <v>7</v>
      </c>
      <c r="V5250" s="13">
        <f>SUMIFS('Fielding Data'!F:F, 'Fielding Data'!$A:$A, $A5250)</f>
        <v>13</v>
      </c>
      <c r="W5250" s="13">
        <f>SUMIFS('Fielding Data'!G:G, 'Fielding Data'!$A:$A, $A5250)</f>
        <v>1</v>
      </c>
      <c r="X5250" s="13">
        <f>SUMIFS('Fielding Data'!H:H, 'Fielding Data'!$A:$A, $A5250)</f>
        <v>2</v>
      </c>
    </row>
    <row r="5251" spans="1:24" x14ac:dyDescent="0.3">
      <c r="A5251" s="13" t="str">
        <f t="shared" ref="A5251:A5314" si="165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 t="shared" si="164"/>
        <v>C</v>
      </c>
      <c r="Q5251" s="13">
        <f>IFERROR(VLOOKUP($A5251, 'Fielding Data'!$A$1:$H$12056, 5, 0), 0)</f>
        <v>744</v>
      </c>
      <c r="R5251" s="13">
        <f>IFERROR(VLOOKUP($A5251, 'Fielding Data'!$A$1:$H$12056, 6, 0), 0)</f>
        <v>36</v>
      </c>
      <c r="S5251" s="13">
        <f>IFERROR(VLOOKUP($A5251, 'Fielding Data'!$A$1:$H$12056, 7, 0), 0)</f>
        <v>2</v>
      </c>
      <c r="T5251" s="13">
        <f>IFERROR(VLOOKUP($A5251, 'Fielding Data'!$A$1:$H$12056, 8, 0), 0)</f>
        <v>5</v>
      </c>
      <c r="U5251" s="13">
        <f>SUMIFS('Fielding Data'!E:E, 'Fielding Data'!$A:$A, $A5251)</f>
        <v>744</v>
      </c>
      <c r="V5251" s="13">
        <f>SUMIFS('Fielding Data'!F:F, 'Fielding Data'!$A:$A, $A5251)</f>
        <v>36</v>
      </c>
      <c r="W5251" s="13">
        <f>SUMIFS('Fielding Data'!G:G, 'Fielding Data'!$A:$A, $A5251)</f>
        <v>2</v>
      </c>
      <c r="X5251" s="13">
        <f>SUMIFS('Fielding Data'!H:H, 'Fielding Data'!$A:$A, $A5251)</f>
        <v>5</v>
      </c>
    </row>
    <row r="5252" spans="1:24" x14ac:dyDescent="0.3">
      <c r="A5252" s="13" t="str">
        <f t="shared" si="165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 t="shared" si="164"/>
        <v>CF</v>
      </c>
      <c r="Q5252" s="13">
        <f>IFERROR(VLOOKUP($A5252, 'Fielding Data'!$A$1:$H$12056, 5, 0), 0)</f>
        <v>198</v>
      </c>
      <c r="R5252" s="13">
        <f>IFERROR(VLOOKUP($A5252, 'Fielding Data'!$A$1:$H$12056, 6, 0), 0)</f>
        <v>8</v>
      </c>
      <c r="S5252" s="13">
        <f>IFERROR(VLOOKUP($A5252, 'Fielding Data'!$A$1:$H$12056, 7, 0), 0)</f>
        <v>2</v>
      </c>
      <c r="T5252" s="13">
        <f>IFERROR(VLOOKUP($A5252, 'Fielding Data'!$A$1:$H$12056, 8, 0), 0)</f>
        <v>0</v>
      </c>
      <c r="U5252" s="13">
        <f>SUMIFS('Fielding Data'!E:E, 'Fielding Data'!$A:$A, $A5252)</f>
        <v>532</v>
      </c>
      <c r="V5252" s="13">
        <f>SUMIFS('Fielding Data'!F:F, 'Fielding Data'!$A:$A, $A5252)</f>
        <v>20</v>
      </c>
      <c r="W5252" s="13">
        <f>SUMIFS('Fielding Data'!G:G, 'Fielding Data'!$A:$A, $A5252)</f>
        <v>10</v>
      </c>
      <c r="X5252" s="13">
        <f>SUMIFS('Fielding Data'!H:H, 'Fielding Data'!$A:$A, $A5252)</f>
        <v>0</v>
      </c>
    </row>
    <row r="5253" spans="1:24" x14ac:dyDescent="0.3">
      <c r="A5253" s="13" t="str">
        <f t="shared" si="165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 t="shared" si="164"/>
        <v>2B</v>
      </c>
      <c r="Q5253" s="13">
        <f>IFERROR(VLOOKUP($A5253, 'Fielding Data'!$A$1:$H$12056, 5, 0), 0)</f>
        <v>187</v>
      </c>
      <c r="R5253" s="13">
        <f>IFERROR(VLOOKUP($A5253, 'Fielding Data'!$A$1:$H$12056, 6, 0), 0)</f>
        <v>304</v>
      </c>
      <c r="S5253" s="13">
        <f>IFERROR(VLOOKUP($A5253, 'Fielding Data'!$A$1:$H$12056, 7, 0), 0)</f>
        <v>11</v>
      </c>
      <c r="T5253" s="13">
        <f>IFERROR(VLOOKUP($A5253, 'Fielding Data'!$A$1:$H$12056, 8, 0), 0)</f>
        <v>67</v>
      </c>
      <c r="U5253" s="13">
        <f>SUMIFS('Fielding Data'!E:E, 'Fielding Data'!$A:$A, $A5253)</f>
        <v>187</v>
      </c>
      <c r="V5253" s="13">
        <f>SUMIFS('Fielding Data'!F:F, 'Fielding Data'!$A:$A, $A5253)</f>
        <v>304</v>
      </c>
      <c r="W5253" s="13">
        <f>SUMIFS('Fielding Data'!G:G, 'Fielding Data'!$A:$A, $A5253)</f>
        <v>11</v>
      </c>
      <c r="X5253" s="13">
        <f>SUMIFS('Fielding Data'!H:H, 'Fielding Data'!$A:$A, $A5253)</f>
        <v>67</v>
      </c>
    </row>
    <row r="5254" spans="1:24" x14ac:dyDescent="0.3">
      <c r="A5254" s="13" t="str">
        <f t="shared" si="165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 t="shared" si="164"/>
        <v>P</v>
      </c>
      <c r="Q5254" s="13">
        <f>IFERROR(VLOOKUP($A5254, 'Fielding Data'!$A$1:$H$12056, 5, 0), 0)</f>
        <v>0</v>
      </c>
      <c r="R5254" s="13">
        <f>IFERROR(VLOOKUP($A5254, 'Fielding Data'!$A$1:$H$12056, 6, 0), 0)</f>
        <v>0</v>
      </c>
      <c r="S5254" s="13">
        <f>IFERROR(VLOOKUP($A5254, 'Fielding Data'!$A$1:$H$12056, 7, 0), 0)</f>
        <v>0</v>
      </c>
      <c r="T5254" s="13">
        <f>IFERROR(VLOOKUP($A5254, 'Fielding Data'!$A$1:$H$12056, 8, 0), 0)</f>
        <v>0</v>
      </c>
      <c r="U5254" s="13">
        <f>SUMIFS('Fielding Data'!E:E, 'Fielding Data'!$A:$A, $A5254)</f>
        <v>0</v>
      </c>
      <c r="V5254" s="13">
        <f>SUMIFS('Fielding Data'!F:F, 'Fielding Data'!$A:$A, $A5254)</f>
        <v>0</v>
      </c>
      <c r="W5254" s="13">
        <f>SUMIFS('Fielding Data'!G:G, 'Fielding Data'!$A:$A, $A5254)</f>
        <v>0</v>
      </c>
      <c r="X5254" s="13">
        <f>SUMIFS('Fielding Data'!H:H, 'Fielding Data'!$A:$A, $A5254)</f>
        <v>0</v>
      </c>
    </row>
    <row r="5255" spans="1:24" x14ac:dyDescent="0.3">
      <c r="A5255" s="13" t="str">
        <f t="shared" si="165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 t="shared" si="164"/>
        <v>P</v>
      </c>
      <c r="Q5255" s="13">
        <f>IFERROR(VLOOKUP($A5255, 'Fielding Data'!$A$1:$H$12056, 5, 0), 0)</f>
        <v>17</v>
      </c>
      <c r="R5255" s="13">
        <f>IFERROR(VLOOKUP($A5255, 'Fielding Data'!$A$1:$H$12056, 6, 0), 0)</f>
        <v>24</v>
      </c>
      <c r="S5255" s="13">
        <f>IFERROR(VLOOKUP($A5255, 'Fielding Data'!$A$1:$H$12056, 7, 0), 0)</f>
        <v>1</v>
      </c>
      <c r="T5255" s="13">
        <f>IFERROR(VLOOKUP($A5255, 'Fielding Data'!$A$1:$H$12056, 8, 0), 0)</f>
        <v>1</v>
      </c>
      <c r="U5255" s="13">
        <f>SUMIFS('Fielding Data'!E:E, 'Fielding Data'!$A:$A, $A5255)</f>
        <v>17</v>
      </c>
      <c r="V5255" s="13">
        <f>SUMIFS('Fielding Data'!F:F, 'Fielding Data'!$A:$A, $A5255)</f>
        <v>24</v>
      </c>
      <c r="W5255" s="13">
        <f>SUMIFS('Fielding Data'!G:G, 'Fielding Data'!$A:$A, $A5255)</f>
        <v>1</v>
      </c>
      <c r="X5255" s="13">
        <f>SUMIFS('Fielding Data'!H:H, 'Fielding Data'!$A:$A, $A5255)</f>
        <v>1</v>
      </c>
    </row>
    <row r="5256" spans="1:24" x14ac:dyDescent="0.3">
      <c r="A5256" s="13" t="str">
        <f t="shared" si="165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 t="shared" si="164"/>
        <v>2B</v>
      </c>
      <c r="Q5256" s="13">
        <f>IFERROR(VLOOKUP($A5256, 'Fielding Data'!$A$1:$H$12056, 5, 0), 0)</f>
        <v>10</v>
      </c>
      <c r="R5256" s="13">
        <f>IFERROR(VLOOKUP($A5256, 'Fielding Data'!$A$1:$H$12056, 6, 0), 0)</f>
        <v>22</v>
      </c>
      <c r="S5256" s="13">
        <f>IFERROR(VLOOKUP($A5256, 'Fielding Data'!$A$1:$H$12056, 7, 0), 0)</f>
        <v>0</v>
      </c>
      <c r="T5256" s="13">
        <f>IFERROR(VLOOKUP($A5256, 'Fielding Data'!$A$1:$H$12056, 8, 0), 0)</f>
        <v>8</v>
      </c>
      <c r="U5256" s="13">
        <f>SUMIFS('Fielding Data'!E:E, 'Fielding Data'!$A:$A, $A5256)</f>
        <v>10</v>
      </c>
      <c r="V5256" s="13">
        <f>SUMIFS('Fielding Data'!F:F, 'Fielding Data'!$A:$A, $A5256)</f>
        <v>22</v>
      </c>
      <c r="W5256" s="13">
        <f>SUMIFS('Fielding Data'!G:G, 'Fielding Data'!$A:$A, $A5256)</f>
        <v>0</v>
      </c>
      <c r="X5256" s="13">
        <f>SUMIFS('Fielding Data'!H:H, 'Fielding Data'!$A:$A, $A5256)</f>
        <v>8</v>
      </c>
    </row>
    <row r="5257" spans="1:24" x14ac:dyDescent="0.3">
      <c r="A5257" s="13" t="str">
        <f t="shared" si="165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 t="shared" si="164"/>
        <v>CF</v>
      </c>
      <c r="Q5257" s="13">
        <f>IFERROR(VLOOKUP($A5257, 'Fielding Data'!$A$1:$H$12056, 5, 0), 0)</f>
        <v>2</v>
      </c>
      <c r="R5257" s="13">
        <f>IFERROR(VLOOKUP($A5257, 'Fielding Data'!$A$1:$H$12056, 6, 0), 0)</f>
        <v>0</v>
      </c>
      <c r="S5257" s="13">
        <f>IFERROR(VLOOKUP($A5257, 'Fielding Data'!$A$1:$H$12056, 7, 0), 0)</f>
        <v>0</v>
      </c>
      <c r="T5257" s="13">
        <f>IFERROR(VLOOKUP($A5257, 'Fielding Data'!$A$1:$H$12056, 8, 0), 0)</f>
        <v>0</v>
      </c>
      <c r="U5257" s="13">
        <f>SUMIFS('Fielding Data'!E:E, 'Fielding Data'!$A:$A, $A5257)</f>
        <v>14</v>
      </c>
      <c r="V5257" s="13">
        <f>SUMIFS('Fielding Data'!F:F, 'Fielding Data'!$A:$A, $A5257)</f>
        <v>0</v>
      </c>
      <c r="W5257" s="13">
        <f>SUMIFS('Fielding Data'!G:G, 'Fielding Data'!$A:$A, $A5257)</f>
        <v>0</v>
      </c>
      <c r="X5257" s="13">
        <f>SUMIFS('Fielding Data'!H:H, 'Fielding Data'!$A:$A, $A5257)</f>
        <v>0</v>
      </c>
    </row>
    <row r="5258" spans="1:24" x14ac:dyDescent="0.3">
      <c r="A5258" s="13" t="str">
        <f t="shared" si="165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 t="shared" si="164"/>
        <v>P</v>
      </c>
      <c r="Q5258" s="13">
        <f>IFERROR(VLOOKUP($A5258, 'Fielding Data'!$A$1:$H$12056, 5, 0), 0)</f>
        <v>12</v>
      </c>
      <c r="R5258" s="13">
        <f>IFERROR(VLOOKUP($A5258, 'Fielding Data'!$A$1:$H$12056, 6, 0), 0)</f>
        <v>20</v>
      </c>
      <c r="S5258" s="13">
        <f>IFERROR(VLOOKUP($A5258, 'Fielding Data'!$A$1:$H$12056, 7, 0), 0)</f>
        <v>1</v>
      </c>
      <c r="T5258" s="13">
        <f>IFERROR(VLOOKUP($A5258, 'Fielding Data'!$A$1:$H$12056, 8, 0), 0)</f>
        <v>1</v>
      </c>
      <c r="U5258" s="13">
        <f>SUMIFS('Fielding Data'!E:E, 'Fielding Data'!$A:$A, $A5258)</f>
        <v>12</v>
      </c>
      <c r="V5258" s="13">
        <f>SUMIFS('Fielding Data'!F:F, 'Fielding Data'!$A:$A, $A5258)</f>
        <v>20</v>
      </c>
      <c r="W5258" s="13">
        <f>SUMIFS('Fielding Data'!G:G, 'Fielding Data'!$A:$A, $A5258)</f>
        <v>1</v>
      </c>
      <c r="X5258" s="13">
        <f>SUMIFS('Fielding Data'!H:H, 'Fielding Data'!$A:$A, $A5258)</f>
        <v>1</v>
      </c>
    </row>
    <row r="5259" spans="1:24" x14ac:dyDescent="0.3">
      <c r="A5259" s="13" t="str">
        <f t="shared" si="165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 t="shared" si="164"/>
        <v>P</v>
      </c>
      <c r="Q5259" s="13">
        <f>IFERROR(VLOOKUP($A5259, 'Fielding Data'!$A$1:$H$12056, 5, 0), 0)</f>
        <v>0</v>
      </c>
      <c r="R5259" s="13">
        <f>IFERROR(VLOOKUP($A5259, 'Fielding Data'!$A$1:$H$12056, 6, 0), 0)</f>
        <v>1</v>
      </c>
      <c r="S5259" s="13">
        <f>IFERROR(VLOOKUP($A5259, 'Fielding Data'!$A$1:$H$12056, 7, 0), 0)</f>
        <v>0</v>
      </c>
      <c r="T5259" s="13">
        <f>IFERROR(VLOOKUP($A5259, 'Fielding Data'!$A$1:$H$12056, 8, 0), 0)</f>
        <v>0</v>
      </c>
      <c r="U5259" s="13">
        <f>SUMIFS('Fielding Data'!E:E, 'Fielding Data'!$A:$A, $A5259)</f>
        <v>0</v>
      </c>
      <c r="V5259" s="13">
        <f>SUMIFS('Fielding Data'!F:F, 'Fielding Data'!$A:$A, $A5259)</f>
        <v>1</v>
      </c>
      <c r="W5259" s="13">
        <f>SUMIFS('Fielding Data'!G:G, 'Fielding Data'!$A:$A, $A5259)</f>
        <v>0</v>
      </c>
      <c r="X5259" s="13">
        <f>SUMIFS('Fielding Data'!H:H, 'Fielding Data'!$A:$A, $A5259)</f>
        <v>0</v>
      </c>
    </row>
    <row r="5260" spans="1:24" x14ac:dyDescent="0.3">
      <c r="A5260" s="13" t="str">
        <f t="shared" si="165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 t="shared" si="164"/>
        <v>P</v>
      </c>
      <c r="Q5260" s="13">
        <f>IFERROR(VLOOKUP($A5260, 'Fielding Data'!$A$1:$H$12056, 5, 0), 0)</f>
        <v>6</v>
      </c>
      <c r="R5260" s="13">
        <f>IFERROR(VLOOKUP($A5260, 'Fielding Data'!$A$1:$H$12056, 6, 0), 0)</f>
        <v>2</v>
      </c>
      <c r="S5260" s="13">
        <f>IFERROR(VLOOKUP($A5260, 'Fielding Data'!$A$1:$H$12056, 7, 0), 0)</f>
        <v>1</v>
      </c>
      <c r="T5260" s="13">
        <f>IFERROR(VLOOKUP($A5260, 'Fielding Data'!$A$1:$H$12056, 8, 0), 0)</f>
        <v>1</v>
      </c>
      <c r="U5260" s="13">
        <f>SUMIFS('Fielding Data'!E:E, 'Fielding Data'!$A:$A, $A5260)</f>
        <v>6</v>
      </c>
      <c r="V5260" s="13">
        <f>SUMIFS('Fielding Data'!F:F, 'Fielding Data'!$A:$A, $A5260)</f>
        <v>2</v>
      </c>
      <c r="W5260" s="13">
        <f>SUMIFS('Fielding Data'!G:G, 'Fielding Data'!$A:$A, $A5260)</f>
        <v>1</v>
      </c>
      <c r="X5260" s="13">
        <f>SUMIFS('Fielding Data'!H:H, 'Fielding Data'!$A:$A, $A5260)</f>
        <v>1</v>
      </c>
    </row>
    <row r="5261" spans="1:24" x14ac:dyDescent="0.3">
      <c r="A5261" s="13" t="str">
        <f t="shared" si="165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 t="shared" si="164"/>
        <v>P</v>
      </c>
      <c r="Q5261" s="13">
        <f>IFERROR(VLOOKUP($A5261, 'Fielding Data'!$A$1:$H$12056, 5, 0), 0)</f>
        <v>3</v>
      </c>
      <c r="R5261" s="13">
        <f>IFERROR(VLOOKUP($A5261, 'Fielding Data'!$A$1:$H$12056, 6, 0), 0)</f>
        <v>5</v>
      </c>
      <c r="S5261" s="13">
        <f>IFERROR(VLOOKUP($A5261, 'Fielding Data'!$A$1:$H$12056, 7, 0), 0)</f>
        <v>1</v>
      </c>
      <c r="T5261" s="13">
        <f>IFERROR(VLOOKUP($A5261, 'Fielding Data'!$A$1:$H$12056, 8, 0), 0)</f>
        <v>1</v>
      </c>
      <c r="U5261" s="13">
        <f>SUMIFS('Fielding Data'!E:E, 'Fielding Data'!$A:$A, $A5261)</f>
        <v>3</v>
      </c>
      <c r="V5261" s="13">
        <f>SUMIFS('Fielding Data'!F:F, 'Fielding Data'!$A:$A, $A5261)</f>
        <v>5</v>
      </c>
      <c r="W5261" s="13">
        <f>SUMIFS('Fielding Data'!G:G, 'Fielding Data'!$A:$A, $A5261)</f>
        <v>1</v>
      </c>
      <c r="X5261" s="13">
        <f>SUMIFS('Fielding Data'!H:H, 'Fielding Data'!$A:$A, $A5261)</f>
        <v>1</v>
      </c>
    </row>
    <row r="5262" spans="1:24" x14ac:dyDescent="0.3">
      <c r="A5262" s="13" t="str">
        <f t="shared" si="165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 t="shared" si="164"/>
        <v>C</v>
      </c>
      <c r="Q5262" s="13">
        <f>IFERROR(VLOOKUP($A5262, 'Fielding Data'!$A$1:$H$12056, 5, 0), 0)</f>
        <v>338</v>
      </c>
      <c r="R5262" s="13">
        <f>IFERROR(VLOOKUP($A5262, 'Fielding Data'!$A$1:$H$12056, 6, 0), 0)</f>
        <v>10</v>
      </c>
      <c r="S5262" s="13">
        <f>IFERROR(VLOOKUP($A5262, 'Fielding Data'!$A$1:$H$12056, 7, 0), 0)</f>
        <v>1</v>
      </c>
      <c r="T5262" s="13">
        <f>IFERROR(VLOOKUP($A5262, 'Fielding Data'!$A$1:$H$12056, 8, 0), 0)</f>
        <v>0</v>
      </c>
      <c r="U5262" s="13">
        <f>SUMIFS('Fielding Data'!E:E, 'Fielding Data'!$A:$A, $A5262)</f>
        <v>338</v>
      </c>
      <c r="V5262" s="13">
        <f>SUMIFS('Fielding Data'!F:F, 'Fielding Data'!$A:$A, $A5262)</f>
        <v>10</v>
      </c>
      <c r="W5262" s="13">
        <f>SUMIFS('Fielding Data'!G:G, 'Fielding Data'!$A:$A, $A5262)</f>
        <v>1</v>
      </c>
      <c r="X5262" s="13">
        <f>SUMIFS('Fielding Data'!H:H, 'Fielding Data'!$A:$A, $A5262)</f>
        <v>0</v>
      </c>
    </row>
    <row r="5263" spans="1:24" x14ac:dyDescent="0.3">
      <c r="A5263" s="13" t="str">
        <f t="shared" si="165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 t="shared" si="164"/>
        <v>CF</v>
      </c>
      <c r="Q5263" s="13">
        <f>IFERROR(VLOOKUP($A5263, 'Fielding Data'!$A$1:$H$12056, 5, 0), 0)</f>
        <v>193</v>
      </c>
      <c r="R5263" s="13">
        <f>IFERROR(VLOOKUP($A5263, 'Fielding Data'!$A$1:$H$12056, 6, 0), 0)</f>
        <v>2</v>
      </c>
      <c r="S5263" s="13">
        <f>IFERROR(VLOOKUP($A5263, 'Fielding Data'!$A$1:$H$12056, 7, 0), 0)</f>
        <v>1</v>
      </c>
      <c r="T5263" s="13">
        <f>IFERROR(VLOOKUP($A5263, 'Fielding Data'!$A$1:$H$12056, 8, 0), 0)</f>
        <v>0</v>
      </c>
      <c r="U5263" s="13">
        <f>SUMIFS('Fielding Data'!E:E, 'Fielding Data'!$A:$A, $A5263)</f>
        <v>494</v>
      </c>
      <c r="V5263" s="13">
        <f>SUMIFS('Fielding Data'!F:F, 'Fielding Data'!$A:$A, $A5263)</f>
        <v>4</v>
      </c>
      <c r="W5263" s="13">
        <f>SUMIFS('Fielding Data'!G:G, 'Fielding Data'!$A:$A, $A5263)</f>
        <v>4</v>
      </c>
      <c r="X5263" s="13">
        <f>SUMIFS('Fielding Data'!H:H, 'Fielding Data'!$A:$A, $A5263)</f>
        <v>0</v>
      </c>
    </row>
    <row r="5264" spans="1:24" x14ac:dyDescent="0.3">
      <c r="A5264" s="13" t="str">
        <f t="shared" si="165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 t="shared" si="164"/>
        <v>P</v>
      </c>
      <c r="Q5264" s="13">
        <f>IFERROR(VLOOKUP($A5264, 'Fielding Data'!$A$1:$H$12056, 5, 0), 0)</f>
        <v>1</v>
      </c>
      <c r="R5264" s="13">
        <f>IFERROR(VLOOKUP($A5264, 'Fielding Data'!$A$1:$H$12056, 6, 0), 0)</f>
        <v>9</v>
      </c>
      <c r="S5264" s="13">
        <f>IFERROR(VLOOKUP($A5264, 'Fielding Data'!$A$1:$H$12056, 7, 0), 0)</f>
        <v>0</v>
      </c>
      <c r="T5264" s="13">
        <f>IFERROR(VLOOKUP($A5264, 'Fielding Data'!$A$1:$H$12056, 8, 0), 0)</f>
        <v>2</v>
      </c>
      <c r="U5264" s="13">
        <f>SUMIFS('Fielding Data'!E:E, 'Fielding Data'!$A:$A, $A5264)</f>
        <v>1</v>
      </c>
      <c r="V5264" s="13">
        <f>SUMIFS('Fielding Data'!F:F, 'Fielding Data'!$A:$A, $A5264)</f>
        <v>9</v>
      </c>
      <c r="W5264" s="13">
        <f>SUMIFS('Fielding Data'!G:G, 'Fielding Data'!$A:$A, $A5264)</f>
        <v>0</v>
      </c>
      <c r="X5264" s="13">
        <f>SUMIFS('Fielding Data'!H:H, 'Fielding Data'!$A:$A, $A5264)</f>
        <v>2</v>
      </c>
    </row>
    <row r="5265" spans="1:24" x14ac:dyDescent="0.3">
      <c r="A5265" s="13" t="str">
        <f t="shared" si="165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 t="shared" si="164"/>
        <v>P</v>
      </c>
      <c r="Q5265" s="13">
        <f>IFERROR(VLOOKUP($A5265, 'Fielding Data'!$A$1:$H$12056, 5, 0), 0)</f>
        <v>1</v>
      </c>
      <c r="R5265" s="13">
        <f>IFERROR(VLOOKUP($A5265, 'Fielding Data'!$A$1:$H$12056, 6, 0), 0)</f>
        <v>8</v>
      </c>
      <c r="S5265" s="13">
        <f>IFERROR(VLOOKUP($A5265, 'Fielding Data'!$A$1:$H$12056, 7, 0), 0)</f>
        <v>1</v>
      </c>
      <c r="T5265" s="13">
        <f>IFERROR(VLOOKUP($A5265, 'Fielding Data'!$A$1:$H$12056, 8, 0), 0)</f>
        <v>0</v>
      </c>
      <c r="U5265" s="13">
        <f>SUMIFS('Fielding Data'!E:E, 'Fielding Data'!$A:$A, $A5265)</f>
        <v>1</v>
      </c>
      <c r="V5265" s="13">
        <f>SUMIFS('Fielding Data'!F:F, 'Fielding Data'!$A:$A, $A5265)</f>
        <v>8</v>
      </c>
      <c r="W5265" s="13">
        <f>SUMIFS('Fielding Data'!G:G, 'Fielding Data'!$A:$A, $A5265)</f>
        <v>1</v>
      </c>
      <c r="X5265" s="13">
        <f>SUMIFS('Fielding Data'!H:H, 'Fielding Data'!$A:$A, $A5265)</f>
        <v>0</v>
      </c>
    </row>
    <row r="5266" spans="1:24" x14ac:dyDescent="0.3">
      <c r="A5266" s="13" t="str">
        <f t="shared" si="165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 t="shared" si="164"/>
        <v>CF</v>
      </c>
      <c r="Q5266" s="13">
        <f>IFERROR(VLOOKUP($A5266, 'Fielding Data'!$A$1:$H$12056, 5, 0), 0)</f>
        <v>307</v>
      </c>
      <c r="R5266" s="13">
        <f>IFERROR(VLOOKUP($A5266, 'Fielding Data'!$A$1:$H$12056, 6, 0), 0)</f>
        <v>2</v>
      </c>
      <c r="S5266" s="13">
        <f>IFERROR(VLOOKUP($A5266, 'Fielding Data'!$A$1:$H$12056, 7, 0), 0)</f>
        <v>0</v>
      </c>
      <c r="T5266" s="13">
        <f>IFERROR(VLOOKUP($A5266, 'Fielding Data'!$A$1:$H$12056, 8, 0), 0)</f>
        <v>0</v>
      </c>
      <c r="U5266" s="13">
        <f>SUMIFS('Fielding Data'!E:E, 'Fielding Data'!$A:$A, $A5266)</f>
        <v>614</v>
      </c>
      <c r="V5266" s="13">
        <f>SUMIFS('Fielding Data'!F:F, 'Fielding Data'!$A:$A, $A5266)</f>
        <v>4</v>
      </c>
      <c r="W5266" s="13">
        <f>SUMIFS('Fielding Data'!G:G, 'Fielding Data'!$A:$A, $A5266)</f>
        <v>0</v>
      </c>
      <c r="X5266" s="13">
        <f>SUMIFS('Fielding Data'!H:H, 'Fielding Data'!$A:$A, $A5266)</f>
        <v>0</v>
      </c>
    </row>
    <row r="5267" spans="1:24" x14ac:dyDescent="0.3">
      <c r="A5267" s="13" t="str">
        <f t="shared" si="165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 t="shared" si="164"/>
        <v>P</v>
      </c>
      <c r="Q5267" s="13">
        <f>IFERROR(VLOOKUP($A5267, 'Fielding Data'!$A$1:$H$12056, 5, 0), 0)</f>
        <v>3</v>
      </c>
      <c r="R5267" s="13">
        <f>IFERROR(VLOOKUP($A5267, 'Fielding Data'!$A$1:$H$12056, 6, 0), 0)</f>
        <v>11</v>
      </c>
      <c r="S5267" s="13">
        <f>IFERROR(VLOOKUP($A5267, 'Fielding Data'!$A$1:$H$12056, 7, 0), 0)</f>
        <v>1</v>
      </c>
      <c r="T5267" s="13">
        <f>IFERROR(VLOOKUP($A5267, 'Fielding Data'!$A$1:$H$12056, 8, 0), 0)</f>
        <v>1</v>
      </c>
      <c r="U5267" s="13">
        <f>SUMIFS('Fielding Data'!E:E, 'Fielding Data'!$A:$A, $A5267)</f>
        <v>3</v>
      </c>
      <c r="V5267" s="13">
        <f>SUMIFS('Fielding Data'!F:F, 'Fielding Data'!$A:$A, $A5267)</f>
        <v>11</v>
      </c>
      <c r="W5267" s="13">
        <f>SUMIFS('Fielding Data'!G:G, 'Fielding Data'!$A:$A, $A5267)</f>
        <v>1</v>
      </c>
      <c r="X5267" s="13">
        <f>SUMIFS('Fielding Data'!H:H, 'Fielding Data'!$A:$A, $A5267)</f>
        <v>1</v>
      </c>
    </row>
    <row r="5268" spans="1:24" x14ac:dyDescent="0.3">
      <c r="A5268" s="13" t="str">
        <f t="shared" si="165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 t="shared" si="164"/>
        <v>SS</v>
      </c>
      <c r="Q5268" s="13">
        <f>IFERROR(VLOOKUP($A5268, 'Fielding Data'!$A$1:$H$12056, 5, 0), 0)</f>
        <v>144</v>
      </c>
      <c r="R5268" s="13">
        <f>IFERROR(VLOOKUP($A5268, 'Fielding Data'!$A$1:$H$12056, 6, 0), 0)</f>
        <v>256</v>
      </c>
      <c r="S5268" s="13">
        <f>IFERROR(VLOOKUP($A5268, 'Fielding Data'!$A$1:$H$12056, 7, 0), 0)</f>
        <v>11</v>
      </c>
      <c r="T5268" s="13">
        <f>IFERROR(VLOOKUP($A5268, 'Fielding Data'!$A$1:$H$12056, 8, 0), 0)</f>
        <v>48</v>
      </c>
      <c r="U5268" s="13">
        <f>SUMIFS('Fielding Data'!E:E, 'Fielding Data'!$A:$A, $A5268)</f>
        <v>144</v>
      </c>
      <c r="V5268" s="13">
        <f>SUMIFS('Fielding Data'!F:F, 'Fielding Data'!$A:$A, $A5268)</f>
        <v>256</v>
      </c>
      <c r="W5268" s="13">
        <f>SUMIFS('Fielding Data'!G:G, 'Fielding Data'!$A:$A, $A5268)</f>
        <v>11</v>
      </c>
      <c r="X5268" s="13">
        <f>SUMIFS('Fielding Data'!H:H, 'Fielding Data'!$A:$A, $A5268)</f>
        <v>48</v>
      </c>
    </row>
    <row r="5269" spans="1:24" x14ac:dyDescent="0.3">
      <c r="A5269" s="13" t="str">
        <f t="shared" si="165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 t="shared" si="164"/>
        <v>P</v>
      </c>
      <c r="Q5269" s="13">
        <f>IFERROR(VLOOKUP($A5269, 'Fielding Data'!$A$1:$H$12056, 5, 0), 0)</f>
        <v>0</v>
      </c>
      <c r="R5269" s="13">
        <f>IFERROR(VLOOKUP($A5269, 'Fielding Data'!$A$1:$H$12056, 6, 0), 0)</f>
        <v>1</v>
      </c>
      <c r="S5269" s="13">
        <f>IFERROR(VLOOKUP($A5269, 'Fielding Data'!$A$1:$H$12056, 7, 0), 0)</f>
        <v>1</v>
      </c>
      <c r="T5269" s="13">
        <f>IFERROR(VLOOKUP($A5269, 'Fielding Data'!$A$1:$H$12056, 8, 0), 0)</f>
        <v>0</v>
      </c>
      <c r="U5269" s="13">
        <f>SUMIFS('Fielding Data'!E:E, 'Fielding Data'!$A:$A, $A5269)</f>
        <v>0</v>
      </c>
      <c r="V5269" s="13">
        <f>SUMIFS('Fielding Data'!F:F, 'Fielding Data'!$A:$A, $A5269)</f>
        <v>1</v>
      </c>
      <c r="W5269" s="13">
        <f>SUMIFS('Fielding Data'!G:G, 'Fielding Data'!$A:$A, $A5269)</f>
        <v>1</v>
      </c>
      <c r="X5269" s="13">
        <f>SUMIFS('Fielding Data'!H:H, 'Fielding Data'!$A:$A, $A5269)</f>
        <v>0</v>
      </c>
    </row>
    <row r="5270" spans="1:24" x14ac:dyDescent="0.3">
      <c r="A5270" s="13" t="str">
        <f t="shared" si="165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 t="shared" si="164"/>
        <v>3B</v>
      </c>
      <c r="Q5270" s="13">
        <f>IFERROR(VLOOKUP($A5270, 'Fielding Data'!$A$1:$H$12056, 5, 0), 0)</f>
        <v>9</v>
      </c>
      <c r="R5270" s="13">
        <f>IFERROR(VLOOKUP($A5270, 'Fielding Data'!$A$1:$H$12056, 6, 0), 0)</f>
        <v>18</v>
      </c>
      <c r="S5270" s="13">
        <f>IFERROR(VLOOKUP($A5270, 'Fielding Data'!$A$1:$H$12056, 7, 0), 0)</f>
        <v>0</v>
      </c>
      <c r="T5270" s="13">
        <f>IFERROR(VLOOKUP($A5270, 'Fielding Data'!$A$1:$H$12056, 8, 0), 0)</f>
        <v>5</v>
      </c>
      <c r="U5270" s="13">
        <f>SUMIFS('Fielding Data'!E:E, 'Fielding Data'!$A:$A, $A5270)</f>
        <v>9</v>
      </c>
      <c r="V5270" s="13">
        <f>SUMIFS('Fielding Data'!F:F, 'Fielding Data'!$A:$A, $A5270)</f>
        <v>18</v>
      </c>
      <c r="W5270" s="13">
        <f>SUMIFS('Fielding Data'!G:G, 'Fielding Data'!$A:$A, $A5270)</f>
        <v>0</v>
      </c>
      <c r="X5270" s="13">
        <f>SUMIFS('Fielding Data'!H:H, 'Fielding Data'!$A:$A, $A5270)</f>
        <v>5</v>
      </c>
    </row>
    <row r="5271" spans="1:24" x14ac:dyDescent="0.3">
      <c r="A5271" s="13" t="str">
        <f t="shared" si="165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 t="shared" si="164"/>
        <v>P</v>
      </c>
      <c r="Q5271" s="13">
        <f>IFERROR(VLOOKUP($A5271, 'Fielding Data'!$A$1:$H$12056, 5, 0), 0)</f>
        <v>11</v>
      </c>
      <c r="R5271" s="13">
        <f>IFERROR(VLOOKUP($A5271, 'Fielding Data'!$A$1:$H$12056, 6, 0), 0)</f>
        <v>9</v>
      </c>
      <c r="S5271" s="13">
        <f>IFERROR(VLOOKUP($A5271, 'Fielding Data'!$A$1:$H$12056, 7, 0), 0)</f>
        <v>0</v>
      </c>
      <c r="T5271" s="13">
        <f>IFERROR(VLOOKUP($A5271, 'Fielding Data'!$A$1:$H$12056, 8, 0), 0)</f>
        <v>3</v>
      </c>
      <c r="U5271" s="13">
        <f>SUMIFS('Fielding Data'!E:E, 'Fielding Data'!$A:$A, $A5271)</f>
        <v>11</v>
      </c>
      <c r="V5271" s="13">
        <f>SUMIFS('Fielding Data'!F:F, 'Fielding Data'!$A:$A, $A5271)</f>
        <v>9</v>
      </c>
      <c r="W5271" s="13">
        <f>SUMIFS('Fielding Data'!G:G, 'Fielding Data'!$A:$A, $A5271)</f>
        <v>0</v>
      </c>
      <c r="X5271" s="13">
        <f>SUMIFS('Fielding Data'!H:H, 'Fielding Data'!$A:$A, $A5271)</f>
        <v>3</v>
      </c>
    </row>
    <row r="5272" spans="1:24" x14ac:dyDescent="0.3">
      <c r="A5272" s="13" t="str">
        <f t="shared" si="165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 t="shared" si="164"/>
        <v>1B</v>
      </c>
      <c r="Q5272" s="13">
        <f>IFERROR(VLOOKUP($A5272, 'Fielding Data'!$A$1:$H$12056, 5, 0), 0)</f>
        <v>1</v>
      </c>
      <c r="R5272" s="13">
        <f>IFERROR(VLOOKUP($A5272, 'Fielding Data'!$A$1:$H$12056, 6, 0), 0)</f>
        <v>0</v>
      </c>
      <c r="S5272" s="13">
        <f>IFERROR(VLOOKUP($A5272, 'Fielding Data'!$A$1:$H$12056, 7, 0), 0)</f>
        <v>0</v>
      </c>
      <c r="T5272" s="13">
        <f>IFERROR(VLOOKUP($A5272, 'Fielding Data'!$A$1:$H$12056, 8, 0), 0)</f>
        <v>0</v>
      </c>
      <c r="U5272" s="13">
        <f>SUMIFS('Fielding Data'!E:E, 'Fielding Data'!$A:$A, $A5272)</f>
        <v>57</v>
      </c>
      <c r="V5272" s="13">
        <f>SUMIFS('Fielding Data'!F:F, 'Fielding Data'!$A:$A, $A5272)</f>
        <v>209</v>
      </c>
      <c r="W5272" s="13">
        <f>SUMIFS('Fielding Data'!G:G, 'Fielding Data'!$A:$A, $A5272)</f>
        <v>6</v>
      </c>
      <c r="X5272" s="13">
        <f>SUMIFS('Fielding Data'!H:H, 'Fielding Data'!$A:$A, $A5272)</f>
        <v>18</v>
      </c>
    </row>
    <row r="5273" spans="1:24" x14ac:dyDescent="0.3">
      <c r="A5273" s="13" t="str">
        <f t="shared" si="165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 t="shared" si="164"/>
        <v>1B</v>
      </c>
      <c r="Q5273" s="13">
        <f>IFERROR(VLOOKUP($A5273, 'Fielding Data'!$A$1:$H$12056, 5, 0), 0)</f>
        <v>44</v>
      </c>
      <c r="R5273" s="13">
        <f>IFERROR(VLOOKUP($A5273, 'Fielding Data'!$A$1:$H$12056, 6, 0), 0)</f>
        <v>4</v>
      </c>
      <c r="S5273" s="13">
        <f>IFERROR(VLOOKUP($A5273, 'Fielding Data'!$A$1:$H$12056, 7, 0), 0)</f>
        <v>1</v>
      </c>
      <c r="T5273" s="13">
        <f>IFERROR(VLOOKUP($A5273, 'Fielding Data'!$A$1:$H$12056, 8, 0), 0)</f>
        <v>2</v>
      </c>
      <c r="U5273" s="13">
        <f>SUMIFS('Fielding Data'!E:E, 'Fielding Data'!$A:$A, $A5273)</f>
        <v>44</v>
      </c>
      <c r="V5273" s="13">
        <f>SUMIFS('Fielding Data'!F:F, 'Fielding Data'!$A:$A, $A5273)</f>
        <v>4</v>
      </c>
      <c r="W5273" s="13">
        <f>SUMIFS('Fielding Data'!G:G, 'Fielding Data'!$A:$A, $A5273)</f>
        <v>1</v>
      </c>
      <c r="X5273" s="13">
        <f>SUMIFS('Fielding Data'!H:H, 'Fielding Data'!$A:$A, $A5273)</f>
        <v>2</v>
      </c>
    </row>
    <row r="5274" spans="1:24" x14ac:dyDescent="0.3">
      <c r="A5274" s="13" t="str">
        <f t="shared" si="165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 t="shared" si="164"/>
        <v>2B</v>
      </c>
      <c r="Q5274" s="13">
        <f>IFERROR(VLOOKUP($A5274, 'Fielding Data'!$A$1:$H$12056, 5, 0), 0)</f>
        <v>3</v>
      </c>
      <c r="R5274" s="13">
        <f>IFERROR(VLOOKUP($A5274, 'Fielding Data'!$A$1:$H$12056, 6, 0), 0)</f>
        <v>7</v>
      </c>
      <c r="S5274" s="13">
        <f>IFERROR(VLOOKUP($A5274, 'Fielding Data'!$A$1:$H$12056, 7, 0), 0)</f>
        <v>2</v>
      </c>
      <c r="T5274" s="13">
        <f>IFERROR(VLOOKUP($A5274, 'Fielding Data'!$A$1:$H$12056, 8, 0), 0)</f>
        <v>2</v>
      </c>
      <c r="U5274" s="13">
        <f>SUMIFS('Fielding Data'!E:E, 'Fielding Data'!$A:$A, $A5274)</f>
        <v>15</v>
      </c>
      <c r="V5274" s="13">
        <f>SUMIFS('Fielding Data'!F:F, 'Fielding Data'!$A:$A, $A5274)</f>
        <v>7</v>
      </c>
      <c r="W5274" s="13">
        <f>SUMIFS('Fielding Data'!G:G, 'Fielding Data'!$A:$A, $A5274)</f>
        <v>2</v>
      </c>
      <c r="X5274" s="13">
        <f>SUMIFS('Fielding Data'!H:H, 'Fielding Data'!$A:$A, $A5274)</f>
        <v>2</v>
      </c>
    </row>
    <row r="5275" spans="1:24" x14ac:dyDescent="0.3">
      <c r="A5275" s="13" t="str">
        <f t="shared" si="165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 t="shared" si="164"/>
        <v>P</v>
      </c>
      <c r="Q5275" s="13">
        <f>IFERROR(VLOOKUP($A5275, 'Fielding Data'!$A$1:$H$12056, 5, 0), 0)</f>
        <v>3</v>
      </c>
      <c r="R5275" s="13">
        <f>IFERROR(VLOOKUP($A5275, 'Fielding Data'!$A$1:$H$12056, 6, 0), 0)</f>
        <v>2</v>
      </c>
      <c r="S5275" s="13">
        <f>IFERROR(VLOOKUP($A5275, 'Fielding Data'!$A$1:$H$12056, 7, 0), 0)</f>
        <v>0</v>
      </c>
      <c r="T5275" s="13">
        <f>IFERROR(VLOOKUP($A5275, 'Fielding Data'!$A$1:$H$12056, 8, 0), 0)</f>
        <v>0</v>
      </c>
      <c r="U5275" s="13">
        <f>SUMIFS('Fielding Data'!E:E, 'Fielding Data'!$A:$A, $A5275)</f>
        <v>3</v>
      </c>
      <c r="V5275" s="13">
        <f>SUMIFS('Fielding Data'!F:F, 'Fielding Data'!$A:$A, $A5275)</f>
        <v>2</v>
      </c>
      <c r="W5275" s="13">
        <f>SUMIFS('Fielding Data'!G:G, 'Fielding Data'!$A:$A, $A5275)</f>
        <v>0</v>
      </c>
      <c r="X5275" s="13">
        <f>SUMIFS('Fielding Data'!H:H, 'Fielding Data'!$A:$A, $A5275)</f>
        <v>0</v>
      </c>
    </row>
    <row r="5276" spans="1:24" x14ac:dyDescent="0.3">
      <c r="A5276" s="13" t="str">
        <f t="shared" si="165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 t="shared" si="164"/>
        <v>P</v>
      </c>
      <c r="Q5276" s="13">
        <f>IFERROR(VLOOKUP($A5276, 'Fielding Data'!$A$1:$H$12056, 5, 0), 0)</f>
        <v>0</v>
      </c>
      <c r="R5276" s="13">
        <f>IFERROR(VLOOKUP($A5276, 'Fielding Data'!$A$1:$H$12056, 6, 0), 0)</f>
        <v>4</v>
      </c>
      <c r="S5276" s="13">
        <f>IFERROR(VLOOKUP($A5276, 'Fielding Data'!$A$1:$H$12056, 7, 0), 0)</f>
        <v>0</v>
      </c>
      <c r="T5276" s="13">
        <f>IFERROR(VLOOKUP($A5276, 'Fielding Data'!$A$1:$H$12056, 8, 0), 0)</f>
        <v>0</v>
      </c>
      <c r="U5276" s="13">
        <f>SUMIFS('Fielding Data'!E:E, 'Fielding Data'!$A:$A, $A5276)</f>
        <v>0</v>
      </c>
      <c r="V5276" s="13">
        <f>SUMIFS('Fielding Data'!F:F, 'Fielding Data'!$A:$A, $A5276)</f>
        <v>4</v>
      </c>
      <c r="W5276" s="13">
        <f>SUMIFS('Fielding Data'!G:G, 'Fielding Data'!$A:$A, $A5276)</f>
        <v>0</v>
      </c>
      <c r="X5276" s="13">
        <f>SUMIFS('Fielding Data'!H:H, 'Fielding Data'!$A:$A, $A5276)</f>
        <v>0</v>
      </c>
    </row>
    <row r="5277" spans="1:24" x14ac:dyDescent="0.3">
      <c r="A5277" s="13" t="str">
        <f t="shared" si="165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 t="shared" si="164"/>
        <v>CF</v>
      </c>
      <c r="Q5277" s="13">
        <f>IFERROR(VLOOKUP($A5277, 'Fielding Data'!$A$1:$H$12056, 5, 0), 0)</f>
        <v>2</v>
      </c>
      <c r="R5277" s="13">
        <f>IFERROR(VLOOKUP($A5277, 'Fielding Data'!$A$1:$H$12056, 6, 0), 0)</f>
        <v>0</v>
      </c>
      <c r="S5277" s="13">
        <f>IFERROR(VLOOKUP($A5277, 'Fielding Data'!$A$1:$H$12056, 7, 0), 0)</f>
        <v>0</v>
      </c>
      <c r="T5277" s="13">
        <f>IFERROR(VLOOKUP($A5277, 'Fielding Data'!$A$1:$H$12056, 8, 0), 0)</f>
        <v>0</v>
      </c>
      <c r="U5277" s="13">
        <f>SUMIFS('Fielding Data'!E:E, 'Fielding Data'!$A:$A, $A5277)</f>
        <v>84</v>
      </c>
      <c r="V5277" s="13">
        <f>SUMIFS('Fielding Data'!F:F, 'Fielding Data'!$A:$A, $A5277)</f>
        <v>8</v>
      </c>
      <c r="W5277" s="13">
        <f>SUMIFS('Fielding Data'!G:G, 'Fielding Data'!$A:$A, $A5277)</f>
        <v>2</v>
      </c>
      <c r="X5277" s="13">
        <f>SUMIFS('Fielding Data'!H:H, 'Fielding Data'!$A:$A, $A5277)</f>
        <v>2</v>
      </c>
    </row>
    <row r="5278" spans="1:24" x14ac:dyDescent="0.3">
      <c r="A5278" s="13" t="str">
        <f t="shared" si="165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 t="shared" si="164"/>
        <v>P</v>
      </c>
      <c r="Q5278" s="13">
        <f>IFERROR(VLOOKUP($A5278, 'Fielding Data'!$A$1:$H$12056, 5, 0), 0)</f>
        <v>1</v>
      </c>
      <c r="R5278" s="13">
        <f>IFERROR(VLOOKUP($A5278, 'Fielding Data'!$A$1:$H$12056, 6, 0), 0)</f>
        <v>3</v>
      </c>
      <c r="S5278" s="13">
        <f>IFERROR(VLOOKUP($A5278, 'Fielding Data'!$A$1:$H$12056, 7, 0), 0)</f>
        <v>0</v>
      </c>
      <c r="T5278" s="13">
        <f>IFERROR(VLOOKUP($A5278, 'Fielding Data'!$A$1:$H$12056, 8, 0), 0)</f>
        <v>0</v>
      </c>
      <c r="U5278" s="13">
        <f>SUMIFS('Fielding Data'!E:E, 'Fielding Data'!$A:$A, $A5278)</f>
        <v>1</v>
      </c>
      <c r="V5278" s="13">
        <f>SUMIFS('Fielding Data'!F:F, 'Fielding Data'!$A:$A, $A5278)</f>
        <v>3</v>
      </c>
      <c r="W5278" s="13">
        <f>SUMIFS('Fielding Data'!G:G, 'Fielding Data'!$A:$A, $A5278)</f>
        <v>0</v>
      </c>
      <c r="X5278" s="13">
        <f>SUMIFS('Fielding Data'!H:H, 'Fielding Data'!$A:$A, $A5278)</f>
        <v>0</v>
      </c>
    </row>
    <row r="5279" spans="1:24" x14ac:dyDescent="0.3">
      <c r="A5279" s="13" t="str">
        <f t="shared" si="165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 t="shared" si="164"/>
        <v>CF</v>
      </c>
      <c r="Q5279" s="13">
        <f>IFERROR(VLOOKUP($A5279, 'Fielding Data'!$A$1:$H$12056, 5, 0), 0)</f>
        <v>374</v>
      </c>
      <c r="R5279" s="13">
        <f>IFERROR(VLOOKUP($A5279, 'Fielding Data'!$A$1:$H$12056, 6, 0), 0)</f>
        <v>7</v>
      </c>
      <c r="S5279" s="13">
        <f>IFERROR(VLOOKUP($A5279, 'Fielding Data'!$A$1:$H$12056, 7, 0), 0)</f>
        <v>6</v>
      </c>
      <c r="T5279" s="13">
        <f>IFERROR(VLOOKUP($A5279, 'Fielding Data'!$A$1:$H$12056, 8, 0), 0)</f>
        <v>3</v>
      </c>
      <c r="U5279" s="13">
        <f>SUMIFS('Fielding Data'!E:E, 'Fielding Data'!$A:$A, $A5279)</f>
        <v>748</v>
      </c>
      <c r="V5279" s="13">
        <f>SUMIFS('Fielding Data'!F:F, 'Fielding Data'!$A:$A, $A5279)</f>
        <v>14</v>
      </c>
      <c r="W5279" s="13">
        <f>SUMIFS('Fielding Data'!G:G, 'Fielding Data'!$A:$A, $A5279)</f>
        <v>12</v>
      </c>
      <c r="X5279" s="13">
        <f>SUMIFS('Fielding Data'!H:H, 'Fielding Data'!$A:$A, $A5279)</f>
        <v>6</v>
      </c>
    </row>
    <row r="5280" spans="1:24" x14ac:dyDescent="0.3">
      <c r="A5280" s="13" t="str">
        <f t="shared" si="165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 t="shared" si="164"/>
        <v>1B</v>
      </c>
      <c r="Q5280" s="13">
        <f>IFERROR(VLOOKUP($A5280, 'Fielding Data'!$A$1:$H$12056, 5, 0), 0)</f>
        <v>990</v>
      </c>
      <c r="R5280" s="13">
        <f>IFERROR(VLOOKUP($A5280, 'Fielding Data'!$A$1:$H$12056, 6, 0), 0)</f>
        <v>107</v>
      </c>
      <c r="S5280" s="13">
        <f>IFERROR(VLOOKUP($A5280, 'Fielding Data'!$A$1:$H$12056, 7, 0), 0)</f>
        <v>13</v>
      </c>
      <c r="T5280" s="13">
        <f>IFERROR(VLOOKUP($A5280, 'Fielding Data'!$A$1:$H$12056, 8, 0), 0)</f>
        <v>103</v>
      </c>
      <c r="U5280" s="13">
        <f>SUMIFS('Fielding Data'!E:E, 'Fielding Data'!$A:$A, $A5280)</f>
        <v>1006</v>
      </c>
      <c r="V5280" s="13">
        <f>SUMIFS('Fielding Data'!F:F, 'Fielding Data'!$A:$A, $A5280)</f>
        <v>107</v>
      </c>
      <c r="W5280" s="13">
        <f>SUMIFS('Fielding Data'!G:G, 'Fielding Data'!$A:$A, $A5280)</f>
        <v>13</v>
      </c>
      <c r="X5280" s="13">
        <f>SUMIFS('Fielding Data'!H:H, 'Fielding Data'!$A:$A, $A5280)</f>
        <v>103</v>
      </c>
    </row>
    <row r="5281" spans="1:24" x14ac:dyDescent="0.3">
      <c r="A5281" s="13" t="str">
        <f t="shared" si="165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 t="shared" si="164"/>
        <v>CF</v>
      </c>
      <c r="Q5281" s="13">
        <f>IFERROR(VLOOKUP($A5281, 'Fielding Data'!$A$1:$H$12056, 5, 0), 0)</f>
        <v>153</v>
      </c>
      <c r="R5281" s="13">
        <f>IFERROR(VLOOKUP($A5281, 'Fielding Data'!$A$1:$H$12056, 6, 0), 0)</f>
        <v>1</v>
      </c>
      <c r="S5281" s="13">
        <f>IFERROR(VLOOKUP($A5281, 'Fielding Data'!$A$1:$H$12056, 7, 0), 0)</f>
        <v>1</v>
      </c>
      <c r="T5281" s="13">
        <f>IFERROR(VLOOKUP($A5281, 'Fielding Data'!$A$1:$H$12056, 8, 0), 0)</f>
        <v>0</v>
      </c>
      <c r="U5281" s="13">
        <f>SUMIFS('Fielding Data'!E:E, 'Fielding Data'!$A:$A, $A5281)</f>
        <v>316</v>
      </c>
      <c r="V5281" s="13">
        <f>SUMIFS('Fielding Data'!F:F, 'Fielding Data'!$A:$A, $A5281)</f>
        <v>2</v>
      </c>
      <c r="W5281" s="13">
        <f>SUMIFS('Fielding Data'!G:G, 'Fielding Data'!$A:$A, $A5281)</f>
        <v>4</v>
      </c>
      <c r="X5281" s="13">
        <f>SUMIFS('Fielding Data'!H:H, 'Fielding Data'!$A:$A, $A5281)</f>
        <v>0</v>
      </c>
    </row>
    <row r="5282" spans="1:24" x14ac:dyDescent="0.3">
      <c r="A5282" s="13" t="str">
        <f t="shared" si="165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 t="shared" si="164"/>
        <v>P</v>
      </c>
      <c r="Q5282" s="13">
        <f>IFERROR(VLOOKUP($A5282, 'Fielding Data'!$A$1:$H$12056, 5, 0), 0)</f>
        <v>0</v>
      </c>
      <c r="R5282" s="13">
        <f>IFERROR(VLOOKUP($A5282, 'Fielding Data'!$A$1:$H$12056, 6, 0), 0)</f>
        <v>0</v>
      </c>
      <c r="S5282" s="13">
        <f>IFERROR(VLOOKUP($A5282, 'Fielding Data'!$A$1:$H$12056, 7, 0), 0)</f>
        <v>0</v>
      </c>
      <c r="T5282" s="13">
        <f>IFERROR(VLOOKUP($A5282, 'Fielding Data'!$A$1:$H$12056, 8, 0), 0)</f>
        <v>0</v>
      </c>
      <c r="U5282" s="13">
        <f>SUMIFS('Fielding Data'!E:E, 'Fielding Data'!$A:$A, $A5282)</f>
        <v>0</v>
      </c>
      <c r="V5282" s="13">
        <f>SUMIFS('Fielding Data'!F:F, 'Fielding Data'!$A:$A, $A5282)</f>
        <v>0</v>
      </c>
      <c r="W5282" s="13">
        <f>SUMIFS('Fielding Data'!G:G, 'Fielding Data'!$A:$A, $A5282)</f>
        <v>0</v>
      </c>
      <c r="X5282" s="13">
        <f>SUMIFS('Fielding Data'!H:H, 'Fielding Data'!$A:$A, $A5282)</f>
        <v>0</v>
      </c>
    </row>
    <row r="5283" spans="1:24" x14ac:dyDescent="0.3">
      <c r="A5283" s="13" t="str">
        <f t="shared" si="165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 t="shared" si="164"/>
        <v>P</v>
      </c>
      <c r="Q5283" s="13">
        <f>IFERROR(VLOOKUP($A5283, 'Fielding Data'!$A$1:$H$12056, 5, 0), 0)</f>
        <v>3</v>
      </c>
      <c r="R5283" s="13">
        <f>IFERROR(VLOOKUP($A5283, 'Fielding Data'!$A$1:$H$12056, 6, 0), 0)</f>
        <v>3</v>
      </c>
      <c r="S5283" s="13">
        <f>IFERROR(VLOOKUP($A5283, 'Fielding Data'!$A$1:$H$12056, 7, 0), 0)</f>
        <v>0</v>
      </c>
      <c r="T5283" s="13">
        <f>IFERROR(VLOOKUP($A5283, 'Fielding Data'!$A$1:$H$12056, 8, 0), 0)</f>
        <v>0</v>
      </c>
      <c r="U5283" s="13">
        <f>SUMIFS('Fielding Data'!E:E, 'Fielding Data'!$A:$A, $A5283)</f>
        <v>3</v>
      </c>
      <c r="V5283" s="13">
        <f>SUMIFS('Fielding Data'!F:F, 'Fielding Data'!$A:$A, $A5283)</f>
        <v>3</v>
      </c>
      <c r="W5283" s="13">
        <f>SUMIFS('Fielding Data'!G:G, 'Fielding Data'!$A:$A, $A5283)</f>
        <v>0</v>
      </c>
      <c r="X5283" s="13">
        <f>SUMIFS('Fielding Data'!H:H, 'Fielding Data'!$A:$A, $A5283)</f>
        <v>0</v>
      </c>
    </row>
    <row r="5284" spans="1:24" x14ac:dyDescent="0.3">
      <c r="A5284" s="13" t="str">
        <f t="shared" si="165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 t="shared" si="164"/>
        <v>1B</v>
      </c>
      <c r="Q5284" s="13">
        <f>IFERROR(VLOOKUP($A5284, 'Fielding Data'!$A$1:$H$12056, 5, 0), 0)</f>
        <v>10</v>
      </c>
      <c r="R5284" s="13">
        <f>IFERROR(VLOOKUP($A5284, 'Fielding Data'!$A$1:$H$12056, 6, 0), 0)</f>
        <v>0</v>
      </c>
      <c r="S5284" s="13">
        <f>IFERROR(VLOOKUP($A5284, 'Fielding Data'!$A$1:$H$12056, 7, 0), 0)</f>
        <v>0</v>
      </c>
      <c r="T5284" s="13">
        <f>IFERROR(VLOOKUP($A5284, 'Fielding Data'!$A$1:$H$12056, 8, 0), 0)</f>
        <v>0</v>
      </c>
      <c r="U5284" s="13">
        <f>SUMIFS('Fielding Data'!E:E, 'Fielding Data'!$A:$A, $A5284)</f>
        <v>549</v>
      </c>
      <c r="V5284" s="13">
        <f>SUMIFS('Fielding Data'!F:F, 'Fielding Data'!$A:$A, $A5284)</f>
        <v>42</v>
      </c>
      <c r="W5284" s="13">
        <f>SUMIFS('Fielding Data'!G:G, 'Fielding Data'!$A:$A, $A5284)</f>
        <v>4</v>
      </c>
      <c r="X5284" s="13">
        <f>SUMIFS('Fielding Data'!H:H, 'Fielding Data'!$A:$A, $A5284)</f>
        <v>4</v>
      </c>
    </row>
    <row r="5285" spans="1:24" x14ac:dyDescent="0.3">
      <c r="A5285" s="13" t="str">
        <f t="shared" si="165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 t="shared" si="164"/>
        <v>P</v>
      </c>
      <c r="Q5285" s="13">
        <f>IFERROR(VLOOKUP($A5285, 'Fielding Data'!$A$1:$H$12056, 5, 0), 0)</f>
        <v>0</v>
      </c>
      <c r="R5285" s="13">
        <f>IFERROR(VLOOKUP($A5285, 'Fielding Data'!$A$1:$H$12056, 6, 0), 0)</f>
        <v>0</v>
      </c>
      <c r="S5285" s="13">
        <f>IFERROR(VLOOKUP($A5285, 'Fielding Data'!$A$1:$H$12056, 7, 0), 0)</f>
        <v>0</v>
      </c>
      <c r="T5285" s="13">
        <f>IFERROR(VLOOKUP($A5285, 'Fielding Data'!$A$1:$H$12056, 8, 0), 0)</f>
        <v>0</v>
      </c>
      <c r="U5285" s="13">
        <f>SUMIFS('Fielding Data'!E:E, 'Fielding Data'!$A:$A, $A5285)</f>
        <v>0</v>
      </c>
      <c r="V5285" s="13">
        <f>SUMIFS('Fielding Data'!F:F, 'Fielding Data'!$A:$A, $A5285)</f>
        <v>0</v>
      </c>
      <c r="W5285" s="13">
        <f>SUMIFS('Fielding Data'!G:G, 'Fielding Data'!$A:$A, $A5285)</f>
        <v>0</v>
      </c>
      <c r="X5285" s="13">
        <f>SUMIFS('Fielding Data'!H:H, 'Fielding Data'!$A:$A, $A5285)</f>
        <v>0</v>
      </c>
    </row>
    <row r="5286" spans="1:24" x14ac:dyDescent="0.3">
      <c r="A5286" s="13" t="str">
        <f t="shared" si="165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 t="shared" si="164"/>
        <v>LF</v>
      </c>
      <c r="Q5286" s="13">
        <f>IFERROR(VLOOKUP($A5286, 'Fielding Data'!$A$1:$H$12056, 5, 0), 0)</f>
        <v>132</v>
      </c>
      <c r="R5286" s="13">
        <f>IFERROR(VLOOKUP($A5286, 'Fielding Data'!$A$1:$H$12056, 6, 0), 0)</f>
        <v>5</v>
      </c>
      <c r="S5286" s="13">
        <f>IFERROR(VLOOKUP($A5286, 'Fielding Data'!$A$1:$H$12056, 7, 0), 0)</f>
        <v>2</v>
      </c>
      <c r="T5286" s="13">
        <f>IFERROR(VLOOKUP($A5286, 'Fielding Data'!$A$1:$H$12056, 8, 0), 0)</f>
        <v>1</v>
      </c>
      <c r="U5286" s="13">
        <f>SUMIFS('Fielding Data'!E:E, 'Fielding Data'!$A:$A, $A5286)</f>
        <v>312</v>
      </c>
      <c r="V5286" s="13">
        <f>SUMIFS('Fielding Data'!F:F, 'Fielding Data'!$A:$A, $A5286)</f>
        <v>10</v>
      </c>
      <c r="W5286" s="13">
        <f>SUMIFS('Fielding Data'!G:G, 'Fielding Data'!$A:$A, $A5286)</f>
        <v>6</v>
      </c>
      <c r="X5286" s="13">
        <f>SUMIFS('Fielding Data'!H:H, 'Fielding Data'!$A:$A, $A5286)</f>
        <v>2</v>
      </c>
    </row>
    <row r="5287" spans="1:24" x14ac:dyDescent="0.3">
      <c r="A5287" s="13" t="str">
        <f t="shared" si="165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 t="shared" si="164"/>
        <v>P</v>
      </c>
      <c r="Q5287" s="13">
        <f>IFERROR(VLOOKUP($A5287, 'Fielding Data'!$A$1:$H$12056, 5, 0), 0)</f>
        <v>0</v>
      </c>
      <c r="R5287" s="13">
        <f>IFERROR(VLOOKUP($A5287, 'Fielding Data'!$A$1:$H$12056, 6, 0), 0)</f>
        <v>0</v>
      </c>
      <c r="S5287" s="13">
        <f>IFERROR(VLOOKUP($A5287, 'Fielding Data'!$A$1:$H$12056, 7, 0), 0)</f>
        <v>1</v>
      </c>
      <c r="T5287" s="13">
        <f>IFERROR(VLOOKUP($A5287, 'Fielding Data'!$A$1:$H$12056, 8, 0), 0)</f>
        <v>0</v>
      </c>
      <c r="U5287" s="13">
        <f>SUMIFS('Fielding Data'!E:E, 'Fielding Data'!$A:$A, $A5287)</f>
        <v>0</v>
      </c>
      <c r="V5287" s="13">
        <f>SUMIFS('Fielding Data'!F:F, 'Fielding Data'!$A:$A, $A5287)</f>
        <v>0</v>
      </c>
      <c r="W5287" s="13">
        <f>SUMIFS('Fielding Data'!G:G, 'Fielding Data'!$A:$A, $A5287)</f>
        <v>1</v>
      </c>
      <c r="X5287" s="13">
        <f>SUMIFS('Fielding Data'!H:H, 'Fielding Data'!$A:$A, $A5287)</f>
        <v>0</v>
      </c>
    </row>
    <row r="5288" spans="1:24" x14ac:dyDescent="0.3">
      <c r="A5288" s="13" t="str">
        <f t="shared" si="165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 t="shared" si="164"/>
        <v>P</v>
      </c>
      <c r="Q5288" s="13">
        <f>IFERROR(VLOOKUP($A5288, 'Fielding Data'!$A$1:$H$12056, 5, 0), 0)</f>
        <v>8</v>
      </c>
      <c r="R5288" s="13">
        <f>IFERROR(VLOOKUP($A5288, 'Fielding Data'!$A$1:$H$12056, 6, 0), 0)</f>
        <v>5</v>
      </c>
      <c r="S5288" s="13">
        <f>IFERROR(VLOOKUP($A5288, 'Fielding Data'!$A$1:$H$12056, 7, 0), 0)</f>
        <v>2</v>
      </c>
      <c r="T5288" s="13">
        <f>IFERROR(VLOOKUP($A5288, 'Fielding Data'!$A$1:$H$12056, 8, 0), 0)</f>
        <v>1</v>
      </c>
      <c r="U5288" s="13">
        <f>SUMIFS('Fielding Data'!E:E, 'Fielding Data'!$A:$A, $A5288)</f>
        <v>8</v>
      </c>
      <c r="V5288" s="13">
        <f>SUMIFS('Fielding Data'!F:F, 'Fielding Data'!$A:$A, $A5288)</f>
        <v>5</v>
      </c>
      <c r="W5288" s="13">
        <f>SUMIFS('Fielding Data'!G:G, 'Fielding Data'!$A:$A, $A5288)</f>
        <v>2</v>
      </c>
      <c r="X5288" s="13">
        <f>SUMIFS('Fielding Data'!H:H, 'Fielding Data'!$A:$A, $A5288)</f>
        <v>1</v>
      </c>
    </row>
    <row r="5289" spans="1:24" x14ac:dyDescent="0.3">
      <c r="A5289" s="13" t="str">
        <f t="shared" si="165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 t="shared" si="164"/>
        <v>CF</v>
      </c>
      <c r="Q5289" s="13">
        <f>IFERROR(VLOOKUP($A5289, 'Fielding Data'!$A$1:$H$12056, 5, 0), 0)</f>
        <v>19</v>
      </c>
      <c r="R5289" s="13">
        <f>IFERROR(VLOOKUP($A5289, 'Fielding Data'!$A$1:$H$12056, 6, 0), 0)</f>
        <v>0</v>
      </c>
      <c r="S5289" s="13">
        <f>IFERROR(VLOOKUP($A5289, 'Fielding Data'!$A$1:$H$12056, 7, 0), 0)</f>
        <v>0</v>
      </c>
      <c r="T5289" s="13">
        <f>IFERROR(VLOOKUP($A5289, 'Fielding Data'!$A$1:$H$12056, 8, 0), 0)</f>
        <v>0</v>
      </c>
      <c r="U5289" s="13">
        <f>SUMIFS('Fielding Data'!E:E, 'Fielding Data'!$A:$A, $A5289)</f>
        <v>110</v>
      </c>
      <c r="V5289" s="13">
        <f>SUMIFS('Fielding Data'!F:F, 'Fielding Data'!$A:$A, $A5289)</f>
        <v>0</v>
      </c>
      <c r="W5289" s="13">
        <f>SUMIFS('Fielding Data'!G:G, 'Fielding Data'!$A:$A, $A5289)</f>
        <v>2</v>
      </c>
      <c r="X5289" s="13">
        <f>SUMIFS('Fielding Data'!H:H, 'Fielding Data'!$A:$A, $A5289)</f>
        <v>0</v>
      </c>
    </row>
    <row r="5290" spans="1:24" x14ac:dyDescent="0.3">
      <c r="A5290" s="13" t="str">
        <f t="shared" si="165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 t="shared" si="164"/>
        <v>P</v>
      </c>
      <c r="Q5290" s="13">
        <f>IFERROR(VLOOKUP($A5290, 'Fielding Data'!$A$1:$H$12056, 5, 0), 0)</f>
        <v>0</v>
      </c>
      <c r="R5290" s="13">
        <f>IFERROR(VLOOKUP($A5290, 'Fielding Data'!$A$1:$H$12056, 6, 0), 0)</f>
        <v>0</v>
      </c>
      <c r="S5290" s="13">
        <f>IFERROR(VLOOKUP($A5290, 'Fielding Data'!$A$1:$H$12056, 7, 0), 0)</f>
        <v>0</v>
      </c>
      <c r="T5290" s="13">
        <f>IFERROR(VLOOKUP($A5290, 'Fielding Data'!$A$1:$H$12056, 8, 0), 0)</f>
        <v>0</v>
      </c>
      <c r="U5290" s="13">
        <f>SUMIFS('Fielding Data'!E:E, 'Fielding Data'!$A:$A, $A5290)</f>
        <v>0</v>
      </c>
      <c r="V5290" s="13">
        <f>SUMIFS('Fielding Data'!F:F, 'Fielding Data'!$A:$A, $A5290)</f>
        <v>0</v>
      </c>
      <c r="W5290" s="13">
        <f>SUMIFS('Fielding Data'!G:G, 'Fielding Data'!$A:$A, $A5290)</f>
        <v>0</v>
      </c>
      <c r="X5290" s="13">
        <f>SUMIFS('Fielding Data'!H:H, 'Fielding Data'!$A:$A, $A5290)</f>
        <v>0</v>
      </c>
    </row>
    <row r="5291" spans="1:24" x14ac:dyDescent="0.3">
      <c r="A5291" s="13" t="str">
        <f t="shared" si="165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 t="shared" si="164"/>
        <v>2B</v>
      </c>
      <c r="Q5291" s="13">
        <f>IFERROR(VLOOKUP($A5291, 'Fielding Data'!$A$1:$H$12056, 5, 0), 0)</f>
        <v>78</v>
      </c>
      <c r="R5291" s="13">
        <f>IFERROR(VLOOKUP($A5291, 'Fielding Data'!$A$1:$H$12056, 6, 0), 0)</f>
        <v>139</v>
      </c>
      <c r="S5291" s="13">
        <f>IFERROR(VLOOKUP($A5291, 'Fielding Data'!$A$1:$H$12056, 7, 0), 0)</f>
        <v>5</v>
      </c>
      <c r="T5291" s="13">
        <f>IFERROR(VLOOKUP($A5291, 'Fielding Data'!$A$1:$H$12056, 8, 0), 0)</f>
        <v>28</v>
      </c>
      <c r="U5291" s="13">
        <f>SUMIFS('Fielding Data'!E:E, 'Fielding Data'!$A:$A, $A5291)</f>
        <v>86</v>
      </c>
      <c r="V5291" s="13">
        <f>SUMIFS('Fielding Data'!F:F, 'Fielding Data'!$A:$A, $A5291)</f>
        <v>178</v>
      </c>
      <c r="W5291" s="13">
        <f>SUMIFS('Fielding Data'!G:G, 'Fielding Data'!$A:$A, $A5291)</f>
        <v>7</v>
      </c>
      <c r="X5291" s="13">
        <f>SUMIFS('Fielding Data'!H:H, 'Fielding Data'!$A:$A, $A5291)</f>
        <v>29</v>
      </c>
    </row>
    <row r="5292" spans="1:24" x14ac:dyDescent="0.3">
      <c r="A5292" s="13" t="str">
        <f t="shared" si="165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 t="shared" si="164"/>
        <v>P</v>
      </c>
      <c r="Q5292" s="13">
        <f>IFERROR(VLOOKUP($A5292, 'Fielding Data'!$A$1:$H$12056, 5, 0), 0)</f>
        <v>2</v>
      </c>
      <c r="R5292" s="13">
        <f>IFERROR(VLOOKUP($A5292, 'Fielding Data'!$A$1:$H$12056, 6, 0), 0)</f>
        <v>18</v>
      </c>
      <c r="S5292" s="13">
        <f>IFERROR(VLOOKUP($A5292, 'Fielding Data'!$A$1:$H$12056, 7, 0), 0)</f>
        <v>3</v>
      </c>
      <c r="T5292" s="13">
        <f>IFERROR(VLOOKUP($A5292, 'Fielding Data'!$A$1:$H$12056, 8, 0), 0)</f>
        <v>1</v>
      </c>
      <c r="U5292" s="13">
        <f>SUMIFS('Fielding Data'!E:E, 'Fielding Data'!$A:$A, $A5292)</f>
        <v>2</v>
      </c>
      <c r="V5292" s="13">
        <f>SUMIFS('Fielding Data'!F:F, 'Fielding Data'!$A:$A, $A5292)</f>
        <v>18</v>
      </c>
      <c r="W5292" s="13">
        <f>SUMIFS('Fielding Data'!G:G, 'Fielding Data'!$A:$A, $A5292)</f>
        <v>3</v>
      </c>
      <c r="X5292" s="13">
        <f>SUMIFS('Fielding Data'!H:H, 'Fielding Data'!$A:$A, $A5292)</f>
        <v>1</v>
      </c>
    </row>
    <row r="5293" spans="1:24" x14ac:dyDescent="0.3">
      <c r="A5293" s="13" t="str">
        <f t="shared" si="165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 t="shared" si="164"/>
        <v>P</v>
      </c>
      <c r="Q5293" s="13">
        <f>IFERROR(VLOOKUP($A5293, 'Fielding Data'!$A$1:$H$12056, 5, 0), 0)</f>
        <v>6</v>
      </c>
      <c r="R5293" s="13">
        <f>IFERROR(VLOOKUP($A5293, 'Fielding Data'!$A$1:$H$12056, 6, 0), 0)</f>
        <v>4</v>
      </c>
      <c r="S5293" s="13">
        <f>IFERROR(VLOOKUP($A5293, 'Fielding Data'!$A$1:$H$12056, 7, 0), 0)</f>
        <v>0</v>
      </c>
      <c r="T5293" s="13">
        <f>IFERROR(VLOOKUP($A5293, 'Fielding Data'!$A$1:$H$12056, 8, 0), 0)</f>
        <v>1</v>
      </c>
      <c r="U5293" s="13">
        <f>SUMIFS('Fielding Data'!E:E, 'Fielding Data'!$A:$A, $A5293)</f>
        <v>6</v>
      </c>
      <c r="V5293" s="13">
        <f>SUMIFS('Fielding Data'!F:F, 'Fielding Data'!$A:$A, $A5293)</f>
        <v>4</v>
      </c>
      <c r="W5293" s="13">
        <f>SUMIFS('Fielding Data'!G:G, 'Fielding Data'!$A:$A, $A5293)</f>
        <v>0</v>
      </c>
      <c r="X5293" s="13">
        <f>SUMIFS('Fielding Data'!H:H, 'Fielding Data'!$A:$A, $A5293)</f>
        <v>1</v>
      </c>
    </row>
    <row r="5294" spans="1:24" x14ac:dyDescent="0.3">
      <c r="A5294" s="13" t="str">
        <f t="shared" si="165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 t="shared" si="164"/>
        <v>1B</v>
      </c>
      <c r="Q5294" s="13">
        <f>IFERROR(VLOOKUP($A5294, 'Fielding Data'!$A$1:$H$12056, 5, 0), 0)</f>
        <v>72</v>
      </c>
      <c r="R5294" s="13">
        <f>IFERROR(VLOOKUP($A5294, 'Fielding Data'!$A$1:$H$12056, 6, 0), 0)</f>
        <v>7</v>
      </c>
      <c r="S5294" s="13">
        <f>IFERROR(VLOOKUP($A5294, 'Fielding Data'!$A$1:$H$12056, 7, 0), 0)</f>
        <v>1</v>
      </c>
      <c r="T5294" s="13">
        <f>IFERROR(VLOOKUP($A5294, 'Fielding Data'!$A$1:$H$12056, 8, 0), 0)</f>
        <v>10</v>
      </c>
      <c r="U5294" s="13">
        <f>SUMIFS('Fielding Data'!E:E, 'Fielding Data'!$A:$A, $A5294)</f>
        <v>180</v>
      </c>
      <c r="V5294" s="13">
        <f>SUMIFS('Fielding Data'!F:F, 'Fielding Data'!$A:$A, $A5294)</f>
        <v>38</v>
      </c>
      <c r="W5294" s="13">
        <f>SUMIFS('Fielding Data'!G:G, 'Fielding Data'!$A:$A, $A5294)</f>
        <v>2</v>
      </c>
      <c r="X5294" s="13">
        <f>SUMIFS('Fielding Data'!H:H, 'Fielding Data'!$A:$A, $A5294)</f>
        <v>13</v>
      </c>
    </row>
    <row r="5295" spans="1:24" x14ac:dyDescent="0.3">
      <c r="A5295" s="13" t="str">
        <f t="shared" si="165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 t="shared" si="164"/>
        <v>CF</v>
      </c>
      <c r="Q5295" s="13">
        <f>IFERROR(VLOOKUP($A5295, 'Fielding Data'!$A$1:$H$12056, 5, 0), 0)</f>
        <v>75</v>
      </c>
      <c r="R5295" s="13">
        <f>IFERROR(VLOOKUP($A5295, 'Fielding Data'!$A$1:$H$12056, 6, 0), 0)</f>
        <v>1</v>
      </c>
      <c r="S5295" s="13">
        <f>IFERROR(VLOOKUP($A5295, 'Fielding Data'!$A$1:$H$12056, 7, 0), 0)</f>
        <v>4</v>
      </c>
      <c r="T5295" s="13">
        <f>IFERROR(VLOOKUP($A5295, 'Fielding Data'!$A$1:$H$12056, 8, 0), 0)</f>
        <v>0</v>
      </c>
      <c r="U5295" s="13">
        <f>SUMIFS('Fielding Data'!E:E, 'Fielding Data'!$A:$A, $A5295)</f>
        <v>454</v>
      </c>
      <c r="V5295" s="13">
        <f>SUMIFS('Fielding Data'!F:F, 'Fielding Data'!$A:$A, $A5295)</f>
        <v>14</v>
      </c>
      <c r="W5295" s="13">
        <f>SUMIFS('Fielding Data'!G:G, 'Fielding Data'!$A:$A, $A5295)</f>
        <v>14</v>
      </c>
      <c r="X5295" s="13">
        <f>SUMIFS('Fielding Data'!H:H, 'Fielding Data'!$A:$A, $A5295)</f>
        <v>4</v>
      </c>
    </row>
    <row r="5296" spans="1:24" x14ac:dyDescent="0.3">
      <c r="A5296" s="13" t="str">
        <f t="shared" si="165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 t="shared" si="164"/>
        <v>2B</v>
      </c>
      <c r="Q5296" s="13">
        <f>IFERROR(VLOOKUP($A5296, 'Fielding Data'!$A$1:$H$12056, 5, 0), 0)</f>
        <v>267</v>
      </c>
      <c r="R5296" s="13">
        <f>IFERROR(VLOOKUP($A5296, 'Fielding Data'!$A$1:$H$12056, 6, 0), 0)</f>
        <v>406</v>
      </c>
      <c r="S5296" s="13">
        <f>IFERROR(VLOOKUP($A5296, 'Fielding Data'!$A$1:$H$12056, 7, 0), 0)</f>
        <v>11</v>
      </c>
      <c r="T5296" s="13">
        <f>IFERROR(VLOOKUP($A5296, 'Fielding Data'!$A$1:$H$12056, 8, 0), 0)</f>
        <v>83</v>
      </c>
      <c r="U5296" s="13">
        <f>SUMIFS('Fielding Data'!E:E, 'Fielding Data'!$A:$A, $A5296)</f>
        <v>267</v>
      </c>
      <c r="V5296" s="13">
        <f>SUMIFS('Fielding Data'!F:F, 'Fielding Data'!$A:$A, $A5296)</f>
        <v>406</v>
      </c>
      <c r="W5296" s="13">
        <f>SUMIFS('Fielding Data'!G:G, 'Fielding Data'!$A:$A, $A5296)</f>
        <v>11</v>
      </c>
      <c r="X5296" s="13">
        <f>SUMIFS('Fielding Data'!H:H, 'Fielding Data'!$A:$A, $A5296)</f>
        <v>83</v>
      </c>
    </row>
    <row r="5297" spans="1:24" x14ac:dyDescent="0.3">
      <c r="A5297" s="13" t="str">
        <f t="shared" si="165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 t="shared" si="164"/>
        <v>P</v>
      </c>
      <c r="Q5297" s="13">
        <f>IFERROR(VLOOKUP($A5297, 'Fielding Data'!$A$1:$H$12056, 5, 0), 0)</f>
        <v>18</v>
      </c>
      <c r="R5297" s="13">
        <f>IFERROR(VLOOKUP($A5297, 'Fielding Data'!$A$1:$H$12056, 6, 0), 0)</f>
        <v>29</v>
      </c>
      <c r="S5297" s="13">
        <f>IFERROR(VLOOKUP($A5297, 'Fielding Data'!$A$1:$H$12056, 7, 0), 0)</f>
        <v>2</v>
      </c>
      <c r="T5297" s="13">
        <f>IFERROR(VLOOKUP($A5297, 'Fielding Data'!$A$1:$H$12056, 8, 0), 0)</f>
        <v>1</v>
      </c>
      <c r="U5297" s="13">
        <f>SUMIFS('Fielding Data'!E:E, 'Fielding Data'!$A:$A, $A5297)</f>
        <v>18</v>
      </c>
      <c r="V5297" s="13">
        <f>SUMIFS('Fielding Data'!F:F, 'Fielding Data'!$A:$A, $A5297)</f>
        <v>29</v>
      </c>
      <c r="W5297" s="13">
        <f>SUMIFS('Fielding Data'!G:G, 'Fielding Data'!$A:$A, $A5297)</f>
        <v>2</v>
      </c>
      <c r="X5297" s="13">
        <f>SUMIFS('Fielding Data'!H:H, 'Fielding Data'!$A:$A, $A5297)</f>
        <v>1</v>
      </c>
    </row>
    <row r="5298" spans="1:24" x14ac:dyDescent="0.3">
      <c r="A5298" s="13" t="str">
        <f t="shared" si="165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 t="shared" si="164"/>
        <v>P</v>
      </c>
      <c r="Q5298" s="13">
        <f>IFERROR(VLOOKUP($A5298, 'Fielding Data'!$A$1:$H$12056, 5, 0), 0)</f>
        <v>12</v>
      </c>
      <c r="R5298" s="13">
        <f>IFERROR(VLOOKUP($A5298, 'Fielding Data'!$A$1:$H$12056, 6, 0), 0)</f>
        <v>18</v>
      </c>
      <c r="S5298" s="13">
        <f>IFERROR(VLOOKUP($A5298, 'Fielding Data'!$A$1:$H$12056, 7, 0), 0)</f>
        <v>0</v>
      </c>
      <c r="T5298" s="13">
        <f>IFERROR(VLOOKUP($A5298, 'Fielding Data'!$A$1:$H$12056, 8, 0), 0)</f>
        <v>1</v>
      </c>
      <c r="U5298" s="13">
        <f>SUMIFS('Fielding Data'!E:E, 'Fielding Data'!$A:$A, $A5298)</f>
        <v>12</v>
      </c>
      <c r="V5298" s="13">
        <f>SUMIFS('Fielding Data'!F:F, 'Fielding Data'!$A:$A, $A5298)</f>
        <v>18</v>
      </c>
      <c r="W5298" s="13">
        <f>SUMIFS('Fielding Data'!G:G, 'Fielding Data'!$A:$A, $A5298)</f>
        <v>0</v>
      </c>
      <c r="X5298" s="13">
        <f>SUMIFS('Fielding Data'!H:H, 'Fielding Data'!$A:$A, $A5298)</f>
        <v>1</v>
      </c>
    </row>
    <row r="5299" spans="1:24" x14ac:dyDescent="0.3">
      <c r="A5299" s="13" t="str">
        <f t="shared" si="165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 t="shared" si="164"/>
        <v>P</v>
      </c>
      <c r="Q5299" s="13">
        <f>IFERROR(VLOOKUP($A5299, 'Fielding Data'!$A$1:$H$12056, 5, 0), 0)</f>
        <v>8</v>
      </c>
      <c r="R5299" s="13">
        <f>IFERROR(VLOOKUP($A5299, 'Fielding Data'!$A$1:$H$12056, 6, 0), 0)</f>
        <v>31</v>
      </c>
      <c r="S5299" s="13">
        <f>IFERROR(VLOOKUP($A5299, 'Fielding Data'!$A$1:$H$12056, 7, 0), 0)</f>
        <v>2</v>
      </c>
      <c r="T5299" s="13">
        <f>IFERROR(VLOOKUP($A5299, 'Fielding Data'!$A$1:$H$12056, 8, 0), 0)</f>
        <v>3</v>
      </c>
      <c r="U5299" s="13">
        <f>SUMIFS('Fielding Data'!E:E, 'Fielding Data'!$A:$A, $A5299)</f>
        <v>8</v>
      </c>
      <c r="V5299" s="13">
        <f>SUMIFS('Fielding Data'!F:F, 'Fielding Data'!$A:$A, $A5299)</f>
        <v>31</v>
      </c>
      <c r="W5299" s="13">
        <f>SUMIFS('Fielding Data'!G:G, 'Fielding Data'!$A:$A, $A5299)</f>
        <v>2</v>
      </c>
      <c r="X5299" s="13">
        <f>SUMIFS('Fielding Data'!H:H, 'Fielding Data'!$A:$A, $A5299)</f>
        <v>3</v>
      </c>
    </row>
    <row r="5300" spans="1:24" x14ac:dyDescent="0.3">
      <c r="A5300" s="13" t="str">
        <f t="shared" si="165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 t="shared" si="164"/>
        <v>P</v>
      </c>
      <c r="Q5300" s="13">
        <f>IFERROR(VLOOKUP($A5300, 'Fielding Data'!$A$1:$H$12056, 5, 0), 0)</f>
        <v>18</v>
      </c>
      <c r="R5300" s="13">
        <f>IFERROR(VLOOKUP($A5300, 'Fielding Data'!$A$1:$H$12056, 6, 0), 0)</f>
        <v>47</v>
      </c>
      <c r="S5300" s="13">
        <f>IFERROR(VLOOKUP($A5300, 'Fielding Data'!$A$1:$H$12056, 7, 0), 0)</f>
        <v>1</v>
      </c>
      <c r="T5300" s="13">
        <f>IFERROR(VLOOKUP($A5300, 'Fielding Data'!$A$1:$H$12056, 8, 0), 0)</f>
        <v>3</v>
      </c>
      <c r="U5300" s="13">
        <f>SUMIFS('Fielding Data'!E:E, 'Fielding Data'!$A:$A, $A5300)</f>
        <v>18</v>
      </c>
      <c r="V5300" s="13">
        <f>SUMIFS('Fielding Data'!F:F, 'Fielding Data'!$A:$A, $A5300)</f>
        <v>47</v>
      </c>
      <c r="W5300" s="13">
        <f>SUMIFS('Fielding Data'!G:G, 'Fielding Data'!$A:$A, $A5300)</f>
        <v>1</v>
      </c>
      <c r="X5300" s="13">
        <f>SUMIFS('Fielding Data'!H:H, 'Fielding Data'!$A:$A, $A5300)</f>
        <v>3</v>
      </c>
    </row>
    <row r="5301" spans="1:24" x14ac:dyDescent="0.3">
      <c r="A5301" s="13" t="str">
        <f t="shared" si="165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 t="shared" si="164"/>
        <v>P</v>
      </c>
      <c r="Q5301" s="13">
        <f>IFERROR(VLOOKUP($A5301, 'Fielding Data'!$A$1:$H$12056, 5, 0), 0)</f>
        <v>0</v>
      </c>
      <c r="R5301" s="13">
        <f>IFERROR(VLOOKUP($A5301, 'Fielding Data'!$A$1:$H$12056, 6, 0), 0)</f>
        <v>1</v>
      </c>
      <c r="S5301" s="13">
        <f>IFERROR(VLOOKUP($A5301, 'Fielding Data'!$A$1:$H$12056, 7, 0), 0)</f>
        <v>0</v>
      </c>
      <c r="T5301" s="13">
        <f>IFERROR(VLOOKUP($A5301, 'Fielding Data'!$A$1:$H$12056, 8, 0), 0)</f>
        <v>0</v>
      </c>
      <c r="U5301" s="13">
        <f>SUMIFS('Fielding Data'!E:E, 'Fielding Data'!$A:$A, $A5301)</f>
        <v>0</v>
      </c>
      <c r="V5301" s="13">
        <f>SUMIFS('Fielding Data'!F:F, 'Fielding Data'!$A:$A, $A5301)</f>
        <v>1</v>
      </c>
      <c r="W5301" s="13">
        <f>SUMIFS('Fielding Data'!G:G, 'Fielding Data'!$A:$A, $A5301)</f>
        <v>0</v>
      </c>
      <c r="X5301" s="13">
        <f>SUMIFS('Fielding Data'!H:H, 'Fielding Data'!$A:$A, $A5301)</f>
        <v>0</v>
      </c>
    </row>
    <row r="5302" spans="1:24" x14ac:dyDescent="0.3">
      <c r="A5302" s="13" t="str">
        <f t="shared" si="165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 t="shared" si="164"/>
        <v>CF</v>
      </c>
      <c r="Q5302" s="13">
        <f>IFERROR(VLOOKUP($A5302, 'Fielding Data'!$A$1:$H$12056, 5, 0), 0)</f>
        <v>100</v>
      </c>
      <c r="R5302" s="13">
        <f>IFERROR(VLOOKUP($A5302, 'Fielding Data'!$A$1:$H$12056, 6, 0), 0)</f>
        <v>2</v>
      </c>
      <c r="S5302" s="13">
        <f>IFERROR(VLOOKUP($A5302, 'Fielding Data'!$A$1:$H$12056, 7, 0), 0)</f>
        <v>1</v>
      </c>
      <c r="T5302" s="13">
        <f>IFERROR(VLOOKUP($A5302, 'Fielding Data'!$A$1:$H$12056, 8, 0), 0)</f>
        <v>1</v>
      </c>
      <c r="U5302" s="13">
        <f>SUMIFS('Fielding Data'!E:E, 'Fielding Data'!$A:$A, $A5302)</f>
        <v>474</v>
      </c>
      <c r="V5302" s="13">
        <f>SUMIFS('Fielding Data'!F:F, 'Fielding Data'!$A:$A, $A5302)</f>
        <v>10</v>
      </c>
      <c r="W5302" s="13">
        <f>SUMIFS('Fielding Data'!G:G, 'Fielding Data'!$A:$A, $A5302)</f>
        <v>12</v>
      </c>
      <c r="X5302" s="13">
        <f>SUMIFS('Fielding Data'!H:H, 'Fielding Data'!$A:$A, $A5302)</f>
        <v>4</v>
      </c>
    </row>
    <row r="5303" spans="1:24" x14ac:dyDescent="0.3">
      <c r="A5303" s="13" t="str">
        <f t="shared" si="165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 t="shared" si="164"/>
        <v>LF</v>
      </c>
      <c r="Q5303" s="13">
        <f>IFERROR(VLOOKUP($A5303, 'Fielding Data'!$A$1:$H$12056, 5, 0), 0)</f>
        <v>7</v>
      </c>
      <c r="R5303" s="13">
        <f>IFERROR(VLOOKUP($A5303, 'Fielding Data'!$A$1:$H$12056, 6, 0), 0)</f>
        <v>0</v>
      </c>
      <c r="S5303" s="13">
        <f>IFERROR(VLOOKUP($A5303, 'Fielding Data'!$A$1:$H$12056, 7, 0), 0)</f>
        <v>1</v>
      </c>
      <c r="T5303" s="13">
        <f>IFERROR(VLOOKUP($A5303, 'Fielding Data'!$A$1:$H$12056, 8, 0), 0)</f>
        <v>0</v>
      </c>
      <c r="U5303" s="13">
        <f>SUMIFS('Fielding Data'!E:E, 'Fielding Data'!$A:$A, $A5303)</f>
        <v>22</v>
      </c>
      <c r="V5303" s="13">
        <f>SUMIFS('Fielding Data'!F:F, 'Fielding Data'!$A:$A, $A5303)</f>
        <v>0</v>
      </c>
      <c r="W5303" s="13">
        <f>SUMIFS('Fielding Data'!G:G, 'Fielding Data'!$A:$A, $A5303)</f>
        <v>2</v>
      </c>
      <c r="X5303" s="13">
        <f>SUMIFS('Fielding Data'!H:H, 'Fielding Data'!$A:$A, $A5303)</f>
        <v>0</v>
      </c>
    </row>
    <row r="5304" spans="1:24" x14ac:dyDescent="0.3">
      <c r="A5304" s="13" t="str">
        <f t="shared" si="165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 t="shared" si="164"/>
        <v>P</v>
      </c>
      <c r="Q5304" s="13">
        <f>IFERROR(VLOOKUP($A5304, 'Fielding Data'!$A$1:$H$12056, 5, 0), 0)</f>
        <v>4</v>
      </c>
      <c r="R5304" s="13">
        <f>IFERROR(VLOOKUP($A5304, 'Fielding Data'!$A$1:$H$12056, 6, 0), 0)</f>
        <v>6</v>
      </c>
      <c r="S5304" s="13">
        <f>IFERROR(VLOOKUP($A5304, 'Fielding Data'!$A$1:$H$12056, 7, 0), 0)</f>
        <v>0</v>
      </c>
      <c r="T5304" s="13">
        <f>IFERROR(VLOOKUP($A5304, 'Fielding Data'!$A$1:$H$12056, 8, 0), 0)</f>
        <v>0</v>
      </c>
      <c r="U5304" s="13">
        <f>SUMIFS('Fielding Data'!E:E, 'Fielding Data'!$A:$A, $A5304)</f>
        <v>4</v>
      </c>
      <c r="V5304" s="13">
        <f>SUMIFS('Fielding Data'!F:F, 'Fielding Data'!$A:$A, $A5304)</f>
        <v>6</v>
      </c>
      <c r="W5304" s="13">
        <f>SUMIFS('Fielding Data'!G:G, 'Fielding Data'!$A:$A, $A5304)</f>
        <v>0</v>
      </c>
      <c r="X5304" s="13">
        <f>SUMIFS('Fielding Data'!H:H, 'Fielding Data'!$A:$A, $A5304)</f>
        <v>0</v>
      </c>
    </row>
    <row r="5305" spans="1:24" x14ac:dyDescent="0.3">
      <c r="A5305" s="13" t="str">
        <f t="shared" si="165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 t="shared" si="164"/>
        <v>2B</v>
      </c>
      <c r="Q5305" s="13">
        <f>IFERROR(VLOOKUP($A5305, 'Fielding Data'!$A$1:$H$12056, 5, 0), 0)</f>
        <v>290</v>
      </c>
      <c r="R5305" s="13">
        <f>IFERROR(VLOOKUP($A5305, 'Fielding Data'!$A$1:$H$12056, 6, 0), 0)</f>
        <v>467</v>
      </c>
      <c r="S5305" s="13">
        <f>IFERROR(VLOOKUP($A5305, 'Fielding Data'!$A$1:$H$12056, 7, 0), 0)</f>
        <v>9</v>
      </c>
      <c r="T5305" s="13">
        <f>IFERROR(VLOOKUP($A5305, 'Fielding Data'!$A$1:$H$12056, 8, 0), 0)</f>
        <v>101</v>
      </c>
      <c r="U5305" s="13">
        <f>SUMIFS('Fielding Data'!E:E, 'Fielding Data'!$A:$A, $A5305)</f>
        <v>290</v>
      </c>
      <c r="V5305" s="13">
        <f>SUMIFS('Fielding Data'!F:F, 'Fielding Data'!$A:$A, $A5305)</f>
        <v>467</v>
      </c>
      <c r="W5305" s="13">
        <f>SUMIFS('Fielding Data'!G:G, 'Fielding Data'!$A:$A, $A5305)</f>
        <v>9</v>
      </c>
      <c r="X5305" s="13">
        <f>SUMIFS('Fielding Data'!H:H, 'Fielding Data'!$A:$A, $A5305)</f>
        <v>101</v>
      </c>
    </row>
    <row r="5306" spans="1:24" x14ac:dyDescent="0.3">
      <c r="A5306" s="13" t="str">
        <f t="shared" si="165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 t="shared" si="164"/>
        <v>P</v>
      </c>
      <c r="Q5306" s="13">
        <f>IFERROR(VLOOKUP($A5306, 'Fielding Data'!$A$1:$H$12056, 5, 0), 0)</f>
        <v>9</v>
      </c>
      <c r="R5306" s="13">
        <f>IFERROR(VLOOKUP($A5306, 'Fielding Data'!$A$1:$H$12056, 6, 0), 0)</f>
        <v>13</v>
      </c>
      <c r="S5306" s="13">
        <f>IFERROR(VLOOKUP($A5306, 'Fielding Data'!$A$1:$H$12056, 7, 0), 0)</f>
        <v>0</v>
      </c>
      <c r="T5306" s="13">
        <f>IFERROR(VLOOKUP($A5306, 'Fielding Data'!$A$1:$H$12056, 8, 0), 0)</f>
        <v>1</v>
      </c>
      <c r="U5306" s="13">
        <f>SUMIFS('Fielding Data'!E:E, 'Fielding Data'!$A:$A, $A5306)</f>
        <v>9</v>
      </c>
      <c r="V5306" s="13">
        <f>SUMIFS('Fielding Data'!F:F, 'Fielding Data'!$A:$A, $A5306)</f>
        <v>13</v>
      </c>
      <c r="W5306" s="13">
        <f>SUMIFS('Fielding Data'!G:G, 'Fielding Data'!$A:$A, $A5306)</f>
        <v>0</v>
      </c>
      <c r="X5306" s="13">
        <f>SUMIFS('Fielding Data'!H:H, 'Fielding Data'!$A:$A, $A5306)</f>
        <v>1</v>
      </c>
    </row>
    <row r="5307" spans="1:24" x14ac:dyDescent="0.3">
      <c r="A5307" s="13" t="str">
        <f t="shared" si="165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 t="shared" si="164"/>
        <v>2B</v>
      </c>
      <c r="Q5307" s="13">
        <f>IFERROR(VLOOKUP($A5307, 'Fielding Data'!$A$1:$H$12056, 5, 0), 0)</f>
        <v>181</v>
      </c>
      <c r="R5307" s="13">
        <f>IFERROR(VLOOKUP($A5307, 'Fielding Data'!$A$1:$H$12056, 6, 0), 0)</f>
        <v>347</v>
      </c>
      <c r="S5307" s="13">
        <f>IFERROR(VLOOKUP($A5307, 'Fielding Data'!$A$1:$H$12056, 7, 0), 0)</f>
        <v>6</v>
      </c>
      <c r="T5307" s="13">
        <f>IFERROR(VLOOKUP($A5307, 'Fielding Data'!$A$1:$H$12056, 8, 0), 0)</f>
        <v>63</v>
      </c>
      <c r="U5307" s="13">
        <f>SUMIFS('Fielding Data'!E:E, 'Fielding Data'!$A:$A, $A5307)</f>
        <v>181</v>
      </c>
      <c r="V5307" s="13">
        <f>SUMIFS('Fielding Data'!F:F, 'Fielding Data'!$A:$A, $A5307)</f>
        <v>347</v>
      </c>
      <c r="W5307" s="13">
        <f>SUMIFS('Fielding Data'!G:G, 'Fielding Data'!$A:$A, $A5307)</f>
        <v>6</v>
      </c>
      <c r="X5307" s="13">
        <f>SUMIFS('Fielding Data'!H:H, 'Fielding Data'!$A:$A, $A5307)</f>
        <v>63</v>
      </c>
    </row>
    <row r="5308" spans="1:24" x14ac:dyDescent="0.3">
      <c r="A5308" s="13" t="str">
        <f t="shared" si="165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 t="shared" si="164"/>
        <v>P</v>
      </c>
      <c r="Q5308" s="13">
        <f>IFERROR(VLOOKUP($A5308, 'Fielding Data'!$A$1:$H$12056, 5, 0), 0)</f>
        <v>0</v>
      </c>
      <c r="R5308" s="13">
        <f>IFERROR(VLOOKUP($A5308, 'Fielding Data'!$A$1:$H$12056, 6, 0), 0)</f>
        <v>0</v>
      </c>
      <c r="S5308" s="13">
        <f>IFERROR(VLOOKUP($A5308, 'Fielding Data'!$A$1:$H$12056, 7, 0), 0)</f>
        <v>0</v>
      </c>
      <c r="T5308" s="13">
        <f>IFERROR(VLOOKUP($A5308, 'Fielding Data'!$A$1:$H$12056, 8, 0), 0)</f>
        <v>0</v>
      </c>
      <c r="U5308" s="13">
        <f>SUMIFS('Fielding Data'!E:E, 'Fielding Data'!$A:$A, $A5308)</f>
        <v>0</v>
      </c>
      <c r="V5308" s="13">
        <f>SUMIFS('Fielding Data'!F:F, 'Fielding Data'!$A:$A, $A5308)</f>
        <v>0</v>
      </c>
      <c r="W5308" s="13">
        <f>SUMIFS('Fielding Data'!G:G, 'Fielding Data'!$A:$A, $A5308)</f>
        <v>0</v>
      </c>
      <c r="X5308" s="13">
        <f>SUMIFS('Fielding Data'!H:H, 'Fielding Data'!$A:$A, $A5308)</f>
        <v>0</v>
      </c>
    </row>
    <row r="5309" spans="1:24" x14ac:dyDescent="0.3">
      <c r="A5309" s="13" t="str">
        <f t="shared" si="165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 t="shared" si="164"/>
        <v>P</v>
      </c>
      <c r="Q5309" s="13">
        <f>IFERROR(VLOOKUP($A5309, 'Fielding Data'!$A$1:$H$12056, 5, 0), 0)</f>
        <v>1</v>
      </c>
      <c r="R5309" s="13">
        <f>IFERROR(VLOOKUP($A5309, 'Fielding Data'!$A$1:$H$12056, 6, 0), 0)</f>
        <v>1</v>
      </c>
      <c r="S5309" s="13">
        <f>IFERROR(VLOOKUP($A5309, 'Fielding Data'!$A$1:$H$12056, 7, 0), 0)</f>
        <v>1</v>
      </c>
      <c r="T5309" s="13">
        <f>IFERROR(VLOOKUP($A5309, 'Fielding Data'!$A$1:$H$12056, 8, 0), 0)</f>
        <v>0</v>
      </c>
      <c r="U5309" s="13">
        <f>SUMIFS('Fielding Data'!E:E, 'Fielding Data'!$A:$A, $A5309)</f>
        <v>1</v>
      </c>
      <c r="V5309" s="13">
        <f>SUMIFS('Fielding Data'!F:F, 'Fielding Data'!$A:$A, $A5309)</f>
        <v>1</v>
      </c>
      <c r="W5309" s="13">
        <f>SUMIFS('Fielding Data'!G:G, 'Fielding Data'!$A:$A, $A5309)</f>
        <v>1</v>
      </c>
      <c r="X5309" s="13">
        <f>SUMIFS('Fielding Data'!H:H, 'Fielding Data'!$A:$A, $A5309)</f>
        <v>0</v>
      </c>
    </row>
    <row r="5310" spans="1:24" x14ac:dyDescent="0.3">
      <c r="A5310" s="13" t="str">
        <f t="shared" si="165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 t="shared" si="164"/>
        <v>P</v>
      </c>
      <c r="Q5310" s="13">
        <f>IFERROR(VLOOKUP($A5310, 'Fielding Data'!$A$1:$H$12056, 5, 0), 0)</f>
        <v>14</v>
      </c>
      <c r="R5310" s="13">
        <f>IFERROR(VLOOKUP($A5310, 'Fielding Data'!$A$1:$H$12056, 6, 0), 0)</f>
        <v>17</v>
      </c>
      <c r="S5310" s="13">
        <f>IFERROR(VLOOKUP($A5310, 'Fielding Data'!$A$1:$H$12056, 7, 0), 0)</f>
        <v>0</v>
      </c>
      <c r="T5310" s="13">
        <f>IFERROR(VLOOKUP($A5310, 'Fielding Data'!$A$1:$H$12056, 8, 0), 0)</f>
        <v>1</v>
      </c>
      <c r="U5310" s="13">
        <f>SUMIFS('Fielding Data'!E:E, 'Fielding Data'!$A:$A, $A5310)</f>
        <v>14</v>
      </c>
      <c r="V5310" s="13">
        <f>SUMIFS('Fielding Data'!F:F, 'Fielding Data'!$A:$A, $A5310)</f>
        <v>17</v>
      </c>
      <c r="W5310" s="13">
        <f>SUMIFS('Fielding Data'!G:G, 'Fielding Data'!$A:$A, $A5310)</f>
        <v>0</v>
      </c>
      <c r="X5310" s="13">
        <f>SUMIFS('Fielding Data'!H:H, 'Fielding Data'!$A:$A, $A5310)</f>
        <v>1</v>
      </c>
    </row>
    <row r="5311" spans="1:24" x14ac:dyDescent="0.3">
      <c r="A5311" s="13" t="str">
        <f t="shared" si="165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 t="shared" si="164"/>
        <v>P</v>
      </c>
      <c r="Q5311" s="13">
        <f>IFERROR(VLOOKUP($A5311, 'Fielding Data'!$A$1:$H$12056, 5, 0), 0)</f>
        <v>1</v>
      </c>
      <c r="R5311" s="13">
        <f>IFERROR(VLOOKUP($A5311, 'Fielding Data'!$A$1:$H$12056, 6, 0), 0)</f>
        <v>2</v>
      </c>
      <c r="S5311" s="13">
        <f>IFERROR(VLOOKUP($A5311, 'Fielding Data'!$A$1:$H$12056, 7, 0), 0)</f>
        <v>0</v>
      </c>
      <c r="T5311" s="13">
        <f>IFERROR(VLOOKUP($A5311, 'Fielding Data'!$A$1:$H$12056, 8, 0), 0)</f>
        <v>0</v>
      </c>
      <c r="U5311" s="13">
        <f>SUMIFS('Fielding Data'!E:E, 'Fielding Data'!$A:$A, $A5311)</f>
        <v>1</v>
      </c>
      <c r="V5311" s="13">
        <f>SUMIFS('Fielding Data'!F:F, 'Fielding Data'!$A:$A, $A5311)</f>
        <v>2</v>
      </c>
      <c r="W5311" s="13">
        <f>SUMIFS('Fielding Data'!G:G, 'Fielding Data'!$A:$A, $A5311)</f>
        <v>0</v>
      </c>
      <c r="X5311" s="13">
        <f>SUMIFS('Fielding Data'!H:H, 'Fielding Data'!$A:$A, $A5311)</f>
        <v>0</v>
      </c>
    </row>
    <row r="5312" spans="1:24" x14ac:dyDescent="0.3">
      <c r="A5312" s="13" t="str">
        <f t="shared" si="165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 t="shared" si="164"/>
        <v>2B</v>
      </c>
      <c r="Q5312" s="13">
        <f>IFERROR(VLOOKUP($A5312, 'Fielding Data'!$A$1:$H$12056, 5, 0), 0)</f>
        <v>1</v>
      </c>
      <c r="R5312" s="13">
        <f>IFERROR(VLOOKUP($A5312, 'Fielding Data'!$A$1:$H$12056, 6, 0), 0)</f>
        <v>9</v>
      </c>
      <c r="S5312" s="13">
        <f>IFERROR(VLOOKUP($A5312, 'Fielding Data'!$A$1:$H$12056, 7, 0), 0)</f>
        <v>0</v>
      </c>
      <c r="T5312" s="13">
        <f>IFERROR(VLOOKUP($A5312, 'Fielding Data'!$A$1:$H$12056, 8, 0), 0)</f>
        <v>4</v>
      </c>
      <c r="U5312" s="13">
        <f>SUMIFS('Fielding Data'!E:E, 'Fielding Data'!$A:$A, $A5312)</f>
        <v>1</v>
      </c>
      <c r="V5312" s="13">
        <f>SUMIFS('Fielding Data'!F:F, 'Fielding Data'!$A:$A, $A5312)</f>
        <v>9</v>
      </c>
      <c r="W5312" s="13">
        <f>SUMIFS('Fielding Data'!G:G, 'Fielding Data'!$A:$A, $A5312)</f>
        <v>0</v>
      </c>
      <c r="X5312" s="13">
        <f>SUMIFS('Fielding Data'!H:H, 'Fielding Data'!$A:$A, $A5312)</f>
        <v>4</v>
      </c>
    </row>
    <row r="5313" spans="1:24" x14ac:dyDescent="0.3">
      <c r="A5313" s="13" t="str">
        <f t="shared" si="165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 t="shared" si="164"/>
        <v>P</v>
      </c>
      <c r="Q5313" s="13">
        <f>IFERROR(VLOOKUP($A5313, 'Fielding Data'!$A$1:$H$12056, 5, 0), 0)</f>
        <v>22</v>
      </c>
      <c r="R5313" s="13">
        <f>IFERROR(VLOOKUP($A5313, 'Fielding Data'!$A$1:$H$12056, 6, 0), 0)</f>
        <v>14</v>
      </c>
      <c r="S5313" s="13">
        <f>IFERROR(VLOOKUP($A5313, 'Fielding Data'!$A$1:$H$12056, 7, 0), 0)</f>
        <v>0</v>
      </c>
      <c r="T5313" s="13">
        <f>IFERROR(VLOOKUP($A5313, 'Fielding Data'!$A$1:$H$12056, 8, 0), 0)</f>
        <v>2</v>
      </c>
      <c r="U5313" s="13">
        <f>SUMIFS('Fielding Data'!E:E, 'Fielding Data'!$A:$A, $A5313)</f>
        <v>22</v>
      </c>
      <c r="V5313" s="13">
        <f>SUMIFS('Fielding Data'!F:F, 'Fielding Data'!$A:$A, $A5313)</f>
        <v>14</v>
      </c>
      <c r="W5313" s="13">
        <f>SUMIFS('Fielding Data'!G:G, 'Fielding Data'!$A:$A, $A5313)</f>
        <v>0</v>
      </c>
      <c r="X5313" s="13">
        <f>SUMIFS('Fielding Data'!H:H, 'Fielding Data'!$A:$A, $A5313)</f>
        <v>2</v>
      </c>
    </row>
    <row r="5314" spans="1:24" x14ac:dyDescent="0.3">
      <c r="A5314" s="13" t="str">
        <f t="shared" si="165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 t="shared" ref="P5314:P5377" si="166">IFERROR(VLOOKUP($A5314, Fielding, 4, 0), "Other")</f>
        <v>P</v>
      </c>
      <c r="Q5314" s="13">
        <f>IFERROR(VLOOKUP($A5314, 'Fielding Data'!$A$1:$H$12056, 5, 0), 0)</f>
        <v>1</v>
      </c>
      <c r="R5314" s="13">
        <f>IFERROR(VLOOKUP($A5314, 'Fielding Data'!$A$1:$H$12056, 6, 0), 0)</f>
        <v>0</v>
      </c>
      <c r="S5314" s="13">
        <f>IFERROR(VLOOKUP($A5314, 'Fielding Data'!$A$1:$H$12056, 7, 0), 0)</f>
        <v>0</v>
      </c>
      <c r="T5314" s="13">
        <f>IFERROR(VLOOKUP($A5314, 'Fielding Data'!$A$1:$H$12056, 8, 0), 0)</f>
        <v>0</v>
      </c>
      <c r="U5314" s="13">
        <f>SUMIFS('Fielding Data'!E:E, 'Fielding Data'!$A:$A, $A5314)</f>
        <v>1</v>
      </c>
      <c r="V5314" s="13">
        <f>SUMIFS('Fielding Data'!F:F, 'Fielding Data'!$A:$A, $A5314)</f>
        <v>0</v>
      </c>
      <c r="W5314" s="13">
        <f>SUMIFS('Fielding Data'!G:G, 'Fielding Data'!$A:$A, $A5314)</f>
        <v>0</v>
      </c>
      <c r="X5314" s="13">
        <f>SUMIFS('Fielding Data'!H:H, 'Fielding Data'!$A:$A, $A5314)</f>
        <v>0</v>
      </c>
    </row>
    <row r="5315" spans="1:24" x14ac:dyDescent="0.3">
      <c r="A5315" s="13" t="str">
        <f t="shared" ref="A5315:A5378" si="167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 t="shared" si="166"/>
        <v>1B</v>
      </c>
      <c r="Q5315" s="13">
        <f>IFERROR(VLOOKUP($A5315, 'Fielding Data'!$A$1:$H$12056, 5, 0), 0)</f>
        <v>168</v>
      </c>
      <c r="R5315" s="13">
        <f>IFERROR(VLOOKUP($A5315, 'Fielding Data'!$A$1:$H$12056, 6, 0), 0)</f>
        <v>9</v>
      </c>
      <c r="S5315" s="13">
        <f>IFERROR(VLOOKUP($A5315, 'Fielding Data'!$A$1:$H$12056, 7, 0), 0)</f>
        <v>0</v>
      </c>
      <c r="T5315" s="13">
        <f>IFERROR(VLOOKUP($A5315, 'Fielding Data'!$A$1:$H$12056, 8, 0), 0)</f>
        <v>25</v>
      </c>
      <c r="U5315" s="13">
        <f>SUMIFS('Fielding Data'!E:E, 'Fielding Data'!$A:$A, $A5315)</f>
        <v>168</v>
      </c>
      <c r="V5315" s="13">
        <f>SUMIFS('Fielding Data'!F:F, 'Fielding Data'!$A:$A, $A5315)</f>
        <v>9</v>
      </c>
      <c r="W5315" s="13">
        <f>SUMIFS('Fielding Data'!G:G, 'Fielding Data'!$A:$A, $A5315)</f>
        <v>0</v>
      </c>
      <c r="X5315" s="13">
        <f>SUMIFS('Fielding Data'!H:H, 'Fielding Data'!$A:$A, $A5315)</f>
        <v>25</v>
      </c>
    </row>
    <row r="5316" spans="1:24" x14ac:dyDescent="0.3">
      <c r="A5316" s="13" t="str">
        <f t="shared" si="167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 t="shared" si="166"/>
        <v>P</v>
      </c>
      <c r="Q5316" s="13">
        <f>IFERROR(VLOOKUP($A5316, 'Fielding Data'!$A$1:$H$12056, 5, 0), 0)</f>
        <v>1</v>
      </c>
      <c r="R5316" s="13">
        <f>IFERROR(VLOOKUP($A5316, 'Fielding Data'!$A$1:$H$12056, 6, 0), 0)</f>
        <v>3</v>
      </c>
      <c r="S5316" s="13">
        <f>IFERROR(VLOOKUP($A5316, 'Fielding Data'!$A$1:$H$12056, 7, 0), 0)</f>
        <v>0</v>
      </c>
      <c r="T5316" s="13">
        <f>IFERROR(VLOOKUP($A5316, 'Fielding Data'!$A$1:$H$12056, 8, 0), 0)</f>
        <v>0</v>
      </c>
      <c r="U5316" s="13">
        <f>SUMIFS('Fielding Data'!E:E, 'Fielding Data'!$A:$A, $A5316)</f>
        <v>1</v>
      </c>
      <c r="V5316" s="13">
        <f>SUMIFS('Fielding Data'!F:F, 'Fielding Data'!$A:$A, $A5316)</f>
        <v>3</v>
      </c>
      <c r="W5316" s="13">
        <f>SUMIFS('Fielding Data'!G:G, 'Fielding Data'!$A:$A, $A5316)</f>
        <v>0</v>
      </c>
      <c r="X5316" s="13">
        <f>SUMIFS('Fielding Data'!H:H, 'Fielding Data'!$A:$A, $A5316)</f>
        <v>0</v>
      </c>
    </row>
    <row r="5317" spans="1:24" x14ac:dyDescent="0.3">
      <c r="A5317" s="13" t="str">
        <f t="shared" si="167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 t="shared" si="166"/>
        <v>P</v>
      </c>
      <c r="Q5317" s="13">
        <f>IFERROR(VLOOKUP($A5317, 'Fielding Data'!$A$1:$H$12056, 5, 0), 0)</f>
        <v>0</v>
      </c>
      <c r="R5317" s="13">
        <f>IFERROR(VLOOKUP($A5317, 'Fielding Data'!$A$1:$H$12056, 6, 0), 0)</f>
        <v>0</v>
      </c>
      <c r="S5317" s="13">
        <f>IFERROR(VLOOKUP($A5317, 'Fielding Data'!$A$1:$H$12056, 7, 0), 0)</f>
        <v>0</v>
      </c>
      <c r="T5317" s="13">
        <f>IFERROR(VLOOKUP($A5317, 'Fielding Data'!$A$1:$H$12056, 8, 0), 0)</f>
        <v>0</v>
      </c>
      <c r="U5317" s="13">
        <f>SUMIFS('Fielding Data'!E:E, 'Fielding Data'!$A:$A, $A5317)</f>
        <v>0</v>
      </c>
      <c r="V5317" s="13">
        <f>SUMIFS('Fielding Data'!F:F, 'Fielding Data'!$A:$A, $A5317)</f>
        <v>0</v>
      </c>
      <c r="W5317" s="13">
        <f>SUMIFS('Fielding Data'!G:G, 'Fielding Data'!$A:$A, $A5317)</f>
        <v>0</v>
      </c>
      <c r="X5317" s="13">
        <f>SUMIFS('Fielding Data'!H:H, 'Fielding Data'!$A:$A, $A5317)</f>
        <v>0</v>
      </c>
    </row>
    <row r="5318" spans="1:24" x14ac:dyDescent="0.3">
      <c r="A5318" s="13" t="str">
        <f t="shared" si="167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 t="shared" si="166"/>
        <v>3B</v>
      </c>
      <c r="Q5318" s="13">
        <f>IFERROR(VLOOKUP($A5318, 'Fielding Data'!$A$1:$H$12056, 5, 0), 0)</f>
        <v>2</v>
      </c>
      <c r="R5318" s="13">
        <f>IFERROR(VLOOKUP($A5318, 'Fielding Data'!$A$1:$H$12056, 6, 0), 0)</f>
        <v>18</v>
      </c>
      <c r="S5318" s="13">
        <f>IFERROR(VLOOKUP($A5318, 'Fielding Data'!$A$1:$H$12056, 7, 0), 0)</f>
        <v>2</v>
      </c>
      <c r="T5318" s="13">
        <f>IFERROR(VLOOKUP($A5318, 'Fielding Data'!$A$1:$H$12056, 8, 0), 0)</f>
        <v>1</v>
      </c>
      <c r="U5318" s="13">
        <f>SUMIFS('Fielding Data'!E:E, 'Fielding Data'!$A:$A, $A5318)</f>
        <v>2</v>
      </c>
      <c r="V5318" s="13">
        <f>SUMIFS('Fielding Data'!F:F, 'Fielding Data'!$A:$A, $A5318)</f>
        <v>18</v>
      </c>
      <c r="W5318" s="13">
        <f>SUMIFS('Fielding Data'!G:G, 'Fielding Data'!$A:$A, $A5318)</f>
        <v>2</v>
      </c>
      <c r="X5318" s="13">
        <f>SUMIFS('Fielding Data'!H:H, 'Fielding Data'!$A:$A, $A5318)</f>
        <v>1</v>
      </c>
    </row>
    <row r="5319" spans="1:24" x14ac:dyDescent="0.3">
      <c r="A5319" s="13" t="str">
        <f t="shared" si="167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 t="shared" si="166"/>
        <v>2B</v>
      </c>
      <c r="Q5319" s="13">
        <f>IFERROR(VLOOKUP($A5319, 'Fielding Data'!$A$1:$H$12056, 5, 0), 0)</f>
        <v>10</v>
      </c>
      <c r="R5319" s="13">
        <f>IFERROR(VLOOKUP($A5319, 'Fielding Data'!$A$1:$H$12056, 6, 0), 0)</f>
        <v>11</v>
      </c>
      <c r="S5319" s="13">
        <f>IFERROR(VLOOKUP($A5319, 'Fielding Data'!$A$1:$H$12056, 7, 0), 0)</f>
        <v>0</v>
      </c>
      <c r="T5319" s="13">
        <f>IFERROR(VLOOKUP($A5319, 'Fielding Data'!$A$1:$H$12056, 8, 0), 0)</f>
        <v>2</v>
      </c>
      <c r="U5319" s="13">
        <f>SUMIFS('Fielding Data'!E:E, 'Fielding Data'!$A:$A, $A5319)</f>
        <v>19</v>
      </c>
      <c r="V5319" s="13">
        <f>SUMIFS('Fielding Data'!F:F, 'Fielding Data'!$A:$A, $A5319)</f>
        <v>25</v>
      </c>
      <c r="W5319" s="13">
        <f>SUMIFS('Fielding Data'!G:G, 'Fielding Data'!$A:$A, $A5319)</f>
        <v>0</v>
      </c>
      <c r="X5319" s="13">
        <f>SUMIFS('Fielding Data'!H:H, 'Fielding Data'!$A:$A, $A5319)</f>
        <v>7</v>
      </c>
    </row>
    <row r="5320" spans="1:24" x14ac:dyDescent="0.3">
      <c r="A5320" s="13" t="str">
        <f t="shared" si="167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 t="shared" si="166"/>
        <v>1B</v>
      </c>
      <c r="Q5320" s="13">
        <f>IFERROR(VLOOKUP($A5320, 'Fielding Data'!$A$1:$H$12056, 5, 0), 0)</f>
        <v>257</v>
      </c>
      <c r="R5320" s="13">
        <f>IFERROR(VLOOKUP($A5320, 'Fielding Data'!$A$1:$H$12056, 6, 0), 0)</f>
        <v>30</v>
      </c>
      <c r="S5320" s="13">
        <f>IFERROR(VLOOKUP($A5320, 'Fielding Data'!$A$1:$H$12056, 7, 0), 0)</f>
        <v>4</v>
      </c>
      <c r="T5320" s="13">
        <f>IFERROR(VLOOKUP($A5320, 'Fielding Data'!$A$1:$H$12056, 8, 0), 0)</f>
        <v>24</v>
      </c>
      <c r="U5320" s="13">
        <f>SUMIFS('Fielding Data'!E:E, 'Fielding Data'!$A:$A, $A5320)</f>
        <v>331</v>
      </c>
      <c r="V5320" s="13">
        <f>SUMIFS('Fielding Data'!F:F, 'Fielding Data'!$A:$A, $A5320)</f>
        <v>32</v>
      </c>
      <c r="W5320" s="13">
        <f>SUMIFS('Fielding Data'!G:G, 'Fielding Data'!$A:$A, $A5320)</f>
        <v>4</v>
      </c>
      <c r="X5320" s="13">
        <f>SUMIFS('Fielding Data'!H:H, 'Fielding Data'!$A:$A, $A5320)</f>
        <v>26</v>
      </c>
    </row>
    <row r="5321" spans="1:24" x14ac:dyDescent="0.3">
      <c r="A5321" s="13" t="str">
        <f t="shared" si="167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 t="shared" si="166"/>
        <v>P</v>
      </c>
      <c r="Q5321" s="13">
        <f>IFERROR(VLOOKUP($A5321, 'Fielding Data'!$A$1:$H$12056, 5, 0), 0)</f>
        <v>4</v>
      </c>
      <c r="R5321" s="13">
        <f>IFERROR(VLOOKUP($A5321, 'Fielding Data'!$A$1:$H$12056, 6, 0), 0)</f>
        <v>4</v>
      </c>
      <c r="S5321" s="13">
        <f>IFERROR(VLOOKUP($A5321, 'Fielding Data'!$A$1:$H$12056, 7, 0), 0)</f>
        <v>0</v>
      </c>
      <c r="T5321" s="13">
        <f>IFERROR(VLOOKUP($A5321, 'Fielding Data'!$A$1:$H$12056, 8, 0), 0)</f>
        <v>1</v>
      </c>
      <c r="U5321" s="13">
        <f>SUMIFS('Fielding Data'!E:E, 'Fielding Data'!$A:$A, $A5321)</f>
        <v>4</v>
      </c>
      <c r="V5321" s="13">
        <f>SUMIFS('Fielding Data'!F:F, 'Fielding Data'!$A:$A, $A5321)</f>
        <v>4</v>
      </c>
      <c r="W5321" s="13">
        <f>SUMIFS('Fielding Data'!G:G, 'Fielding Data'!$A:$A, $A5321)</f>
        <v>0</v>
      </c>
      <c r="X5321" s="13">
        <f>SUMIFS('Fielding Data'!H:H, 'Fielding Data'!$A:$A, $A5321)</f>
        <v>1</v>
      </c>
    </row>
    <row r="5322" spans="1:24" x14ac:dyDescent="0.3">
      <c r="A5322" s="13" t="str">
        <f t="shared" si="167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 t="shared" si="166"/>
        <v>LF</v>
      </c>
      <c r="Q5322" s="13">
        <f>IFERROR(VLOOKUP($A5322, 'Fielding Data'!$A$1:$H$12056, 5, 0), 0)</f>
        <v>70</v>
      </c>
      <c r="R5322" s="13">
        <f>IFERROR(VLOOKUP($A5322, 'Fielding Data'!$A$1:$H$12056, 6, 0), 0)</f>
        <v>0</v>
      </c>
      <c r="S5322" s="13">
        <f>IFERROR(VLOOKUP($A5322, 'Fielding Data'!$A$1:$H$12056, 7, 0), 0)</f>
        <v>0</v>
      </c>
      <c r="T5322" s="13">
        <f>IFERROR(VLOOKUP($A5322, 'Fielding Data'!$A$1:$H$12056, 8, 0), 0)</f>
        <v>0</v>
      </c>
      <c r="U5322" s="13">
        <f>SUMIFS('Fielding Data'!E:E, 'Fielding Data'!$A:$A, $A5322)</f>
        <v>152</v>
      </c>
      <c r="V5322" s="13">
        <f>SUMIFS('Fielding Data'!F:F, 'Fielding Data'!$A:$A, $A5322)</f>
        <v>0</v>
      </c>
      <c r="W5322" s="13">
        <f>SUMIFS('Fielding Data'!G:G, 'Fielding Data'!$A:$A, $A5322)</f>
        <v>0</v>
      </c>
      <c r="X5322" s="13">
        <f>SUMIFS('Fielding Data'!H:H, 'Fielding Data'!$A:$A, $A5322)</f>
        <v>0</v>
      </c>
    </row>
    <row r="5323" spans="1:24" x14ac:dyDescent="0.3">
      <c r="A5323" s="13" t="str">
        <f t="shared" si="167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 t="shared" si="166"/>
        <v>P</v>
      </c>
      <c r="Q5323" s="13">
        <f>IFERROR(VLOOKUP($A5323, 'Fielding Data'!$A$1:$H$12056, 5, 0), 0)</f>
        <v>18</v>
      </c>
      <c r="R5323" s="13">
        <f>IFERROR(VLOOKUP($A5323, 'Fielding Data'!$A$1:$H$12056, 6, 0), 0)</f>
        <v>16</v>
      </c>
      <c r="S5323" s="13">
        <f>IFERROR(VLOOKUP($A5323, 'Fielding Data'!$A$1:$H$12056, 7, 0), 0)</f>
        <v>1</v>
      </c>
      <c r="T5323" s="13">
        <f>IFERROR(VLOOKUP($A5323, 'Fielding Data'!$A$1:$H$12056, 8, 0), 0)</f>
        <v>0</v>
      </c>
      <c r="U5323" s="13">
        <f>SUMIFS('Fielding Data'!E:E, 'Fielding Data'!$A:$A, $A5323)</f>
        <v>18</v>
      </c>
      <c r="V5323" s="13">
        <f>SUMIFS('Fielding Data'!F:F, 'Fielding Data'!$A:$A, $A5323)</f>
        <v>16</v>
      </c>
      <c r="W5323" s="13">
        <f>SUMIFS('Fielding Data'!G:G, 'Fielding Data'!$A:$A, $A5323)</f>
        <v>1</v>
      </c>
      <c r="X5323" s="13">
        <f>SUMIFS('Fielding Data'!H:H, 'Fielding Data'!$A:$A, $A5323)</f>
        <v>0</v>
      </c>
    </row>
    <row r="5324" spans="1:24" x14ac:dyDescent="0.3">
      <c r="A5324" s="13" t="str">
        <f t="shared" si="167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 t="shared" si="166"/>
        <v>P</v>
      </c>
      <c r="Q5324" s="13">
        <f>IFERROR(VLOOKUP($A5324, 'Fielding Data'!$A$1:$H$12056, 5, 0), 0)</f>
        <v>0</v>
      </c>
      <c r="R5324" s="13">
        <f>IFERROR(VLOOKUP($A5324, 'Fielding Data'!$A$1:$H$12056, 6, 0), 0)</f>
        <v>0</v>
      </c>
      <c r="S5324" s="13">
        <f>IFERROR(VLOOKUP($A5324, 'Fielding Data'!$A$1:$H$12056, 7, 0), 0)</f>
        <v>0</v>
      </c>
      <c r="T5324" s="13">
        <f>IFERROR(VLOOKUP($A5324, 'Fielding Data'!$A$1:$H$12056, 8, 0), 0)</f>
        <v>0</v>
      </c>
      <c r="U5324" s="13">
        <f>SUMIFS('Fielding Data'!E:E, 'Fielding Data'!$A:$A, $A5324)</f>
        <v>0</v>
      </c>
      <c r="V5324" s="13">
        <f>SUMIFS('Fielding Data'!F:F, 'Fielding Data'!$A:$A, $A5324)</f>
        <v>0</v>
      </c>
      <c r="W5324" s="13">
        <f>SUMIFS('Fielding Data'!G:G, 'Fielding Data'!$A:$A, $A5324)</f>
        <v>0</v>
      </c>
      <c r="X5324" s="13">
        <f>SUMIFS('Fielding Data'!H:H, 'Fielding Data'!$A:$A, $A5324)</f>
        <v>0</v>
      </c>
    </row>
    <row r="5325" spans="1:24" x14ac:dyDescent="0.3">
      <c r="A5325" s="13" t="str">
        <f t="shared" si="167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 t="shared" si="166"/>
        <v>CF</v>
      </c>
      <c r="Q5325" s="13">
        <f>IFERROR(VLOOKUP($A5325, 'Fielding Data'!$A$1:$H$12056, 5, 0), 0)</f>
        <v>293</v>
      </c>
      <c r="R5325" s="13">
        <f>IFERROR(VLOOKUP($A5325, 'Fielding Data'!$A$1:$H$12056, 6, 0), 0)</f>
        <v>6</v>
      </c>
      <c r="S5325" s="13">
        <f>IFERROR(VLOOKUP($A5325, 'Fielding Data'!$A$1:$H$12056, 7, 0), 0)</f>
        <v>5</v>
      </c>
      <c r="T5325" s="13">
        <f>IFERROR(VLOOKUP($A5325, 'Fielding Data'!$A$1:$H$12056, 8, 0), 0)</f>
        <v>0</v>
      </c>
      <c r="U5325" s="13">
        <f>SUMIFS('Fielding Data'!E:E, 'Fielding Data'!$A:$A, $A5325)</f>
        <v>586</v>
      </c>
      <c r="V5325" s="13">
        <f>SUMIFS('Fielding Data'!F:F, 'Fielding Data'!$A:$A, $A5325)</f>
        <v>12</v>
      </c>
      <c r="W5325" s="13">
        <f>SUMIFS('Fielding Data'!G:G, 'Fielding Data'!$A:$A, $A5325)</f>
        <v>10</v>
      </c>
      <c r="X5325" s="13">
        <f>SUMIFS('Fielding Data'!H:H, 'Fielding Data'!$A:$A, $A5325)</f>
        <v>0</v>
      </c>
    </row>
    <row r="5326" spans="1:24" x14ac:dyDescent="0.3">
      <c r="A5326" s="13" t="str">
        <f t="shared" si="167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 t="shared" si="166"/>
        <v>C</v>
      </c>
      <c r="Q5326" s="13">
        <f>IFERROR(VLOOKUP($A5326, 'Fielding Data'!$A$1:$H$12056, 5, 0), 0)</f>
        <v>339</v>
      </c>
      <c r="R5326" s="13">
        <f>IFERROR(VLOOKUP($A5326, 'Fielding Data'!$A$1:$H$12056, 6, 0), 0)</f>
        <v>28</v>
      </c>
      <c r="S5326" s="13">
        <f>IFERROR(VLOOKUP($A5326, 'Fielding Data'!$A$1:$H$12056, 7, 0), 0)</f>
        <v>2</v>
      </c>
      <c r="T5326" s="13">
        <f>IFERROR(VLOOKUP($A5326, 'Fielding Data'!$A$1:$H$12056, 8, 0), 0)</f>
        <v>4</v>
      </c>
      <c r="U5326" s="13">
        <f>SUMIFS('Fielding Data'!E:E, 'Fielding Data'!$A:$A, $A5326)</f>
        <v>339</v>
      </c>
      <c r="V5326" s="13">
        <f>SUMIFS('Fielding Data'!F:F, 'Fielding Data'!$A:$A, $A5326)</f>
        <v>28</v>
      </c>
      <c r="W5326" s="13">
        <f>SUMIFS('Fielding Data'!G:G, 'Fielding Data'!$A:$A, $A5326)</f>
        <v>2</v>
      </c>
      <c r="X5326" s="13">
        <f>SUMIFS('Fielding Data'!H:H, 'Fielding Data'!$A:$A, $A5326)</f>
        <v>4</v>
      </c>
    </row>
    <row r="5327" spans="1:24" x14ac:dyDescent="0.3">
      <c r="A5327" s="13" t="str">
        <f t="shared" si="167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 t="shared" si="166"/>
        <v>CF</v>
      </c>
      <c r="Q5327" s="13">
        <f>IFERROR(VLOOKUP($A5327, 'Fielding Data'!$A$1:$H$12056, 5, 0), 0)</f>
        <v>54</v>
      </c>
      <c r="R5327" s="13">
        <f>IFERROR(VLOOKUP($A5327, 'Fielding Data'!$A$1:$H$12056, 6, 0), 0)</f>
        <v>1</v>
      </c>
      <c r="S5327" s="13">
        <f>IFERROR(VLOOKUP($A5327, 'Fielding Data'!$A$1:$H$12056, 7, 0), 0)</f>
        <v>3</v>
      </c>
      <c r="T5327" s="13">
        <f>IFERROR(VLOOKUP($A5327, 'Fielding Data'!$A$1:$H$12056, 8, 0), 0)</f>
        <v>0</v>
      </c>
      <c r="U5327" s="13">
        <f>SUMIFS('Fielding Data'!E:E, 'Fielding Data'!$A:$A, $A5327)</f>
        <v>290</v>
      </c>
      <c r="V5327" s="13">
        <f>SUMIFS('Fielding Data'!F:F, 'Fielding Data'!$A:$A, $A5327)</f>
        <v>6</v>
      </c>
      <c r="W5327" s="13">
        <f>SUMIFS('Fielding Data'!G:G, 'Fielding Data'!$A:$A, $A5327)</f>
        <v>14</v>
      </c>
      <c r="X5327" s="13">
        <f>SUMIFS('Fielding Data'!H:H, 'Fielding Data'!$A:$A, $A5327)</f>
        <v>2</v>
      </c>
    </row>
    <row r="5328" spans="1:24" x14ac:dyDescent="0.3">
      <c r="A5328" s="13" t="str">
        <f t="shared" si="167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 t="shared" si="166"/>
        <v>3B</v>
      </c>
      <c r="Q5328" s="13">
        <f>IFERROR(VLOOKUP($A5328, 'Fielding Data'!$A$1:$H$12056, 5, 0), 0)</f>
        <v>14</v>
      </c>
      <c r="R5328" s="13">
        <f>IFERROR(VLOOKUP($A5328, 'Fielding Data'!$A$1:$H$12056, 6, 0), 0)</f>
        <v>61</v>
      </c>
      <c r="S5328" s="13">
        <f>IFERROR(VLOOKUP($A5328, 'Fielding Data'!$A$1:$H$12056, 7, 0), 0)</f>
        <v>1</v>
      </c>
      <c r="T5328" s="13">
        <f>IFERROR(VLOOKUP($A5328, 'Fielding Data'!$A$1:$H$12056, 8, 0), 0)</f>
        <v>5</v>
      </c>
      <c r="U5328" s="13">
        <f>SUMIFS('Fielding Data'!E:E, 'Fielding Data'!$A:$A, $A5328)</f>
        <v>14</v>
      </c>
      <c r="V5328" s="13">
        <f>SUMIFS('Fielding Data'!F:F, 'Fielding Data'!$A:$A, $A5328)</f>
        <v>61</v>
      </c>
      <c r="W5328" s="13">
        <f>SUMIFS('Fielding Data'!G:G, 'Fielding Data'!$A:$A, $A5328)</f>
        <v>1</v>
      </c>
      <c r="X5328" s="13">
        <f>SUMIFS('Fielding Data'!H:H, 'Fielding Data'!$A:$A, $A5328)</f>
        <v>5</v>
      </c>
    </row>
    <row r="5329" spans="1:24" x14ac:dyDescent="0.3">
      <c r="A5329" s="13" t="str">
        <f t="shared" si="167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 t="shared" si="166"/>
        <v>1B</v>
      </c>
      <c r="Q5329" s="13">
        <f>IFERROR(VLOOKUP($A5329, 'Fielding Data'!$A$1:$H$12056, 5, 0), 0)</f>
        <v>4</v>
      </c>
      <c r="R5329" s="13">
        <f>IFERROR(VLOOKUP($A5329, 'Fielding Data'!$A$1:$H$12056, 6, 0), 0)</f>
        <v>0</v>
      </c>
      <c r="S5329" s="13">
        <f>IFERROR(VLOOKUP($A5329, 'Fielding Data'!$A$1:$H$12056, 7, 0), 0)</f>
        <v>0</v>
      </c>
      <c r="T5329" s="13">
        <f>IFERROR(VLOOKUP($A5329, 'Fielding Data'!$A$1:$H$12056, 8, 0), 0)</f>
        <v>1</v>
      </c>
      <c r="U5329" s="13">
        <f>SUMIFS('Fielding Data'!E:E, 'Fielding Data'!$A:$A, $A5329)</f>
        <v>28</v>
      </c>
      <c r="V5329" s="13">
        <f>SUMIFS('Fielding Data'!F:F, 'Fielding Data'!$A:$A, $A5329)</f>
        <v>0</v>
      </c>
      <c r="W5329" s="13">
        <f>SUMIFS('Fielding Data'!G:G, 'Fielding Data'!$A:$A, $A5329)</f>
        <v>0</v>
      </c>
      <c r="X5329" s="13">
        <f>SUMIFS('Fielding Data'!H:H, 'Fielding Data'!$A:$A, $A5329)</f>
        <v>1</v>
      </c>
    </row>
    <row r="5330" spans="1:24" x14ac:dyDescent="0.3">
      <c r="A5330" s="13" t="str">
        <f t="shared" si="167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 t="shared" si="166"/>
        <v>P</v>
      </c>
      <c r="Q5330" s="13">
        <f>IFERROR(VLOOKUP($A5330, 'Fielding Data'!$A$1:$H$12056, 5, 0), 0)</f>
        <v>0</v>
      </c>
      <c r="R5330" s="13">
        <f>IFERROR(VLOOKUP($A5330, 'Fielding Data'!$A$1:$H$12056, 6, 0), 0)</f>
        <v>2</v>
      </c>
      <c r="S5330" s="13">
        <f>IFERROR(VLOOKUP($A5330, 'Fielding Data'!$A$1:$H$12056, 7, 0), 0)</f>
        <v>0</v>
      </c>
      <c r="T5330" s="13">
        <f>IFERROR(VLOOKUP($A5330, 'Fielding Data'!$A$1:$H$12056, 8, 0), 0)</f>
        <v>0</v>
      </c>
      <c r="U5330" s="13">
        <f>SUMIFS('Fielding Data'!E:E, 'Fielding Data'!$A:$A, $A5330)</f>
        <v>0</v>
      </c>
      <c r="V5330" s="13">
        <f>SUMIFS('Fielding Data'!F:F, 'Fielding Data'!$A:$A, $A5330)</f>
        <v>2</v>
      </c>
      <c r="W5330" s="13">
        <f>SUMIFS('Fielding Data'!G:G, 'Fielding Data'!$A:$A, $A5330)</f>
        <v>0</v>
      </c>
      <c r="X5330" s="13">
        <f>SUMIFS('Fielding Data'!H:H, 'Fielding Data'!$A:$A, $A5330)</f>
        <v>0</v>
      </c>
    </row>
    <row r="5331" spans="1:24" x14ac:dyDescent="0.3">
      <c r="A5331" s="13" t="str">
        <f t="shared" si="167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 t="shared" si="166"/>
        <v>P</v>
      </c>
      <c r="Q5331" s="13">
        <f>IFERROR(VLOOKUP($A5331, 'Fielding Data'!$A$1:$H$12056, 5, 0), 0)</f>
        <v>0</v>
      </c>
      <c r="R5331" s="13">
        <f>IFERROR(VLOOKUP($A5331, 'Fielding Data'!$A$1:$H$12056, 6, 0), 0)</f>
        <v>1</v>
      </c>
      <c r="S5331" s="13">
        <f>IFERROR(VLOOKUP($A5331, 'Fielding Data'!$A$1:$H$12056, 7, 0), 0)</f>
        <v>0</v>
      </c>
      <c r="T5331" s="13">
        <f>IFERROR(VLOOKUP($A5331, 'Fielding Data'!$A$1:$H$12056, 8, 0), 0)</f>
        <v>0</v>
      </c>
      <c r="U5331" s="13">
        <f>SUMIFS('Fielding Data'!E:E, 'Fielding Data'!$A:$A, $A5331)</f>
        <v>0</v>
      </c>
      <c r="V5331" s="13">
        <f>SUMIFS('Fielding Data'!F:F, 'Fielding Data'!$A:$A, $A5331)</f>
        <v>1</v>
      </c>
      <c r="W5331" s="13">
        <f>SUMIFS('Fielding Data'!G:G, 'Fielding Data'!$A:$A, $A5331)</f>
        <v>0</v>
      </c>
      <c r="X5331" s="13">
        <f>SUMIFS('Fielding Data'!H:H, 'Fielding Data'!$A:$A, $A5331)</f>
        <v>0</v>
      </c>
    </row>
    <row r="5332" spans="1:24" x14ac:dyDescent="0.3">
      <c r="A5332" s="13" t="str">
        <f t="shared" si="167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 t="shared" si="166"/>
        <v>1B</v>
      </c>
      <c r="Q5332" s="13">
        <f>IFERROR(VLOOKUP($A5332, 'Fielding Data'!$A$1:$H$12056, 5, 0), 0)</f>
        <v>1100</v>
      </c>
      <c r="R5332" s="13">
        <f>IFERROR(VLOOKUP($A5332, 'Fielding Data'!$A$1:$H$12056, 6, 0), 0)</f>
        <v>93</v>
      </c>
      <c r="S5332" s="13">
        <f>IFERROR(VLOOKUP($A5332, 'Fielding Data'!$A$1:$H$12056, 7, 0), 0)</f>
        <v>7</v>
      </c>
      <c r="T5332" s="13">
        <f>IFERROR(VLOOKUP($A5332, 'Fielding Data'!$A$1:$H$12056, 8, 0), 0)</f>
        <v>101</v>
      </c>
      <c r="U5332" s="13">
        <f>SUMIFS('Fielding Data'!E:E, 'Fielding Data'!$A:$A, $A5332)</f>
        <v>1100</v>
      </c>
      <c r="V5332" s="13">
        <f>SUMIFS('Fielding Data'!F:F, 'Fielding Data'!$A:$A, $A5332)</f>
        <v>93</v>
      </c>
      <c r="W5332" s="13">
        <f>SUMIFS('Fielding Data'!G:G, 'Fielding Data'!$A:$A, $A5332)</f>
        <v>7</v>
      </c>
      <c r="X5332" s="13">
        <f>SUMIFS('Fielding Data'!H:H, 'Fielding Data'!$A:$A, $A5332)</f>
        <v>101</v>
      </c>
    </row>
    <row r="5333" spans="1:24" x14ac:dyDescent="0.3">
      <c r="A5333" s="13" t="str">
        <f t="shared" si="167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 t="shared" si="166"/>
        <v>2B</v>
      </c>
      <c r="Q5333" s="13">
        <f>IFERROR(VLOOKUP($A5333, 'Fielding Data'!$A$1:$H$12056, 5, 0), 0)</f>
        <v>146</v>
      </c>
      <c r="R5333" s="13">
        <f>IFERROR(VLOOKUP($A5333, 'Fielding Data'!$A$1:$H$12056, 6, 0), 0)</f>
        <v>216</v>
      </c>
      <c r="S5333" s="13">
        <f>IFERROR(VLOOKUP($A5333, 'Fielding Data'!$A$1:$H$12056, 7, 0), 0)</f>
        <v>6</v>
      </c>
      <c r="T5333" s="13">
        <f>IFERROR(VLOOKUP($A5333, 'Fielding Data'!$A$1:$H$12056, 8, 0), 0)</f>
        <v>54</v>
      </c>
      <c r="U5333" s="13">
        <f>SUMIFS('Fielding Data'!E:E, 'Fielding Data'!$A:$A, $A5333)</f>
        <v>146</v>
      </c>
      <c r="V5333" s="13">
        <f>SUMIFS('Fielding Data'!F:F, 'Fielding Data'!$A:$A, $A5333)</f>
        <v>216</v>
      </c>
      <c r="W5333" s="13">
        <f>SUMIFS('Fielding Data'!G:G, 'Fielding Data'!$A:$A, $A5333)</f>
        <v>6</v>
      </c>
      <c r="X5333" s="13">
        <f>SUMIFS('Fielding Data'!H:H, 'Fielding Data'!$A:$A, $A5333)</f>
        <v>54</v>
      </c>
    </row>
    <row r="5334" spans="1:24" x14ac:dyDescent="0.3">
      <c r="A5334" s="13" t="str">
        <f t="shared" si="167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 t="shared" si="166"/>
        <v>P</v>
      </c>
      <c r="Q5334" s="13">
        <f>IFERROR(VLOOKUP($A5334, 'Fielding Data'!$A$1:$H$12056, 5, 0), 0)</f>
        <v>10</v>
      </c>
      <c r="R5334" s="13">
        <f>IFERROR(VLOOKUP($A5334, 'Fielding Data'!$A$1:$H$12056, 6, 0), 0)</f>
        <v>12</v>
      </c>
      <c r="S5334" s="13">
        <f>IFERROR(VLOOKUP($A5334, 'Fielding Data'!$A$1:$H$12056, 7, 0), 0)</f>
        <v>0</v>
      </c>
      <c r="T5334" s="13">
        <f>IFERROR(VLOOKUP($A5334, 'Fielding Data'!$A$1:$H$12056, 8, 0), 0)</f>
        <v>1</v>
      </c>
      <c r="U5334" s="13">
        <f>SUMIFS('Fielding Data'!E:E, 'Fielding Data'!$A:$A, $A5334)</f>
        <v>10</v>
      </c>
      <c r="V5334" s="13">
        <f>SUMIFS('Fielding Data'!F:F, 'Fielding Data'!$A:$A, $A5334)</f>
        <v>12</v>
      </c>
      <c r="W5334" s="13">
        <f>SUMIFS('Fielding Data'!G:G, 'Fielding Data'!$A:$A, $A5334)</f>
        <v>0</v>
      </c>
      <c r="X5334" s="13">
        <f>SUMIFS('Fielding Data'!H:H, 'Fielding Data'!$A:$A, $A5334)</f>
        <v>1</v>
      </c>
    </row>
    <row r="5335" spans="1:24" x14ac:dyDescent="0.3">
      <c r="A5335" s="13" t="str">
        <f t="shared" si="167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 t="shared" si="166"/>
        <v>1B</v>
      </c>
      <c r="Q5335" s="13">
        <f>IFERROR(VLOOKUP($A5335, 'Fielding Data'!$A$1:$H$12056, 5, 0), 0)</f>
        <v>23</v>
      </c>
      <c r="R5335" s="13">
        <f>IFERROR(VLOOKUP($A5335, 'Fielding Data'!$A$1:$H$12056, 6, 0), 0)</f>
        <v>3</v>
      </c>
      <c r="S5335" s="13">
        <f>IFERROR(VLOOKUP($A5335, 'Fielding Data'!$A$1:$H$12056, 7, 0), 0)</f>
        <v>0</v>
      </c>
      <c r="T5335" s="13">
        <f>IFERROR(VLOOKUP($A5335, 'Fielding Data'!$A$1:$H$12056, 8, 0), 0)</f>
        <v>0</v>
      </c>
      <c r="U5335" s="13">
        <f>SUMIFS('Fielding Data'!E:E, 'Fielding Data'!$A:$A, $A5335)</f>
        <v>23</v>
      </c>
      <c r="V5335" s="13">
        <f>SUMIFS('Fielding Data'!F:F, 'Fielding Data'!$A:$A, $A5335)</f>
        <v>3</v>
      </c>
      <c r="W5335" s="13">
        <f>SUMIFS('Fielding Data'!G:G, 'Fielding Data'!$A:$A, $A5335)</f>
        <v>0</v>
      </c>
      <c r="X5335" s="13">
        <f>SUMIFS('Fielding Data'!H:H, 'Fielding Data'!$A:$A, $A5335)</f>
        <v>0</v>
      </c>
    </row>
    <row r="5336" spans="1:24" x14ac:dyDescent="0.3">
      <c r="A5336" s="13" t="str">
        <f t="shared" si="167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 t="shared" si="166"/>
        <v>2B</v>
      </c>
      <c r="Q5336" s="13">
        <f>IFERROR(VLOOKUP($A5336, 'Fielding Data'!$A$1:$H$12056, 5, 0), 0)</f>
        <v>53</v>
      </c>
      <c r="R5336" s="13">
        <f>IFERROR(VLOOKUP($A5336, 'Fielding Data'!$A$1:$H$12056, 6, 0), 0)</f>
        <v>69</v>
      </c>
      <c r="S5336" s="13">
        <f>IFERROR(VLOOKUP($A5336, 'Fielding Data'!$A$1:$H$12056, 7, 0), 0)</f>
        <v>2</v>
      </c>
      <c r="T5336" s="13">
        <f>IFERROR(VLOOKUP($A5336, 'Fielding Data'!$A$1:$H$12056, 8, 0), 0)</f>
        <v>19</v>
      </c>
      <c r="U5336" s="13">
        <f>SUMIFS('Fielding Data'!E:E, 'Fielding Data'!$A:$A, $A5336)</f>
        <v>95</v>
      </c>
      <c r="V5336" s="13">
        <f>SUMIFS('Fielding Data'!F:F, 'Fielding Data'!$A:$A, $A5336)</f>
        <v>151</v>
      </c>
      <c r="W5336" s="13">
        <f>SUMIFS('Fielding Data'!G:G, 'Fielding Data'!$A:$A, $A5336)</f>
        <v>4</v>
      </c>
      <c r="X5336" s="13">
        <f>SUMIFS('Fielding Data'!H:H, 'Fielding Data'!$A:$A, $A5336)</f>
        <v>29</v>
      </c>
    </row>
    <row r="5337" spans="1:24" x14ac:dyDescent="0.3">
      <c r="A5337" s="13" t="str">
        <f t="shared" si="167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 t="shared" si="166"/>
        <v>P</v>
      </c>
      <c r="Q5337" s="13">
        <f>IFERROR(VLOOKUP($A5337, 'Fielding Data'!$A$1:$H$12056, 5, 0), 0)</f>
        <v>3</v>
      </c>
      <c r="R5337" s="13">
        <f>IFERROR(VLOOKUP($A5337, 'Fielding Data'!$A$1:$H$12056, 6, 0), 0)</f>
        <v>2</v>
      </c>
      <c r="S5337" s="13">
        <f>IFERROR(VLOOKUP($A5337, 'Fielding Data'!$A$1:$H$12056, 7, 0), 0)</f>
        <v>0</v>
      </c>
      <c r="T5337" s="13">
        <f>IFERROR(VLOOKUP($A5337, 'Fielding Data'!$A$1:$H$12056, 8, 0), 0)</f>
        <v>1</v>
      </c>
      <c r="U5337" s="13">
        <f>SUMIFS('Fielding Data'!E:E, 'Fielding Data'!$A:$A, $A5337)</f>
        <v>3</v>
      </c>
      <c r="V5337" s="13">
        <f>SUMIFS('Fielding Data'!F:F, 'Fielding Data'!$A:$A, $A5337)</f>
        <v>2</v>
      </c>
      <c r="W5337" s="13">
        <f>SUMIFS('Fielding Data'!G:G, 'Fielding Data'!$A:$A, $A5337)</f>
        <v>0</v>
      </c>
      <c r="X5337" s="13">
        <f>SUMIFS('Fielding Data'!H:H, 'Fielding Data'!$A:$A, $A5337)</f>
        <v>1</v>
      </c>
    </row>
    <row r="5338" spans="1:24" x14ac:dyDescent="0.3">
      <c r="A5338" s="13" t="str">
        <f t="shared" si="167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 t="shared" si="166"/>
        <v>P</v>
      </c>
      <c r="Q5338" s="13">
        <f>IFERROR(VLOOKUP($A5338, 'Fielding Data'!$A$1:$H$12056, 5, 0), 0)</f>
        <v>4</v>
      </c>
      <c r="R5338" s="13">
        <f>IFERROR(VLOOKUP($A5338, 'Fielding Data'!$A$1:$H$12056, 6, 0), 0)</f>
        <v>10</v>
      </c>
      <c r="S5338" s="13">
        <f>IFERROR(VLOOKUP($A5338, 'Fielding Data'!$A$1:$H$12056, 7, 0), 0)</f>
        <v>3</v>
      </c>
      <c r="T5338" s="13">
        <f>IFERROR(VLOOKUP($A5338, 'Fielding Data'!$A$1:$H$12056, 8, 0), 0)</f>
        <v>3</v>
      </c>
      <c r="U5338" s="13">
        <f>SUMIFS('Fielding Data'!E:E, 'Fielding Data'!$A:$A, $A5338)</f>
        <v>4</v>
      </c>
      <c r="V5338" s="13">
        <f>SUMIFS('Fielding Data'!F:F, 'Fielding Data'!$A:$A, $A5338)</f>
        <v>10</v>
      </c>
      <c r="W5338" s="13">
        <f>SUMIFS('Fielding Data'!G:G, 'Fielding Data'!$A:$A, $A5338)</f>
        <v>3</v>
      </c>
      <c r="X5338" s="13">
        <f>SUMIFS('Fielding Data'!H:H, 'Fielding Data'!$A:$A, $A5338)</f>
        <v>3</v>
      </c>
    </row>
    <row r="5339" spans="1:24" x14ac:dyDescent="0.3">
      <c r="A5339" s="13" t="str">
        <f t="shared" si="167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 t="shared" si="166"/>
        <v>P</v>
      </c>
      <c r="Q5339" s="13">
        <f>IFERROR(VLOOKUP($A5339, 'Fielding Data'!$A$1:$H$12056, 5, 0), 0)</f>
        <v>26</v>
      </c>
      <c r="R5339" s="13">
        <f>IFERROR(VLOOKUP($A5339, 'Fielding Data'!$A$1:$H$12056, 6, 0), 0)</f>
        <v>30</v>
      </c>
      <c r="S5339" s="13">
        <f>IFERROR(VLOOKUP($A5339, 'Fielding Data'!$A$1:$H$12056, 7, 0), 0)</f>
        <v>4</v>
      </c>
      <c r="T5339" s="13">
        <f>IFERROR(VLOOKUP($A5339, 'Fielding Data'!$A$1:$H$12056, 8, 0), 0)</f>
        <v>1</v>
      </c>
      <c r="U5339" s="13">
        <f>SUMIFS('Fielding Data'!E:E, 'Fielding Data'!$A:$A, $A5339)</f>
        <v>26</v>
      </c>
      <c r="V5339" s="13">
        <f>SUMIFS('Fielding Data'!F:F, 'Fielding Data'!$A:$A, $A5339)</f>
        <v>30</v>
      </c>
      <c r="W5339" s="13">
        <f>SUMIFS('Fielding Data'!G:G, 'Fielding Data'!$A:$A, $A5339)</f>
        <v>4</v>
      </c>
      <c r="X5339" s="13">
        <f>SUMIFS('Fielding Data'!H:H, 'Fielding Data'!$A:$A, $A5339)</f>
        <v>1</v>
      </c>
    </row>
    <row r="5340" spans="1:24" x14ac:dyDescent="0.3">
      <c r="A5340" s="13" t="str">
        <f t="shared" si="167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 t="shared" si="166"/>
        <v>P</v>
      </c>
      <c r="Q5340" s="13">
        <f>IFERROR(VLOOKUP($A5340, 'Fielding Data'!$A$1:$H$12056, 5, 0), 0)</f>
        <v>3</v>
      </c>
      <c r="R5340" s="13">
        <f>IFERROR(VLOOKUP($A5340, 'Fielding Data'!$A$1:$H$12056, 6, 0), 0)</f>
        <v>2</v>
      </c>
      <c r="S5340" s="13">
        <f>IFERROR(VLOOKUP($A5340, 'Fielding Data'!$A$1:$H$12056, 7, 0), 0)</f>
        <v>0</v>
      </c>
      <c r="T5340" s="13">
        <f>IFERROR(VLOOKUP($A5340, 'Fielding Data'!$A$1:$H$12056, 8, 0), 0)</f>
        <v>0</v>
      </c>
      <c r="U5340" s="13">
        <f>SUMIFS('Fielding Data'!E:E, 'Fielding Data'!$A:$A, $A5340)</f>
        <v>3</v>
      </c>
      <c r="V5340" s="13">
        <f>SUMIFS('Fielding Data'!F:F, 'Fielding Data'!$A:$A, $A5340)</f>
        <v>2</v>
      </c>
      <c r="W5340" s="13">
        <f>SUMIFS('Fielding Data'!G:G, 'Fielding Data'!$A:$A, $A5340)</f>
        <v>0</v>
      </c>
      <c r="X5340" s="13">
        <f>SUMIFS('Fielding Data'!H:H, 'Fielding Data'!$A:$A, $A5340)</f>
        <v>0</v>
      </c>
    </row>
    <row r="5341" spans="1:24" x14ac:dyDescent="0.3">
      <c r="A5341" s="13" t="str">
        <f t="shared" si="167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 t="shared" si="166"/>
        <v>P</v>
      </c>
      <c r="Q5341" s="13">
        <f>IFERROR(VLOOKUP($A5341, 'Fielding Data'!$A$1:$H$12056, 5, 0), 0)</f>
        <v>3</v>
      </c>
      <c r="R5341" s="13">
        <f>IFERROR(VLOOKUP($A5341, 'Fielding Data'!$A$1:$H$12056, 6, 0), 0)</f>
        <v>4</v>
      </c>
      <c r="S5341" s="13">
        <f>IFERROR(VLOOKUP($A5341, 'Fielding Data'!$A$1:$H$12056, 7, 0), 0)</f>
        <v>1</v>
      </c>
      <c r="T5341" s="13">
        <f>IFERROR(VLOOKUP($A5341, 'Fielding Data'!$A$1:$H$12056, 8, 0), 0)</f>
        <v>0</v>
      </c>
      <c r="U5341" s="13">
        <f>SUMIFS('Fielding Data'!E:E, 'Fielding Data'!$A:$A, $A5341)</f>
        <v>3</v>
      </c>
      <c r="V5341" s="13">
        <f>SUMIFS('Fielding Data'!F:F, 'Fielding Data'!$A:$A, $A5341)</f>
        <v>4</v>
      </c>
      <c r="W5341" s="13">
        <f>SUMIFS('Fielding Data'!G:G, 'Fielding Data'!$A:$A, $A5341)</f>
        <v>1</v>
      </c>
      <c r="X5341" s="13">
        <f>SUMIFS('Fielding Data'!H:H, 'Fielding Data'!$A:$A, $A5341)</f>
        <v>0</v>
      </c>
    </row>
    <row r="5342" spans="1:24" x14ac:dyDescent="0.3">
      <c r="A5342" s="13" t="str">
        <f t="shared" si="167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 t="shared" si="166"/>
        <v>P</v>
      </c>
      <c r="Q5342" s="13">
        <f>IFERROR(VLOOKUP($A5342, 'Fielding Data'!$A$1:$H$12056, 5, 0), 0)</f>
        <v>4</v>
      </c>
      <c r="R5342" s="13">
        <f>IFERROR(VLOOKUP($A5342, 'Fielding Data'!$A$1:$H$12056, 6, 0), 0)</f>
        <v>8</v>
      </c>
      <c r="S5342" s="13">
        <f>IFERROR(VLOOKUP($A5342, 'Fielding Data'!$A$1:$H$12056, 7, 0), 0)</f>
        <v>0</v>
      </c>
      <c r="T5342" s="13">
        <f>IFERROR(VLOOKUP($A5342, 'Fielding Data'!$A$1:$H$12056, 8, 0), 0)</f>
        <v>0</v>
      </c>
      <c r="U5342" s="13">
        <f>SUMIFS('Fielding Data'!E:E, 'Fielding Data'!$A:$A, $A5342)</f>
        <v>4</v>
      </c>
      <c r="V5342" s="13">
        <f>SUMIFS('Fielding Data'!F:F, 'Fielding Data'!$A:$A, $A5342)</f>
        <v>8</v>
      </c>
      <c r="W5342" s="13">
        <f>SUMIFS('Fielding Data'!G:G, 'Fielding Data'!$A:$A, $A5342)</f>
        <v>0</v>
      </c>
      <c r="X5342" s="13">
        <f>SUMIFS('Fielding Data'!H:H, 'Fielding Data'!$A:$A, $A5342)</f>
        <v>0</v>
      </c>
    </row>
    <row r="5343" spans="1:24" x14ac:dyDescent="0.3">
      <c r="A5343" s="13" t="str">
        <f t="shared" si="167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 t="shared" si="166"/>
        <v>P</v>
      </c>
      <c r="Q5343" s="13">
        <f>IFERROR(VLOOKUP($A5343, 'Fielding Data'!$A$1:$H$12056, 5, 0), 0)</f>
        <v>0</v>
      </c>
      <c r="R5343" s="13">
        <f>IFERROR(VLOOKUP($A5343, 'Fielding Data'!$A$1:$H$12056, 6, 0), 0)</f>
        <v>0</v>
      </c>
      <c r="S5343" s="13">
        <f>IFERROR(VLOOKUP($A5343, 'Fielding Data'!$A$1:$H$12056, 7, 0), 0)</f>
        <v>0</v>
      </c>
      <c r="T5343" s="13">
        <f>IFERROR(VLOOKUP($A5343, 'Fielding Data'!$A$1:$H$12056, 8, 0), 0)</f>
        <v>0</v>
      </c>
      <c r="U5343" s="13">
        <f>SUMIFS('Fielding Data'!E:E, 'Fielding Data'!$A:$A, $A5343)</f>
        <v>0</v>
      </c>
      <c r="V5343" s="13">
        <f>SUMIFS('Fielding Data'!F:F, 'Fielding Data'!$A:$A, $A5343)</f>
        <v>0</v>
      </c>
      <c r="W5343" s="13">
        <f>SUMIFS('Fielding Data'!G:G, 'Fielding Data'!$A:$A, $A5343)</f>
        <v>0</v>
      </c>
      <c r="X5343" s="13">
        <f>SUMIFS('Fielding Data'!H:H, 'Fielding Data'!$A:$A, $A5343)</f>
        <v>0</v>
      </c>
    </row>
    <row r="5344" spans="1:24" x14ac:dyDescent="0.3">
      <c r="A5344" s="13" t="str">
        <f t="shared" si="167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 t="shared" si="166"/>
        <v>1B</v>
      </c>
      <c r="Q5344" s="13">
        <f>IFERROR(VLOOKUP($A5344, 'Fielding Data'!$A$1:$H$12056, 5, 0), 0)</f>
        <v>0</v>
      </c>
      <c r="R5344" s="13">
        <f>IFERROR(VLOOKUP($A5344, 'Fielding Data'!$A$1:$H$12056, 6, 0), 0)</f>
        <v>0</v>
      </c>
      <c r="S5344" s="13">
        <f>IFERROR(VLOOKUP($A5344, 'Fielding Data'!$A$1:$H$12056, 7, 0), 0)</f>
        <v>0</v>
      </c>
      <c r="T5344" s="13">
        <f>IFERROR(VLOOKUP($A5344, 'Fielding Data'!$A$1:$H$12056, 8, 0), 0)</f>
        <v>0</v>
      </c>
      <c r="U5344" s="13">
        <f>SUMIFS('Fielding Data'!E:E, 'Fielding Data'!$A:$A, $A5344)</f>
        <v>259</v>
      </c>
      <c r="V5344" s="13">
        <f>SUMIFS('Fielding Data'!F:F, 'Fielding Data'!$A:$A, $A5344)</f>
        <v>418</v>
      </c>
      <c r="W5344" s="13">
        <f>SUMIFS('Fielding Data'!G:G, 'Fielding Data'!$A:$A, $A5344)</f>
        <v>6</v>
      </c>
      <c r="X5344" s="13">
        <f>SUMIFS('Fielding Data'!H:H, 'Fielding Data'!$A:$A, $A5344)</f>
        <v>99</v>
      </c>
    </row>
    <row r="5345" spans="1:24" x14ac:dyDescent="0.3">
      <c r="A5345" s="13" t="str">
        <f t="shared" si="167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 t="shared" si="166"/>
        <v>P</v>
      </c>
      <c r="Q5345" s="13">
        <f>IFERROR(VLOOKUP($A5345, 'Fielding Data'!$A$1:$H$12056, 5, 0), 0)</f>
        <v>3</v>
      </c>
      <c r="R5345" s="13">
        <f>IFERROR(VLOOKUP($A5345, 'Fielding Data'!$A$1:$H$12056, 6, 0), 0)</f>
        <v>5</v>
      </c>
      <c r="S5345" s="13">
        <f>IFERROR(VLOOKUP($A5345, 'Fielding Data'!$A$1:$H$12056, 7, 0), 0)</f>
        <v>0</v>
      </c>
      <c r="T5345" s="13">
        <f>IFERROR(VLOOKUP($A5345, 'Fielding Data'!$A$1:$H$12056, 8, 0), 0)</f>
        <v>0</v>
      </c>
      <c r="U5345" s="13">
        <f>SUMIFS('Fielding Data'!E:E, 'Fielding Data'!$A:$A, $A5345)</f>
        <v>3</v>
      </c>
      <c r="V5345" s="13">
        <f>SUMIFS('Fielding Data'!F:F, 'Fielding Data'!$A:$A, $A5345)</f>
        <v>5</v>
      </c>
      <c r="W5345" s="13">
        <f>SUMIFS('Fielding Data'!G:G, 'Fielding Data'!$A:$A, $A5345)</f>
        <v>0</v>
      </c>
      <c r="X5345" s="13">
        <f>SUMIFS('Fielding Data'!H:H, 'Fielding Data'!$A:$A, $A5345)</f>
        <v>0</v>
      </c>
    </row>
    <row r="5346" spans="1:24" x14ac:dyDescent="0.3">
      <c r="A5346" s="13" t="str">
        <f t="shared" si="167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 t="shared" si="166"/>
        <v>C</v>
      </c>
      <c r="Q5346" s="13">
        <f>IFERROR(VLOOKUP($A5346, 'Fielding Data'!$A$1:$H$12056, 5, 0), 0)</f>
        <v>154</v>
      </c>
      <c r="R5346" s="13">
        <f>IFERROR(VLOOKUP($A5346, 'Fielding Data'!$A$1:$H$12056, 6, 0), 0)</f>
        <v>9</v>
      </c>
      <c r="S5346" s="13">
        <f>IFERROR(VLOOKUP($A5346, 'Fielding Data'!$A$1:$H$12056, 7, 0), 0)</f>
        <v>1</v>
      </c>
      <c r="T5346" s="13">
        <f>IFERROR(VLOOKUP($A5346, 'Fielding Data'!$A$1:$H$12056, 8, 0), 0)</f>
        <v>1</v>
      </c>
      <c r="U5346" s="13">
        <f>SUMIFS('Fielding Data'!E:E, 'Fielding Data'!$A:$A, $A5346)</f>
        <v>154</v>
      </c>
      <c r="V5346" s="13">
        <f>SUMIFS('Fielding Data'!F:F, 'Fielding Data'!$A:$A, $A5346)</f>
        <v>9</v>
      </c>
      <c r="W5346" s="13">
        <f>SUMIFS('Fielding Data'!G:G, 'Fielding Data'!$A:$A, $A5346)</f>
        <v>1</v>
      </c>
      <c r="X5346" s="13">
        <f>SUMIFS('Fielding Data'!H:H, 'Fielding Data'!$A:$A, $A5346)</f>
        <v>1</v>
      </c>
    </row>
    <row r="5347" spans="1:24" x14ac:dyDescent="0.3">
      <c r="A5347" s="13" t="str">
        <f t="shared" si="167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 t="shared" si="166"/>
        <v>P</v>
      </c>
      <c r="Q5347" s="13">
        <f>IFERROR(VLOOKUP($A5347, 'Fielding Data'!$A$1:$H$12056, 5, 0), 0)</f>
        <v>0</v>
      </c>
      <c r="R5347" s="13">
        <f>IFERROR(VLOOKUP($A5347, 'Fielding Data'!$A$1:$H$12056, 6, 0), 0)</f>
        <v>0</v>
      </c>
      <c r="S5347" s="13">
        <f>IFERROR(VLOOKUP($A5347, 'Fielding Data'!$A$1:$H$12056, 7, 0), 0)</f>
        <v>0</v>
      </c>
      <c r="T5347" s="13">
        <f>IFERROR(VLOOKUP($A5347, 'Fielding Data'!$A$1:$H$12056, 8, 0), 0)</f>
        <v>0</v>
      </c>
      <c r="U5347" s="13">
        <f>SUMIFS('Fielding Data'!E:E, 'Fielding Data'!$A:$A, $A5347)</f>
        <v>0</v>
      </c>
      <c r="V5347" s="13">
        <f>SUMIFS('Fielding Data'!F:F, 'Fielding Data'!$A:$A, $A5347)</f>
        <v>0</v>
      </c>
      <c r="W5347" s="13">
        <f>SUMIFS('Fielding Data'!G:G, 'Fielding Data'!$A:$A, $A5347)</f>
        <v>0</v>
      </c>
      <c r="X5347" s="13">
        <f>SUMIFS('Fielding Data'!H:H, 'Fielding Data'!$A:$A, $A5347)</f>
        <v>0</v>
      </c>
    </row>
    <row r="5348" spans="1:24" x14ac:dyDescent="0.3">
      <c r="A5348" s="13" t="str">
        <f t="shared" si="167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 t="shared" si="166"/>
        <v>P</v>
      </c>
      <c r="Q5348" s="13">
        <f>IFERROR(VLOOKUP($A5348, 'Fielding Data'!$A$1:$H$12056, 5, 0), 0)</f>
        <v>3</v>
      </c>
      <c r="R5348" s="13">
        <f>IFERROR(VLOOKUP($A5348, 'Fielding Data'!$A$1:$H$12056, 6, 0), 0)</f>
        <v>10</v>
      </c>
      <c r="S5348" s="13">
        <f>IFERROR(VLOOKUP($A5348, 'Fielding Data'!$A$1:$H$12056, 7, 0), 0)</f>
        <v>1</v>
      </c>
      <c r="T5348" s="13">
        <f>IFERROR(VLOOKUP($A5348, 'Fielding Data'!$A$1:$H$12056, 8, 0), 0)</f>
        <v>0</v>
      </c>
      <c r="U5348" s="13">
        <f>SUMIFS('Fielding Data'!E:E, 'Fielding Data'!$A:$A, $A5348)</f>
        <v>3</v>
      </c>
      <c r="V5348" s="13">
        <f>SUMIFS('Fielding Data'!F:F, 'Fielding Data'!$A:$A, $A5348)</f>
        <v>10</v>
      </c>
      <c r="W5348" s="13">
        <f>SUMIFS('Fielding Data'!G:G, 'Fielding Data'!$A:$A, $A5348)</f>
        <v>1</v>
      </c>
      <c r="X5348" s="13">
        <f>SUMIFS('Fielding Data'!H:H, 'Fielding Data'!$A:$A, $A5348)</f>
        <v>0</v>
      </c>
    </row>
    <row r="5349" spans="1:24" x14ac:dyDescent="0.3">
      <c r="A5349" s="13" t="str">
        <f t="shared" si="167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 t="shared" si="166"/>
        <v>P</v>
      </c>
      <c r="Q5349" s="13">
        <f>IFERROR(VLOOKUP($A5349, 'Fielding Data'!$A$1:$H$12056, 5, 0), 0)</f>
        <v>11</v>
      </c>
      <c r="R5349" s="13">
        <f>IFERROR(VLOOKUP($A5349, 'Fielding Data'!$A$1:$H$12056, 6, 0), 0)</f>
        <v>12</v>
      </c>
      <c r="S5349" s="13">
        <f>IFERROR(VLOOKUP($A5349, 'Fielding Data'!$A$1:$H$12056, 7, 0), 0)</f>
        <v>1</v>
      </c>
      <c r="T5349" s="13">
        <f>IFERROR(VLOOKUP($A5349, 'Fielding Data'!$A$1:$H$12056, 8, 0), 0)</f>
        <v>1</v>
      </c>
      <c r="U5349" s="13">
        <f>SUMIFS('Fielding Data'!E:E, 'Fielding Data'!$A:$A, $A5349)</f>
        <v>11</v>
      </c>
      <c r="V5349" s="13">
        <f>SUMIFS('Fielding Data'!F:F, 'Fielding Data'!$A:$A, $A5349)</f>
        <v>12</v>
      </c>
      <c r="W5349" s="13">
        <f>SUMIFS('Fielding Data'!G:G, 'Fielding Data'!$A:$A, $A5349)</f>
        <v>1</v>
      </c>
      <c r="X5349" s="13">
        <f>SUMIFS('Fielding Data'!H:H, 'Fielding Data'!$A:$A, $A5349)</f>
        <v>1</v>
      </c>
    </row>
    <row r="5350" spans="1:24" x14ac:dyDescent="0.3">
      <c r="A5350" s="13" t="str">
        <f t="shared" si="167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 t="shared" si="166"/>
        <v>P</v>
      </c>
      <c r="Q5350" s="13">
        <f>IFERROR(VLOOKUP($A5350, 'Fielding Data'!$A$1:$H$12056, 5, 0), 0)</f>
        <v>0</v>
      </c>
      <c r="R5350" s="13">
        <f>IFERROR(VLOOKUP($A5350, 'Fielding Data'!$A$1:$H$12056, 6, 0), 0)</f>
        <v>0</v>
      </c>
      <c r="S5350" s="13">
        <f>IFERROR(VLOOKUP($A5350, 'Fielding Data'!$A$1:$H$12056, 7, 0), 0)</f>
        <v>0</v>
      </c>
      <c r="T5350" s="13">
        <f>IFERROR(VLOOKUP($A5350, 'Fielding Data'!$A$1:$H$12056, 8, 0), 0)</f>
        <v>0</v>
      </c>
      <c r="U5350" s="13">
        <f>SUMIFS('Fielding Data'!E:E, 'Fielding Data'!$A:$A, $A5350)</f>
        <v>0</v>
      </c>
      <c r="V5350" s="13">
        <f>SUMIFS('Fielding Data'!F:F, 'Fielding Data'!$A:$A, $A5350)</f>
        <v>0</v>
      </c>
      <c r="W5350" s="13">
        <f>SUMIFS('Fielding Data'!G:G, 'Fielding Data'!$A:$A, $A5350)</f>
        <v>0</v>
      </c>
      <c r="X5350" s="13">
        <f>SUMIFS('Fielding Data'!H:H, 'Fielding Data'!$A:$A, $A5350)</f>
        <v>0</v>
      </c>
    </row>
    <row r="5351" spans="1:24" x14ac:dyDescent="0.3">
      <c r="A5351" s="13" t="str">
        <f t="shared" si="167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 t="shared" si="166"/>
        <v>1B</v>
      </c>
      <c r="Q5351" s="13">
        <f>IFERROR(VLOOKUP($A5351, 'Fielding Data'!$A$1:$H$12056, 5, 0), 0)</f>
        <v>357</v>
      </c>
      <c r="R5351" s="13">
        <f>IFERROR(VLOOKUP($A5351, 'Fielding Data'!$A$1:$H$12056, 6, 0), 0)</f>
        <v>23</v>
      </c>
      <c r="S5351" s="13">
        <f>IFERROR(VLOOKUP($A5351, 'Fielding Data'!$A$1:$H$12056, 7, 0), 0)</f>
        <v>3</v>
      </c>
      <c r="T5351" s="13">
        <f>IFERROR(VLOOKUP($A5351, 'Fielding Data'!$A$1:$H$12056, 8, 0), 0)</f>
        <v>41</v>
      </c>
      <c r="U5351" s="13">
        <f>SUMIFS('Fielding Data'!E:E, 'Fielding Data'!$A:$A, $A5351)</f>
        <v>357</v>
      </c>
      <c r="V5351" s="13">
        <f>SUMIFS('Fielding Data'!F:F, 'Fielding Data'!$A:$A, $A5351)</f>
        <v>23</v>
      </c>
      <c r="W5351" s="13">
        <f>SUMIFS('Fielding Data'!G:G, 'Fielding Data'!$A:$A, $A5351)</f>
        <v>3</v>
      </c>
      <c r="X5351" s="13">
        <f>SUMIFS('Fielding Data'!H:H, 'Fielding Data'!$A:$A, $A5351)</f>
        <v>41</v>
      </c>
    </row>
    <row r="5352" spans="1:24" x14ac:dyDescent="0.3">
      <c r="A5352" s="13" t="str">
        <f t="shared" si="167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 t="shared" si="166"/>
        <v>P</v>
      </c>
      <c r="Q5352" s="13">
        <f>IFERROR(VLOOKUP($A5352, 'Fielding Data'!$A$1:$H$12056, 5, 0), 0)</f>
        <v>0</v>
      </c>
      <c r="R5352" s="13">
        <f>IFERROR(VLOOKUP($A5352, 'Fielding Data'!$A$1:$H$12056, 6, 0), 0)</f>
        <v>0</v>
      </c>
      <c r="S5352" s="13">
        <f>IFERROR(VLOOKUP($A5352, 'Fielding Data'!$A$1:$H$12056, 7, 0), 0)</f>
        <v>0</v>
      </c>
      <c r="T5352" s="13">
        <f>IFERROR(VLOOKUP($A5352, 'Fielding Data'!$A$1:$H$12056, 8, 0), 0)</f>
        <v>0</v>
      </c>
      <c r="U5352" s="13">
        <f>SUMIFS('Fielding Data'!E:E, 'Fielding Data'!$A:$A, $A5352)</f>
        <v>0</v>
      </c>
      <c r="V5352" s="13">
        <f>SUMIFS('Fielding Data'!F:F, 'Fielding Data'!$A:$A, $A5352)</f>
        <v>0</v>
      </c>
      <c r="W5352" s="13">
        <f>SUMIFS('Fielding Data'!G:G, 'Fielding Data'!$A:$A, $A5352)</f>
        <v>0</v>
      </c>
      <c r="X5352" s="13">
        <f>SUMIFS('Fielding Data'!H:H, 'Fielding Data'!$A:$A, $A5352)</f>
        <v>0</v>
      </c>
    </row>
    <row r="5353" spans="1:24" x14ac:dyDescent="0.3">
      <c r="A5353" s="13" t="str">
        <f t="shared" si="167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 t="shared" si="166"/>
        <v>P</v>
      </c>
      <c r="Q5353" s="13">
        <f>IFERROR(VLOOKUP($A5353, 'Fielding Data'!$A$1:$H$12056, 5, 0), 0)</f>
        <v>1</v>
      </c>
      <c r="R5353" s="13">
        <f>IFERROR(VLOOKUP($A5353, 'Fielding Data'!$A$1:$H$12056, 6, 0), 0)</f>
        <v>4</v>
      </c>
      <c r="S5353" s="13">
        <f>IFERROR(VLOOKUP($A5353, 'Fielding Data'!$A$1:$H$12056, 7, 0), 0)</f>
        <v>1</v>
      </c>
      <c r="T5353" s="13">
        <f>IFERROR(VLOOKUP($A5353, 'Fielding Data'!$A$1:$H$12056, 8, 0), 0)</f>
        <v>1</v>
      </c>
      <c r="U5353" s="13">
        <f>SUMIFS('Fielding Data'!E:E, 'Fielding Data'!$A:$A, $A5353)</f>
        <v>1</v>
      </c>
      <c r="V5353" s="13">
        <f>SUMIFS('Fielding Data'!F:F, 'Fielding Data'!$A:$A, $A5353)</f>
        <v>4</v>
      </c>
      <c r="W5353" s="13">
        <f>SUMIFS('Fielding Data'!G:G, 'Fielding Data'!$A:$A, $A5353)</f>
        <v>1</v>
      </c>
      <c r="X5353" s="13">
        <f>SUMIFS('Fielding Data'!H:H, 'Fielding Data'!$A:$A, $A5353)</f>
        <v>1</v>
      </c>
    </row>
    <row r="5354" spans="1:24" x14ac:dyDescent="0.3">
      <c r="A5354" s="13" t="str">
        <f t="shared" si="167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 t="shared" si="166"/>
        <v>P</v>
      </c>
      <c r="Q5354" s="13">
        <f>IFERROR(VLOOKUP($A5354, 'Fielding Data'!$A$1:$H$12056, 5, 0), 0)</f>
        <v>2</v>
      </c>
      <c r="R5354" s="13">
        <f>IFERROR(VLOOKUP($A5354, 'Fielding Data'!$A$1:$H$12056, 6, 0), 0)</f>
        <v>24</v>
      </c>
      <c r="S5354" s="13">
        <f>IFERROR(VLOOKUP($A5354, 'Fielding Data'!$A$1:$H$12056, 7, 0), 0)</f>
        <v>3</v>
      </c>
      <c r="T5354" s="13">
        <f>IFERROR(VLOOKUP($A5354, 'Fielding Data'!$A$1:$H$12056, 8, 0), 0)</f>
        <v>1</v>
      </c>
      <c r="U5354" s="13">
        <f>SUMIFS('Fielding Data'!E:E, 'Fielding Data'!$A:$A, $A5354)</f>
        <v>2</v>
      </c>
      <c r="V5354" s="13">
        <f>SUMIFS('Fielding Data'!F:F, 'Fielding Data'!$A:$A, $A5354)</f>
        <v>24</v>
      </c>
      <c r="W5354" s="13">
        <f>SUMIFS('Fielding Data'!G:G, 'Fielding Data'!$A:$A, $A5354)</f>
        <v>3</v>
      </c>
      <c r="X5354" s="13">
        <f>SUMIFS('Fielding Data'!H:H, 'Fielding Data'!$A:$A, $A5354)</f>
        <v>1</v>
      </c>
    </row>
    <row r="5355" spans="1:24" x14ac:dyDescent="0.3">
      <c r="A5355" s="13" t="str">
        <f t="shared" si="167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 t="shared" si="166"/>
        <v>OF</v>
      </c>
      <c r="Q5355" s="13">
        <f>IFERROR(VLOOKUP($A5355, 'Fielding Data'!$A$1:$H$12056, 5, 0), 0)</f>
        <v>57</v>
      </c>
      <c r="R5355" s="13">
        <f>IFERROR(VLOOKUP($A5355, 'Fielding Data'!$A$1:$H$12056, 6, 0), 0)</f>
        <v>2</v>
      </c>
      <c r="S5355" s="13">
        <f>IFERROR(VLOOKUP($A5355, 'Fielding Data'!$A$1:$H$12056, 7, 0), 0)</f>
        <v>4</v>
      </c>
      <c r="T5355" s="13">
        <f>IFERROR(VLOOKUP($A5355, 'Fielding Data'!$A$1:$H$12056, 8, 0), 0)</f>
        <v>0</v>
      </c>
      <c r="U5355" s="13">
        <f>SUMIFS('Fielding Data'!E:E, 'Fielding Data'!$A:$A, $A5355)</f>
        <v>114</v>
      </c>
      <c r="V5355" s="13">
        <f>SUMIFS('Fielding Data'!F:F, 'Fielding Data'!$A:$A, $A5355)</f>
        <v>4</v>
      </c>
      <c r="W5355" s="13">
        <f>SUMIFS('Fielding Data'!G:G, 'Fielding Data'!$A:$A, $A5355)</f>
        <v>8</v>
      </c>
      <c r="X5355" s="13">
        <f>SUMIFS('Fielding Data'!H:H, 'Fielding Data'!$A:$A, $A5355)</f>
        <v>0</v>
      </c>
    </row>
    <row r="5356" spans="1:24" x14ac:dyDescent="0.3">
      <c r="A5356" s="13" t="str">
        <f t="shared" si="167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 t="shared" si="166"/>
        <v>C</v>
      </c>
      <c r="Q5356" s="13">
        <f>IFERROR(VLOOKUP($A5356, 'Fielding Data'!$A$1:$H$12056, 5, 0), 0)</f>
        <v>497</v>
      </c>
      <c r="R5356" s="13">
        <f>IFERROR(VLOOKUP($A5356, 'Fielding Data'!$A$1:$H$12056, 6, 0), 0)</f>
        <v>46</v>
      </c>
      <c r="S5356" s="13">
        <f>IFERROR(VLOOKUP($A5356, 'Fielding Data'!$A$1:$H$12056, 7, 0), 0)</f>
        <v>2</v>
      </c>
      <c r="T5356" s="13">
        <f>IFERROR(VLOOKUP($A5356, 'Fielding Data'!$A$1:$H$12056, 8, 0), 0)</f>
        <v>3</v>
      </c>
      <c r="U5356" s="13">
        <f>SUMIFS('Fielding Data'!E:E, 'Fielding Data'!$A:$A, $A5356)</f>
        <v>497</v>
      </c>
      <c r="V5356" s="13">
        <f>SUMIFS('Fielding Data'!F:F, 'Fielding Data'!$A:$A, $A5356)</f>
        <v>46</v>
      </c>
      <c r="W5356" s="13">
        <f>SUMIFS('Fielding Data'!G:G, 'Fielding Data'!$A:$A, $A5356)</f>
        <v>2</v>
      </c>
      <c r="X5356" s="13">
        <f>SUMIFS('Fielding Data'!H:H, 'Fielding Data'!$A:$A, $A5356)</f>
        <v>3</v>
      </c>
    </row>
    <row r="5357" spans="1:24" x14ac:dyDescent="0.3">
      <c r="A5357" s="13" t="str">
        <f t="shared" si="167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 t="shared" si="166"/>
        <v>P</v>
      </c>
      <c r="Q5357" s="13">
        <f>IFERROR(VLOOKUP($A5357, 'Fielding Data'!$A$1:$H$12056, 5, 0), 0)</f>
        <v>2</v>
      </c>
      <c r="R5357" s="13">
        <f>IFERROR(VLOOKUP($A5357, 'Fielding Data'!$A$1:$H$12056, 6, 0), 0)</f>
        <v>3</v>
      </c>
      <c r="S5357" s="13">
        <f>IFERROR(VLOOKUP($A5357, 'Fielding Data'!$A$1:$H$12056, 7, 0), 0)</f>
        <v>0</v>
      </c>
      <c r="T5357" s="13">
        <f>IFERROR(VLOOKUP($A5357, 'Fielding Data'!$A$1:$H$12056, 8, 0), 0)</f>
        <v>0</v>
      </c>
      <c r="U5357" s="13">
        <f>SUMIFS('Fielding Data'!E:E, 'Fielding Data'!$A:$A, $A5357)</f>
        <v>2</v>
      </c>
      <c r="V5357" s="13">
        <f>SUMIFS('Fielding Data'!F:F, 'Fielding Data'!$A:$A, $A5357)</f>
        <v>3</v>
      </c>
      <c r="W5357" s="13">
        <f>SUMIFS('Fielding Data'!G:G, 'Fielding Data'!$A:$A, $A5357)</f>
        <v>0</v>
      </c>
      <c r="X5357" s="13">
        <f>SUMIFS('Fielding Data'!H:H, 'Fielding Data'!$A:$A, $A5357)</f>
        <v>0</v>
      </c>
    </row>
    <row r="5358" spans="1:24" x14ac:dyDescent="0.3">
      <c r="A5358" s="13" t="str">
        <f t="shared" si="167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 t="shared" si="166"/>
        <v>P</v>
      </c>
      <c r="Q5358" s="13">
        <f>IFERROR(VLOOKUP($A5358, 'Fielding Data'!$A$1:$H$12056, 5, 0), 0)</f>
        <v>4</v>
      </c>
      <c r="R5358" s="13">
        <f>IFERROR(VLOOKUP($A5358, 'Fielding Data'!$A$1:$H$12056, 6, 0), 0)</f>
        <v>14</v>
      </c>
      <c r="S5358" s="13">
        <f>IFERROR(VLOOKUP($A5358, 'Fielding Data'!$A$1:$H$12056, 7, 0), 0)</f>
        <v>0</v>
      </c>
      <c r="T5358" s="13">
        <f>IFERROR(VLOOKUP($A5358, 'Fielding Data'!$A$1:$H$12056, 8, 0), 0)</f>
        <v>1</v>
      </c>
      <c r="U5358" s="13">
        <f>SUMIFS('Fielding Data'!E:E, 'Fielding Data'!$A:$A, $A5358)</f>
        <v>4</v>
      </c>
      <c r="V5358" s="13">
        <f>SUMIFS('Fielding Data'!F:F, 'Fielding Data'!$A:$A, $A5358)</f>
        <v>14</v>
      </c>
      <c r="W5358" s="13">
        <f>SUMIFS('Fielding Data'!G:G, 'Fielding Data'!$A:$A, $A5358)</f>
        <v>0</v>
      </c>
      <c r="X5358" s="13">
        <f>SUMIFS('Fielding Data'!H:H, 'Fielding Data'!$A:$A, $A5358)</f>
        <v>1</v>
      </c>
    </row>
    <row r="5359" spans="1:24" x14ac:dyDescent="0.3">
      <c r="A5359" s="13" t="str">
        <f t="shared" si="167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 t="shared" si="166"/>
        <v>P</v>
      </c>
      <c r="Q5359" s="13">
        <f>IFERROR(VLOOKUP($A5359, 'Fielding Data'!$A$1:$H$12056, 5, 0), 0)</f>
        <v>1</v>
      </c>
      <c r="R5359" s="13">
        <f>IFERROR(VLOOKUP($A5359, 'Fielding Data'!$A$1:$H$12056, 6, 0), 0)</f>
        <v>2</v>
      </c>
      <c r="S5359" s="13">
        <f>IFERROR(VLOOKUP($A5359, 'Fielding Data'!$A$1:$H$12056, 7, 0), 0)</f>
        <v>1</v>
      </c>
      <c r="T5359" s="13">
        <f>IFERROR(VLOOKUP($A5359, 'Fielding Data'!$A$1:$H$12056, 8, 0), 0)</f>
        <v>0</v>
      </c>
      <c r="U5359" s="13">
        <f>SUMIFS('Fielding Data'!E:E, 'Fielding Data'!$A:$A, $A5359)</f>
        <v>1</v>
      </c>
      <c r="V5359" s="13">
        <f>SUMIFS('Fielding Data'!F:F, 'Fielding Data'!$A:$A, $A5359)</f>
        <v>2</v>
      </c>
      <c r="W5359" s="13">
        <f>SUMIFS('Fielding Data'!G:G, 'Fielding Data'!$A:$A, $A5359)</f>
        <v>1</v>
      </c>
      <c r="X5359" s="13">
        <f>SUMIFS('Fielding Data'!H:H, 'Fielding Data'!$A:$A, $A5359)</f>
        <v>0</v>
      </c>
    </row>
    <row r="5360" spans="1:24" x14ac:dyDescent="0.3">
      <c r="A5360" s="13" t="str">
        <f t="shared" si="167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 t="shared" si="166"/>
        <v>P</v>
      </c>
      <c r="Q5360" s="13">
        <f>IFERROR(VLOOKUP($A5360, 'Fielding Data'!$A$1:$H$12056, 5, 0), 0)</f>
        <v>10</v>
      </c>
      <c r="R5360" s="13">
        <f>IFERROR(VLOOKUP($A5360, 'Fielding Data'!$A$1:$H$12056, 6, 0), 0)</f>
        <v>24</v>
      </c>
      <c r="S5360" s="13">
        <f>IFERROR(VLOOKUP($A5360, 'Fielding Data'!$A$1:$H$12056, 7, 0), 0)</f>
        <v>1</v>
      </c>
      <c r="T5360" s="13">
        <f>IFERROR(VLOOKUP($A5360, 'Fielding Data'!$A$1:$H$12056, 8, 0), 0)</f>
        <v>2</v>
      </c>
      <c r="U5360" s="13">
        <f>SUMIFS('Fielding Data'!E:E, 'Fielding Data'!$A:$A, $A5360)</f>
        <v>10</v>
      </c>
      <c r="V5360" s="13">
        <f>SUMIFS('Fielding Data'!F:F, 'Fielding Data'!$A:$A, $A5360)</f>
        <v>24</v>
      </c>
      <c r="W5360" s="13">
        <f>SUMIFS('Fielding Data'!G:G, 'Fielding Data'!$A:$A, $A5360)</f>
        <v>1</v>
      </c>
      <c r="X5360" s="13">
        <f>SUMIFS('Fielding Data'!H:H, 'Fielding Data'!$A:$A, $A5360)</f>
        <v>2</v>
      </c>
    </row>
    <row r="5361" spans="1:24" x14ac:dyDescent="0.3">
      <c r="A5361" s="13" t="str">
        <f t="shared" si="167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 t="shared" si="166"/>
        <v>2B</v>
      </c>
      <c r="Q5361" s="13">
        <f>IFERROR(VLOOKUP($A5361, 'Fielding Data'!$A$1:$H$12056, 5, 0), 0)</f>
        <v>29</v>
      </c>
      <c r="R5361" s="13">
        <f>IFERROR(VLOOKUP($A5361, 'Fielding Data'!$A$1:$H$12056, 6, 0), 0)</f>
        <v>52</v>
      </c>
      <c r="S5361" s="13">
        <f>IFERROR(VLOOKUP($A5361, 'Fielding Data'!$A$1:$H$12056, 7, 0), 0)</f>
        <v>1</v>
      </c>
      <c r="T5361" s="13">
        <f>IFERROR(VLOOKUP($A5361, 'Fielding Data'!$A$1:$H$12056, 8, 0), 0)</f>
        <v>14</v>
      </c>
      <c r="U5361" s="13">
        <f>SUMIFS('Fielding Data'!E:E, 'Fielding Data'!$A:$A, $A5361)</f>
        <v>29</v>
      </c>
      <c r="V5361" s="13">
        <f>SUMIFS('Fielding Data'!F:F, 'Fielding Data'!$A:$A, $A5361)</f>
        <v>52</v>
      </c>
      <c r="W5361" s="13">
        <f>SUMIFS('Fielding Data'!G:G, 'Fielding Data'!$A:$A, $A5361)</f>
        <v>1</v>
      </c>
      <c r="X5361" s="13">
        <f>SUMIFS('Fielding Data'!H:H, 'Fielding Data'!$A:$A, $A5361)</f>
        <v>14</v>
      </c>
    </row>
    <row r="5362" spans="1:24" x14ac:dyDescent="0.3">
      <c r="A5362" s="13" t="str">
        <f t="shared" si="167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 t="shared" si="166"/>
        <v>1B</v>
      </c>
      <c r="Q5362" s="13">
        <f>IFERROR(VLOOKUP($A5362, 'Fielding Data'!$A$1:$H$12056, 5, 0), 0)</f>
        <v>1111</v>
      </c>
      <c r="R5362" s="13">
        <f>IFERROR(VLOOKUP($A5362, 'Fielding Data'!$A$1:$H$12056, 6, 0), 0)</f>
        <v>58</v>
      </c>
      <c r="S5362" s="13">
        <f>IFERROR(VLOOKUP($A5362, 'Fielding Data'!$A$1:$H$12056, 7, 0), 0)</f>
        <v>9</v>
      </c>
      <c r="T5362" s="13">
        <f>IFERROR(VLOOKUP($A5362, 'Fielding Data'!$A$1:$H$12056, 8, 0), 0)</f>
        <v>78</v>
      </c>
      <c r="U5362" s="13">
        <f>SUMIFS('Fielding Data'!E:E, 'Fielding Data'!$A:$A, $A5362)</f>
        <v>1111</v>
      </c>
      <c r="V5362" s="13">
        <f>SUMIFS('Fielding Data'!F:F, 'Fielding Data'!$A:$A, $A5362)</f>
        <v>58</v>
      </c>
      <c r="W5362" s="13">
        <f>SUMIFS('Fielding Data'!G:G, 'Fielding Data'!$A:$A, $A5362)</f>
        <v>9</v>
      </c>
      <c r="X5362" s="13">
        <f>SUMIFS('Fielding Data'!H:H, 'Fielding Data'!$A:$A, $A5362)</f>
        <v>78</v>
      </c>
    </row>
    <row r="5363" spans="1:24" x14ac:dyDescent="0.3">
      <c r="A5363" s="13" t="str">
        <f t="shared" si="167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 t="shared" si="166"/>
        <v>3B</v>
      </c>
      <c r="Q5363" s="13">
        <f>IFERROR(VLOOKUP($A5363, 'Fielding Data'!$A$1:$H$12056, 5, 0), 0)</f>
        <v>121</v>
      </c>
      <c r="R5363" s="13">
        <f>IFERROR(VLOOKUP($A5363, 'Fielding Data'!$A$1:$H$12056, 6, 0), 0)</f>
        <v>262</v>
      </c>
      <c r="S5363" s="13">
        <f>IFERROR(VLOOKUP($A5363, 'Fielding Data'!$A$1:$H$12056, 7, 0), 0)</f>
        <v>13</v>
      </c>
      <c r="T5363" s="13">
        <f>IFERROR(VLOOKUP($A5363, 'Fielding Data'!$A$1:$H$12056, 8, 0), 0)</f>
        <v>27</v>
      </c>
      <c r="U5363" s="13">
        <f>SUMIFS('Fielding Data'!E:E, 'Fielding Data'!$A:$A, $A5363)</f>
        <v>121</v>
      </c>
      <c r="V5363" s="13">
        <f>SUMIFS('Fielding Data'!F:F, 'Fielding Data'!$A:$A, $A5363)</f>
        <v>262</v>
      </c>
      <c r="W5363" s="13">
        <f>SUMIFS('Fielding Data'!G:G, 'Fielding Data'!$A:$A, $A5363)</f>
        <v>13</v>
      </c>
      <c r="X5363" s="13">
        <f>SUMIFS('Fielding Data'!H:H, 'Fielding Data'!$A:$A, $A5363)</f>
        <v>27</v>
      </c>
    </row>
    <row r="5364" spans="1:24" x14ac:dyDescent="0.3">
      <c r="A5364" s="13" t="str">
        <f t="shared" si="167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 t="shared" si="166"/>
        <v>P</v>
      </c>
      <c r="Q5364" s="13">
        <f>IFERROR(VLOOKUP($A5364, 'Fielding Data'!$A$1:$H$12056, 5, 0), 0)</f>
        <v>10</v>
      </c>
      <c r="R5364" s="13">
        <f>IFERROR(VLOOKUP($A5364, 'Fielding Data'!$A$1:$H$12056, 6, 0), 0)</f>
        <v>7</v>
      </c>
      <c r="S5364" s="13">
        <f>IFERROR(VLOOKUP($A5364, 'Fielding Data'!$A$1:$H$12056, 7, 0), 0)</f>
        <v>1</v>
      </c>
      <c r="T5364" s="13">
        <f>IFERROR(VLOOKUP($A5364, 'Fielding Data'!$A$1:$H$12056, 8, 0), 0)</f>
        <v>0</v>
      </c>
      <c r="U5364" s="13">
        <f>SUMIFS('Fielding Data'!E:E, 'Fielding Data'!$A:$A, $A5364)</f>
        <v>10</v>
      </c>
      <c r="V5364" s="13">
        <f>SUMIFS('Fielding Data'!F:F, 'Fielding Data'!$A:$A, $A5364)</f>
        <v>7</v>
      </c>
      <c r="W5364" s="13">
        <f>SUMIFS('Fielding Data'!G:G, 'Fielding Data'!$A:$A, $A5364)</f>
        <v>1</v>
      </c>
      <c r="X5364" s="13">
        <f>SUMIFS('Fielding Data'!H:H, 'Fielding Data'!$A:$A, $A5364)</f>
        <v>0</v>
      </c>
    </row>
    <row r="5365" spans="1:24" x14ac:dyDescent="0.3">
      <c r="A5365" s="13" t="str">
        <f t="shared" si="167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 t="shared" si="166"/>
        <v>C</v>
      </c>
      <c r="Q5365" s="13">
        <f>IFERROR(VLOOKUP($A5365, 'Fielding Data'!$A$1:$H$12056, 5, 0), 0)</f>
        <v>23</v>
      </c>
      <c r="R5365" s="13">
        <f>IFERROR(VLOOKUP($A5365, 'Fielding Data'!$A$1:$H$12056, 6, 0), 0)</f>
        <v>1</v>
      </c>
      <c r="S5365" s="13">
        <f>IFERROR(VLOOKUP($A5365, 'Fielding Data'!$A$1:$H$12056, 7, 0), 0)</f>
        <v>0</v>
      </c>
      <c r="T5365" s="13">
        <f>IFERROR(VLOOKUP($A5365, 'Fielding Data'!$A$1:$H$12056, 8, 0), 0)</f>
        <v>0</v>
      </c>
      <c r="U5365" s="13">
        <f>SUMIFS('Fielding Data'!E:E, 'Fielding Data'!$A:$A, $A5365)</f>
        <v>23</v>
      </c>
      <c r="V5365" s="13">
        <f>SUMIFS('Fielding Data'!F:F, 'Fielding Data'!$A:$A, $A5365)</f>
        <v>1</v>
      </c>
      <c r="W5365" s="13">
        <f>SUMIFS('Fielding Data'!G:G, 'Fielding Data'!$A:$A, $A5365)</f>
        <v>0</v>
      </c>
      <c r="X5365" s="13">
        <f>SUMIFS('Fielding Data'!H:H, 'Fielding Data'!$A:$A, $A5365)</f>
        <v>0</v>
      </c>
    </row>
    <row r="5366" spans="1:24" x14ac:dyDescent="0.3">
      <c r="A5366" s="13" t="str">
        <f t="shared" si="167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 t="shared" si="166"/>
        <v>P</v>
      </c>
      <c r="Q5366" s="13">
        <f>IFERROR(VLOOKUP($A5366, 'Fielding Data'!$A$1:$H$12056, 5, 0), 0)</f>
        <v>0</v>
      </c>
      <c r="R5366" s="13">
        <f>IFERROR(VLOOKUP($A5366, 'Fielding Data'!$A$1:$H$12056, 6, 0), 0)</f>
        <v>1</v>
      </c>
      <c r="S5366" s="13">
        <f>IFERROR(VLOOKUP($A5366, 'Fielding Data'!$A$1:$H$12056, 7, 0), 0)</f>
        <v>0</v>
      </c>
      <c r="T5366" s="13">
        <f>IFERROR(VLOOKUP($A5366, 'Fielding Data'!$A$1:$H$12056, 8, 0), 0)</f>
        <v>0</v>
      </c>
      <c r="U5366" s="13">
        <f>SUMIFS('Fielding Data'!E:E, 'Fielding Data'!$A:$A, $A5366)</f>
        <v>0</v>
      </c>
      <c r="V5366" s="13">
        <f>SUMIFS('Fielding Data'!F:F, 'Fielding Data'!$A:$A, $A5366)</f>
        <v>1</v>
      </c>
      <c r="W5366" s="13">
        <f>SUMIFS('Fielding Data'!G:G, 'Fielding Data'!$A:$A, $A5366)</f>
        <v>0</v>
      </c>
      <c r="X5366" s="13">
        <f>SUMIFS('Fielding Data'!H:H, 'Fielding Data'!$A:$A, $A5366)</f>
        <v>0</v>
      </c>
    </row>
    <row r="5367" spans="1:24" x14ac:dyDescent="0.3">
      <c r="A5367" s="13" t="str">
        <f t="shared" si="167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 t="shared" si="166"/>
        <v>CF</v>
      </c>
      <c r="Q5367" s="13">
        <f>IFERROR(VLOOKUP($A5367, 'Fielding Data'!$A$1:$H$12056, 5, 0), 0)</f>
        <v>30</v>
      </c>
      <c r="R5367" s="13">
        <f>IFERROR(VLOOKUP($A5367, 'Fielding Data'!$A$1:$H$12056, 6, 0), 0)</f>
        <v>0</v>
      </c>
      <c r="S5367" s="13">
        <f>IFERROR(VLOOKUP($A5367, 'Fielding Data'!$A$1:$H$12056, 7, 0), 0)</f>
        <v>0</v>
      </c>
      <c r="T5367" s="13">
        <f>IFERROR(VLOOKUP($A5367, 'Fielding Data'!$A$1:$H$12056, 8, 0), 0)</f>
        <v>0</v>
      </c>
      <c r="U5367" s="13">
        <f>SUMIFS('Fielding Data'!E:E, 'Fielding Data'!$A:$A, $A5367)</f>
        <v>270</v>
      </c>
      <c r="V5367" s="13">
        <f>SUMIFS('Fielding Data'!F:F, 'Fielding Data'!$A:$A, $A5367)</f>
        <v>8</v>
      </c>
      <c r="W5367" s="13">
        <f>SUMIFS('Fielding Data'!G:G, 'Fielding Data'!$A:$A, $A5367)</f>
        <v>2</v>
      </c>
      <c r="X5367" s="13">
        <f>SUMIFS('Fielding Data'!H:H, 'Fielding Data'!$A:$A, $A5367)</f>
        <v>0</v>
      </c>
    </row>
    <row r="5368" spans="1:24" x14ac:dyDescent="0.3">
      <c r="A5368" s="13" t="str">
        <f t="shared" si="167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 t="shared" si="166"/>
        <v>P</v>
      </c>
      <c r="Q5368" s="13">
        <f>IFERROR(VLOOKUP($A5368, 'Fielding Data'!$A$1:$H$12056, 5, 0), 0)</f>
        <v>3</v>
      </c>
      <c r="R5368" s="13">
        <f>IFERROR(VLOOKUP($A5368, 'Fielding Data'!$A$1:$H$12056, 6, 0), 0)</f>
        <v>17</v>
      </c>
      <c r="S5368" s="13">
        <f>IFERROR(VLOOKUP($A5368, 'Fielding Data'!$A$1:$H$12056, 7, 0), 0)</f>
        <v>1</v>
      </c>
      <c r="T5368" s="13">
        <f>IFERROR(VLOOKUP($A5368, 'Fielding Data'!$A$1:$H$12056, 8, 0), 0)</f>
        <v>2</v>
      </c>
      <c r="U5368" s="13">
        <f>SUMIFS('Fielding Data'!E:E, 'Fielding Data'!$A:$A, $A5368)</f>
        <v>3</v>
      </c>
      <c r="V5368" s="13">
        <f>SUMIFS('Fielding Data'!F:F, 'Fielding Data'!$A:$A, $A5368)</f>
        <v>17</v>
      </c>
      <c r="W5368" s="13">
        <f>SUMIFS('Fielding Data'!G:G, 'Fielding Data'!$A:$A, $A5368)</f>
        <v>1</v>
      </c>
      <c r="X5368" s="13">
        <f>SUMIFS('Fielding Data'!H:H, 'Fielding Data'!$A:$A, $A5368)</f>
        <v>2</v>
      </c>
    </row>
    <row r="5369" spans="1:24" x14ac:dyDescent="0.3">
      <c r="A5369" s="13" t="str">
        <f t="shared" si="167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 t="shared" si="166"/>
        <v>P</v>
      </c>
      <c r="Q5369" s="13">
        <f>IFERROR(VLOOKUP($A5369, 'Fielding Data'!$A$1:$H$12056, 5, 0), 0)</f>
        <v>0</v>
      </c>
      <c r="R5369" s="13">
        <f>IFERROR(VLOOKUP($A5369, 'Fielding Data'!$A$1:$H$12056, 6, 0), 0)</f>
        <v>0</v>
      </c>
      <c r="S5369" s="13">
        <f>IFERROR(VLOOKUP($A5369, 'Fielding Data'!$A$1:$H$12056, 7, 0), 0)</f>
        <v>1</v>
      </c>
      <c r="T5369" s="13">
        <f>IFERROR(VLOOKUP($A5369, 'Fielding Data'!$A$1:$H$12056, 8, 0), 0)</f>
        <v>0</v>
      </c>
      <c r="U5369" s="13">
        <f>SUMIFS('Fielding Data'!E:E, 'Fielding Data'!$A:$A, $A5369)</f>
        <v>0</v>
      </c>
      <c r="V5369" s="13">
        <f>SUMIFS('Fielding Data'!F:F, 'Fielding Data'!$A:$A, $A5369)</f>
        <v>0</v>
      </c>
      <c r="W5369" s="13">
        <f>SUMIFS('Fielding Data'!G:G, 'Fielding Data'!$A:$A, $A5369)</f>
        <v>1</v>
      </c>
      <c r="X5369" s="13">
        <f>SUMIFS('Fielding Data'!H:H, 'Fielding Data'!$A:$A, $A5369)</f>
        <v>0</v>
      </c>
    </row>
    <row r="5370" spans="1:24" x14ac:dyDescent="0.3">
      <c r="A5370" s="13" t="str">
        <f t="shared" si="167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 t="shared" si="166"/>
        <v>SS</v>
      </c>
      <c r="Q5370" s="13">
        <f>IFERROR(VLOOKUP($A5370, 'Fielding Data'!$A$1:$H$12056, 5, 0), 0)</f>
        <v>146</v>
      </c>
      <c r="R5370" s="13">
        <f>IFERROR(VLOOKUP($A5370, 'Fielding Data'!$A$1:$H$12056, 6, 0), 0)</f>
        <v>344</v>
      </c>
      <c r="S5370" s="13">
        <f>IFERROR(VLOOKUP($A5370, 'Fielding Data'!$A$1:$H$12056, 7, 0), 0)</f>
        <v>13</v>
      </c>
      <c r="T5370" s="13">
        <f>IFERROR(VLOOKUP($A5370, 'Fielding Data'!$A$1:$H$12056, 8, 0), 0)</f>
        <v>71</v>
      </c>
      <c r="U5370" s="13">
        <f>SUMIFS('Fielding Data'!E:E, 'Fielding Data'!$A:$A, $A5370)</f>
        <v>146</v>
      </c>
      <c r="V5370" s="13">
        <f>SUMIFS('Fielding Data'!F:F, 'Fielding Data'!$A:$A, $A5370)</f>
        <v>344</v>
      </c>
      <c r="W5370" s="13">
        <f>SUMIFS('Fielding Data'!G:G, 'Fielding Data'!$A:$A, $A5370)</f>
        <v>13</v>
      </c>
      <c r="X5370" s="13">
        <f>SUMIFS('Fielding Data'!H:H, 'Fielding Data'!$A:$A, $A5370)</f>
        <v>71</v>
      </c>
    </row>
    <row r="5371" spans="1:24" x14ac:dyDescent="0.3">
      <c r="A5371" s="13" t="str">
        <f t="shared" si="167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 t="shared" si="166"/>
        <v>1B</v>
      </c>
      <c r="Q5371" s="13">
        <f>IFERROR(VLOOKUP($A5371, 'Fielding Data'!$A$1:$H$12056, 5, 0), 0)</f>
        <v>8</v>
      </c>
      <c r="R5371" s="13">
        <f>IFERROR(VLOOKUP($A5371, 'Fielding Data'!$A$1:$H$12056, 6, 0), 0)</f>
        <v>0</v>
      </c>
      <c r="S5371" s="13">
        <f>IFERROR(VLOOKUP($A5371, 'Fielding Data'!$A$1:$H$12056, 7, 0), 0)</f>
        <v>0</v>
      </c>
      <c r="T5371" s="13">
        <f>IFERROR(VLOOKUP($A5371, 'Fielding Data'!$A$1:$H$12056, 8, 0), 0)</f>
        <v>0</v>
      </c>
      <c r="U5371" s="13">
        <f>SUMIFS('Fielding Data'!E:E, 'Fielding Data'!$A:$A, $A5371)</f>
        <v>70</v>
      </c>
      <c r="V5371" s="13">
        <f>SUMIFS('Fielding Data'!F:F, 'Fielding Data'!$A:$A, $A5371)</f>
        <v>107</v>
      </c>
      <c r="W5371" s="13">
        <f>SUMIFS('Fielding Data'!G:G, 'Fielding Data'!$A:$A, $A5371)</f>
        <v>5</v>
      </c>
      <c r="X5371" s="13">
        <f>SUMIFS('Fielding Data'!H:H, 'Fielding Data'!$A:$A, $A5371)</f>
        <v>21</v>
      </c>
    </row>
    <row r="5372" spans="1:24" x14ac:dyDescent="0.3">
      <c r="A5372" s="13" t="str">
        <f t="shared" si="167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 t="shared" si="166"/>
        <v>1B</v>
      </c>
      <c r="Q5372" s="13">
        <f>IFERROR(VLOOKUP($A5372, 'Fielding Data'!$A$1:$H$12056, 5, 0), 0)</f>
        <v>113</v>
      </c>
      <c r="R5372" s="13">
        <f>IFERROR(VLOOKUP($A5372, 'Fielding Data'!$A$1:$H$12056, 6, 0), 0)</f>
        <v>9</v>
      </c>
      <c r="S5372" s="13">
        <f>IFERROR(VLOOKUP($A5372, 'Fielding Data'!$A$1:$H$12056, 7, 0), 0)</f>
        <v>1</v>
      </c>
      <c r="T5372" s="13">
        <f>IFERROR(VLOOKUP($A5372, 'Fielding Data'!$A$1:$H$12056, 8, 0), 0)</f>
        <v>9</v>
      </c>
      <c r="U5372" s="13">
        <f>SUMIFS('Fielding Data'!E:E, 'Fielding Data'!$A:$A, $A5372)</f>
        <v>1126</v>
      </c>
      <c r="V5372" s="13">
        <f>SUMIFS('Fielding Data'!F:F, 'Fielding Data'!$A:$A, $A5372)</f>
        <v>74</v>
      </c>
      <c r="W5372" s="13">
        <f>SUMIFS('Fielding Data'!G:G, 'Fielding Data'!$A:$A, $A5372)</f>
        <v>5</v>
      </c>
      <c r="X5372" s="13">
        <f>SUMIFS('Fielding Data'!H:H, 'Fielding Data'!$A:$A, $A5372)</f>
        <v>14</v>
      </c>
    </row>
    <row r="5373" spans="1:24" x14ac:dyDescent="0.3">
      <c r="A5373" s="13" t="str">
        <f t="shared" si="167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 t="shared" si="166"/>
        <v>LF</v>
      </c>
      <c r="Q5373" s="13">
        <f>IFERROR(VLOOKUP($A5373, 'Fielding Data'!$A$1:$H$12056, 5, 0), 0)</f>
        <v>135</v>
      </c>
      <c r="R5373" s="13">
        <f>IFERROR(VLOOKUP($A5373, 'Fielding Data'!$A$1:$H$12056, 6, 0), 0)</f>
        <v>1</v>
      </c>
      <c r="S5373" s="13">
        <f>IFERROR(VLOOKUP($A5373, 'Fielding Data'!$A$1:$H$12056, 7, 0), 0)</f>
        <v>0</v>
      </c>
      <c r="T5373" s="13">
        <f>IFERROR(VLOOKUP($A5373, 'Fielding Data'!$A$1:$H$12056, 8, 0), 0)</f>
        <v>0</v>
      </c>
      <c r="U5373" s="13">
        <f>SUMIFS('Fielding Data'!E:E, 'Fielding Data'!$A:$A, $A5373)</f>
        <v>270</v>
      </c>
      <c r="V5373" s="13">
        <f>SUMIFS('Fielding Data'!F:F, 'Fielding Data'!$A:$A, $A5373)</f>
        <v>2</v>
      </c>
      <c r="W5373" s="13">
        <f>SUMIFS('Fielding Data'!G:G, 'Fielding Data'!$A:$A, $A5373)</f>
        <v>0</v>
      </c>
      <c r="X5373" s="13">
        <f>SUMIFS('Fielding Data'!H:H, 'Fielding Data'!$A:$A, $A5373)</f>
        <v>0</v>
      </c>
    </row>
    <row r="5374" spans="1:24" x14ac:dyDescent="0.3">
      <c r="A5374" s="13" t="str">
        <f t="shared" si="167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 t="shared" si="166"/>
        <v>P</v>
      </c>
      <c r="Q5374" s="13">
        <f>IFERROR(VLOOKUP($A5374, 'Fielding Data'!$A$1:$H$12056, 5, 0), 0)</f>
        <v>3</v>
      </c>
      <c r="R5374" s="13">
        <f>IFERROR(VLOOKUP($A5374, 'Fielding Data'!$A$1:$H$12056, 6, 0), 0)</f>
        <v>1</v>
      </c>
      <c r="S5374" s="13">
        <f>IFERROR(VLOOKUP($A5374, 'Fielding Data'!$A$1:$H$12056, 7, 0), 0)</f>
        <v>0</v>
      </c>
      <c r="T5374" s="13">
        <f>IFERROR(VLOOKUP($A5374, 'Fielding Data'!$A$1:$H$12056, 8, 0), 0)</f>
        <v>0</v>
      </c>
      <c r="U5374" s="13">
        <f>SUMIFS('Fielding Data'!E:E, 'Fielding Data'!$A:$A, $A5374)</f>
        <v>3</v>
      </c>
      <c r="V5374" s="13">
        <f>SUMIFS('Fielding Data'!F:F, 'Fielding Data'!$A:$A, $A5374)</f>
        <v>1</v>
      </c>
      <c r="W5374" s="13">
        <f>SUMIFS('Fielding Data'!G:G, 'Fielding Data'!$A:$A, $A5374)</f>
        <v>0</v>
      </c>
      <c r="X5374" s="13">
        <f>SUMIFS('Fielding Data'!H:H, 'Fielding Data'!$A:$A, $A5374)</f>
        <v>0</v>
      </c>
    </row>
    <row r="5375" spans="1:24" x14ac:dyDescent="0.3">
      <c r="A5375" s="13" t="str">
        <f t="shared" si="167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 t="shared" si="166"/>
        <v>P</v>
      </c>
      <c r="Q5375" s="13">
        <f>IFERROR(VLOOKUP($A5375, 'Fielding Data'!$A$1:$H$12056, 5, 0), 0)</f>
        <v>0</v>
      </c>
      <c r="R5375" s="13">
        <f>IFERROR(VLOOKUP($A5375, 'Fielding Data'!$A$1:$H$12056, 6, 0), 0)</f>
        <v>1</v>
      </c>
      <c r="S5375" s="13">
        <f>IFERROR(VLOOKUP($A5375, 'Fielding Data'!$A$1:$H$12056, 7, 0), 0)</f>
        <v>0</v>
      </c>
      <c r="T5375" s="13">
        <f>IFERROR(VLOOKUP($A5375, 'Fielding Data'!$A$1:$H$12056, 8, 0), 0)</f>
        <v>0</v>
      </c>
      <c r="U5375" s="13">
        <f>SUMIFS('Fielding Data'!E:E, 'Fielding Data'!$A:$A, $A5375)</f>
        <v>0</v>
      </c>
      <c r="V5375" s="13">
        <f>SUMIFS('Fielding Data'!F:F, 'Fielding Data'!$A:$A, $A5375)</f>
        <v>1</v>
      </c>
      <c r="W5375" s="13">
        <f>SUMIFS('Fielding Data'!G:G, 'Fielding Data'!$A:$A, $A5375)</f>
        <v>0</v>
      </c>
      <c r="X5375" s="13">
        <f>SUMIFS('Fielding Data'!H:H, 'Fielding Data'!$A:$A, $A5375)</f>
        <v>0</v>
      </c>
    </row>
    <row r="5376" spans="1:24" x14ac:dyDescent="0.3">
      <c r="A5376" s="13" t="str">
        <f t="shared" si="167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 t="shared" si="166"/>
        <v>1B</v>
      </c>
      <c r="Q5376" s="13">
        <f>IFERROR(VLOOKUP($A5376, 'Fielding Data'!$A$1:$H$12056, 5, 0), 0)</f>
        <v>36</v>
      </c>
      <c r="R5376" s="13">
        <f>IFERROR(VLOOKUP($A5376, 'Fielding Data'!$A$1:$H$12056, 6, 0), 0)</f>
        <v>3</v>
      </c>
      <c r="S5376" s="13">
        <f>IFERROR(VLOOKUP($A5376, 'Fielding Data'!$A$1:$H$12056, 7, 0), 0)</f>
        <v>1</v>
      </c>
      <c r="T5376" s="13">
        <f>IFERROR(VLOOKUP($A5376, 'Fielding Data'!$A$1:$H$12056, 8, 0), 0)</f>
        <v>3</v>
      </c>
      <c r="U5376" s="13">
        <f>SUMIFS('Fielding Data'!E:E, 'Fielding Data'!$A:$A, $A5376)</f>
        <v>58</v>
      </c>
      <c r="V5376" s="13">
        <f>SUMIFS('Fielding Data'!F:F, 'Fielding Data'!$A:$A, $A5376)</f>
        <v>5</v>
      </c>
      <c r="W5376" s="13">
        <f>SUMIFS('Fielding Data'!G:G, 'Fielding Data'!$A:$A, $A5376)</f>
        <v>1</v>
      </c>
      <c r="X5376" s="13">
        <f>SUMIFS('Fielding Data'!H:H, 'Fielding Data'!$A:$A, $A5376)</f>
        <v>5</v>
      </c>
    </row>
    <row r="5377" spans="1:24" x14ac:dyDescent="0.3">
      <c r="A5377" s="13" t="str">
        <f t="shared" si="167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 t="shared" si="166"/>
        <v>P</v>
      </c>
      <c r="Q5377" s="13">
        <f>IFERROR(VLOOKUP($A5377, 'Fielding Data'!$A$1:$H$12056, 5, 0), 0)</f>
        <v>11</v>
      </c>
      <c r="R5377" s="13">
        <f>IFERROR(VLOOKUP($A5377, 'Fielding Data'!$A$1:$H$12056, 6, 0), 0)</f>
        <v>19</v>
      </c>
      <c r="S5377" s="13">
        <f>IFERROR(VLOOKUP($A5377, 'Fielding Data'!$A$1:$H$12056, 7, 0), 0)</f>
        <v>1</v>
      </c>
      <c r="T5377" s="13">
        <f>IFERROR(VLOOKUP($A5377, 'Fielding Data'!$A$1:$H$12056, 8, 0), 0)</f>
        <v>2</v>
      </c>
      <c r="U5377" s="13">
        <f>SUMIFS('Fielding Data'!E:E, 'Fielding Data'!$A:$A, $A5377)</f>
        <v>11</v>
      </c>
      <c r="V5377" s="13">
        <f>SUMIFS('Fielding Data'!F:F, 'Fielding Data'!$A:$A, $A5377)</f>
        <v>19</v>
      </c>
      <c r="W5377" s="13">
        <f>SUMIFS('Fielding Data'!G:G, 'Fielding Data'!$A:$A, $A5377)</f>
        <v>1</v>
      </c>
      <c r="X5377" s="13">
        <f>SUMIFS('Fielding Data'!H:H, 'Fielding Data'!$A:$A, $A5377)</f>
        <v>2</v>
      </c>
    </row>
    <row r="5378" spans="1:24" x14ac:dyDescent="0.3">
      <c r="A5378" s="13" t="str">
        <f t="shared" si="167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 t="shared" ref="P5378:P5441" si="168">IFERROR(VLOOKUP($A5378, Fielding, 4, 0), "Other")</f>
        <v>P</v>
      </c>
      <c r="Q5378" s="13">
        <f>IFERROR(VLOOKUP($A5378, 'Fielding Data'!$A$1:$H$12056, 5, 0), 0)</f>
        <v>8</v>
      </c>
      <c r="R5378" s="13">
        <f>IFERROR(VLOOKUP($A5378, 'Fielding Data'!$A$1:$H$12056, 6, 0), 0)</f>
        <v>28</v>
      </c>
      <c r="S5378" s="13">
        <f>IFERROR(VLOOKUP($A5378, 'Fielding Data'!$A$1:$H$12056, 7, 0), 0)</f>
        <v>1</v>
      </c>
      <c r="T5378" s="13">
        <f>IFERROR(VLOOKUP($A5378, 'Fielding Data'!$A$1:$H$12056, 8, 0), 0)</f>
        <v>0</v>
      </c>
      <c r="U5378" s="13">
        <f>SUMIFS('Fielding Data'!E:E, 'Fielding Data'!$A:$A, $A5378)</f>
        <v>8</v>
      </c>
      <c r="V5378" s="13">
        <f>SUMIFS('Fielding Data'!F:F, 'Fielding Data'!$A:$A, $A5378)</f>
        <v>28</v>
      </c>
      <c r="W5378" s="13">
        <f>SUMIFS('Fielding Data'!G:G, 'Fielding Data'!$A:$A, $A5378)</f>
        <v>1</v>
      </c>
      <c r="X5378" s="13">
        <f>SUMIFS('Fielding Data'!H:H, 'Fielding Data'!$A:$A, $A5378)</f>
        <v>0</v>
      </c>
    </row>
    <row r="5379" spans="1:24" x14ac:dyDescent="0.3">
      <c r="A5379" s="13" t="str">
        <f t="shared" ref="A5379:A5442" si="169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 t="shared" si="168"/>
        <v>P</v>
      </c>
      <c r="Q5379" s="13">
        <f>IFERROR(VLOOKUP($A5379, 'Fielding Data'!$A$1:$H$12056, 5, 0), 0)</f>
        <v>1</v>
      </c>
      <c r="R5379" s="13">
        <f>IFERROR(VLOOKUP($A5379, 'Fielding Data'!$A$1:$H$12056, 6, 0), 0)</f>
        <v>7</v>
      </c>
      <c r="S5379" s="13">
        <f>IFERROR(VLOOKUP($A5379, 'Fielding Data'!$A$1:$H$12056, 7, 0), 0)</f>
        <v>2</v>
      </c>
      <c r="T5379" s="13">
        <f>IFERROR(VLOOKUP($A5379, 'Fielding Data'!$A$1:$H$12056, 8, 0), 0)</f>
        <v>0</v>
      </c>
      <c r="U5379" s="13">
        <f>SUMIFS('Fielding Data'!E:E, 'Fielding Data'!$A:$A, $A5379)</f>
        <v>1</v>
      </c>
      <c r="V5379" s="13">
        <f>SUMIFS('Fielding Data'!F:F, 'Fielding Data'!$A:$A, $A5379)</f>
        <v>7</v>
      </c>
      <c r="W5379" s="13">
        <f>SUMIFS('Fielding Data'!G:G, 'Fielding Data'!$A:$A, $A5379)</f>
        <v>2</v>
      </c>
      <c r="X5379" s="13">
        <f>SUMIFS('Fielding Data'!H:H, 'Fielding Data'!$A:$A, $A5379)</f>
        <v>0</v>
      </c>
    </row>
    <row r="5380" spans="1:24" x14ac:dyDescent="0.3">
      <c r="A5380" s="13" t="str">
        <f t="shared" si="169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 t="shared" si="168"/>
        <v>3B</v>
      </c>
      <c r="Q5380" s="13">
        <f>IFERROR(VLOOKUP($A5380, 'Fielding Data'!$A$1:$H$12056, 5, 0), 0)</f>
        <v>61</v>
      </c>
      <c r="R5380" s="13">
        <f>IFERROR(VLOOKUP($A5380, 'Fielding Data'!$A$1:$H$12056, 6, 0), 0)</f>
        <v>168</v>
      </c>
      <c r="S5380" s="13">
        <f>IFERROR(VLOOKUP($A5380, 'Fielding Data'!$A$1:$H$12056, 7, 0), 0)</f>
        <v>9</v>
      </c>
      <c r="T5380" s="13">
        <f>IFERROR(VLOOKUP($A5380, 'Fielding Data'!$A$1:$H$12056, 8, 0), 0)</f>
        <v>17</v>
      </c>
      <c r="U5380" s="13">
        <f>SUMIFS('Fielding Data'!E:E, 'Fielding Data'!$A:$A, $A5380)</f>
        <v>61</v>
      </c>
      <c r="V5380" s="13">
        <f>SUMIFS('Fielding Data'!F:F, 'Fielding Data'!$A:$A, $A5380)</f>
        <v>168</v>
      </c>
      <c r="W5380" s="13">
        <f>SUMIFS('Fielding Data'!G:G, 'Fielding Data'!$A:$A, $A5380)</f>
        <v>9</v>
      </c>
      <c r="X5380" s="13">
        <f>SUMIFS('Fielding Data'!H:H, 'Fielding Data'!$A:$A, $A5380)</f>
        <v>17</v>
      </c>
    </row>
    <row r="5381" spans="1:24" x14ac:dyDescent="0.3">
      <c r="A5381" s="13" t="str">
        <f t="shared" si="169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 t="shared" si="168"/>
        <v>P</v>
      </c>
      <c r="Q5381" s="13">
        <f>IFERROR(VLOOKUP($A5381, 'Fielding Data'!$A$1:$H$12056, 5, 0), 0)</f>
        <v>2</v>
      </c>
      <c r="R5381" s="13">
        <f>IFERROR(VLOOKUP($A5381, 'Fielding Data'!$A$1:$H$12056, 6, 0), 0)</f>
        <v>18</v>
      </c>
      <c r="S5381" s="13">
        <f>IFERROR(VLOOKUP($A5381, 'Fielding Data'!$A$1:$H$12056, 7, 0), 0)</f>
        <v>2</v>
      </c>
      <c r="T5381" s="13">
        <f>IFERROR(VLOOKUP($A5381, 'Fielding Data'!$A$1:$H$12056, 8, 0), 0)</f>
        <v>4</v>
      </c>
      <c r="U5381" s="13">
        <f>SUMIFS('Fielding Data'!E:E, 'Fielding Data'!$A:$A, $A5381)</f>
        <v>2</v>
      </c>
      <c r="V5381" s="13">
        <f>SUMIFS('Fielding Data'!F:F, 'Fielding Data'!$A:$A, $A5381)</f>
        <v>18</v>
      </c>
      <c r="W5381" s="13">
        <f>SUMIFS('Fielding Data'!G:G, 'Fielding Data'!$A:$A, $A5381)</f>
        <v>2</v>
      </c>
      <c r="X5381" s="13">
        <f>SUMIFS('Fielding Data'!H:H, 'Fielding Data'!$A:$A, $A5381)</f>
        <v>4</v>
      </c>
    </row>
    <row r="5382" spans="1:24" x14ac:dyDescent="0.3">
      <c r="A5382" s="13" t="str">
        <f t="shared" si="169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 t="shared" si="168"/>
        <v>P</v>
      </c>
      <c r="Q5382" s="13">
        <f>IFERROR(VLOOKUP($A5382, 'Fielding Data'!$A$1:$H$12056, 5, 0), 0)</f>
        <v>4</v>
      </c>
      <c r="R5382" s="13">
        <f>IFERROR(VLOOKUP($A5382, 'Fielding Data'!$A$1:$H$12056, 6, 0), 0)</f>
        <v>13</v>
      </c>
      <c r="S5382" s="13">
        <f>IFERROR(VLOOKUP($A5382, 'Fielding Data'!$A$1:$H$12056, 7, 0), 0)</f>
        <v>1</v>
      </c>
      <c r="T5382" s="13">
        <f>IFERROR(VLOOKUP($A5382, 'Fielding Data'!$A$1:$H$12056, 8, 0), 0)</f>
        <v>0</v>
      </c>
      <c r="U5382" s="13">
        <f>SUMIFS('Fielding Data'!E:E, 'Fielding Data'!$A:$A, $A5382)</f>
        <v>4</v>
      </c>
      <c r="V5382" s="13">
        <f>SUMIFS('Fielding Data'!F:F, 'Fielding Data'!$A:$A, $A5382)</f>
        <v>13</v>
      </c>
      <c r="W5382" s="13">
        <f>SUMIFS('Fielding Data'!G:G, 'Fielding Data'!$A:$A, $A5382)</f>
        <v>1</v>
      </c>
      <c r="X5382" s="13">
        <f>SUMIFS('Fielding Data'!H:H, 'Fielding Data'!$A:$A, $A5382)</f>
        <v>0</v>
      </c>
    </row>
    <row r="5383" spans="1:24" x14ac:dyDescent="0.3">
      <c r="A5383" s="13" t="str">
        <f t="shared" si="169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 t="shared" si="168"/>
        <v>1B</v>
      </c>
      <c r="Q5383" s="13">
        <f>IFERROR(VLOOKUP($A5383, 'Fielding Data'!$A$1:$H$12056, 5, 0), 0)</f>
        <v>6</v>
      </c>
      <c r="R5383" s="13">
        <f>IFERROR(VLOOKUP($A5383, 'Fielding Data'!$A$1:$H$12056, 6, 0), 0)</f>
        <v>2</v>
      </c>
      <c r="S5383" s="13">
        <f>IFERROR(VLOOKUP($A5383, 'Fielding Data'!$A$1:$H$12056, 7, 0), 0)</f>
        <v>1</v>
      </c>
      <c r="T5383" s="13">
        <f>IFERROR(VLOOKUP($A5383, 'Fielding Data'!$A$1:$H$12056, 8, 0), 0)</f>
        <v>0</v>
      </c>
      <c r="U5383" s="13">
        <f>SUMIFS('Fielding Data'!E:E, 'Fielding Data'!$A:$A, $A5383)</f>
        <v>256</v>
      </c>
      <c r="V5383" s="13">
        <f>SUMIFS('Fielding Data'!F:F, 'Fielding Data'!$A:$A, $A5383)</f>
        <v>24</v>
      </c>
      <c r="W5383" s="13">
        <f>SUMIFS('Fielding Data'!G:G, 'Fielding Data'!$A:$A, $A5383)</f>
        <v>7</v>
      </c>
      <c r="X5383" s="13">
        <f>SUMIFS('Fielding Data'!H:H, 'Fielding Data'!$A:$A, $A5383)</f>
        <v>2</v>
      </c>
    </row>
    <row r="5384" spans="1:24" x14ac:dyDescent="0.3">
      <c r="A5384" s="13" t="str">
        <f t="shared" si="169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 t="shared" si="168"/>
        <v>P</v>
      </c>
      <c r="Q5384" s="13">
        <f>IFERROR(VLOOKUP($A5384, 'Fielding Data'!$A$1:$H$12056, 5, 0), 0)</f>
        <v>9</v>
      </c>
      <c r="R5384" s="13">
        <f>IFERROR(VLOOKUP($A5384, 'Fielding Data'!$A$1:$H$12056, 6, 0), 0)</f>
        <v>21</v>
      </c>
      <c r="S5384" s="13">
        <f>IFERROR(VLOOKUP($A5384, 'Fielding Data'!$A$1:$H$12056, 7, 0), 0)</f>
        <v>2</v>
      </c>
      <c r="T5384" s="13">
        <f>IFERROR(VLOOKUP($A5384, 'Fielding Data'!$A$1:$H$12056, 8, 0), 0)</f>
        <v>4</v>
      </c>
      <c r="U5384" s="13">
        <f>SUMIFS('Fielding Data'!E:E, 'Fielding Data'!$A:$A, $A5384)</f>
        <v>9</v>
      </c>
      <c r="V5384" s="13">
        <f>SUMIFS('Fielding Data'!F:F, 'Fielding Data'!$A:$A, $A5384)</f>
        <v>21</v>
      </c>
      <c r="W5384" s="13">
        <f>SUMIFS('Fielding Data'!G:G, 'Fielding Data'!$A:$A, $A5384)</f>
        <v>2</v>
      </c>
      <c r="X5384" s="13">
        <f>SUMIFS('Fielding Data'!H:H, 'Fielding Data'!$A:$A, $A5384)</f>
        <v>4</v>
      </c>
    </row>
    <row r="5385" spans="1:24" x14ac:dyDescent="0.3">
      <c r="A5385" s="13" t="str">
        <f t="shared" si="169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 t="shared" si="168"/>
        <v>P</v>
      </c>
      <c r="Q5385" s="13">
        <f>IFERROR(VLOOKUP($A5385, 'Fielding Data'!$A$1:$H$12056, 5, 0), 0)</f>
        <v>2</v>
      </c>
      <c r="R5385" s="13">
        <f>IFERROR(VLOOKUP($A5385, 'Fielding Data'!$A$1:$H$12056, 6, 0), 0)</f>
        <v>3</v>
      </c>
      <c r="S5385" s="13">
        <f>IFERROR(VLOOKUP($A5385, 'Fielding Data'!$A$1:$H$12056, 7, 0), 0)</f>
        <v>0</v>
      </c>
      <c r="T5385" s="13">
        <f>IFERROR(VLOOKUP($A5385, 'Fielding Data'!$A$1:$H$12056, 8, 0), 0)</f>
        <v>2</v>
      </c>
      <c r="U5385" s="13">
        <f>SUMIFS('Fielding Data'!E:E, 'Fielding Data'!$A:$A, $A5385)</f>
        <v>2</v>
      </c>
      <c r="V5385" s="13">
        <f>SUMIFS('Fielding Data'!F:F, 'Fielding Data'!$A:$A, $A5385)</f>
        <v>3</v>
      </c>
      <c r="W5385" s="13">
        <f>SUMIFS('Fielding Data'!G:G, 'Fielding Data'!$A:$A, $A5385)</f>
        <v>0</v>
      </c>
      <c r="X5385" s="13">
        <f>SUMIFS('Fielding Data'!H:H, 'Fielding Data'!$A:$A, $A5385)</f>
        <v>2</v>
      </c>
    </row>
    <row r="5386" spans="1:24" x14ac:dyDescent="0.3">
      <c r="A5386" s="13" t="str">
        <f t="shared" si="169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 t="shared" si="168"/>
        <v>P</v>
      </c>
      <c r="Q5386" s="13">
        <f>IFERROR(VLOOKUP($A5386, 'Fielding Data'!$A$1:$H$12056, 5, 0), 0)</f>
        <v>3</v>
      </c>
      <c r="R5386" s="13">
        <f>IFERROR(VLOOKUP($A5386, 'Fielding Data'!$A$1:$H$12056, 6, 0), 0)</f>
        <v>2</v>
      </c>
      <c r="S5386" s="13">
        <f>IFERROR(VLOOKUP($A5386, 'Fielding Data'!$A$1:$H$12056, 7, 0), 0)</f>
        <v>0</v>
      </c>
      <c r="T5386" s="13">
        <f>IFERROR(VLOOKUP($A5386, 'Fielding Data'!$A$1:$H$12056, 8, 0), 0)</f>
        <v>1</v>
      </c>
      <c r="U5386" s="13">
        <f>SUMIFS('Fielding Data'!E:E, 'Fielding Data'!$A:$A, $A5386)</f>
        <v>3</v>
      </c>
      <c r="V5386" s="13">
        <f>SUMIFS('Fielding Data'!F:F, 'Fielding Data'!$A:$A, $A5386)</f>
        <v>2</v>
      </c>
      <c r="W5386" s="13">
        <f>SUMIFS('Fielding Data'!G:G, 'Fielding Data'!$A:$A, $A5386)</f>
        <v>0</v>
      </c>
      <c r="X5386" s="13">
        <f>SUMIFS('Fielding Data'!H:H, 'Fielding Data'!$A:$A, $A5386)</f>
        <v>1</v>
      </c>
    </row>
    <row r="5387" spans="1:24" x14ac:dyDescent="0.3">
      <c r="A5387" s="13" t="str">
        <f t="shared" si="169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 t="shared" si="168"/>
        <v>1B</v>
      </c>
      <c r="Q5387" s="13">
        <f>IFERROR(VLOOKUP($A5387, 'Fielding Data'!$A$1:$H$12056, 5, 0), 0)</f>
        <v>23</v>
      </c>
      <c r="R5387" s="13">
        <f>IFERROR(VLOOKUP($A5387, 'Fielding Data'!$A$1:$H$12056, 6, 0), 0)</f>
        <v>1</v>
      </c>
      <c r="S5387" s="13">
        <f>IFERROR(VLOOKUP($A5387, 'Fielding Data'!$A$1:$H$12056, 7, 0), 0)</f>
        <v>0</v>
      </c>
      <c r="T5387" s="13">
        <f>IFERROR(VLOOKUP($A5387, 'Fielding Data'!$A$1:$H$12056, 8, 0), 0)</f>
        <v>1</v>
      </c>
      <c r="U5387" s="13">
        <f>SUMIFS('Fielding Data'!E:E, 'Fielding Data'!$A:$A, $A5387)</f>
        <v>613</v>
      </c>
      <c r="V5387" s="13">
        <f>SUMIFS('Fielding Data'!F:F, 'Fielding Data'!$A:$A, $A5387)</f>
        <v>23</v>
      </c>
      <c r="W5387" s="13">
        <f>SUMIFS('Fielding Data'!G:G, 'Fielding Data'!$A:$A, $A5387)</f>
        <v>0</v>
      </c>
      <c r="X5387" s="13">
        <f>SUMIFS('Fielding Data'!H:H, 'Fielding Data'!$A:$A, $A5387)</f>
        <v>3</v>
      </c>
    </row>
    <row r="5388" spans="1:24" x14ac:dyDescent="0.3">
      <c r="A5388" s="13" t="str">
        <f t="shared" si="169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 t="shared" si="168"/>
        <v>P</v>
      </c>
      <c r="Q5388" s="13">
        <f>IFERROR(VLOOKUP($A5388, 'Fielding Data'!$A$1:$H$12056, 5, 0), 0)</f>
        <v>0</v>
      </c>
      <c r="R5388" s="13">
        <f>IFERROR(VLOOKUP($A5388, 'Fielding Data'!$A$1:$H$12056, 6, 0), 0)</f>
        <v>0</v>
      </c>
      <c r="S5388" s="13">
        <f>IFERROR(VLOOKUP($A5388, 'Fielding Data'!$A$1:$H$12056, 7, 0), 0)</f>
        <v>0</v>
      </c>
      <c r="T5388" s="13">
        <f>IFERROR(VLOOKUP($A5388, 'Fielding Data'!$A$1:$H$12056, 8, 0), 0)</f>
        <v>0</v>
      </c>
      <c r="U5388" s="13">
        <f>SUMIFS('Fielding Data'!E:E, 'Fielding Data'!$A:$A, $A5388)</f>
        <v>0</v>
      </c>
      <c r="V5388" s="13">
        <f>SUMIFS('Fielding Data'!F:F, 'Fielding Data'!$A:$A, $A5388)</f>
        <v>0</v>
      </c>
      <c r="W5388" s="13">
        <f>SUMIFS('Fielding Data'!G:G, 'Fielding Data'!$A:$A, $A5388)</f>
        <v>0</v>
      </c>
      <c r="X5388" s="13">
        <f>SUMIFS('Fielding Data'!H:H, 'Fielding Data'!$A:$A, $A5388)</f>
        <v>0</v>
      </c>
    </row>
    <row r="5389" spans="1:24" x14ac:dyDescent="0.3">
      <c r="A5389" s="13" t="str">
        <f t="shared" si="169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 t="shared" si="168"/>
        <v>P</v>
      </c>
      <c r="Q5389" s="13">
        <f>IFERROR(VLOOKUP($A5389, 'Fielding Data'!$A$1:$H$12056, 5, 0), 0)</f>
        <v>2</v>
      </c>
      <c r="R5389" s="13">
        <f>IFERROR(VLOOKUP($A5389, 'Fielding Data'!$A$1:$H$12056, 6, 0), 0)</f>
        <v>1</v>
      </c>
      <c r="S5389" s="13">
        <f>IFERROR(VLOOKUP($A5389, 'Fielding Data'!$A$1:$H$12056, 7, 0), 0)</f>
        <v>0</v>
      </c>
      <c r="T5389" s="13">
        <f>IFERROR(VLOOKUP($A5389, 'Fielding Data'!$A$1:$H$12056, 8, 0), 0)</f>
        <v>0</v>
      </c>
      <c r="U5389" s="13">
        <f>SUMIFS('Fielding Data'!E:E, 'Fielding Data'!$A:$A, $A5389)</f>
        <v>2</v>
      </c>
      <c r="V5389" s="13">
        <f>SUMIFS('Fielding Data'!F:F, 'Fielding Data'!$A:$A, $A5389)</f>
        <v>1</v>
      </c>
      <c r="W5389" s="13">
        <f>SUMIFS('Fielding Data'!G:G, 'Fielding Data'!$A:$A, $A5389)</f>
        <v>0</v>
      </c>
      <c r="X5389" s="13">
        <f>SUMIFS('Fielding Data'!H:H, 'Fielding Data'!$A:$A, $A5389)</f>
        <v>0</v>
      </c>
    </row>
    <row r="5390" spans="1:24" x14ac:dyDescent="0.3">
      <c r="A5390" s="13" t="str">
        <f t="shared" si="169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 t="shared" si="168"/>
        <v>P</v>
      </c>
      <c r="Q5390" s="13">
        <f>IFERROR(VLOOKUP($A5390, 'Fielding Data'!$A$1:$H$12056, 5, 0), 0)</f>
        <v>0</v>
      </c>
      <c r="R5390" s="13">
        <f>IFERROR(VLOOKUP($A5390, 'Fielding Data'!$A$1:$H$12056, 6, 0), 0)</f>
        <v>1</v>
      </c>
      <c r="S5390" s="13">
        <f>IFERROR(VLOOKUP($A5390, 'Fielding Data'!$A$1:$H$12056, 7, 0), 0)</f>
        <v>0</v>
      </c>
      <c r="T5390" s="13">
        <f>IFERROR(VLOOKUP($A5390, 'Fielding Data'!$A$1:$H$12056, 8, 0), 0)</f>
        <v>0</v>
      </c>
      <c r="U5390" s="13">
        <f>SUMIFS('Fielding Data'!E:E, 'Fielding Data'!$A:$A, $A5390)</f>
        <v>0</v>
      </c>
      <c r="V5390" s="13">
        <f>SUMIFS('Fielding Data'!F:F, 'Fielding Data'!$A:$A, $A5390)</f>
        <v>1</v>
      </c>
      <c r="W5390" s="13">
        <f>SUMIFS('Fielding Data'!G:G, 'Fielding Data'!$A:$A, $A5390)</f>
        <v>0</v>
      </c>
      <c r="X5390" s="13">
        <f>SUMIFS('Fielding Data'!H:H, 'Fielding Data'!$A:$A, $A5390)</f>
        <v>0</v>
      </c>
    </row>
    <row r="5391" spans="1:24" x14ac:dyDescent="0.3">
      <c r="A5391" s="13" t="str">
        <f t="shared" si="169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 t="shared" si="168"/>
        <v>P</v>
      </c>
      <c r="Q5391" s="13">
        <f>IFERROR(VLOOKUP($A5391, 'Fielding Data'!$A$1:$H$12056, 5, 0), 0)</f>
        <v>2</v>
      </c>
      <c r="R5391" s="13">
        <f>IFERROR(VLOOKUP($A5391, 'Fielding Data'!$A$1:$H$12056, 6, 0), 0)</f>
        <v>8</v>
      </c>
      <c r="S5391" s="13">
        <f>IFERROR(VLOOKUP($A5391, 'Fielding Data'!$A$1:$H$12056, 7, 0), 0)</f>
        <v>1</v>
      </c>
      <c r="T5391" s="13">
        <f>IFERROR(VLOOKUP($A5391, 'Fielding Data'!$A$1:$H$12056, 8, 0), 0)</f>
        <v>2</v>
      </c>
      <c r="U5391" s="13">
        <f>SUMIFS('Fielding Data'!E:E, 'Fielding Data'!$A:$A, $A5391)</f>
        <v>2</v>
      </c>
      <c r="V5391" s="13">
        <f>SUMIFS('Fielding Data'!F:F, 'Fielding Data'!$A:$A, $A5391)</f>
        <v>8</v>
      </c>
      <c r="W5391" s="13">
        <f>SUMIFS('Fielding Data'!G:G, 'Fielding Data'!$A:$A, $A5391)</f>
        <v>1</v>
      </c>
      <c r="X5391" s="13">
        <f>SUMIFS('Fielding Data'!H:H, 'Fielding Data'!$A:$A, $A5391)</f>
        <v>2</v>
      </c>
    </row>
    <row r="5392" spans="1:24" x14ac:dyDescent="0.3">
      <c r="A5392" s="13" t="str">
        <f t="shared" si="169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 t="shared" si="168"/>
        <v>P</v>
      </c>
      <c r="Q5392" s="13">
        <f>IFERROR(VLOOKUP($A5392, 'Fielding Data'!$A$1:$H$12056, 5, 0), 0)</f>
        <v>1</v>
      </c>
      <c r="R5392" s="13">
        <f>IFERROR(VLOOKUP($A5392, 'Fielding Data'!$A$1:$H$12056, 6, 0), 0)</f>
        <v>6</v>
      </c>
      <c r="S5392" s="13">
        <f>IFERROR(VLOOKUP($A5392, 'Fielding Data'!$A$1:$H$12056, 7, 0), 0)</f>
        <v>0</v>
      </c>
      <c r="T5392" s="13">
        <f>IFERROR(VLOOKUP($A5392, 'Fielding Data'!$A$1:$H$12056, 8, 0), 0)</f>
        <v>1</v>
      </c>
      <c r="U5392" s="13">
        <f>SUMIFS('Fielding Data'!E:E, 'Fielding Data'!$A:$A, $A5392)</f>
        <v>1</v>
      </c>
      <c r="V5392" s="13">
        <f>SUMIFS('Fielding Data'!F:F, 'Fielding Data'!$A:$A, $A5392)</f>
        <v>6</v>
      </c>
      <c r="W5392" s="13">
        <f>SUMIFS('Fielding Data'!G:G, 'Fielding Data'!$A:$A, $A5392)</f>
        <v>0</v>
      </c>
      <c r="X5392" s="13">
        <f>SUMIFS('Fielding Data'!H:H, 'Fielding Data'!$A:$A, $A5392)</f>
        <v>1</v>
      </c>
    </row>
    <row r="5393" spans="1:24" x14ac:dyDescent="0.3">
      <c r="A5393" s="13" t="str">
        <f t="shared" si="169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 t="shared" si="168"/>
        <v>LF</v>
      </c>
      <c r="Q5393" s="13">
        <f>IFERROR(VLOOKUP($A5393, 'Fielding Data'!$A$1:$H$12056, 5, 0), 0)</f>
        <v>35</v>
      </c>
      <c r="R5393" s="13">
        <f>IFERROR(VLOOKUP($A5393, 'Fielding Data'!$A$1:$H$12056, 6, 0), 0)</f>
        <v>1</v>
      </c>
      <c r="S5393" s="13">
        <f>IFERROR(VLOOKUP($A5393, 'Fielding Data'!$A$1:$H$12056, 7, 0), 0)</f>
        <v>1</v>
      </c>
      <c r="T5393" s="13">
        <f>IFERROR(VLOOKUP($A5393, 'Fielding Data'!$A$1:$H$12056, 8, 0), 0)</f>
        <v>1</v>
      </c>
      <c r="U5393" s="13">
        <f>SUMIFS('Fielding Data'!E:E, 'Fielding Data'!$A:$A, $A5393)</f>
        <v>80</v>
      </c>
      <c r="V5393" s="13">
        <f>SUMIFS('Fielding Data'!F:F, 'Fielding Data'!$A:$A, $A5393)</f>
        <v>2</v>
      </c>
      <c r="W5393" s="13">
        <f>SUMIFS('Fielding Data'!G:G, 'Fielding Data'!$A:$A, $A5393)</f>
        <v>4</v>
      </c>
      <c r="X5393" s="13">
        <f>SUMIFS('Fielding Data'!H:H, 'Fielding Data'!$A:$A, $A5393)</f>
        <v>2</v>
      </c>
    </row>
    <row r="5394" spans="1:24" x14ac:dyDescent="0.3">
      <c r="A5394" s="13" t="str">
        <f t="shared" si="169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 t="shared" si="168"/>
        <v>3B</v>
      </c>
      <c r="Q5394" s="13">
        <f>IFERROR(VLOOKUP($A5394, 'Fielding Data'!$A$1:$H$12056, 5, 0), 0)</f>
        <v>1</v>
      </c>
      <c r="R5394" s="13">
        <f>IFERROR(VLOOKUP($A5394, 'Fielding Data'!$A$1:$H$12056, 6, 0), 0)</f>
        <v>7</v>
      </c>
      <c r="S5394" s="13">
        <f>IFERROR(VLOOKUP($A5394, 'Fielding Data'!$A$1:$H$12056, 7, 0), 0)</f>
        <v>0</v>
      </c>
      <c r="T5394" s="13">
        <f>IFERROR(VLOOKUP($A5394, 'Fielding Data'!$A$1:$H$12056, 8, 0), 0)</f>
        <v>1</v>
      </c>
      <c r="U5394" s="13">
        <f>SUMIFS('Fielding Data'!E:E, 'Fielding Data'!$A:$A, $A5394)</f>
        <v>1</v>
      </c>
      <c r="V5394" s="13">
        <f>SUMIFS('Fielding Data'!F:F, 'Fielding Data'!$A:$A, $A5394)</f>
        <v>7</v>
      </c>
      <c r="W5394" s="13">
        <f>SUMIFS('Fielding Data'!G:G, 'Fielding Data'!$A:$A, $A5394)</f>
        <v>0</v>
      </c>
      <c r="X5394" s="13">
        <f>SUMIFS('Fielding Data'!H:H, 'Fielding Data'!$A:$A, $A5394)</f>
        <v>1</v>
      </c>
    </row>
    <row r="5395" spans="1:24" x14ac:dyDescent="0.3">
      <c r="A5395" s="13" t="str">
        <f t="shared" si="169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 t="shared" si="168"/>
        <v>CF</v>
      </c>
      <c r="Q5395" s="13">
        <f>IFERROR(VLOOKUP($A5395, 'Fielding Data'!$A$1:$H$12056, 5, 0), 0)</f>
        <v>27</v>
      </c>
      <c r="R5395" s="13">
        <f>IFERROR(VLOOKUP($A5395, 'Fielding Data'!$A$1:$H$12056, 6, 0), 0)</f>
        <v>0</v>
      </c>
      <c r="S5395" s="13">
        <f>IFERROR(VLOOKUP($A5395, 'Fielding Data'!$A$1:$H$12056, 7, 0), 0)</f>
        <v>1</v>
      </c>
      <c r="T5395" s="13">
        <f>IFERROR(VLOOKUP($A5395, 'Fielding Data'!$A$1:$H$12056, 8, 0), 0)</f>
        <v>0</v>
      </c>
      <c r="U5395" s="13">
        <f>SUMIFS('Fielding Data'!E:E, 'Fielding Data'!$A:$A, $A5395)</f>
        <v>356</v>
      </c>
      <c r="V5395" s="13">
        <f>SUMIFS('Fielding Data'!F:F, 'Fielding Data'!$A:$A, $A5395)</f>
        <v>8</v>
      </c>
      <c r="W5395" s="13">
        <f>SUMIFS('Fielding Data'!G:G, 'Fielding Data'!$A:$A, $A5395)</f>
        <v>12</v>
      </c>
      <c r="X5395" s="13">
        <f>SUMIFS('Fielding Data'!H:H, 'Fielding Data'!$A:$A, $A5395)</f>
        <v>0</v>
      </c>
    </row>
    <row r="5396" spans="1:24" x14ac:dyDescent="0.3">
      <c r="A5396" s="13" t="str">
        <f t="shared" si="169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 t="shared" si="168"/>
        <v>P</v>
      </c>
      <c r="Q5396" s="13">
        <f>IFERROR(VLOOKUP($A5396, 'Fielding Data'!$A$1:$H$12056, 5, 0), 0)</f>
        <v>11</v>
      </c>
      <c r="R5396" s="13">
        <f>IFERROR(VLOOKUP($A5396, 'Fielding Data'!$A$1:$H$12056, 6, 0), 0)</f>
        <v>23</v>
      </c>
      <c r="S5396" s="13">
        <f>IFERROR(VLOOKUP($A5396, 'Fielding Data'!$A$1:$H$12056, 7, 0), 0)</f>
        <v>1</v>
      </c>
      <c r="T5396" s="13">
        <f>IFERROR(VLOOKUP($A5396, 'Fielding Data'!$A$1:$H$12056, 8, 0), 0)</f>
        <v>2</v>
      </c>
      <c r="U5396" s="13">
        <f>SUMIFS('Fielding Data'!E:E, 'Fielding Data'!$A:$A, $A5396)</f>
        <v>11</v>
      </c>
      <c r="V5396" s="13">
        <f>SUMIFS('Fielding Data'!F:F, 'Fielding Data'!$A:$A, $A5396)</f>
        <v>23</v>
      </c>
      <c r="W5396" s="13">
        <f>SUMIFS('Fielding Data'!G:G, 'Fielding Data'!$A:$A, $A5396)</f>
        <v>1</v>
      </c>
      <c r="X5396" s="13">
        <f>SUMIFS('Fielding Data'!H:H, 'Fielding Data'!$A:$A, $A5396)</f>
        <v>2</v>
      </c>
    </row>
    <row r="5397" spans="1:24" x14ac:dyDescent="0.3">
      <c r="A5397" s="13" t="str">
        <f t="shared" si="169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 t="shared" si="168"/>
        <v>P</v>
      </c>
      <c r="Q5397" s="13">
        <f>IFERROR(VLOOKUP($A5397, 'Fielding Data'!$A$1:$H$12056, 5, 0), 0)</f>
        <v>1</v>
      </c>
      <c r="R5397" s="13">
        <f>IFERROR(VLOOKUP($A5397, 'Fielding Data'!$A$1:$H$12056, 6, 0), 0)</f>
        <v>2</v>
      </c>
      <c r="S5397" s="13">
        <f>IFERROR(VLOOKUP($A5397, 'Fielding Data'!$A$1:$H$12056, 7, 0), 0)</f>
        <v>0</v>
      </c>
      <c r="T5397" s="13">
        <f>IFERROR(VLOOKUP($A5397, 'Fielding Data'!$A$1:$H$12056, 8, 0), 0)</f>
        <v>0</v>
      </c>
      <c r="U5397" s="13">
        <f>SUMIFS('Fielding Data'!E:E, 'Fielding Data'!$A:$A, $A5397)</f>
        <v>1</v>
      </c>
      <c r="V5397" s="13">
        <f>SUMIFS('Fielding Data'!F:F, 'Fielding Data'!$A:$A, $A5397)</f>
        <v>2</v>
      </c>
      <c r="W5397" s="13">
        <f>SUMIFS('Fielding Data'!G:G, 'Fielding Data'!$A:$A, $A5397)</f>
        <v>0</v>
      </c>
      <c r="X5397" s="13">
        <f>SUMIFS('Fielding Data'!H:H, 'Fielding Data'!$A:$A, $A5397)</f>
        <v>0</v>
      </c>
    </row>
    <row r="5398" spans="1:24" x14ac:dyDescent="0.3">
      <c r="A5398" s="13" t="str">
        <f t="shared" si="169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 t="shared" si="168"/>
        <v>P</v>
      </c>
      <c r="Q5398" s="13">
        <f>IFERROR(VLOOKUP($A5398, 'Fielding Data'!$A$1:$H$12056, 5, 0), 0)</f>
        <v>1</v>
      </c>
      <c r="R5398" s="13">
        <f>IFERROR(VLOOKUP($A5398, 'Fielding Data'!$A$1:$H$12056, 6, 0), 0)</f>
        <v>0</v>
      </c>
      <c r="S5398" s="13">
        <f>IFERROR(VLOOKUP($A5398, 'Fielding Data'!$A$1:$H$12056, 7, 0), 0)</f>
        <v>0</v>
      </c>
      <c r="T5398" s="13">
        <f>IFERROR(VLOOKUP($A5398, 'Fielding Data'!$A$1:$H$12056, 8, 0), 0)</f>
        <v>0</v>
      </c>
      <c r="U5398" s="13">
        <f>SUMIFS('Fielding Data'!E:E, 'Fielding Data'!$A:$A, $A5398)</f>
        <v>1</v>
      </c>
      <c r="V5398" s="13">
        <f>SUMIFS('Fielding Data'!F:F, 'Fielding Data'!$A:$A, $A5398)</f>
        <v>0</v>
      </c>
      <c r="W5398" s="13">
        <f>SUMIFS('Fielding Data'!G:G, 'Fielding Data'!$A:$A, $A5398)</f>
        <v>0</v>
      </c>
      <c r="X5398" s="13">
        <f>SUMIFS('Fielding Data'!H:H, 'Fielding Data'!$A:$A, $A5398)</f>
        <v>0</v>
      </c>
    </row>
    <row r="5399" spans="1:24" x14ac:dyDescent="0.3">
      <c r="A5399" s="13" t="str">
        <f t="shared" si="169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 t="shared" si="168"/>
        <v>P</v>
      </c>
      <c r="Q5399" s="13">
        <f>IFERROR(VLOOKUP($A5399, 'Fielding Data'!$A$1:$H$12056, 5, 0), 0)</f>
        <v>0</v>
      </c>
      <c r="R5399" s="13">
        <f>IFERROR(VLOOKUP($A5399, 'Fielding Data'!$A$1:$H$12056, 6, 0), 0)</f>
        <v>0</v>
      </c>
      <c r="S5399" s="13">
        <f>IFERROR(VLOOKUP($A5399, 'Fielding Data'!$A$1:$H$12056, 7, 0), 0)</f>
        <v>0</v>
      </c>
      <c r="T5399" s="13">
        <f>IFERROR(VLOOKUP($A5399, 'Fielding Data'!$A$1:$H$12056, 8, 0), 0)</f>
        <v>0</v>
      </c>
      <c r="U5399" s="13">
        <f>SUMIFS('Fielding Data'!E:E, 'Fielding Data'!$A:$A, $A5399)</f>
        <v>0</v>
      </c>
      <c r="V5399" s="13">
        <f>SUMIFS('Fielding Data'!F:F, 'Fielding Data'!$A:$A, $A5399)</f>
        <v>0</v>
      </c>
      <c r="W5399" s="13">
        <f>SUMIFS('Fielding Data'!G:G, 'Fielding Data'!$A:$A, $A5399)</f>
        <v>0</v>
      </c>
      <c r="X5399" s="13">
        <f>SUMIFS('Fielding Data'!H:H, 'Fielding Data'!$A:$A, $A5399)</f>
        <v>0</v>
      </c>
    </row>
    <row r="5400" spans="1:24" x14ac:dyDescent="0.3">
      <c r="A5400" s="13" t="str">
        <f t="shared" si="169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 t="shared" si="168"/>
        <v>LF</v>
      </c>
      <c r="Q5400" s="13">
        <f>IFERROR(VLOOKUP($A5400, 'Fielding Data'!$A$1:$H$12056, 5, 0), 0)</f>
        <v>149</v>
      </c>
      <c r="R5400" s="13">
        <f>IFERROR(VLOOKUP($A5400, 'Fielding Data'!$A$1:$H$12056, 6, 0), 0)</f>
        <v>1</v>
      </c>
      <c r="S5400" s="13">
        <f>IFERROR(VLOOKUP($A5400, 'Fielding Data'!$A$1:$H$12056, 7, 0), 0)</f>
        <v>4</v>
      </c>
      <c r="T5400" s="13">
        <f>IFERROR(VLOOKUP($A5400, 'Fielding Data'!$A$1:$H$12056, 8, 0), 0)</f>
        <v>0</v>
      </c>
      <c r="U5400" s="13">
        <f>SUMIFS('Fielding Data'!E:E, 'Fielding Data'!$A:$A, $A5400)</f>
        <v>396</v>
      </c>
      <c r="V5400" s="13">
        <f>SUMIFS('Fielding Data'!F:F, 'Fielding Data'!$A:$A, $A5400)</f>
        <v>2</v>
      </c>
      <c r="W5400" s="13">
        <f>SUMIFS('Fielding Data'!G:G, 'Fielding Data'!$A:$A, $A5400)</f>
        <v>8</v>
      </c>
      <c r="X5400" s="13">
        <f>SUMIFS('Fielding Data'!H:H, 'Fielding Data'!$A:$A, $A5400)</f>
        <v>0</v>
      </c>
    </row>
    <row r="5401" spans="1:24" x14ac:dyDescent="0.3">
      <c r="A5401" s="13" t="str">
        <f t="shared" si="169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 t="shared" si="168"/>
        <v>CF</v>
      </c>
      <c r="Q5401" s="13">
        <f>IFERROR(VLOOKUP($A5401, 'Fielding Data'!$A$1:$H$12056, 5, 0), 0)</f>
        <v>415</v>
      </c>
      <c r="R5401" s="13">
        <f>IFERROR(VLOOKUP($A5401, 'Fielding Data'!$A$1:$H$12056, 6, 0), 0)</f>
        <v>11</v>
      </c>
      <c r="S5401" s="13">
        <f>IFERROR(VLOOKUP($A5401, 'Fielding Data'!$A$1:$H$12056, 7, 0), 0)</f>
        <v>8</v>
      </c>
      <c r="T5401" s="13">
        <f>IFERROR(VLOOKUP($A5401, 'Fielding Data'!$A$1:$H$12056, 8, 0), 0)</f>
        <v>3</v>
      </c>
      <c r="U5401" s="13">
        <f>SUMIFS('Fielding Data'!E:E, 'Fielding Data'!$A:$A, $A5401)</f>
        <v>830</v>
      </c>
      <c r="V5401" s="13">
        <f>SUMIFS('Fielding Data'!F:F, 'Fielding Data'!$A:$A, $A5401)</f>
        <v>22</v>
      </c>
      <c r="W5401" s="13">
        <f>SUMIFS('Fielding Data'!G:G, 'Fielding Data'!$A:$A, $A5401)</f>
        <v>16</v>
      </c>
      <c r="X5401" s="13">
        <f>SUMIFS('Fielding Data'!H:H, 'Fielding Data'!$A:$A, $A5401)</f>
        <v>6</v>
      </c>
    </row>
    <row r="5402" spans="1:24" x14ac:dyDescent="0.3">
      <c r="A5402" s="13" t="str">
        <f t="shared" si="169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 t="shared" si="168"/>
        <v>2B</v>
      </c>
      <c r="Q5402" s="13">
        <f>IFERROR(VLOOKUP($A5402, 'Fielding Data'!$A$1:$H$12056, 5, 0), 0)</f>
        <v>12</v>
      </c>
      <c r="R5402" s="13">
        <f>IFERROR(VLOOKUP($A5402, 'Fielding Data'!$A$1:$H$12056, 6, 0), 0)</f>
        <v>10</v>
      </c>
      <c r="S5402" s="13">
        <f>IFERROR(VLOOKUP($A5402, 'Fielding Data'!$A$1:$H$12056, 7, 0), 0)</f>
        <v>1</v>
      </c>
      <c r="T5402" s="13">
        <f>IFERROR(VLOOKUP($A5402, 'Fielding Data'!$A$1:$H$12056, 8, 0), 0)</f>
        <v>1</v>
      </c>
      <c r="U5402" s="13">
        <f>SUMIFS('Fielding Data'!E:E, 'Fielding Data'!$A:$A, $A5402)</f>
        <v>22</v>
      </c>
      <c r="V5402" s="13">
        <f>SUMIFS('Fielding Data'!F:F, 'Fielding Data'!$A:$A, $A5402)</f>
        <v>10</v>
      </c>
      <c r="W5402" s="13">
        <f>SUMIFS('Fielding Data'!G:G, 'Fielding Data'!$A:$A, $A5402)</f>
        <v>1</v>
      </c>
      <c r="X5402" s="13">
        <f>SUMIFS('Fielding Data'!H:H, 'Fielding Data'!$A:$A, $A5402)</f>
        <v>1</v>
      </c>
    </row>
    <row r="5403" spans="1:24" x14ac:dyDescent="0.3">
      <c r="A5403" s="13" t="str">
        <f t="shared" si="169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 t="shared" si="168"/>
        <v>P</v>
      </c>
      <c r="Q5403" s="13">
        <f>IFERROR(VLOOKUP($A5403, 'Fielding Data'!$A$1:$H$12056, 5, 0), 0)</f>
        <v>11</v>
      </c>
      <c r="R5403" s="13">
        <f>IFERROR(VLOOKUP($A5403, 'Fielding Data'!$A$1:$H$12056, 6, 0), 0)</f>
        <v>11</v>
      </c>
      <c r="S5403" s="13">
        <f>IFERROR(VLOOKUP($A5403, 'Fielding Data'!$A$1:$H$12056, 7, 0), 0)</f>
        <v>0</v>
      </c>
      <c r="T5403" s="13">
        <f>IFERROR(VLOOKUP($A5403, 'Fielding Data'!$A$1:$H$12056, 8, 0), 0)</f>
        <v>1</v>
      </c>
      <c r="U5403" s="13">
        <f>SUMIFS('Fielding Data'!E:E, 'Fielding Data'!$A:$A, $A5403)</f>
        <v>11</v>
      </c>
      <c r="V5403" s="13">
        <f>SUMIFS('Fielding Data'!F:F, 'Fielding Data'!$A:$A, $A5403)</f>
        <v>11</v>
      </c>
      <c r="W5403" s="13">
        <f>SUMIFS('Fielding Data'!G:G, 'Fielding Data'!$A:$A, $A5403)</f>
        <v>0</v>
      </c>
      <c r="X5403" s="13">
        <f>SUMIFS('Fielding Data'!H:H, 'Fielding Data'!$A:$A, $A5403)</f>
        <v>1</v>
      </c>
    </row>
    <row r="5404" spans="1:24" x14ac:dyDescent="0.3">
      <c r="A5404" s="13" t="str">
        <f t="shared" si="169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 t="shared" si="168"/>
        <v>C</v>
      </c>
      <c r="Q5404" s="13">
        <f>IFERROR(VLOOKUP($A5404, 'Fielding Data'!$A$1:$H$12056, 5, 0), 0)</f>
        <v>785</v>
      </c>
      <c r="R5404" s="13">
        <f>IFERROR(VLOOKUP($A5404, 'Fielding Data'!$A$1:$H$12056, 6, 0), 0)</f>
        <v>90</v>
      </c>
      <c r="S5404" s="13">
        <f>IFERROR(VLOOKUP($A5404, 'Fielding Data'!$A$1:$H$12056, 7, 0), 0)</f>
        <v>5</v>
      </c>
      <c r="T5404" s="13">
        <f>IFERROR(VLOOKUP($A5404, 'Fielding Data'!$A$1:$H$12056, 8, 0), 0)</f>
        <v>7</v>
      </c>
      <c r="U5404" s="13">
        <f>SUMIFS('Fielding Data'!E:E, 'Fielding Data'!$A:$A, $A5404)</f>
        <v>785</v>
      </c>
      <c r="V5404" s="13">
        <f>SUMIFS('Fielding Data'!F:F, 'Fielding Data'!$A:$A, $A5404)</f>
        <v>90</v>
      </c>
      <c r="W5404" s="13">
        <f>SUMIFS('Fielding Data'!G:G, 'Fielding Data'!$A:$A, $A5404)</f>
        <v>5</v>
      </c>
      <c r="X5404" s="13">
        <f>SUMIFS('Fielding Data'!H:H, 'Fielding Data'!$A:$A, $A5404)</f>
        <v>7</v>
      </c>
    </row>
    <row r="5405" spans="1:24" x14ac:dyDescent="0.3">
      <c r="A5405" s="13" t="str">
        <f t="shared" si="169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 t="shared" si="168"/>
        <v>1B</v>
      </c>
      <c r="Q5405" s="13">
        <f>IFERROR(VLOOKUP($A5405, 'Fielding Data'!$A$1:$H$12056, 5, 0), 0)</f>
        <v>251</v>
      </c>
      <c r="R5405" s="13">
        <f>IFERROR(VLOOKUP($A5405, 'Fielding Data'!$A$1:$H$12056, 6, 0), 0)</f>
        <v>16</v>
      </c>
      <c r="S5405" s="13">
        <f>IFERROR(VLOOKUP($A5405, 'Fielding Data'!$A$1:$H$12056, 7, 0), 0)</f>
        <v>3</v>
      </c>
      <c r="T5405" s="13">
        <f>IFERROR(VLOOKUP($A5405, 'Fielding Data'!$A$1:$H$12056, 8, 0), 0)</f>
        <v>24</v>
      </c>
      <c r="U5405" s="13">
        <f>SUMIFS('Fielding Data'!E:E, 'Fielding Data'!$A:$A, $A5405)</f>
        <v>274</v>
      </c>
      <c r="V5405" s="13">
        <f>SUMIFS('Fielding Data'!F:F, 'Fielding Data'!$A:$A, $A5405)</f>
        <v>18</v>
      </c>
      <c r="W5405" s="13">
        <f>SUMIFS('Fielding Data'!G:G, 'Fielding Data'!$A:$A, $A5405)</f>
        <v>5</v>
      </c>
      <c r="X5405" s="13">
        <f>SUMIFS('Fielding Data'!H:H, 'Fielding Data'!$A:$A, $A5405)</f>
        <v>24</v>
      </c>
    </row>
    <row r="5406" spans="1:24" x14ac:dyDescent="0.3">
      <c r="A5406" s="13" t="str">
        <f t="shared" si="169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 t="shared" si="168"/>
        <v>P</v>
      </c>
      <c r="Q5406" s="13">
        <f>IFERROR(VLOOKUP($A5406, 'Fielding Data'!$A$1:$H$12056, 5, 0), 0)</f>
        <v>5</v>
      </c>
      <c r="R5406" s="13">
        <f>IFERROR(VLOOKUP($A5406, 'Fielding Data'!$A$1:$H$12056, 6, 0), 0)</f>
        <v>3</v>
      </c>
      <c r="S5406" s="13">
        <f>IFERROR(VLOOKUP($A5406, 'Fielding Data'!$A$1:$H$12056, 7, 0), 0)</f>
        <v>3</v>
      </c>
      <c r="T5406" s="13">
        <f>IFERROR(VLOOKUP($A5406, 'Fielding Data'!$A$1:$H$12056, 8, 0), 0)</f>
        <v>0</v>
      </c>
      <c r="U5406" s="13">
        <f>SUMIFS('Fielding Data'!E:E, 'Fielding Data'!$A:$A, $A5406)</f>
        <v>5</v>
      </c>
      <c r="V5406" s="13">
        <f>SUMIFS('Fielding Data'!F:F, 'Fielding Data'!$A:$A, $A5406)</f>
        <v>3</v>
      </c>
      <c r="W5406" s="13">
        <f>SUMIFS('Fielding Data'!G:G, 'Fielding Data'!$A:$A, $A5406)</f>
        <v>3</v>
      </c>
      <c r="X5406" s="13">
        <f>SUMIFS('Fielding Data'!H:H, 'Fielding Data'!$A:$A, $A5406)</f>
        <v>0</v>
      </c>
    </row>
    <row r="5407" spans="1:24" x14ac:dyDescent="0.3">
      <c r="A5407" s="13" t="str">
        <f t="shared" si="169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 t="shared" si="168"/>
        <v>C</v>
      </c>
      <c r="Q5407" s="13">
        <f>IFERROR(VLOOKUP($A5407, 'Fielding Data'!$A$1:$H$12056, 5, 0), 0)</f>
        <v>389</v>
      </c>
      <c r="R5407" s="13">
        <f>IFERROR(VLOOKUP($A5407, 'Fielding Data'!$A$1:$H$12056, 6, 0), 0)</f>
        <v>39</v>
      </c>
      <c r="S5407" s="13">
        <f>IFERROR(VLOOKUP($A5407, 'Fielding Data'!$A$1:$H$12056, 7, 0), 0)</f>
        <v>1</v>
      </c>
      <c r="T5407" s="13">
        <f>IFERROR(VLOOKUP($A5407, 'Fielding Data'!$A$1:$H$12056, 8, 0), 0)</f>
        <v>4</v>
      </c>
      <c r="U5407" s="13">
        <f>SUMIFS('Fielding Data'!E:E, 'Fielding Data'!$A:$A, $A5407)</f>
        <v>389</v>
      </c>
      <c r="V5407" s="13">
        <f>SUMIFS('Fielding Data'!F:F, 'Fielding Data'!$A:$A, $A5407)</f>
        <v>39</v>
      </c>
      <c r="W5407" s="13">
        <f>SUMIFS('Fielding Data'!G:G, 'Fielding Data'!$A:$A, $A5407)</f>
        <v>1</v>
      </c>
      <c r="X5407" s="13">
        <f>SUMIFS('Fielding Data'!H:H, 'Fielding Data'!$A:$A, $A5407)</f>
        <v>4</v>
      </c>
    </row>
    <row r="5408" spans="1:24" x14ac:dyDescent="0.3">
      <c r="A5408" s="13" t="str">
        <f t="shared" si="169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 t="shared" si="168"/>
        <v>P</v>
      </c>
      <c r="Q5408" s="13">
        <f>IFERROR(VLOOKUP($A5408, 'Fielding Data'!$A$1:$H$12056, 5, 0), 0)</f>
        <v>3</v>
      </c>
      <c r="R5408" s="13">
        <f>IFERROR(VLOOKUP($A5408, 'Fielding Data'!$A$1:$H$12056, 6, 0), 0)</f>
        <v>8</v>
      </c>
      <c r="S5408" s="13">
        <f>IFERROR(VLOOKUP($A5408, 'Fielding Data'!$A$1:$H$12056, 7, 0), 0)</f>
        <v>0</v>
      </c>
      <c r="T5408" s="13">
        <f>IFERROR(VLOOKUP($A5408, 'Fielding Data'!$A$1:$H$12056, 8, 0), 0)</f>
        <v>1</v>
      </c>
      <c r="U5408" s="13">
        <f>SUMIFS('Fielding Data'!E:E, 'Fielding Data'!$A:$A, $A5408)</f>
        <v>3</v>
      </c>
      <c r="V5408" s="13">
        <f>SUMIFS('Fielding Data'!F:F, 'Fielding Data'!$A:$A, $A5408)</f>
        <v>8</v>
      </c>
      <c r="W5408" s="13">
        <f>SUMIFS('Fielding Data'!G:G, 'Fielding Data'!$A:$A, $A5408)</f>
        <v>0</v>
      </c>
      <c r="X5408" s="13">
        <f>SUMIFS('Fielding Data'!H:H, 'Fielding Data'!$A:$A, $A5408)</f>
        <v>1</v>
      </c>
    </row>
    <row r="5409" spans="1:24" x14ac:dyDescent="0.3">
      <c r="A5409" s="13" t="str">
        <f t="shared" si="169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 t="shared" si="168"/>
        <v>P</v>
      </c>
      <c r="Q5409" s="13">
        <f>IFERROR(VLOOKUP($A5409, 'Fielding Data'!$A$1:$H$12056, 5, 0), 0)</f>
        <v>0</v>
      </c>
      <c r="R5409" s="13">
        <f>IFERROR(VLOOKUP($A5409, 'Fielding Data'!$A$1:$H$12056, 6, 0), 0)</f>
        <v>1</v>
      </c>
      <c r="S5409" s="13">
        <f>IFERROR(VLOOKUP($A5409, 'Fielding Data'!$A$1:$H$12056, 7, 0), 0)</f>
        <v>0</v>
      </c>
      <c r="T5409" s="13">
        <f>IFERROR(VLOOKUP($A5409, 'Fielding Data'!$A$1:$H$12056, 8, 0), 0)</f>
        <v>0</v>
      </c>
      <c r="U5409" s="13">
        <f>SUMIFS('Fielding Data'!E:E, 'Fielding Data'!$A:$A, $A5409)</f>
        <v>0</v>
      </c>
      <c r="V5409" s="13">
        <f>SUMIFS('Fielding Data'!F:F, 'Fielding Data'!$A:$A, $A5409)</f>
        <v>1</v>
      </c>
      <c r="W5409" s="13">
        <f>SUMIFS('Fielding Data'!G:G, 'Fielding Data'!$A:$A, $A5409)</f>
        <v>0</v>
      </c>
      <c r="X5409" s="13">
        <f>SUMIFS('Fielding Data'!H:H, 'Fielding Data'!$A:$A, $A5409)</f>
        <v>0</v>
      </c>
    </row>
    <row r="5410" spans="1:24" x14ac:dyDescent="0.3">
      <c r="A5410" s="13" t="str">
        <f t="shared" si="169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 t="shared" si="168"/>
        <v>P</v>
      </c>
      <c r="Q5410" s="13">
        <f>IFERROR(VLOOKUP($A5410, 'Fielding Data'!$A$1:$H$12056, 5, 0), 0)</f>
        <v>1</v>
      </c>
      <c r="R5410" s="13">
        <f>IFERROR(VLOOKUP($A5410, 'Fielding Data'!$A$1:$H$12056, 6, 0), 0)</f>
        <v>6</v>
      </c>
      <c r="S5410" s="13">
        <f>IFERROR(VLOOKUP($A5410, 'Fielding Data'!$A$1:$H$12056, 7, 0), 0)</f>
        <v>0</v>
      </c>
      <c r="T5410" s="13">
        <f>IFERROR(VLOOKUP($A5410, 'Fielding Data'!$A$1:$H$12056, 8, 0), 0)</f>
        <v>0</v>
      </c>
      <c r="U5410" s="13">
        <f>SUMIFS('Fielding Data'!E:E, 'Fielding Data'!$A:$A, $A5410)</f>
        <v>1</v>
      </c>
      <c r="V5410" s="13">
        <f>SUMIFS('Fielding Data'!F:F, 'Fielding Data'!$A:$A, $A5410)</f>
        <v>6</v>
      </c>
      <c r="W5410" s="13">
        <f>SUMIFS('Fielding Data'!G:G, 'Fielding Data'!$A:$A, $A5410)</f>
        <v>0</v>
      </c>
      <c r="X5410" s="13">
        <f>SUMIFS('Fielding Data'!H:H, 'Fielding Data'!$A:$A, $A5410)</f>
        <v>0</v>
      </c>
    </row>
    <row r="5411" spans="1:24" x14ac:dyDescent="0.3">
      <c r="A5411" s="13" t="str">
        <f t="shared" si="169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 t="shared" si="168"/>
        <v>P</v>
      </c>
      <c r="Q5411" s="13">
        <f>IFERROR(VLOOKUP($A5411, 'Fielding Data'!$A$1:$H$12056, 5, 0), 0)</f>
        <v>10</v>
      </c>
      <c r="R5411" s="13">
        <f>IFERROR(VLOOKUP($A5411, 'Fielding Data'!$A$1:$H$12056, 6, 0), 0)</f>
        <v>15</v>
      </c>
      <c r="S5411" s="13">
        <f>IFERROR(VLOOKUP($A5411, 'Fielding Data'!$A$1:$H$12056, 7, 0), 0)</f>
        <v>2</v>
      </c>
      <c r="T5411" s="13">
        <f>IFERROR(VLOOKUP($A5411, 'Fielding Data'!$A$1:$H$12056, 8, 0), 0)</f>
        <v>1</v>
      </c>
      <c r="U5411" s="13">
        <f>SUMIFS('Fielding Data'!E:E, 'Fielding Data'!$A:$A, $A5411)</f>
        <v>10</v>
      </c>
      <c r="V5411" s="13">
        <f>SUMIFS('Fielding Data'!F:F, 'Fielding Data'!$A:$A, $A5411)</f>
        <v>15</v>
      </c>
      <c r="W5411" s="13">
        <f>SUMIFS('Fielding Data'!G:G, 'Fielding Data'!$A:$A, $A5411)</f>
        <v>2</v>
      </c>
      <c r="X5411" s="13">
        <f>SUMIFS('Fielding Data'!H:H, 'Fielding Data'!$A:$A, $A5411)</f>
        <v>1</v>
      </c>
    </row>
    <row r="5412" spans="1:24" x14ac:dyDescent="0.3">
      <c r="A5412" s="13" t="str">
        <f t="shared" si="169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 t="shared" si="168"/>
        <v>1B</v>
      </c>
      <c r="Q5412" s="13">
        <f>IFERROR(VLOOKUP($A5412, 'Fielding Data'!$A$1:$H$12056, 5, 0), 0)</f>
        <v>830</v>
      </c>
      <c r="R5412" s="13">
        <f>IFERROR(VLOOKUP($A5412, 'Fielding Data'!$A$1:$H$12056, 6, 0), 0)</f>
        <v>82</v>
      </c>
      <c r="S5412" s="13">
        <f>IFERROR(VLOOKUP($A5412, 'Fielding Data'!$A$1:$H$12056, 7, 0), 0)</f>
        <v>3</v>
      </c>
      <c r="T5412" s="13">
        <f>IFERROR(VLOOKUP($A5412, 'Fielding Data'!$A$1:$H$12056, 8, 0), 0)</f>
        <v>85</v>
      </c>
      <c r="U5412" s="13">
        <f>SUMIFS('Fielding Data'!E:E, 'Fielding Data'!$A:$A, $A5412)</f>
        <v>830</v>
      </c>
      <c r="V5412" s="13">
        <f>SUMIFS('Fielding Data'!F:F, 'Fielding Data'!$A:$A, $A5412)</f>
        <v>82</v>
      </c>
      <c r="W5412" s="13">
        <f>SUMIFS('Fielding Data'!G:G, 'Fielding Data'!$A:$A, $A5412)</f>
        <v>3</v>
      </c>
      <c r="X5412" s="13">
        <f>SUMIFS('Fielding Data'!H:H, 'Fielding Data'!$A:$A, $A5412)</f>
        <v>85</v>
      </c>
    </row>
    <row r="5413" spans="1:24" x14ac:dyDescent="0.3">
      <c r="A5413" s="13" t="str">
        <f t="shared" si="169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 t="shared" si="168"/>
        <v>P</v>
      </c>
      <c r="Q5413" s="13">
        <f>IFERROR(VLOOKUP($A5413, 'Fielding Data'!$A$1:$H$12056, 5, 0), 0)</f>
        <v>2</v>
      </c>
      <c r="R5413" s="13">
        <f>IFERROR(VLOOKUP($A5413, 'Fielding Data'!$A$1:$H$12056, 6, 0), 0)</f>
        <v>5</v>
      </c>
      <c r="S5413" s="13">
        <f>IFERROR(VLOOKUP($A5413, 'Fielding Data'!$A$1:$H$12056, 7, 0), 0)</f>
        <v>0</v>
      </c>
      <c r="T5413" s="13">
        <f>IFERROR(VLOOKUP($A5413, 'Fielding Data'!$A$1:$H$12056, 8, 0), 0)</f>
        <v>0</v>
      </c>
      <c r="U5413" s="13">
        <f>SUMIFS('Fielding Data'!E:E, 'Fielding Data'!$A:$A, $A5413)</f>
        <v>2</v>
      </c>
      <c r="V5413" s="13">
        <f>SUMIFS('Fielding Data'!F:F, 'Fielding Data'!$A:$A, $A5413)</f>
        <v>5</v>
      </c>
      <c r="W5413" s="13">
        <f>SUMIFS('Fielding Data'!G:G, 'Fielding Data'!$A:$A, $A5413)</f>
        <v>0</v>
      </c>
      <c r="X5413" s="13">
        <f>SUMIFS('Fielding Data'!H:H, 'Fielding Data'!$A:$A, $A5413)</f>
        <v>0</v>
      </c>
    </row>
    <row r="5414" spans="1:24" x14ac:dyDescent="0.3">
      <c r="A5414" s="13" t="str">
        <f t="shared" si="169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 t="shared" si="168"/>
        <v>CF</v>
      </c>
      <c r="Q5414" s="13">
        <f>IFERROR(VLOOKUP($A5414, 'Fielding Data'!$A$1:$H$12056, 5, 0), 0)</f>
        <v>10</v>
      </c>
      <c r="R5414" s="13">
        <f>IFERROR(VLOOKUP($A5414, 'Fielding Data'!$A$1:$H$12056, 6, 0), 0)</f>
        <v>1</v>
      </c>
      <c r="S5414" s="13">
        <f>IFERROR(VLOOKUP($A5414, 'Fielding Data'!$A$1:$H$12056, 7, 0), 0)</f>
        <v>0</v>
      </c>
      <c r="T5414" s="13">
        <f>IFERROR(VLOOKUP($A5414, 'Fielding Data'!$A$1:$H$12056, 8, 0), 0)</f>
        <v>0</v>
      </c>
      <c r="U5414" s="13">
        <f>SUMIFS('Fielding Data'!E:E, 'Fielding Data'!$A:$A, $A5414)</f>
        <v>32</v>
      </c>
      <c r="V5414" s="13">
        <f>SUMIFS('Fielding Data'!F:F, 'Fielding Data'!$A:$A, $A5414)</f>
        <v>2</v>
      </c>
      <c r="W5414" s="13">
        <f>SUMIFS('Fielding Data'!G:G, 'Fielding Data'!$A:$A, $A5414)</f>
        <v>0</v>
      </c>
      <c r="X5414" s="13">
        <f>SUMIFS('Fielding Data'!H:H, 'Fielding Data'!$A:$A, $A5414)</f>
        <v>0</v>
      </c>
    </row>
    <row r="5415" spans="1:24" x14ac:dyDescent="0.3">
      <c r="A5415" s="13" t="str">
        <f t="shared" si="169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 t="shared" si="168"/>
        <v>CF</v>
      </c>
      <c r="Q5415" s="13">
        <f>IFERROR(VLOOKUP($A5415, 'Fielding Data'!$A$1:$H$12056, 5, 0), 0)</f>
        <v>161</v>
      </c>
      <c r="R5415" s="13">
        <f>IFERROR(VLOOKUP($A5415, 'Fielding Data'!$A$1:$H$12056, 6, 0), 0)</f>
        <v>1</v>
      </c>
      <c r="S5415" s="13">
        <f>IFERROR(VLOOKUP($A5415, 'Fielding Data'!$A$1:$H$12056, 7, 0), 0)</f>
        <v>2</v>
      </c>
      <c r="T5415" s="13">
        <f>IFERROR(VLOOKUP($A5415, 'Fielding Data'!$A$1:$H$12056, 8, 0), 0)</f>
        <v>1</v>
      </c>
      <c r="U5415" s="13">
        <f>SUMIFS('Fielding Data'!E:E, 'Fielding Data'!$A:$A, $A5415)</f>
        <v>322</v>
      </c>
      <c r="V5415" s="13">
        <f>SUMIFS('Fielding Data'!F:F, 'Fielding Data'!$A:$A, $A5415)</f>
        <v>2</v>
      </c>
      <c r="W5415" s="13">
        <f>SUMIFS('Fielding Data'!G:G, 'Fielding Data'!$A:$A, $A5415)</f>
        <v>4</v>
      </c>
      <c r="X5415" s="13">
        <f>SUMIFS('Fielding Data'!H:H, 'Fielding Data'!$A:$A, $A5415)</f>
        <v>2</v>
      </c>
    </row>
    <row r="5416" spans="1:24" x14ac:dyDescent="0.3">
      <c r="A5416" s="13" t="str">
        <f t="shared" si="169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 t="shared" si="168"/>
        <v>P</v>
      </c>
      <c r="Q5416" s="13">
        <f>IFERROR(VLOOKUP($A5416, 'Fielding Data'!$A$1:$H$12056, 5, 0), 0)</f>
        <v>1</v>
      </c>
      <c r="R5416" s="13">
        <f>IFERROR(VLOOKUP($A5416, 'Fielding Data'!$A$1:$H$12056, 6, 0), 0)</f>
        <v>1</v>
      </c>
      <c r="S5416" s="13">
        <f>IFERROR(VLOOKUP($A5416, 'Fielding Data'!$A$1:$H$12056, 7, 0), 0)</f>
        <v>0</v>
      </c>
      <c r="T5416" s="13">
        <f>IFERROR(VLOOKUP($A5416, 'Fielding Data'!$A$1:$H$12056, 8, 0), 0)</f>
        <v>0</v>
      </c>
      <c r="U5416" s="13">
        <f>SUMIFS('Fielding Data'!E:E, 'Fielding Data'!$A:$A, $A5416)</f>
        <v>1</v>
      </c>
      <c r="V5416" s="13">
        <f>SUMIFS('Fielding Data'!F:F, 'Fielding Data'!$A:$A, $A5416)</f>
        <v>1</v>
      </c>
      <c r="W5416" s="13">
        <f>SUMIFS('Fielding Data'!G:G, 'Fielding Data'!$A:$A, $A5416)</f>
        <v>0</v>
      </c>
      <c r="X5416" s="13">
        <f>SUMIFS('Fielding Data'!H:H, 'Fielding Data'!$A:$A, $A5416)</f>
        <v>0</v>
      </c>
    </row>
    <row r="5417" spans="1:24" x14ac:dyDescent="0.3">
      <c r="A5417" s="13" t="str">
        <f t="shared" si="169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 t="shared" si="168"/>
        <v>P</v>
      </c>
      <c r="Q5417" s="13">
        <f>IFERROR(VLOOKUP($A5417, 'Fielding Data'!$A$1:$H$12056, 5, 0), 0)</f>
        <v>1</v>
      </c>
      <c r="R5417" s="13">
        <f>IFERROR(VLOOKUP($A5417, 'Fielding Data'!$A$1:$H$12056, 6, 0), 0)</f>
        <v>0</v>
      </c>
      <c r="S5417" s="13">
        <f>IFERROR(VLOOKUP($A5417, 'Fielding Data'!$A$1:$H$12056, 7, 0), 0)</f>
        <v>0</v>
      </c>
      <c r="T5417" s="13">
        <f>IFERROR(VLOOKUP($A5417, 'Fielding Data'!$A$1:$H$12056, 8, 0), 0)</f>
        <v>0</v>
      </c>
      <c r="U5417" s="13">
        <f>SUMIFS('Fielding Data'!E:E, 'Fielding Data'!$A:$A, $A5417)</f>
        <v>1</v>
      </c>
      <c r="V5417" s="13">
        <f>SUMIFS('Fielding Data'!F:F, 'Fielding Data'!$A:$A, $A5417)</f>
        <v>0</v>
      </c>
      <c r="W5417" s="13">
        <f>SUMIFS('Fielding Data'!G:G, 'Fielding Data'!$A:$A, $A5417)</f>
        <v>0</v>
      </c>
      <c r="X5417" s="13">
        <f>SUMIFS('Fielding Data'!H:H, 'Fielding Data'!$A:$A, $A5417)</f>
        <v>0</v>
      </c>
    </row>
    <row r="5418" spans="1:24" x14ac:dyDescent="0.3">
      <c r="A5418" s="13" t="str">
        <f t="shared" si="169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 t="shared" si="168"/>
        <v>P</v>
      </c>
      <c r="Q5418" s="13">
        <f>IFERROR(VLOOKUP($A5418, 'Fielding Data'!$A$1:$H$12056, 5, 0), 0)</f>
        <v>5</v>
      </c>
      <c r="R5418" s="13">
        <f>IFERROR(VLOOKUP($A5418, 'Fielding Data'!$A$1:$H$12056, 6, 0), 0)</f>
        <v>3</v>
      </c>
      <c r="S5418" s="13">
        <f>IFERROR(VLOOKUP($A5418, 'Fielding Data'!$A$1:$H$12056, 7, 0), 0)</f>
        <v>2</v>
      </c>
      <c r="T5418" s="13">
        <f>IFERROR(VLOOKUP($A5418, 'Fielding Data'!$A$1:$H$12056, 8, 0), 0)</f>
        <v>0</v>
      </c>
      <c r="U5418" s="13">
        <f>SUMIFS('Fielding Data'!E:E, 'Fielding Data'!$A:$A, $A5418)</f>
        <v>5</v>
      </c>
      <c r="V5418" s="13">
        <f>SUMIFS('Fielding Data'!F:F, 'Fielding Data'!$A:$A, $A5418)</f>
        <v>3</v>
      </c>
      <c r="W5418" s="13">
        <f>SUMIFS('Fielding Data'!G:G, 'Fielding Data'!$A:$A, $A5418)</f>
        <v>2</v>
      </c>
      <c r="X5418" s="13">
        <f>SUMIFS('Fielding Data'!H:H, 'Fielding Data'!$A:$A, $A5418)</f>
        <v>0</v>
      </c>
    </row>
    <row r="5419" spans="1:24" x14ac:dyDescent="0.3">
      <c r="A5419" s="13" t="str">
        <f t="shared" si="169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 t="shared" si="168"/>
        <v>1B</v>
      </c>
      <c r="Q5419" s="13">
        <f>IFERROR(VLOOKUP($A5419, 'Fielding Data'!$A$1:$H$12056, 5, 0), 0)</f>
        <v>28</v>
      </c>
      <c r="R5419" s="13">
        <f>IFERROR(VLOOKUP($A5419, 'Fielding Data'!$A$1:$H$12056, 6, 0), 0)</f>
        <v>1</v>
      </c>
      <c r="S5419" s="13">
        <f>IFERROR(VLOOKUP($A5419, 'Fielding Data'!$A$1:$H$12056, 7, 0), 0)</f>
        <v>0</v>
      </c>
      <c r="T5419" s="13">
        <f>IFERROR(VLOOKUP($A5419, 'Fielding Data'!$A$1:$H$12056, 8, 0), 0)</f>
        <v>6</v>
      </c>
      <c r="U5419" s="13">
        <f>SUMIFS('Fielding Data'!E:E, 'Fielding Data'!$A:$A, $A5419)</f>
        <v>34</v>
      </c>
      <c r="V5419" s="13">
        <f>SUMIFS('Fielding Data'!F:F, 'Fielding Data'!$A:$A, $A5419)</f>
        <v>3</v>
      </c>
      <c r="W5419" s="13">
        <f>SUMIFS('Fielding Data'!G:G, 'Fielding Data'!$A:$A, $A5419)</f>
        <v>0</v>
      </c>
      <c r="X5419" s="13">
        <f>SUMIFS('Fielding Data'!H:H, 'Fielding Data'!$A:$A, $A5419)</f>
        <v>8</v>
      </c>
    </row>
    <row r="5420" spans="1:24" x14ac:dyDescent="0.3">
      <c r="A5420" s="13" t="str">
        <f t="shared" si="169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 t="shared" si="168"/>
        <v>1B</v>
      </c>
      <c r="Q5420" s="13">
        <f>IFERROR(VLOOKUP($A5420, 'Fielding Data'!$A$1:$H$12056, 5, 0), 0)</f>
        <v>100</v>
      </c>
      <c r="R5420" s="13">
        <f>IFERROR(VLOOKUP($A5420, 'Fielding Data'!$A$1:$H$12056, 6, 0), 0)</f>
        <v>9</v>
      </c>
      <c r="S5420" s="13">
        <f>IFERROR(VLOOKUP($A5420, 'Fielding Data'!$A$1:$H$12056, 7, 0), 0)</f>
        <v>1</v>
      </c>
      <c r="T5420" s="13">
        <f>IFERROR(VLOOKUP($A5420, 'Fielding Data'!$A$1:$H$12056, 8, 0), 0)</f>
        <v>7</v>
      </c>
      <c r="U5420" s="13">
        <f>SUMIFS('Fielding Data'!E:E, 'Fielding Data'!$A:$A, $A5420)</f>
        <v>959</v>
      </c>
      <c r="V5420" s="13">
        <f>SUMIFS('Fielding Data'!F:F, 'Fielding Data'!$A:$A, $A5420)</f>
        <v>71</v>
      </c>
      <c r="W5420" s="13">
        <f>SUMIFS('Fielding Data'!G:G, 'Fielding Data'!$A:$A, $A5420)</f>
        <v>3</v>
      </c>
      <c r="X5420" s="13">
        <f>SUMIFS('Fielding Data'!H:H, 'Fielding Data'!$A:$A, $A5420)</f>
        <v>11</v>
      </c>
    </row>
    <row r="5421" spans="1:24" x14ac:dyDescent="0.3">
      <c r="A5421" s="13" t="str">
        <f t="shared" si="169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 t="shared" si="168"/>
        <v>C</v>
      </c>
      <c r="Q5421" s="13">
        <f>IFERROR(VLOOKUP($A5421, 'Fielding Data'!$A$1:$H$12056, 5, 0), 0)</f>
        <v>22</v>
      </c>
      <c r="R5421" s="13">
        <f>IFERROR(VLOOKUP($A5421, 'Fielding Data'!$A$1:$H$12056, 6, 0), 0)</f>
        <v>1</v>
      </c>
      <c r="S5421" s="13">
        <f>IFERROR(VLOOKUP($A5421, 'Fielding Data'!$A$1:$H$12056, 7, 0), 0)</f>
        <v>0</v>
      </c>
      <c r="T5421" s="13">
        <f>IFERROR(VLOOKUP($A5421, 'Fielding Data'!$A$1:$H$12056, 8, 0), 0)</f>
        <v>0</v>
      </c>
      <c r="U5421" s="13">
        <f>SUMIFS('Fielding Data'!E:E, 'Fielding Data'!$A:$A, $A5421)</f>
        <v>22</v>
      </c>
      <c r="V5421" s="13">
        <f>SUMIFS('Fielding Data'!F:F, 'Fielding Data'!$A:$A, $A5421)</f>
        <v>1</v>
      </c>
      <c r="W5421" s="13">
        <f>SUMIFS('Fielding Data'!G:G, 'Fielding Data'!$A:$A, $A5421)</f>
        <v>0</v>
      </c>
      <c r="X5421" s="13">
        <f>SUMIFS('Fielding Data'!H:H, 'Fielding Data'!$A:$A, $A5421)</f>
        <v>0</v>
      </c>
    </row>
    <row r="5422" spans="1:24" x14ac:dyDescent="0.3">
      <c r="A5422" s="13" t="str">
        <f t="shared" si="169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 t="shared" si="168"/>
        <v>P</v>
      </c>
      <c r="Q5422" s="13">
        <f>IFERROR(VLOOKUP($A5422, 'Fielding Data'!$A$1:$H$12056, 5, 0), 0)</f>
        <v>0</v>
      </c>
      <c r="R5422" s="13">
        <f>IFERROR(VLOOKUP($A5422, 'Fielding Data'!$A$1:$H$12056, 6, 0), 0)</f>
        <v>0</v>
      </c>
      <c r="S5422" s="13">
        <f>IFERROR(VLOOKUP($A5422, 'Fielding Data'!$A$1:$H$12056, 7, 0), 0)</f>
        <v>0</v>
      </c>
      <c r="T5422" s="13">
        <f>IFERROR(VLOOKUP($A5422, 'Fielding Data'!$A$1:$H$12056, 8, 0), 0)</f>
        <v>0</v>
      </c>
      <c r="U5422" s="13">
        <f>SUMIFS('Fielding Data'!E:E, 'Fielding Data'!$A:$A, $A5422)</f>
        <v>0</v>
      </c>
      <c r="V5422" s="13">
        <f>SUMIFS('Fielding Data'!F:F, 'Fielding Data'!$A:$A, $A5422)</f>
        <v>0</v>
      </c>
      <c r="W5422" s="13">
        <f>SUMIFS('Fielding Data'!G:G, 'Fielding Data'!$A:$A, $A5422)</f>
        <v>0</v>
      </c>
      <c r="X5422" s="13">
        <f>SUMIFS('Fielding Data'!H:H, 'Fielding Data'!$A:$A, $A5422)</f>
        <v>0</v>
      </c>
    </row>
    <row r="5423" spans="1:24" x14ac:dyDescent="0.3">
      <c r="A5423" s="13" t="str">
        <f t="shared" si="169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 t="shared" si="168"/>
        <v>CF</v>
      </c>
      <c r="Q5423" s="13">
        <f>IFERROR(VLOOKUP($A5423, 'Fielding Data'!$A$1:$H$12056, 5, 0), 0)</f>
        <v>301</v>
      </c>
      <c r="R5423" s="13">
        <f>IFERROR(VLOOKUP($A5423, 'Fielding Data'!$A$1:$H$12056, 6, 0), 0)</f>
        <v>1</v>
      </c>
      <c r="S5423" s="13">
        <f>IFERROR(VLOOKUP($A5423, 'Fielding Data'!$A$1:$H$12056, 7, 0), 0)</f>
        <v>6</v>
      </c>
      <c r="T5423" s="13">
        <f>IFERROR(VLOOKUP($A5423, 'Fielding Data'!$A$1:$H$12056, 8, 0), 0)</f>
        <v>0</v>
      </c>
      <c r="U5423" s="13">
        <f>SUMIFS('Fielding Data'!E:E, 'Fielding Data'!$A:$A, $A5423)</f>
        <v>602</v>
      </c>
      <c r="V5423" s="13">
        <f>SUMIFS('Fielding Data'!F:F, 'Fielding Data'!$A:$A, $A5423)</f>
        <v>2</v>
      </c>
      <c r="W5423" s="13">
        <f>SUMIFS('Fielding Data'!G:G, 'Fielding Data'!$A:$A, $A5423)</f>
        <v>12</v>
      </c>
      <c r="X5423" s="13">
        <f>SUMIFS('Fielding Data'!H:H, 'Fielding Data'!$A:$A, $A5423)</f>
        <v>0</v>
      </c>
    </row>
    <row r="5424" spans="1:24" x14ac:dyDescent="0.3">
      <c r="A5424" s="13" t="str">
        <f t="shared" si="169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 t="shared" si="168"/>
        <v>P</v>
      </c>
      <c r="Q5424" s="13">
        <f>IFERROR(VLOOKUP($A5424, 'Fielding Data'!$A$1:$H$12056, 5, 0), 0)</f>
        <v>0</v>
      </c>
      <c r="R5424" s="13">
        <f>IFERROR(VLOOKUP($A5424, 'Fielding Data'!$A$1:$H$12056, 6, 0), 0)</f>
        <v>0</v>
      </c>
      <c r="S5424" s="13">
        <f>IFERROR(VLOOKUP($A5424, 'Fielding Data'!$A$1:$H$12056, 7, 0), 0)</f>
        <v>0</v>
      </c>
      <c r="T5424" s="13">
        <f>IFERROR(VLOOKUP($A5424, 'Fielding Data'!$A$1:$H$12056, 8, 0), 0)</f>
        <v>0</v>
      </c>
      <c r="U5424" s="13">
        <f>SUMIFS('Fielding Data'!E:E, 'Fielding Data'!$A:$A, $A5424)</f>
        <v>0</v>
      </c>
      <c r="V5424" s="13">
        <f>SUMIFS('Fielding Data'!F:F, 'Fielding Data'!$A:$A, $A5424)</f>
        <v>0</v>
      </c>
      <c r="W5424" s="13">
        <f>SUMIFS('Fielding Data'!G:G, 'Fielding Data'!$A:$A, $A5424)</f>
        <v>0</v>
      </c>
      <c r="X5424" s="13">
        <f>SUMIFS('Fielding Data'!H:H, 'Fielding Data'!$A:$A, $A5424)</f>
        <v>0</v>
      </c>
    </row>
    <row r="5425" spans="1:24" x14ac:dyDescent="0.3">
      <c r="A5425" s="13" t="str">
        <f t="shared" si="169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 t="shared" si="168"/>
        <v>2B</v>
      </c>
      <c r="Q5425" s="13">
        <f>IFERROR(VLOOKUP($A5425, 'Fielding Data'!$A$1:$H$12056, 5, 0), 0)</f>
        <v>4</v>
      </c>
      <c r="R5425" s="13">
        <f>IFERROR(VLOOKUP($A5425, 'Fielding Data'!$A$1:$H$12056, 6, 0), 0)</f>
        <v>3</v>
      </c>
      <c r="S5425" s="13">
        <f>IFERROR(VLOOKUP($A5425, 'Fielding Data'!$A$1:$H$12056, 7, 0), 0)</f>
        <v>0</v>
      </c>
      <c r="T5425" s="13">
        <f>IFERROR(VLOOKUP($A5425, 'Fielding Data'!$A$1:$H$12056, 8, 0), 0)</f>
        <v>1</v>
      </c>
      <c r="U5425" s="13">
        <f>SUMIFS('Fielding Data'!E:E, 'Fielding Data'!$A:$A, $A5425)</f>
        <v>39</v>
      </c>
      <c r="V5425" s="13">
        <f>SUMIFS('Fielding Data'!F:F, 'Fielding Data'!$A:$A, $A5425)</f>
        <v>70</v>
      </c>
      <c r="W5425" s="13">
        <f>SUMIFS('Fielding Data'!G:G, 'Fielding Data'!$A:$A, $A5425)</f>
        <v>4</v>
      </c>
      <c r="X5425" s="13">
        <f>SUMIFS('Fielding Data'!H:H, 'Fielding Data'!$A:$A, $A5425)</f>
        <v>10</v>
      </c>
    </row>
    <row r="5426" spans="1:24" x14ac:dyDescent="0.3">
      <c r="A5426" s="13" t="str">
        <f t="shared" si="169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 t="shared" si="168"/>
        <v>P</v>
      </c>
      <c r="Q5426" s="13">
        <f>IFERROR(VLOOKUP($A5426, 'Fielding Data'!$A$1:$H$12056, 5, 0), 0)</f>
        <v>3</v>
      </c>
      <c r="R5426" s="13">
        <f>IFERROR(VLOOKUP($A5426, 'Fielding Data'!$A$1:$H$12056, 6, 0), 0)</f>
        <v>10</v>
      </c>
      <c r="S5426" s="13">
        <f>IFERROR(VLOOKUP($A5426, 'Fielding Data'!$A$1:$H$12056, 7, 0), 0)</f>
        <v>1</v>
      </c>
      <c r="T5426" s="13">
        <f>IFERROR(VLOOKUP($A5426, 'Fielding Data'!$A$1:$H$12056, 8, 0), 0)</f>
        <v>0</v>
      </c>
      <c r="U5426" s="13">
        <f>SUMIFS('Fielding Data'!E:E, 'Fielding Data'!$A:$A, $A5426)</f>
        <v>3</v>
      </c>
      <c r="V5426" s="13">
        <f>SUMIFS('Fielding Data'!F:F, 'Fielding Data'!$A:$A, $A5426)</f>
        <v>10</v>
      </c>
      <c r="W5426" s="13">
        <f>SUMIFS('Fielding Data'!G:G, 'Fielding Data'!$A:$A, $A5426)</f>
        <v>1</v>
      </c>
      <c r="X5426" s="13">
        <f>SUMIFS('Fielding Data'!H:H, 'Fielding Data'!$A:$A, $A5426)</f>
        <v>0</v>
      </c>
    </row>
    <row r="5427" spans="1:24" x14ac:dyDescent="0.3">
      <c r="A5427" s="13" t="str">
        <f t="shared" si="169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 t="shared" si="168"/>
        <v>P</v>
      </c>
      <c r="Q5427" s="13">
        <f>IFERROR(VLOOKUP($A5427, 'Fielding Data'!$A$1:$H$12056, 5, 0), 0)</f>
        <v>1</v>
      </c>
      <c r="R5427" s="13">
        <f>IFERROR(VLOOKUP($A5427, 'Fielding Data'!$A$1:$H$12056, 6, 0), 0)</f>
        <v>6</v>
      </c>
      <c r="S5427" s="13">
        <f>IFERROR(VLOOKUP($A5427, 'Fielding Data'!$A$1:$H$12056, 7, 0), 0)</f>
        <v>1</v>
      </c>
      <c r="T5427" s="13">
        <f>IFERROR(VLOOKUP($A5427, 'Fielding Data'!$A$1:$H$12056, 8, 0), 0)</f>
        <v>0</v>
      </c>
      <c r="U5427" s="13">
        <f>SUMIFS('Fielding Data'!E:E, 'Fielding Data'!$A:$A, $A5427)</f>
        <v>1</v>
      </c>
      <c r="V5427" s="13">
        <f>SUMIFS('Fielding Data'!F:F, 'Fielding Data'!$A:$A, $A5427)</f>
        <v>6</v>
      </c>
      <c r="W5427" s="13">
        <f>SUMIFS('Fielding Data'!G:G, 'Fielding Data'!$A:$A, $A5427)</f>
        <v>1</v>
      </c>
      <c r="X5427" s="13">
        <f>SUMIFS('Fielding Data'!H:H, 'Fielding Data'!$A:$A, $A5427)</f>
        <v>0</v>
      </c>
    </row>
    <row r="5428" spans="1:24" x14ac:dyDescent="0.3">
      <c r="A5428" s="13" t="str">
        <f t="shared" si="169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 t="shared" si="168"/>
        <v>3B</v>
      </c>
      <c r="Q5428" s="13">
        <f>IFERROR(VLOOKUP($A5428, 'Fielding Data'!$A$1:$H$12056, 5, 0), 0)</f>
        <v>78</v>
      </c>
      <c r="R5428" s="13">
        <f>IFERROR(VLOOKUP($A5428, 'Fielding Data'!$A$1:$H$12056, 6, 0), 0)</f>
        <v>241</v>
      </c>
      <c r="S5428" s="13">
        <f>IFERROR(VLOOKUP($A5428, 'Fielding Data'!$A$1:$H$12056, 7, 0), 0)</f>
        <v>7</v>
      </c>
      <c r="T5428" s="13">
        <f>IFERROR(VLOOKUP($A5428, 'Fielding Data'!$A$1:$H$12056, 8, 0), 0)</f>
        <v>34</v>
      </c>
      <c r="U5428" s="13">
        <f>SUMIFS('Fielding Data'!E:E, 'Fielding Data'!$A:$A, $A5428)</f>
        <v>78</v>
      </c>
      <c r="V5428" s="13">
        <f>SUMIFS('Fielding Data'!F:F, 'Fielding Data'!$A:$A, $A5428)</f>
        <v>241</v>
      </c>
      <c r="W5428" s="13">
        <f>SUMIFS('Fielding Data'!G:G, 'Fielding Data'!$A:$A, $A5428)</f>
        <v>7</v>
      </c>
      <c r="X5428" s="13">
        <f>SUMIFS('Fielding Data'!H:H, 'Fielding Data'!$A:$A, $A5428)</f>
        <v>34</v>
      </c>
    </row>
    <row r="5429" spans="1:24" x14ac:dyDescent="0.3">
      <c r="A5429" s="13" t="str">
        <f t="shared" si="169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 t="shared" si="168"/>
        <v>P</v>
      </c>
      <c r="Q5429" s="13">
        <f>IFERROR(VLOOKUP($A5429, 'Fielding Data'!$A$1:$H$12056, 5, 0), 0)</f>
        <v>3</v>
      </c>
      <c r="R5429" s="13">
        <f>IFERROR(VLOOKUP($A5429, 'Fielding Data'!$A$1:$H$12056, 6, 0), 0)</f>
        <v>11</v>
      </c>
      <c r="S5429" s="13">
        <f>IFERROR(VLOOKUP($A5429, 'Fielding Data'!$A$1:$H$12056, 7, 0), 0)</f>
        <v>0</v>
      </c>
      <c r="T5429" s="13">
        <f>IFERROR(VLOOKUP($A5429, 'Fielding Data'!$A$1:$H$12056, 8, 0), 0)</f>
        <v>2</v>
      </c>
      <c r="U5429" s="13">
        <f>SUMIFS('Fielding Data'!E:E, 'Fielding Data'!$A:$A, $A5429)</f>
        <v>3</v>
      </c>
      <c r="V5429" s="13">
        <f>SUMIFS('Fielding Data'!F:F, 'Fielding Data'!$A:$A, $A5429)</f>
        <v>11</v>
      </c>
      <c r="W5429" s="13">
        <f>SUMIFS('Fielding Data'!G:G, 'Fielding Data'!$A:$A, $A5429)</f>
        <v>0</v>
      </c>
      <c r="X5429" s="13">
        <f>SUMIFS('Fielding Data'!H:H, 'Fielding Data'!$A:$A, $A5429)</f>
        <v>2</v>
      </c>
    </row>
    <row r="5430" spans="1:24" x14ac:dyDescent="0.3">
      <c r="A5430" s="13" t="str">
        <f t="shared" si="169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 t="shared" si="168"/>
        <v>P</v>
      </c>
      <c r="Q5430" s="13">
        <f>IFERROR(VLOOKUP($A5430, 'Fielding Data'!$A$1:$H$12056, 5, 0), 0)</f>
        <v>12</v>
      </c>
      <c r="R5430" s="13">
        <f>IFERROR(VLOOKUP($A5430, 'Fielding Data'!$A$1:$H$12056, 6, 0), 0)</f>
        <v>21</v>
      </c>
      <c r="S5430" s="13">
        <f>IFERROR(VLOOKUP($A5430, 'Fielding Data'!$A$1:$H$12056, 7, 0), 0)</f>
        <v>2</v>
      </c>
      <c r="T5430" s="13">
        <f>IFERROR(VLOOKUP($A5430, 'Fielding Data'!$A$1:$H$12056, 8, 0), 0)</f>
        <v>2</v>
      </c>
      <c r="U5430" s="13">
        <f>SUMIFS('Fielding Data'!E:E, 'Fielding Data'!$A:$A, $A5430)</f>
        <v>12</v>
      </c>
      <c r="V5430" s="13">
        <f>SUMIFS('Fielding Data'!F:F, 'Fielding Data'!$A:$A, $A5430)</f>
        <v>21</v>
      </c>
      <c r="W5430" s="13">
        <f>SUMIFS('Fielding Data'!G:G, 'Fielding Data'!$A:$A, $A5430)</f>
        <v>2</v>
      </c>
      <c r="X5430" s="13">
        <f>SUMIFS('Fielding Data'!H:H, 'Fielding Data'!$A:$A, $A5430)</f>
        <v>2</v>
      </c>
    </row>
    <row r="5431" spans="1:24" x14ac:dyDescent="0.3">
      <c r="A5431" s="13" t="str">
        <f t="shared" si="169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 t="shared" si="168"/>
        <v>C</v>
      </c>
      <c r="Q5431" s="13">
        <f>IFERROR(VLOOKUP($A5431, 'Fielding Data'!$A$1:$H$12056, 5, 0), 0)</f>
        <v>312</v>
      </c>
      <c r="R5431" s="13">
        <f>IFERROR(VLOOKUP($A5431, 'Fielding Data'!$A$1:$H$12056, 6, 0), 0)</f>
        <v>24</v>
      </c>
      <c r="S5431" s="13">
        <f>IFERROR(VLOOKUP($A5431, 'Fielding Data'!$A$1:$H$12056, 7, 0), 0)</f>
        <v>6</v>
      </c>
      <c r="T5431" s="13">
        <f>IFERROR(VLOOKUP($A5431, 'Fielding Data'!$A$1:$H$12056, 8, 0), 0)</f>
        <v>1</v>
      </c>
      <c r="U5431" s="13">
        <f>SUMIFS('Fielding Data'!E:E, 'Fielding Data'!$A:$A, $A5431)</f>
        <v>312</v>
      </c>
      <c r="V5431" s="13">
        <f>SUMIFS('Fielding Data'!F:F, 'Fielding Data'!$A:$A, $A5431)</f>
        <v>24</v>
      </c>
      <c r="W5431" s="13">
        <f>SUMIFS('Fielding Data'!G:G, 'Fielding Data'!$A:$A, $A5431)</f>
        <v>6</v>
      </c>
      <c r="X5431" s="13">
        <f>SUMIFS('Fielding Data'!H:H, 'Fielding Data'!$A:$A, $A5431)</f>
        <v>1</v>
      </c>
    </row>
    <row r="5432" spans="1:24" x14ac:dyDescent="0.3">
      <c r="A5432" s="13" t="str">
        <f t="shared" si="169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 t="shared" si="168"/>
        <v>CF</v>
      </c>
      <c r="Q5432" s="13">
        <f>IFERROR(VLOOKUP($A5432, 'Fielding Data'!$A$1:$H$12056, 5, 0), 0)</f>
        <v>16</v>
      </c>
      <c r="R5432" s="13">
        <f>IFERROR(VLOOKUP($A5432, 'Fielding Data'!$A$1:$H$12056, 6, 0), 0)</f>
        <v>0</v>
      </c>
      <c r="S5432" s="13">
        <f>IFERROR(VLOOKUP($A5432, 'Fielding Data'!$A$1:$H$12056, 7, 0), 0)</f>
        <v>1</v>
      </c>
      <c r="T5432" s="13">
        <f>IFERROR(VLOOKUP($A5432, 'Fielding Data'!$A$1:$H$12056, 8, 0), 0)</f>
        <v>0</v>
      </c>
      <c r="U5432" s="13">
        <f>SUMIFS('Fielding Data'!E:E, 'Fielding Data'!$A:$A, $A5432)</f>
        <v>128</v>
      </c>
      <c r="V5432" s="13">
        <f>SUMIFS('Fielding Data'!F:F, 'Fielding Data'!$A:$A, $A5432)</f>
        <v>0</v>
      </c>
      <c r="W5432" s="13">
        <f>SUMIFS('Fielding Data'!G:G, 'Fielding Data'!$A:$A, $A5432)</f>
        <v>4</v>
      </c>
      <c r="X5432" s="13">
        <f>SUMIFS('Fielding Data'!H:H, 'Fielding Data'!$A:$A, $A5432)</f>
        <v>0</v>
      </c>
    </row>
    <row r="5433" spans="1:24" x14ac:dyDescent="0.3">
      <c r="A5433" s="13" t="str">
        <f t="shared" si="169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 t="shared" si="168"/>
        <v>1B</v>
      </c>
      <c r="Q5433" s="13">
        <f>IFERROR(VLOOKUP($A5433, 'Fielding Data'!$A$1:$H$12056, 5, 0), 0)</f>
        <v>292</v>
      </c>
      <c r="R5433" s="13">
        <f>IFERROR(VLOOKUP($A5433, 'Fielding Data'!$A$1:$H$12056, 6, 0), 0)</f>
        <v>26</v>
      </c>
      <c r="S5433" s="13">
        <f>IFERROR(VLOOKUP($A5433, 'Fielding Data'!$A$1:$H$12056, 7, 0), 0)</f>
        <v>1</v>
      </c>
      <c r="T5433" s="13">
        <f>IFERROR(VLOOKUP($A5433, 'Fielding Data'!$A$1:$H$12056, 8, 0), 0)</f>
        <v>29</v>
      </c>
      <c r="U5433" s="13">
        <f>SUMIFS('Fielding Data'!E:E, 'Fielding Data'!$A:$A, $A5433)</f>
        <v>346</v>
      </c>
      <c r="V5433" s="13">
        <f>SUMIFS('Fielding Data'!F:F, 'Fielding Data'!$A:$A, $A5433)</f>
        <v>26</v>
      </c>
      <c r="W5433" s="13">
        <f>SUMIFS('Fielding Data'!G:G, 'Fielding Data'!$A:$A, $A5433)</f>
        <v>1</v>
      </c>
      <c r="X5433" s="13">
        <f>SUMIFS('Fielding Data'!H:H, 'Fielding Data'!$A:$A, $A5433)</f>
        <v>29</v>
      </c>
    </row>
    <row r="5434" spans="1:24" x14ac:dyDescent="0.3">
      <c r="A5434" s="13" t="str">
        <f t="shared" si="169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 t="shared" si="168"/>
        <v>P</v>
      </c>
      <c r="Q5434" s="13">
        <f>IFERROR(VLOOKUP($A5434, 'Fielding Data'!$A$1:$H$12056, 5, 0), 0)</f>
        <v>1</v>
      </c>
      <c r="R5434" s="13">
        <f>IFERROR(VLOOKUP($A5434, 'Fielding Data'!$A$1:$H$12056, 6, 0), 0)</f>
        <v>6</v>
      </c>
      <c r="S5434" s="13">
        <f>IFERROR(VLOOKUP($A5434, 'Fielding Data'!$A$1:$H$12056, 7, 0), 0)</f>
        <v>1</v>
      </c>
      <c r="T5434" s="13">
        <f>IFERROR(VLOOKUP($A5434, 'Fielding Data'!$A$1:$H$12056, 8, 0), 0)</f>
        <v>0</v>
      </c>
      <c r="U5434" s="13">
        <f>SUMIFS('Fielding Data'!E:E, 'Fielding Data'!$A:$A, $A5434)</f>
        <v>1</v>
      </c>
      <c r="V5434" s="13">
        <f>SUMIFS('Fielding Data'!F:F, 'Fielding Data'!$A:$A, $A5434)</f>
        <v>6</v>
      </c>
      <c r="W5434" s="13">
        <f>SUMIFS('Fielding Data'!G:G, 'Fielding Data'!$A:$A, $A5434)</f>
        <v>1</v>
      </c>
      <c r="X5434" s="13">
        <f>SUMIFS('Fielding Data'!H:H, 'Fielding Data'!$A:$A, $A5434)</f>
        <v>0</v>
      </c>
    </row>
    <row r="5435" spans="1:24" x14ac:dyDescent="0.3">
      <c r="A5435" s="13" t="str">
        <f t="shared" si="169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 t="shared" si="168"/>
        <v>P</v>
      </c>
      <c r="Q5435" s="13">
        <f>IFERROR(VLOOKUP($A5435, 'Fielding Data'!$A$1:$H$12056, 5, 0), 0)</f>
        <v>2</v>
      </c>
      <c r="R5435" s="13">
        <f>IFERROR(VLOOKUP($A5435, 'Fielding Data'!$A$1:$H$12056, 6, 0), 0)</f>
        <v>6</v>
      </c>
      <c r="S5435" s="13">
        <f>IFERROR(VLOOKUP($A5435, 'Fielding Data'!$A$1:$H$12056, 7, 0), 0)</f>
        <v>0</v>
      </c>
      <c r="T5435" s="13">
        <f>IFERROR(VLOOKUP($A5435, 'Fielding Data'!$A$1:$H$12056, 8, 0), 0)</f>
        <v>0</v>
      </c>
      <c r="U5435" s="13">
        <f>SUMIFS('Fielding Data'!E:E, 'Fielding Data'!$A:$A, $A5435)</f>
        <v>2</v>
      </c>
      <c r="V5435" s="13">
        <f>SUMIFS('Fielding Data'!F:F, 'Fielding Data'!$A:$A, $A5435)</f>
        <v>6</v>
      </c>
      <c r="W5435" s="13">
        <f>SUMIFS('Fielding Data'!G:G, 'Fielding Data'!$A:$A, $A5435)</f>
        <v>0</v>
      </c>
      <c r="X5435" s="13">
        <f>SUMIFS('Fielding Data'!H:H, 'Fielding Data'!$A:$A, $A5435)</f>
        <v>0</v>
      </c>
    </row>
    <row r="5436" spans="1:24" x14ac:dyDescent="0.3">
      <c r="A5436" s="13" t="str">
        <f t="shared" si="169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 t="shared" si="168"/>
        <v>P</v>
      </c>
      <c r="Q5436" s="13">
        <f>IFERROR(VLOOKUP($A5436, 'Fielding Data'!$A$1:$H$12056, 5, 0), 0)</f>
        <v>4</v>
      </c>
      <c r="R5436" s="13">
        <f>IFERROR(VLOOKUP($A5436, 'Fielding Data'!$A$1:$H$12056, 6, 0), 0)</f>
        <v>9</v>
      </c>
      <c r="S5436" s="13">
        <f>IFERROR(VLOOKUP($A5436, 'Fielding Data'!$A$1:$H$12056, 7, 0), 0)</f>
        <v>0</v>
      </c>
      <c r="T5436" s="13">
        <f>IFERROR(VLOOKUP($A5436, 'Fielding Data'!$A$1:$H$12056, 8, 0), 0)</f>
        <v>1</v>
      </c>
      <c r="U5436" s="13">
        <f>SUMIFS('Fielding Data'!E:E, 'Fielding Data'!$A:$A, $A5436)</f>
        <v>4</v>
      </c>
      <c r="V5436" s="13">
        <f>SUMIFS('Fielding Data'!F:F, 'Fielding Data'!$A:$A, $A5436)</f>
        <v>9</v>
      </c>
      <c r="W5436" s="13">
        <f>SUMIFS('Fielding Data'!G:G, 'Fielding Data'!$A:$A, $A5436)</f>
        <v>0</v>
      </c>
      <c r="X5436" s="13">
        <f>SUMIFS('Fielding Data'!H:H, 'Fielding Data'!$A:$A, $A5436)</f>
        <v>1</v>
      </c>
    </row>
    <row r="5437" spans="1:24" x14ac:dyDescent="0.3">
      <c r="A5437" s="13" t="str">
        <f t="shared" si="169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 t="shared" si="168"/>
        <v>P</v>
      </c>
      <c r="Q5437" s="13">
        <f>IFERROR(VLOOKUP($A5437, 'Fielding Data'!$A$1:$H$12056, 5, 0), 0)</f>
        <v>5</v>
      </c>
      <c r="R5437" s="13">
        <f>IFERROR(VLOOKUP($A5437, 'Fielding Data'!$A$1:$H$12056, 6, 0), 0)</f>
        <v>12</v>
      </c>
      <c r="S5437" s="13">
        <f>IFERROR(VLOOKUP($A5437, 'Fielding Data'!$A$1:$H$12056, 7, 0), 0)</f>
        <v>1</v>
      </c>
      <c r="T5437" s="13">
        <f>IFERROR(VLOOKUP($A5437, 'Fielding Data'!$A$1:$H$12056, 8, 0), 0)</f>
        <v>0</v>
      </c>
      <c r="U5437" s="13">
        <f>SUMIFS('Fielding Data'!E:E, 'Fielding Data'!$A:$A, $A5437)</f>
        <v>5</v>
      </c>
      <c r="V5437" s="13">
        <f>SUMIFS('Fielding Data'!F:F, 'Fielding Data'!$A:$A, $A5437)</f>
        <v>12</v>
      </c>
      <c r="W5437" s="13">
        <f>SUMIFS('Fielding Data'!G:G, 'Fielding Data'!$A:$A, $A5437)</f>
        <v>1</v>
      </c>
      <c r="X5437" s="13">
        <f>SUMIFS('Fielding Data'!H:H, 'Fielding Data'!$A:$A, $A5437)</f>
        <v>0</v>
      </c>
    </row>
    <row r="5438" spans="1:24" x14ac:dyDescent="0.3">
      <c r="A5438" s="13" t="str">
        <f t="shared" si="169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 t="shared" si="168"/>
        <v>P</v>
      </c>
      <c r="Q5438" s="13">
        <f>IFERROR(VLOOKUP($A5438, 'Fielding Data'!$A$1:$H$12056, 5, 0), 0)</f>
        <v>4</v>
      </c>
      <c r="R5438" s="13">
        <f>IFERROR(VLOOKUP($A5438, 'Fielding Data'!$A$1:$H$12056, 6, 0), 0)</f>
        <v>2</v>
      </c>
      <c r="S5438" s="13">
        <f>IFERROR(VLOOKUP($A5438, 'Fielding Data'!$A$1:$H$12056, 7, 0), 0)</f>
        <v>0</v>
      </c>
      <c r="T5438" s="13">
        <f>IFERROR(VLOOKUP($A5438, 'Fielding Data'!$A$1:$H$12056, 8, 0), 0)</f>
        <v>0</v>
      </c>
      <c r="U5438" s="13">
        <f>SUMIFS('Fielding Data'!E:E, 'Fielding Data'!$A:$A, $A5438)</f>
        <v>4</v>
      </c>
      <c r="V5438" s="13">
        <f>SUMIFS('Fielding Data'!F:F, 'Fielding Data'!$A:$A, $A5438)</f>
        <v>2</v>
      </c>
      <c r="W5438" s="13">
        <f>SUMIFS('Fielding Data'!G:G, 'Fielding Data'!$A:$A, $A5438)</f>
        <v>0</v>
      </c>
      <c r="X5438" s="13">
        <f>SUMIFS('Fielding Data'!H:H, 'Fielding Data'!$A:$A, $A5438)</f>
        <v>0</v>
      </c>
    </row>
    <row r="5439" spans="1:24" x14ac:dyDescent="0.3">
      <c r="A5439" s="13" t="str">
        <f t="shared" si="169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 t="shared" si="168"/>
        <v>OF</v>
      </c>
      <c r="Q5439" s="13">
        <f>IFERROR(VLOOKUP($A5439, 'Fielding Data'!$A$1:$H$12056, 5, 0), 0)</f>
        <v>0</v>
      </c>
      <c r="R5439" s="13">
        <f>IFERROR(VLOOKUP($A5439, 'Fielding Data'!$A$1:$H$12056, 6, 0), 0)</f>
        <v>0</v>
      </c>
      <c r="S5439" s="13">
        <f>IFERROR(VLOOKUP($A5439, 'Fielding Data'!$A$1:$H$12056, 7, 0), 0)</f>
        <v>0</v>
      </c>
      <c r="T5439" s="13">
        <f>IFERROR(VLOOKUP($A5439, 'Fielding Data'!$A$1:$H$12056, 8, 0), 0)</f>
        <v>0</v>
      </c>
      <c r="U5439" s="13">
        <f>SUMIFS('Fielding Data'!E:E, 'Fielding Data'!$A:$A, $A5439)</f>
        <v>159</v>
      </c>
      <c r="V5439" s="13">
        <f>SUMIFS('Fielding Data'!F:F, 'Fielding Data'!$A:$A, $A5439)</f>
        <v>439</v>
      </c>
      <c r="W5439" s="13">
        <f>SUMIFS('Fielding Data'!G:G, 'Fielding Data'!$A:$A, $A5439)</f>
        <v>11</v>
      </c>
      <c r="X5439" s="13">
        <f>SUMIFS('Fielding Data'!H:H, 'Fielding Data'!$A:$A, $A5439)</f>
        <v>80</v>
      </c>
    </row>
    <row r="5440" spans="1:24" x14ac:dyDescent="0.3">
      <c r="A5440" s="13" t="str">
        <f t="shared" si="169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 t="shared" si="168"/>
        <v>P</v>
      </c>
      <c r="Q5440" s="13">
        <f>IFERROR(VLOOKUP($A5440, 'Fielding Data'!$A$1:$H$12056, 5, 0), 0)</f>
        <v>0</v>
      </c>
      <c r="R5440" s="13">
        <f>IFERROR(VLOOKUP($A5440, 'Fielding Data'!$A$1:$H$12056, 6, 0), 0)</f>
        <v>1</v>
      </c>
      <c r="S5440" s="13">
        <f>IFERROR(VLOOKUP($A5440, 'Fielding Data'!$A$1:$H$12056, 7, 0), 0)</f>
        <v>0</v>
      </c>
      <c r="T5440" s="13">
        <f>IFERROR(VLOOKUP($A5440, 'Fielding Data'!$A$1:$H$12056, 8, 0), 0)</f>
        <v>0</v>
      </c>
      <c r="U5440" s="13">
        <f>SUMIFS('Fielding Data'!E:E, 'Fielding Data'!$A:$A, $A5440)</f>
        <v>0</v>
      </c>
      <c r="V5440" s="13">
        <f>SUMIFS('Fielding Data'!F:F, 'Fielding Data'!$A:$A, $A5440)</f>
        <v>1</v>
      </c>
      <c r="W5440" s="13">
        <f>SUMIFS('Fielding Data'!G:G, 'Fielding Data'!$A:$A, $A5440)</f>
        <v>0</v>
      </c>
      <c r="X5440" s="13">
        <f>SUMIFS('Fielding Data'!H:H, 'Fielding Data'!$A:$A, $A5440)</f>
        <v>0</v>
      </c>
    </row>
    <row r="5441" spans="1:24" x14ac:dyDescent="0.3">
      <c r="A5441" s="13" t="str">
        <f t="shared" si="169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 t="shared" si="168"/>
        <v>C</v>
      </c>
      <c r="Q5441" s="13">
        <f>IFERROR(VLOOKUP($A5441, 'Fielding Data'!$A$1:$H$12056, 5, 0), 0)</f>
        <v>832</v>
      </c>
      <c r="R5441" s="13">
        <f>IFERROR(VLOOKUP($A5441, 'Fielding Data'!$A$1:$H$12056, 6, 0), 0)</f>
        <v>55</v>
      </c>
      <c r="S5441" s="13">
        <f>IFERROR(VLOOKUP($A5441, 'Fielding Data'!$A$1:$H$12056, 7, 0), 0)</f>
        <v>3</v>
      </c>
      <c r="T5441" s="13">
        <f>IFERROR(VLOOKUP($A5441, 'Fielding Data'!$A$1:$H$12056, 8, 0), 0)</f>
        <v>5</v>
      </c>
      <c r="U5441" s="13">
        <f>SUMIFS('Fielding Data'!E:E, 'Fielding Data'!$A:$A, $A5441)</f>
        <v>832</v>
      </c>
      <c r="V5441" s="13">
        <f>SUMIFS('Fielding Data'!F:F, 'Fielding Data'!$A:$A, $A5441)</f>
        <v>55</v>
      </c>
      <c r="W5441" s="13">
        <f>SUMIFS('Fielding Data'!G:G, 'Fielding Data'!$A:$A, $A5441)</f>
        <v>3</v>
      </c>
      <c r="X5441" s="13">
        <f>SUMIFS('Fielding Data'!H:H, 'Fielding Data'!$A:$A, $A5441)</f>
        <v>5</v>
      </c>
    </row>
    <row r="5442" spans="1:24" x14ac:dyDescent="0.3">
      <c r="A5442" s="13" t="str">
        <f t="shared" si="169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 t="shared" ref="P5442:P5505" si="170">IFERROR(VLOOKUP($A5442, Fielding, 4, 0), "Other")</f>
        <v>1B</v>
      </c>
      <c r="Q5442" s="13">
        <f>IFERROR(VLOOKUP($A5442, 'Fielding Data'!$A$1:$H$12056, 5, 0), 0)</f>
        <v>2</v>
      </c>
      <c r="R5442" s="13">
        <f>IFERROR(VLOOKUP($A5442, 'Fielding Data'!$A$1:$H$12056, 6, 0), 0)</f>
        <v>0</v>
      </c>
      <c r="S5442" s="13">
        <f>IFERROR(VLOOKUP($A5442, 'Fielding Data'!$A$1:$H$12056, 7, 0), 0)</f>
        <v>0</v>
      </c>
      <c r="T5442" s="13">
        <f>IFERROR(VLOOKUP($A5442, 'Fielding Data'!$A$1:$H$12056, 8, 0), 0)</f>
        <v>1</v>
      </c>
      <c r="U5442" s="13">
        <f>SUMIFS('Fielding Data'!E:E, 'Fielding Data'!$A:$A, $A5442)</f>
        <v>40</v>
      </c>
      <c r="V5442" s="13">
        <f>SUMIFS('Fielding Data'!F:F, 'Fielding Data'!$A:$A, $A5442)</f>
        <v>99</v>
      </c>
      <c r="W5442" s="13">
        <f>SUMIFS('Fielding Data'!G:G, 'Fielding Data'!$A:$A, $A5442)</f>
        <v>4</v>
      </c>
      <c r="X5442" s="13">
        <f>SUMIFS('Fielding Data'!H:H, 'Fielding Data'!$A:$A, $A5442)</f>
        <v>10</v>
      </c>
    </row>
    <row r="5443" spans="1:24" x14ac:dyDescent="0.3">
      <c r="A5443" s="13" t="str">
        <f t="shared" ref="A5443:A5506" si="171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 t="shared" si="170"/>
        <v>P</v>
      </c>
      <c r="Q5443" s="13">
        <f>IFERROR(VLOOKUP($A5443, 'Fielding Data'!$A$1:$H$12056, 5, 0), 0)</f>
        <v>5</v>
      </c>
      <c r="R5443" s="13">
        <f>IFERROR(VLOOKUP($A5443, 'Fielding Data'!$A$1:$H$12056, 6, 0), 0)</f>
        <v>5</v>
      </c>
      <c r="S5443" s="13">
        <f>IFERROR(VLOOKUP($A5443, 'Fielding Data'!$A$1:$H$12056, 7, 0), 0)</f>
        <v>2</v>
      </c>
      <c r="T5443" s="13">
        <f>IFERROR(VLOOKUP($A5443, 'Fielding Data'!$A$1:$H$12056, 8, 0), 0)</f>
        <v>1</v>
      </c>
      <c r="U5443" s="13">
        <f>SUMIFS('Fielding Data'!E:E, 'Fielding Data'!$A:$A, $A5443)</f>
        <v>5</v>
      </c>
      <c r="V5443" s="13">
        <f>SUMIFS('Fielding Data'!F:F, 'Fielding Data'!$A:$A, $A5443)</f>
        <v>5</v>
      </c>
      <c r="W5443" s="13">
        <f>SUMIFS('Fielding Data'!G:G, 'Fielding Data'!$A:$A, $A5443)</f>
        <v>2</v>
      </c>
      <c r="X5443" s="13">
        <f>SUMIFS('Fielding Data'!H:H, 'Fielding Data'!$A:$A, $A5443)</f>
        <v>1</v>
      </c>
    </row>
    <row r="5444" spans="1:24" x14ac:dyDescent="0.3">
      <c r="A5444" s="13" t="str">
        <f t="shared" si="171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 t="shared" si="170"/>
        <v>P</v>
      </c>
      <c r="Q5444" s="13">
        <f>IFERROR(VLOOKUP($A5444, 'Fielding Data'!$A$1:$H$12056, 5, 0), 0)</f>
        <v>7</v>
      </c>
      <c r="R5444" s="13">
        <f>IFERROR(VLOOKUP($A5444, 'Fielding Data'!$A$1:$H$12056, 6, 0), 0)</f>
        <v>27</v>
      </c>
      <c r="S5444" s="13">
        <f>IFERROR(VLOOKUP($A5444, 'Fielding Data'!$A$1:$H$12056, 7, 0), 0)</f>
        <v>3</v>
      </c>
      <c r="T5444" s="13">
        <f>IFERROR(VLOOKUP($A5444, 'Fielding Data'!$A$1:$H$12056, 8, 0), 0)</f>
        <v>2</v>
      </c>
      <c r="U5444" s="13">
        <f>SUMIFS('Fielding Data'!E:E, 'Fielding Data'!$A:$A, $A5444)</f>
        <v>7</v>
      </c>
      <c r="V5444" s="13">
        <f>SUMIFS('Fielding Data'!F:F, 'Fielding Data'!$A:$A, $A5444)</f>
        <v>27</v>
      </c>
      <c r="W5444" s="13">
        <f>SUMIFS('Fielding Data'!G:G, 'Fielding Data'!$A:$A, $A5444)</f>
        <v>3</v>
      </c>
      <c r="X5444" s="13">
        <f>SUMIFS('Fielding Data'!H:H, 'Fielding Data'!$A:$A, $A5444)</f>
        <v>2</v>
      </c>
    </row>
    <row r="5445" spans="1:24" x14ac:dyDescent="0.3">
      <c r="A5445" s="13" t="str">
        <f t="shared" si="171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 t="shared" si="170"/>
        <v>2B</v>
      </c>
      <c r="Q5445" s="13">
        <f>IFERROR(VLOOKUP($A5445, 'Fielding Data'!$A$1:$H$12056, 5, 0), 0)</f>
        <v>5</v>
      </c>
      <c r="R5445" s="13">
        <f>IFERROR(VLOOKUP($A5445, 'Fielding Data'!$A$1:$H$12056, 6, 0), 0)</f>
        <v>15</v>
      </c>
      <c r="S5445" s="13">
        <f>IFERROR(VLOOKUP($A5445, 'Fielding Data'!$A$1:$H$12056, 7, 0), 0)</f>
        <v>1</v>
      </c>
      <c r="T5445" s="13">
        <f>IFERROR(VLOOKUP($A5445, 'Fielding Data'!$A$1:$H$12056, 8, 0), 0)</f>
        <v>3</v>
      </c>
      <c r="U5445" s="13">
        <f>SUMIFS('Fielding Data'!E:E, 'Fielding Data'!$A:$A, $A5445)</f>
        <v>150</v>
      </c>
      <c r="V5445" s="13">
        <f>SUMIFS('Fielding Data'!F:F, 'Fielding Data'!$A:$A, $A5445)</f>
        <v>282</v>
      </c>
      <c r="W5445" s="13">
        <f>SUMIFS('Fielding Data'!G:G, 'Fielding Data'!$A:$A, $A5445)</f>
        <v>19</v>
      </c>
      <c r="X5445" s="13">
        <f>SUMIFS('Fielding Data'!H:H, 'Fielding Data'!$A:$A, $A5445)</f>
        <v>51</v>
      </c>
    </row>
    <row r="5446" spans="1:24" x14ac:dyDescent="0.3">
      <c r="A5446" s="13" t="str">
        <f t="shared" si="171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 t="shared" si="170"/>
        <v>P</v>
      </c>
      <c r="Q5446" s="13">
        <f>IFERROR(VLOOKUP($A5446, 'Fielding Data'!$A$1:$H$12056, 5, 0), 0)</f>
        <v>0</v>
      </c>
      <c r="R5446" s="13">
        <f>IFERROR(VLOOKUP($A5446, 'Fielding Data'!$A$1:$H$12056, 6, 0), 0)</f>
        <v>0</v>
      </c>
      <c r="S5446" s="13">
        <f>IFERROR(VLOOKUP($A5446, 'Fielding Data'!$A$1:$H$12056, 7, 0), 0)</f>
        <v>0</v>
      </c>
      <c r="T5446" s="13">
        <f>IFERROR(VLOOKUP($A5446, 'Fielding Data'!$A$1:$H$12056, 8, 0), 0)</f>
        <v>0</v>
      </c>
      <c r="U5446" s="13">
        <f>SUMIFS('Fielding Data'!E:E, 'Fielding Data'!$A:$A, $A5446)</f>
        <v>0</v>
      </c>
      <c r="V5446" s="13">
        <f>SUMIFS('Fielding Data'!F:F, 'Fielding Data'!$A:$A, $A5446)</f>
        <v>0</v>
      </c>
      <c r="W5446" s="13">
        <f>SUMIFS('Fielding Data'!G:G, 'Fielding Data'!$A:$A, $A5446)</f>
        <v>0</v>
      </c>
      <c r="X5446" s="13">
        <f>SUMIFS('Fielding Data'!H:H, 'Fielding Data'!$A:$A, $A5446)</f>
        <v>0</v>
      </c>
    </row>
    <row r="5447" spans="1:24" x14ac:dyDescent="0.3">
      <c r="A5447" s="13" t="str">
        <f t="shared" si="171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 t="shared" si="170"/>
        <v>P</v>
      </c>
      <c r="Q5447" s="13">
        <f>IFERROR(VLOOKUP($A5447, 'Fielding Data'!$A$1:$H$12056, 5, 0), 0)</f>
        <v>0</v>
      </c>
      <c r="R5447" s="13">
        <f>IFERROR(VLOOKUP($A5447, 'Fielding Data'!$A$1:$H$12056, 6, 0), 0)</f>
        <v>2</v>
      </c>
      <c r="S5447" s="13">
        <f>IFERROR(VLOOKUP($A5447, 'Fielding Data'!$A$1:$H$12056, 7, 0), 0)</f>
        <v>0</v>
      </c>
      <c r="T5447" s="13">
        <f>IFERROR(VLOOKUP($A5447, 'Fielding Data'!$A$1:$H$12056, 8, 0), 0)</f>
        <v>0</v>
      </c>
      <c r="U5447" s="13">
        <f>SUMIFS('Fielding Data'!E:E, 'Fielding Data'!$A:$A, $A5447)</f>
        <v>0</v>
      </c>
      <c r="V5447" s="13">
        <f>SUMIFS('Fielding Data'!F:F, 'Fielding Data'!$A:$A, $A5447)</f>
        <v>2</v>
      </c>
      <c r="W5447" s="13">
        <f>SUMIFS('Fielding Data'!G:G, 'Fielding Data'!$A:$A, $A5447)</f>
        <v>0</v>
      </c>
      <c r="X5447" s="13">
        <f>SUMIFS('Fielding Data'!H:H, 'Fielding Data'!$A:$A, $A5447)</f>
        <v>0</v>
      </c>
    </row>
    <row r="5448" spans="1:24" x14ac:dyDescent="0.3">
      <c r="A5448" s="13" t="str">
        <f t="shared" si="171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 t="shared" si="170"/>
        <v>P</v>
      </c>
      <c r="Q5448" s="13">
        <f>IFERROR(VLOOKUP($A5448, 'Fielding Data'!$A$1:$H$12056, 5, 0), 0)</f>
        <v>15</v>
      </c>
      <c r="R5448" s="13">
        <f>IFERROR(VLOOKUP($A5448, 'Fielding Data'!$A$1:$H$12056, 6, 0), 0)</f>
        <v>11</v>
      </c>
      <c r="S5448" s="13">
        <f>IFERROR(VLOOKUP($A5448, 'Fielding Data'!$A$1:$H$12056, 7, 0), 0)</f>
        <v>1</v>
      </c>
      <c r="T5448" s="13">
        <f>IFERROR(VLOOKUP($A5448, 'Fielding Data'!$A$1:$H$12056, 8, 0), 0)</f>
        <v>0</v>
      </c>
      <c r="U5448" s="13">
        <f>SUMIFS('Fielding Data'!E:E, 'Fielding Data'!$A:$A, $A5448)</f>
        <v>15</v>
      </c>
      <c r="V5448" s="13">
        <f>SUMIFS('Fielding Data'!F:F, 'Fielding Data'!$A:$A, $A5448)</f>
        <v>11</v>
      </c>
      <c r="W5448" s="13">
        <f>SUMIFS('Fielding Data'!G:G, 'Fielding Data'!$A:$A, $A5448)</f>
        <v>1</v>
      </c>
      <c r="X5448" s="13">
        <f>SUMIFS('Fielding Data'!H:H, 'Fielding Data'!$A:$A, $A5448)</f>
        <v>0</v>
      </c>
    </row>
    <row r="5449" spans="1:24" x14ac:dyDescent="0.3">
      <c r="A5449" s="13" t="str">
        <f t="shared" si="171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 t="shared" si="170"/>
        <v>P</v>
      </c>
      <c r="Q5449" s="13">
        <f>IFERROR(VLOOKUP($A5449, 'Fielding Data'!$A$1:$H$12056, 5, 0), 0)</f>
        <v>4</v>
      </c>
      <c r="R5449" s="13">
        <f>IFERROR(VLOOKUP($A5449, 'Fielding Data'!$A$1:$H$12056, 6, 0), 0)</f>
        <v>15</v>
      </c>
      <c r="S5449" s="13">
        <f>IFERROR(VLOOKUP($A5449, 'Fielding Data'!$A$1:$H$12056, 7, 0), 0)</f>
        <v>0</v>
      </c>
      <c r="T5449" s="13">
        <f>IFERROR(VLOOKUP($A5449, 'Fielding Data'!$A$1:$H$12056, 8, 0), 0)</f>
        <v>0</v>
      </c>
      <c r="U5449" s="13">
        <f>SUMIFS('Fielding Data'!E:E, 'Fielding Data'!$A:$A, $A5449)</f>
        <v>4</v>
      </c>
      <c r="V5449" s="13">
        <f>SUMIFS('Fielding Data'!F:F, 'Fielding Data'!$A:$A, $A5449)</f>
        <v>15</v>
      </c>
      <c r="W5449" s="13">
        <f>SUMIFS('Fielding Data'!G:G, 'Fielding Data'!$A:$A, $A5449)</f>
        <v>0</v>
      </c>
      <c r="X5449" s="13">
        <f>SUMIFS('Fielding Data'!H:H, 'Fielding Data'!$A:$A, $A5449)</f>
        <v>0</v>
      </c>
    </row>
    <row r="5450" spans="1:24" x14ac:dyDescent="0.3">
      <c r="A5450" s="13" t="str">
        <f t="shared" si="171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 t="shared" si="170"/>
        <v>P</v>
      </c>
      <c r="Q5450" s="13">
        <f>IFERROR(VLOOKUP($A5450, 'Fielding Data'!$A$1:$H$12056, 5, 0), 0)</f>
        <v>0</v>
      </c>
      <c r="R5450" s="13">
        <f>IFERROR(VLOOKUP($A5450, 'Fielding Data'!$A$1:$H$12056, 6, 0), 0)</f>
        <v>2</v>
      </c>
      <c r="S5450" s="13">
        <f>IFERROR(VLOOKUP($A5450, 'Fielding Data'!$A$1:$H$12056, 7, 0), 0)</f>
        <v>0</v>
      </c>
      <c r="T5450" s="13">
        <f>IFERROR(VLOOKUP($A5450, 'Fielding Data'!$A$1:$H$12056, 8, 0), 0)</f>
        <v>0</v>
      </c>
      <c r="U5450" s="13">
        <f>SUMIFS('Fielding Data'!E:E, 'Fielding Data'!$A:$A, $A5450)</f>
        <v>0</v>
      </c>
      <c r="V5450" s="13">
        <f>SUMIFS('Fielding Data'!F:F, 'Fielding Data'!$A:$A, $A5450)</f>
        <v>2</v>
      </c>
      <c r="W5450" s="13">
        <f>SUMIFS('Fielding Data'!G:G, 'Fielding Data'!$A:$A, $A5450)</f>
        <v>0</v>
      </c>
      <c r="X5450" s="13">
        <f>SUMIFS('Fielding Data'!H:H, 'Fielding Data'!$A:$A, $A5450)</f>
        <v>0</v>
      </c>
    </row>
    <row r="5451" spans="1:24" x14ac:dyDescent="0.3">
      <c r="A5451" s="13" t="str">
        <f t="shared" si="171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 t="shared" si="170"/>
        <v>C</v>
      </c>
      <c r="Q5451" s="13">
        <f>IFERROR(VLOOKUP($A5451, 'Fielding Data'!$A$1:$H$12056, 5, 0), 0)</f>
        <v>659</v>
      </c>
      <c r="R5451" s="13">
        <f>IFERROR(VLOOKUP($A5451, 'Fielding Data'!$A$1:$H$12056, 6, 0), 0)</f>
        <v>30</v>
      </c>
      <c r="S5451" s="13">
        <f>IFERROR(VLOOKUP($A5451, 'Fielding Data'!$A$1:$H$12056, 7, 0), 0)</f>
        <v>2</v>
      </c>
      <c r="T5451" s="13">
        <f>IFERROR(VLOOKUP($A5451, 'Fielding Data'!$A$1:$H$12056, 8, 0), 0)</f>
        <v>2</v>
      </c>
      <c r="U5451" s="13">
        <f>SUMIFS('Fielding Data'!E:E, 'Fielding Data'!$A:$A, $A5451)</f>
        <v>659</v>
      </c>
      <c r="V5451" s="13">
        <f>SUMIFS('Fielding Data'!F:F, 'Fielding Data'!$A:$A, $A5451)</f>
        <v>30</v>
      </c>
      <c r="W5451" s="13">
        <f>SUMIFS('Fielding Data'!G:G, 'Fielding Data'!$A:$A, $A5451)</f>
        <v>2</v>
      </c>
      <c r="X5451" s="13">
        <f>SUMIFS('Fielding Data'!H:H, 'Fielding Data'!$A:$A, $A5451)</f>
        <v>2</v>
      </c>
    </row>
    <row r="5452" spans="1:24" x14ac:dyDescent="0.3">
      <c r="A5452" s="13" t="str">
        <f t="shared" si="171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 t="shared" si="170"/>
        <v>1B</v>
      </c>
      <c r="Q5452" s="13">
        <f>IFERROR(VLOOKUP($A5452, 'Fielding Data'!$A$1:$H$12056, 5, 0), 0)</f>
        <v>10</v>
      </c>
      <c r="R5452" s="13">
        <f>IFERROR(VLOOKUP($A5452, 'Fielding Data'!$A$1:$H$12056, 6, 0), 0)</f>
        <v>1</v>
      </c>
      <c r="S5452" s="13">
        <f>IFERROR(VLOOKUP($A5452, 'Fielding Data'!$A$1:$H$12056, 7, 0), 0)</f>
        <v>0</v>
      </c>
      <c r="T5452" s="13">
        <f>IFERROR(VLOOKUP($A5452, 'Fielding Data'!$A$1:$H$12056, 8, 0), 0)</f>
        <v>0</v>
      </c>
      <c r="U5452" s="13">
        <f>SUMIFS('Fielding Data'!E:E, 'Fielding Data'!$A:$A, $A5452)</f>
        <v>820</v>
      </c>
      <c r="V5452" s="13">
        <f>SUMIFS('Fielding Data'!F:F, 'Fielding Data'!$A:$A, $A5452)</f>
        <v>57</v>
      </c>
      <c r="W5452" s="13">
        <f>SUMIFS('Fielding Data'!G:G, 'Fielding Data'!$A:$A, $A5452)</f>
        <v>2</v>
      </c>
      <c r="X5452" s="13">
        <f>SUMIFS('Fielding Data'!H:H, 'Fielding Data'!$A:$A, $A5452)</f>
        <v>10</v>
      </c>
    </row>
    <row r="5453" spans="1:24" x14ac:dyDescent="0.3">
      <c r="A5453" s="13" t="str">
        <f t="shared" si="171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 t="shared" si="170"/>
        <v>1B</v>
      </c>
      <c r="Q5453" s="13">
        <f>IFERROR(VLOOKUP($A5453, 'Fielding Data'!$A$1:$H$12056, 5, 0), 0)</f>
        <v>8</v>
      </c>
      <c r="R5453" s="13">
        <f>IFERROR(VLOOKUP($A5453, 'Fielding Data'!$A$1:$H$12056, 6, 0), 0)</f>
        <v>0</v>
      </c>
      <c r="S5453" s="13">
        <f>IFERROR(VLOOKUP($A5453, 'Fielding Data'!$A$1:$H$12056, 7, 0), 0)</f>
        <v>0</v>
      </c>
      <c r="T5453" s="13">
        <f>IFERROR(VLOOKUP($A5453, 'Fielding Data'!$A$1:$H$12056, 8, 0), 0)</f>
        <v>0</v>
      </c>
      <c r="U5453" s="13">
        <f>SUMIFS('Fielding Data'!E:E, 'Fielding Data'!$A:$A, $A5453)</f>
        <v>8</v>
      </c>
      <c r="V5453" s="13">
        <f>SUMIFS('Fielding Data'!F:F, 'Fielding Data'!$A:$A, $A5453)</f>
        <v>0</v>
      </c>
      <c r="W5453" s="13">
        <f>SUMIFS('Fielding Data'!G:G, 'Fielding Data'!$A:$A, $A5453)</f>
        <v>0</v>
      </c>
      <c r="X5453" s="13">
        <f>SUMIFS('Fielding Data'!H:H, 'Fielding Data'!$A:$A, $A5453)</f>
        <v>0</v>
      </c>
    </row>
    <row r="5454" spans="1:24" x14ac:dyDescent="0.3">
      <c r="A5454" s="13" t="str">
        <f t="shared" si="171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 t="shared" si="170"/>
        <v>C</v>
      </c>
      <c r="Q5454" s="13">
        <f>IFERROR(VLOOKUP($A5454, 'Fielding Data'!$A$1:$H$12056, 5, 0), 0)</f>
        <v>1037</v>
      </c>
      <c r="R5454" s="13">
        <f>IFERROR(VLOOKUP($A5454, 'Fielding Data'!$A$1:$H$12056, 6, 0), 0)</f>
        <v>65</v>
      </c>
      <c r="S5454" s="13">
        <f>IFERROR(VLOOKUP($A5454, 'Fielding Data'!$A$1:$H$12056, 7, 0), 0)</f>
        <v>13</v>
      </c>
      <c r="T5454" s="13">
        <f>IFERROR(VLOOKUP($A5454, 'Fielding Data'!$A$1:$H$12056, 8, 0), 0)</f>
        <v>12</v>
      </c>
      <c r="U5454" s="13">
        <f>SUMIFS('Fielding Data'!E:E, 'Fielding Data'!$A:$A, $A5454)</f>
        <v>1037</v>
      </c>
      <c r="V5454" s="13">
        <f>SUMIFS('Fielding Data'!F:F, 'Fielding Data'!$A:$A, $A5454)</f>
        <v>65</v>
      </c>
      <c r="W5454" s="13">
        <f>SUMIFS('Fielding Data'!G:G, 'Fielding Data'!$A:$A, $A5454)</f>
        <v>13</v>
      </c>
      <c r="X5454" s="13">
        <f>SUMIFS('Fielding Data'!H:H, 'Fielding Data'!$A:$A, $A5454)</f>
        <v>12</v>
      </c>
    </row>
    <row r="5455" spans="1:24" x14ac:dyDescent="0.3">
      <c r="A5455" s="13" t="str">
        <f t="shared" si="171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 t="shared" si="170"/>
        <v>P</v>
      </c>
      <c r="Q5455" s="13">
        <f>IFERROR(VLOOKUP($A5455, 'Fielding Data'!$A$1:$H$12056, 5, 0), 0)</f>
        <v>2</v>
      </c>
      <c r="R5455" s="13">
        <f>IFERROR(VLOOKUP($A5455, 'Fielding Data'!$A$1:$H$12056, 6, 0), 0)</f>
        <v>6</v>
      </c>
      <c r="S5455" s="13">
        <f>IFERROR(VLOOKUP($A5455, 'Fielding Data'!$A$1:$H$12056, 7, 0), 0)</f>
        <v>0</v>
      </c>
      <c r="T5455" s="13">
        <f>IFERROR(VLOOKUP($A5455, 'Fielding Data'!$A$1:$H$12056, 8, 0), 0)</f>
        <v>1</v>
      </c>
      <c r="U5455" s="13">
        <f>SUMIFS('Fielding Data'!E:E, 'Fielding Data'!$A:$A, $A5455)</f>
        <v>2</v>
      </c>
      <c r="V5455" s="13">
        <f>SUMIFS('Fielding Data'!F:F, 'Fielding Data'!$A:$A, $A5455)</f>
        <v>6</v>
      </c>
      <c r="W5455" s="13">
        <f>SUMIFS('Fielding Data'!G:G, 'Fielding Data'!$A:$A, $A5455)</f>
        <v>0</v>
      </c>
      <c r="X5455" s="13">
        <f>SUMIFS('Fielding Data'!H:H, 'Fielding Data'!$A:$A, $A5455)</f>
        <v>1</v>
      </c>
    </row>
    <row r="5456" spans="1:24" x14ac:dyDescent="0.3">
      <c r="A5456" s="13" t="str">
        <f t="shared" si="171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 t="shared" si="170"/>
        <v>C</v>
      </c>
      <c r="Q5456" s="13">
        <f>IFERROR(VLOOKUP($A5456, 'Fielding Data'!$A$1:$H$12056, 5, 0), 0)</f>
        <v>8</v>
      </c>
      <c r="R5456" s="13">
        <f>IFERROR(VLOOKUP($A5456, 'Fielding Data'!$A$1:$H$12056, 6, 0), 0)</f>
        <v>0</v>
      </c>
      <c r="S5456" s="13">
        <f>IFERROR(VLOOKUP($A5456, 'Fielding Data'!$A$1:$H$12056, 7, 0), 0)</f>
        <v>0</v>
      </c>
      <c r="T5456" s="13">
        <f>IFERROR(VLOOKUP($A5456, 'Fielding Data'!$A$1:$H$12056, 8, 0), 0)</f>
        <v>0</v>
      </c>
      <c r="U5456" s="13">
        <f>SUMIFS('Fielding Data'!E:E, 'Fielding Data'!$A:$A, $A5456)</f>
        <v>8</v>
      </c>
      <c r="V5456" s="13">
        <f>SUMIFS('Fielding Data'!F:F, 'Fielding Data'!$A:$A, $A5456)</f>
        <v>0</v>
      </c>
      <c r="W5456" s="13">
        <f>SUMIFS('Fielding Data'!G:G, 'Fielding Data'!$A:$A, $A5456)</f>
        <v>0</v>
      </c>
      <c r="X5456" s="13">
        <f>SUMIFS('Fielding Data'!H:H, 'Fielding Data'!$A:$A, $A5456)</f>
        <v>0</v>
      </c>
    </row>
    <row r="5457" spans="1:24" x14ac:dyDescent="0.3">
      <c r="A5457" s="13" t="str">
        <f t="shared" si="171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 t="shared" si="170"/>
        <v>P</v>
      </c>
      <c r="Q5457" s="13">
        <f>IFERROR(VLOOKUP($A5457, 'Fielding Data'!$A$1:$H$12056, 5, 0), 0)</f>
        <v>0</v>
      </c>
      <c r="R5457" s="13">
        <f>IFERROR(VLOOKUP($A5457, 'Fielding Data'!$A$1:$H$12056, 6, 0), 0)</f>
        <v>1</v>
      </c>
      <c r="S5457" s="13">
        <f>IFERROR(VLOOKUP($A5457, 'Fielding Data'!$A$1:$H$12056, 7, 0), 0)</f>
        <v>0</v>
      </c>
      <c r="T5457" s="13">
        <f>IFERROR(VLOOKUP($A5457, 'Fielding Data'!$A$1:$H$12056, 8, 0), 0)</f>
        <v>0</v>
      </c>
      <c r="U5457" s="13">
        <f>SUMIFS('Fielding Data'!E:E, 'Fielding Data'!$A:$A, $A5457)</f>
        <v>0</v>
      </c>
      <c r="V5457" s="13">
        <f>SUMIFS('Fielding Data'!F:F, 'Fielding Data'!$A:$A, $A5457)</f>
        <v>1</v>
      </c>
      <c r="W5457" s="13">
        <f>SUMIFS('Fielding Data'!G:G, 'Fielding Data'!$A:$A, $A5457)</f>
        <v>0</v>
      </c>
      <c r="X5457" s="13">
        <f>SUMIFS('Fielding Data'!H:H, 'Fielding Data'!$A:$A, $A5457)</f>
        <v>0</v>
      </c>
    </row>
    <row r="5458" spans="1:24" x14ac:dyDescent="0.3">
      <c r="A5458" s="13" t="str">
        <f t="shared" si="171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 t="shared" si="170"/>
        <v>1B</v>
      </c>
      <c r="Q5458" s="13">
        <f>IFERROR(VLOOKUP($A5458, 'Fielding Data'!$A$1:$H$12056, 5, 0), 0)</f>
        <v>172</v>
      </c>
      <c r="R5458" s="13">
        <f>IFERROR(VLOOKUP($A5458, 'Fielding Data'!$A$1:$H$12056, 6, 0), 0)</f>
        <v>16</v>
      </c>
      <c r="S5458" s="13">
        <f>IFERROR(VLOOKUP($A5458, 'Fielding Data'!$A$1:$H$12056, 7, 0), 0)</f>
        <v>3</v>
      </c>
      <c r="T5458" s="13">
        <f>IFERROR(VLOOKUP($A5458, 'Fielding Data'!$A$1:$H$12056, 8, 0), 0)</f>
        <v>16</v>
      </c>
      <c r="U5458" s="13">
        <f>SUMIFS('Fielding Data'!E:E, 'Fielding Data'!$A:$A, $A5458)</f>
        <v>188</v>
      </c>
      <c r="V5458" s="13">
        <f>SUMIFS('Fielding Data'!F:F, 'Fielding Data'!$A:$A, $A5458)</f>
        <v>16</v>
      </c>
      <c r="W5458" s="13">
        <f>SUMIFS('Fielding Data'!G:G, 'Fielding Data'!$A:$A, $A5458)</f>
        <v>3</v>
      </c>
      <c r="X5458" s="13">
        <f>SUMIFS('Fielding Data'!H:H, 'Fielding Data'!$A:$A, $A5458)</f>
        <v>16</v>
      </c>
    </row>
    <row r="5459" spans="1:24" x14ac:dyDescent="0.3">
      <c r="A5459" s="13" t="str">
        <f t="shared" si="171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 t="shared" si="170"/>
        <v>P</v>
      </c>
      <c r="Q5459" s="13">
        <f>IFERROR(VLOOKUP($A5459, 'Fielding Data'!$A$1:$H$12056, 5, 0), 0)</f>
        <v>7</v>
      </c>
      <c r="R5459" s="13">
        <f>IFERROR(VLOOKUP($A5459, 'Fielding Data'!$A$1:$H$12056, 6, 0), 0)</f>
        <v>19</v>
      </c>
      <c r="S5459" s="13">
        <f>IFERROR(VLOOKUP($A5459, 'Fielding Data'!$A$1:$H$12056, 7, 0), 0)</f>
        <v>5</v>
      </c>
      <c r="T5459" s="13">
        <f>IFERROR(VLOOKUP($A5459, 'Fielding Data'!$A$1:$H$12056, 8, 0), 0)</f>
        <v>1</v>
      </c>
      <c r="U5459" s="13">
        <f>SUMIFS('Fielding Data'!E:E, 'Fielding Data'!$A:$A, $A5459)</f>
        <v>7</v>
      </c>
      <c r="V5459" s="13">
        <f>SUMIFS('Fielding Data'!F:F, 'Fielding Data'!$A:$A, $A5459)</f>
        <v>19</v>
      </c>
      <c r="W5459" s="13">
        <f>SUMIFS('Fielding Data'!G:G, 'Fielding Data'!$A:$A, $A5459)</f>
        <v>5</v>
      </c>
      <c r="X5459" s="13">
        <f>SUMIFS('Fielding Data'!H:H, 'Fielding Data'!$A:$A, $A5459)</f>
        <v>1</v>
      </c>
    </row>
    <row r="5460" spans="1:24" x14ac:dyDescent="0.3">
      <c r="A5460" s="13" t="str">
        <f t="shared" si="171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 t="shared" si="170"/>
        <v>1B</v>
      </c>
      <c r="Q5460" s="13">
        <f>IFERROR(VLOOKUP($A5460, 'Fielding Data'!$A$1:$H$12056, 5, 0), 0)</f>
        <v>0</v>
      </c>
      <c r="R5460" s="13">
        <f>IFERROR(VLOOKUP($A5460, 'Fielding Data'!$A$1:$H$12056, 6, 0), 0)</f>
        <v>0</v>
      </c>
      <c r="S5460" s="13">
        <f>IFERROR(VLOOKUP($A5460, 'Fielding Data'!$A$1:$H$12056, 7, 0), 0)</f>
        <v>0</v>
      </c>
      <c r="T5460" s="13">
        <f>IFERROR(VLOOKUP($A5460, 'Fielding Data'!$A$1:$H$12056, 8, 0), 0)</f>
        <v>0</v>
      </c>
      <c r="U5460" s="13">
        <f>SUMIFS('Fielding Data'!E:E, 'Fielding Data'!$A:$A, $A5460)</f>
        <v>2</v>
      </c>
      <c r="V5460" s="13">
        <f>SUMIFS('Fielding Data'!F:F, 'Fielding Data'!$A:$A, $A5460)</f>
        <v>17</v>
      </c>
      <c r="W5460" s="13">
        <f>SUMIFS('Fielding Data'!G:G, 'Fielding Data'!$A:$A, $A5460)</f>
        <v>0</v>
      </c>
      <c r="X5460" s="13">
        <f>SUMIFS('Fielding Data'!H:H, 'Fielding Data'!$A:$A, $A5460)</f>
        <v>0</v>
      </c>
    </row>
    <row r="5461" spans="1:24" x14ac:dyDescent="0.3">
      <c r="A5461" s="13" t="str">
        <f t="shared" si="171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 t="shared" si="170"/>
        <v>1B</v>
      </c>
      <c r="Q5461" s="13">
        <f>IFERROR(VLOOKUP($A5461, 'Fielding Data'!$A$1:$H$12056, 5, 0), 0)</f>
        <v>158</v>
      </c>
      <c r="R5461" s="13">
        <f>IFERROR(VLOOKUP($A5461, 'Fielding Data'!$A$1:$H$12056, 6, 0), 0)</f>
        <v>14</v>
      </c>
      <c r="S5461" s="13">
        <f>IFERROR(VLOOKUP($A5461, 'Fielding Data'!$A$1:$H$12056, 7, 0), 0)</f>
        <v>2</v>
      </c>
      <c r="T5461" s="13">
        <f>IFERROR(VLOOKUP($A5461, 'Fielding Data'!$A$1:$H$12056, 8, 0), 0)</f>
        <v>15</v>
      </c>
      <c r="U5461" s="13">
        <f>SUMIFS('Fielding Data'!E:E, 'Fielding Data'!$A:$A, $A5461)</f>
        <v>166</v>
      </c>
      <c r="V5461" s="13">
        <f>SUMIFS('Fielding Data'!F:F, 'Fielding Data'!$A:$A, $A5461)</f>
        <v>15</v>
      </c>
      <c r="W5461" s="13">
        <f>SUMIFS('Fielding Data'!G:G, 'Fielding Data'!$A:$A, $A5461)</f>
        <v>4</v>
      </c>
      <c r="X5461" s="13">
        <f>SUMIFS('Fielding Data'!H:H, 'Fielding Data'!$A:$A, $A5461)</f>
        <v>15</v>
      </c>
    </row>
    <row r="5462" spans="1:24" x14ac:dyDescent="0.3">
      <c r="A5462" s="13" t="str">
        <f t="shared" si="171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 t="shared" si="170"/>
        <v>CF</v>
      </c>
      <c r="Q5462" s="13">
        <f>IFERROR(VLOOKUP($A5462, 'Fielding Data'!$A$1:$H$12056, 5, 0), 0)</f>
        <v>21</v>
      </c>
      <c r="R5462" s="13">
        <f>IFERROR(VLOOKUP($A5462, 'Fielding Data'!$A$1:$H$12056, 6, 0), 0)</f>
        <v>0</v>
      </c>
      <c r="S5462" s="13">
        <f>IFERROR(VLOOKUP($A5462, 'Fielding Data'!$A$1:$H$12056, 7, 0), 0)</f>
        <v>0</v>
      </c>
      <c r="T5462" s="13">
        <f>IFERROR(VLOOKUP($A5462, 'Fielding Data'!$A$1:$H$12056, 8, 0), 0)</f>
        <v>0</v>
      </c>
      <c r="U5462" s="13">
        <f>SUMIFS('Fielding Data'!E:E, 'Fielding Data'!$A:$A, $A5462)</f>
        <v>46</v>
      </c>
      <c r="V5462" s="13">
        <f>SUMIFS('Fielding Data'!F:F, 'Fielding Data'!$A:$A, $A5462)</f>
        <v>0</v>
      </c>
      <c r="W5462" s="13">
        <f>SUMIFS('Fielding Data'!G:G, 'Fielding Data'!$A:$A, $A5462)</f>
        <v>0</v>
      </c>
      <c r="X5462" s="13">
        <f>SUMIFS('Fielding Data'!H:H, 'Fielding Data'!$A:$A, $A5462)</f>
        <v>0</v>
      </c>
    </row>
    <row r="5463" spans="1:24" x14ac:dyDescent="0.3">
      <c r="A5463" s="13" t="str">
        <f t="shared" si="171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 t="shared" si="170"/>
        <v>P</v>
      </c>
      <c r="Q5463" s="13">
        <f>IFERROR(VLOOKUP($A5463, 'Fielding Data'!$A$1:$H$12056, 5, 0), 0)</f>
        <v>5</v>
      </c>
      <c r="R5463" s="13">
        <f>IFERROR(VLOOKUP($A5463, 'Fielding Data'!$A$1:$H$12056, 6, 0), 0)</f>
        <v>6</v>
      </c>
      <c r="S5463" s="13">
        <f>IFERROR(VLOOKUP($A5463, 'Fielding Data'!$A$1:$H$12056, 7, 0), 0)</f>
        <v>1</v>
      </c>
      <c r="T5463" s="13">
        <f>IFERROR(VLOOKUP($A5463, 'Fielding Data'!$A$1:$H$12056, 8, 0), 0)</f>
        <v>0</v>
      </c>
      <c r="U5463" s="13">
        <f>SUMIFS('Fielding Data'!E:E, 'Fielding Data'!$A:$A, $A5463)</f>
        <v>5</v>
      </c>
      <c r="V5463" s="13">
        <f>SUMIFS('Fielding Data'!F:F, 'Fielding Data'!$A:$A, $A5463)</f>
        <v>6</v>
      </c>
      <c r="W5463" s="13">
        <f>SUMIFS('Fielding Data'!G:G, 'Fielding Data'!$A:$A, $A5463)</f>
        <v>1</v>
      </c>
      <c r="X5463" s="13">
        <f>SUMIFS('Fielding Data'!H:H, 'Fielding Data'!$A:$A, $A5463)</f>
        <v>0</v>
      </c>
    </row>
    <row r="5464" spans="1:24" x14ac:dyDescent="0.3">
      <c r="A5464" s="13" t="str">
        <f t="shared" si="171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 t="shared" si="170"/>
        <v>1B</v>
      </c>
      <c r="Q5464" s="13">
        <f>IFERROR(VLOOKUP($A5464, 'Fielding Data'!$A$1:$H$12056, 5, 0), 0)</f>
        <v>1170</v>
      </c>
      <c r="R5464" s="13">
        <f>IFERROR(VLOOKUP($A5464, 'Fielding Data'!$A$1:$H$12056, 6, 0), 0)</f>
        <v>86</v>
      </c>
      <c r="S5464" s="13">
        <f>IFERROR(VLOOKUP($A5464, 'Fielding Data'!$A$1:$H$12056, 7, 0), 0)</f>
        <v>4</v>
      </c>
      <c r="T5464" s="13">
        <f>IFERROR(VLOOKUP($A5464, 'Fielding Data'!$A$1:$H$12056, 8, 0), 0)</f>
        <v>122</v>
      </c>
      <c r="U5464" s="13">
        <f>SUMIFS('Fielding Data'!E:E, 'Fielding Data'!$A:$A, $A5464)</f>
        <v>1170</v>
      </c>
      <c r="V5464" s="13">
        <f>SUMIFS('Fielding Data'!F:F, 'Fielding Data'!$A:$A, $A5464)</f>
        <v>86</v>
      </c>
      <c r="W5464" s="13">
        <f>SUMIFS('Fielding Data'!G:G, 'Fielding Data'!$A:$A, $A5464)</f>
        <v>4</v>
      </c>
      <c r="X5464" s="13">
        <f>SUMIFS('Fielding Data'!H:H, 'Fielding Data'!$A:$A, $A5464)</f>
        <v>122</v>
      </c>
    </row>
    <row r="5465" spans="1:24" x14ac:dyDescent="0.3">
      <c r="A5465" s="13" t="str">
        <f t="shared" si="171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 t="shared" si="170"/>
        <v>1B</v>
      </c>
      <c r="Q5465" s="13">
        <f>IFERROR(VLOOKUP($A5465, 'Fielding Data'!$A$1:$H$12056, 5, 0), 0)</f>
        <v>639</v>
      </c>
      <c r="R5465" s="13">
        <f>IFERROR(VLOOKUP($A5465, 'Fielding Data'!$A$1:$H$12056, 6, 0), 0)</f>
        <v>46</v>
      </c>
      <c r="S5465" s="13">
        <f>IFERROR(VLOOKUP($A5465, 'Fielding Data'!$A$1:$H$12056, 7, 0), 0)</f>
        <v>3</v>
      </c>
      <c r="T5465" s="13">
        <f>IFERROR(VLOOKUP($A5465, 'Fielding Data'!$A$1:$H$12056, 8, 0), 0)</f>
        <v>48</v>
      </c>
      <c r="U5465" s="13">
        <f>SUMIFS('Fielding Data'!E:E, 'Fielding Data'!$A:$A, $A5465)</f>
        <v>675</v>
      </c>
      <c r="V5465" s="13">
        <f>SUMIFS('Fielding Data'!F:F, 'Fielding Data'!$A:$A, $A5465)</f>
        <v>48</v>
      </c>
      <c r="W5465" s="13">
        <f>SUMIFS('Fielding Data'!G:G, 'Fielding Data'!$A:$A, $A5465)</f>
        <v>3</v>
      </c>
      <c r="X5465" s="13">
        <f>SUMIFS('Fielding Data'!H:H, 'Fielding Data'!$A:$A, $A5465)</f>
        <v>48</v>
      </c>
    </row>
    <row r="5466" spans="1:24" x14ac:dyDescent="0.3">
      <c r="A5466" s="13" t="str">
        <f t="shared" si="171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 t="shared" si="170"/>
        <v>P</v>
      </c>
      <c r="Q5466" s="13">
        <f>IFERROR(VLOOKUP($A5466, 'Fielding Data'!$A$1:$H$12056, 5, 0), 0)</f>
        <v>3</v>
      </c>
      <c r="R5466" s="13">
        <f>IFERROR(VLOOKUP($A5466, 'Fielding Data'!$A$1:$H$12056, 6, 0), 0)</f>
        <v>3</v>
      </c>
      <c r="S5466" s="13">
        <f>IFERROR(VLOOKUP($A5466, 'Fielding Data'!$A$1:$H$12056, 7, 0), 0)</f>
        <v>0</v>
      </c>
      <c r="T5466" s="13">
        <f>IFERROR(VLOOKUP($A5466, 'Fielding Data'!$A$1:$H$12056, 8, 0), 0)</f>
        <v>0</v>
      </c>
      <c r="U5466" s="13">
        <f>SUMIFS('Fielding Data'!E:E, 'Fielding Data'!$A:$A, $A5466)</f>
        <v>3</v>
      </c>
      <c r="V5466" s="13">
        <f>SUMIFS('Fielding Data'!F:F, 'Fielding Data'!$A:$A, $A5466)</f>
        <v>3</v>
      </c>
      <c r="W5466" s="13">
        <f>SUMIFS('Fielding Data'!G:G, 'Fielding Data'!$A:$A, $A5466)</f>
        <v>0</v>
      </c>
      <c r="X5466" s="13">
        <f>SUMIFS('Fielding Data'!H:H, 'Fielding Data'!$A:$A, $A5466)</f>
        <v>0</v>
      </c>
    </row>
    <row r="5467" spans="1:24" x14ac:dyDescent="0.3">
      <c r="A5467" s="13" t="str">
        <f t="shared" si="171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 t="shared" si="170"/>
        <v>1B</v>
      </c>
      <c r="Q5467" s="13">
        <f>IFERROR(VLOOKUP($A5467, 'Fielding Data'!$A$1:$H$12056, 5, 0), 0)</f>
        <v>307</v>
      </c>
      <c r="R5467" s="13">
        <f>IFERROR(VLOOKUP($A5467, 'Fielding Data'!$A$1:$H$12056, 6, 0), 0)</f>
        <v>24</v>
      </c>
      <c r="S5467" s="13">
        <f>IFERROR(VLOOKUP($A5467, 'Fielding Data'!$A$1:$H$12056, 7, 0), 0)</f>
        <v>3</v>
      </c>
      <c r="T5467" s="13">
        <f>IFERROR(VLOOKUP($A5467, 'Fielding Data'!$A$1:$H$12056, 8, 0), 0)</f>
        <v>41</v>
      </c>
      <c r="U5467" s="13">
        <f>SUMIFS('Fielding Data'!E:E, 'Fielding Data'!$A:$A, $A5467)</f>
        <v>521</v>
      </c>
      <c r="V5467" s="13">
        <f>SUMIFS('Fielding Data'!F:F, 'Fielding Data'!$A:$A, $A5467)</f>
        <v>28</v>
      </c>
      <c r="W5467" s="13">
        <f>SUMIFS('Fielding Data'!G:G, 'Fielding Data'!$A:$A, $A5467)</f>
        <v>7</v>
      </c>
      <c r="X5467" s="13">
        <f>SUMIFS('Fielding Data'!H:H, 'Fielding Data'!$A:$A, $A5467)</f>
        <v>41</v>
      </c>
    </row>
    <row r="5468" spans="1:24" x14ac:dyDescent="0.3">
      <c r="A5468" s="13" t="str">
        <f t="shared" si="171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 t="shared" si="170"/>
        <v>P</v>
      </c>
      <c r="Q5468" s="13">
        <f>IFERROR(VLOOKUP($A5468, 'Fielding Data'!$A$1:$H$12056, 5, 0), 0)</f>
        <v>9</v>
      </c>
      <c r="R5468" s="13">
        <f>IFERROR(VLOOKUP($A5468, 'Fielding Data'!$A$1:$H$12056, 6, 0), 0)</f>
        <v>23</v>
      </c>
      <c r="S5468" s="13">
        <f>IFERROR(VLOOKUP($A5468, 'Fielding Data'!$A$1:$H$12056, 7, 0), 0)</f>
        <v>1</v>
      </c>
      <c r="T5468" s="13">
        <f>IFERROR(VLOOKUP($A5468, 'Fielding Data'!$A$1:$H$12056, 8, 0), 0)</f>
        <v>2</v>
      </c>
      <c r="U5468" s="13">
        <f>SUMIFS('Fielding Data'!E:E, 'Fielding Data'!$A:$A, $A5468)</f>
        <v>9</v>
      </c>
      <c r="V5468" s="13">
        <f>SUMIFS('Fielding Data'!F:F, 'Fielding Data'!$A:$A, $A5468)</f>
        <v>23</v>
      </c>
      <c r="W5468" s="13">
        <f>SUMIFS('Fielding Data'!G:G, 'Fielding Data'!$A:$A, $A5468)</f>
        <v>1</v>
      </c>
      <c r="X5468" s="13">
        <f>SUMIFS('Fielding Data'!H:H, 'Fielding Data'!$A:$A, $A5468)</f>
        <v>2</v>
      </c>
    </row>
    <row r="5469" spans="1:24" x14ac:dyDescent="0.3">
      <c r="A5469" s="13" t="str">
        <f t="shared" si="171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 t="shared" si="170"/>
        <v>1B</v>
      </c>
      <c r="Q5469" s="13">
        <f>IFERROR(VLOOKUP($A5469, 'Fielding Data'!$A$1:$H$12056, 5, 0), 0)</f>
        <v>487</v>
      </c>
      <c r="R5469" s="13">
        <f>IFERROR(VLOOKUP($A5469, 'Fielding Data'!$A$1:$H$12056, 6, 0), 0)</f>
        <v>21</v>
      </c>
      <c r="S5469" s="13">
        <f>IFERROR(VLOOKUP($A5469, 'Fielding Data'!$A$1:$H$12056, 7, 0), 0)</f>
        <v>5</v>
      </c>
      <c r="T5469" s="13">
        <f>IFERROR(VLOOKUP($A5469, 'Fielding Data'!$A$1:$H$12056, 8, 0), 0)</f>
        <v>48</v>
      </c>
      <c r="U5469" s="13">
        <f>SUMIFS('Fielding Data'!E:E, 'Fielding Data'!$A:$A, $A5469)</f>
        <v>733</v>
      </c>
      <c r="V5469" s="13">
        <f>SUMIFS('Fielding Data'!F:F, 'Fielding Data'!$A:$A, $A5469)</f>
        <v>33</v>
      </c>
      <c r="W5469" s="13">
        <f>SUMIFS('Fielding Data'!G:G, 'Fielding Data'!$A:$A, $A5469)</f>
        <v>9</v>
      </c>
      <c r="X5469" s="13">
        <f>SUMIFS('Fielding Data'!H:H, 'Fielding Data'!$A:$A, $A5469)</f>
        <v>50</v>
      </c>
    </row>
    <row r="5470" spans="1:24" x14ac:dyDescent="0.3">
      <c r="A5470" s="13" t="str">
        <f t="shared" si="171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 t="shared" si="170"/>
        <v>P</v>
      </c>
      <c r="Q5470" s="13">
        <f>IFERROR(VLOOKUP($A5470, 'Fielding Data'!$A$1:$H$12056, 5, 0), 0)</f>
        <v>1</v>
      </c>
      <c r="R5470" s="13">
        <f>IFERROR(VLOOKUP($A5470, 'Fielding Data'!$A$1:$H$12056, 6, 0), 0)</f>
        <v>3</v>
      </c>
      <c r="S5470" s="13">
        <f>IFERROR(VLOOKUP($A5470, 'Fielding Data'!$A$1:$H$12056, 7, 0), 0)</f>
        <v>0</v>
      </c>
      <c r="T5470" s="13">
        <f>IFERROR(VLOOKUP($A5470, 'Fielding Data'!$A$1:$H$12056, 8, 0), 0)</f>
        <v>0</v>
      </c>
      <c r="U5470" s="13">
        <f>SUMIFS('Fielding Data'!E:E, 'Fielding Data'!$A:$A, $A5470)</f>
        <v>1</v>
      </c>
      <c r="V5470" s="13">
        <f>SUMIFS('Fielding Data'!F:F, 'Fielding Data'!$A:$A, $A5470)</f>
        <v>3</v>
      </c>
      <c r="W5470" s="13">
        <f>SUMIFS('Fielding Data'!G:G, 'Fielding Data'!$A:$A, $A5470)</f>
        <v>0</v>
      </c>
      <c r="X5470" s="13">
        <f>SUMIFS('Fielding Data'!H:H, 'Fielding Data'!$A:$A, $A5470)</f>
        <v>0</v>
      </c>
    </row>
    <row r="5471" spans="1:24" x14ac:dyDescent="0.3">
      <c r="A5471" s="13" t="str">
        <f t="shared" si="171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 t="shared" si="170"/>
        <v>3B</v>
      </c>
      <c r="Q5471" s="13">
        <f>IFERROR(VLOOKUP($A5471, 'Fielding Data'!$A$1:$H$12056, 5, 0), 0)</f>
        <v>97</v>
      </c>
      <c r="R5471" s="13">
        <f>IFERROR(VLOOKUP($A5471, 'Fielding Data'!$A$1:$H$12056, 6, 0), 0)</f>
        <v>241</v>
      </c>
      <c r="S5471" s="13">
        <f>IFERROR(VLOOKUP($A5471, 'Fielding Data'!$A$1:$H$12056, 7, 0), 0)</f>
        <v>19</v>
      </c>
      <c r="T5471" s="13">
        <f>IFERROR(VLOOKUP($A5471, 'Fielding Data'!$A$1:$H$12056, 8, 0), 0)</f>
        <v>14</v>
      </c>
      <c r="U5471" s="13">
        <f>SUMIFS('Fielding Data'!E:E, 'Fielding Data'!$A:$A, $A5471)</f>
        <v>97</v>
      </c>
      <c r="V5471" s="13">
        <f>SUMIFS('Fielding Data'!F:F, 'Fielding Data'!$A:$A, $A5471)</f>
        <v>241</v>
      </c>
      <c r="W5471" s="13">
        <f>SUMIFS('Fielding Data'!G:G, 'Fielding Data'!$A:$A, $A5471)</f>
        <v>19</v>
      </c>
      <c r="X5471" s="13">
        <f>SUMIFS('Fielding Data'!H:H, 'Fielding Data'!$A:$A, $A5471)</f>
        <v>14</v>
      </c>
    </row>
    <row r="5472" spans="1:24" x14ac:dyDescent="0.3">
      <c r="A5472" s="13" t="str">
        <f t="shared" si="171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 t="shared" si="170"/>
        <v>OF</v>
      </c>
      <c r="Q5472" s="13">
        <f>IFERROR(VLOOKUP($A5472, 'Fielding Data'!$A$1:$H$12056, 5, 0), 0)</f>
        <v>0</v>
      </c>
      <c r="R5472" s="13">
        <f>IFERROR(VLOOKUP($A5472, 'Fielding Data'!$A$1:$H$12056, 6, 0), 0)</f>
        <v>0</v>
      </c>
      <c r="S5472" s="13">
        <f>IFERROR(VLOOKUP($A5472, 'Fielding Data'!$A$1:$H$12056, 7, 0), 0)</f>
        <v>0</v>
      </c>
      <c r="T5472" s="13">
        <f>IFERROR(VLOOKUP($A5472, 'Fielding Data'!$A$1:$H$12056, 8, 0), 0)</f>
        <v>0</v>
      </c>
      <c r="U5472" s="13">
        <f>SUMIFS('Fielding Data'!E:E, 'Fielding Data'!$A:$A, $A5472)</f>
        <v>0</v>
      </c>
      <c r="V5472" s="13">
        <f>SUMIFS('Fielding Data'!F:F, 'Fielding Data'!$A:$A, $A5472)</f>
        <v>0</v>
      </c>
      <c r="W5472" s="13">
        <f>SUMIFS('Fielding Data'!G:G, 'Fielding Data'!$A:$A, $A5472)</f>
        <v>0</v>
      </c>
      <c r="X5472" s="13">
        <f>SUMIFS('Fielding Data'!H:H, 'Fielding Data'!$A:$A, $A5472)</f>
        <v>0</v>
      </c>
    </row>
    <row r="5473" spans="1:24" x14ac:dyDescent="0.3">
      <c r="A5473" s="13" t="str">
        <f t="shared" si="171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 t="shared" si="170"/>
        <v>P</v>
      </c>
      <c r="Q5473" s="13">
        <f>IFERROR(VLOOKUP($A5473, 'Fielding Data'!$A$1:$H$12056, 5, 0), 0)</f>
        <v>3</v>
      </c>
      <c r="R5473" s="13">
        <f>IFERROR(VLOOKUP($A5473, 'Fielding Data'!$A$1:$H$12056, 6, 0), 0)</f>
        <v>6</v>
      </c>
      <c r="S5473" s="13">
        <f>IFERROR(VLOOKUP($A5473, 'Fielding Data'!$A$1:$H$12056, 7, 0), 0)</f>
        <v>1</v>
      </c>
      <c r="T5473" s="13">
        <f>IFERROR(VLOOKUP($A5473, 'Fielding Data'!$A$1:$H$12056, 8, 0), 0)</f>
        <v>0</v>
      </c>
      <c r="U5473" s="13">
        <f>SUMIFS('Fielding Data'!E:E, 'Fielding Data'!$A:$A, $A5473)</f>
        <v>3</v>
      </c>
      <c r="V5473" s="13">
        <f>SUMIFS('Fielding Data'!F:F, 'Fielding Data'!$A:$A, $A5473)</f>
        <v>6</v>
      </c>
      <c r="W5473" s="13">
        <f>SUMIFS('Fielding Data'!G:G, 'Fielding Data'!$A:$A, $A5473)</f>
        <v>1</v>
      </c>
      <c r="X5473" s="13">
        <f>SUMIFS('Fielding Data'!H:H, 'Fielding Data'!$A:$A, $A5473)</f>
        <v>0</v>
      </c>
    </row>
    <row r="5474" spans="1:24" x14ac:dyDescent="0.3">
      <c r="A5474" s="13" t="str">
        <f t="shared" si="171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 t="shared" si="170"/>
        <v>LF</v>
      </c>
      <c r="Q5474" s="13">
        <f>IFERROR(VLOOKUP($A5474, 'Fielding Data'!$A$1:$H$12056, 5, 0), 0)</f>
        <v>1</v>
      </c>
      <c r="R5474" s="13">
        <f>IFERROR(VLOOKUP($A5474, 'Fielding Data'!$A$1:$H$12056, 6, 0), 0)</f>
        <v>0</v>
      </c>
      <c r="S5474" s="13">
        <f>IFERROR(VLOOKUP($A5474, 'Fielding Data'!$A$1:$H$12056, 7, 0), 0)</f>
        <v>0</v>
      </c>
      <c r="T5474" s="13">
        <f>IFERROR(VLOOKUP($A5474, 'Fielding Data'!$A$1:$H$12056, 8, 0), 0)</f>
        <v>0</v>
      </c>
      <c r="U5474" s="13">
        <f>SUMIFS('Fielding Data'!E:E, 'Fielding Data'!$A:$A, $A5474)</f>
        <v>410</v>
      </c>
      <c r="V5474" s="13">
        <f>SUMIFS('Fielding Data'!F:F, 'Fielding Data'!$A:$A, $A5474)</f>
        <v>12</v>
      </c>
      <c r="W5474" s="13">
        <f>SUMIFS('Fielding Data'!G:G, 'Fielding Data'!$A:$A, $A5474)</f>
        <v>6</v>
      </c>
      <c r="X5474" s="13">
        <f>SUMIFS('Fielding Data'!H:H, 'Fielding Data'!$A:$A, $A5474)</f>
        <v>2</v>
      </c>
    </row>
    <row r="5475" spans="1:24" x14ac:dyDescent="0.3">
      <c r="A5475" s="13" t="str">
        <f t="shared" si="171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 t="shared" si="170"/>
        <v>1B</v>
      </c>
      <c r="Q5475" s="13">
        <f>IFERROR(VLOOKUP($A5475, 'Fielding Data'!$A$1:$H$12056, 5, 0), 0)</f>
        <v>0</v>
      </c>
      <c r="R5475" s="13">
        <f>IFERROR(VLOOKUP($A5475, 'Fielding Data'!$A$1:$H$12056, 6, 0), 0)</f>
        <v>0</v>
      </c>
      <c r="S5475" s="13">
        <f>IFERROR(VLOOKUP($A5475, 'Fielding Data'!$A$1:$H$12056, 7, 0), 0)</f>
        <v>0</v>
      </c>
      <c r="T5475" s="13">
        <f>IFERROR(VLOOKUP($A5475, 'Fielding Data'!$A$1:$H$12056, 8, 0), 0)</f>
        <v>0</v>
      </c>
      <c r="U5475" s="13">
        <f>SUMIFS('Fielding Data'!E:E, 'Fielding Data'!$A:$A, $A5475)</f>
        <v>215</v>
      </c>
      <c r="V5475" s="13">
        <f>SUMIFS('Fielding Data'!F:F, 'Fielding Data'!$A:$A, $A5475)</f>
        <v>373</v>
      </c>
      <c r="W5475" s="13">
        <f>SUMIFS('Fielding Data'!G:G, 'Fielding Data'!$A:$A, $A5475)</f>
        <v>15</v>
      </c>
      <c r="X5475" s="13">
        <f>SUMIFS('Fielding Data'!H:H, 'Fielding Data'!$A:$A, $A5475)</f>
        <v>92</v>
      </c>
    </row>
    <row r="5476" spans="1:24" x14ac:dyDescent="0.3">
      <c r="A5476" s="13" t="str">
        <f t="shared" si="171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 t="shared" si="170"/>
        <v>1B</v>
      </c>
      <c r="Q5476" s="13">
        <f>IFERROR(VLOOKUP($A5476, 'Fielding Data'!$A$1:$H$12056, 5, 0), 0)</f>
        <v>28</v>
      </c>
      <c r="R5476" s="13">
        <f>IFERROR(VLOOKUP($A5476, 'Fielding Data'!$A$1:$H$12056, 6, 0), 0)</f>
        <v>4</v>
      </c>
      <c r="S5476" s="13">
        <f>IFERROR(VLOOKUP($A5476, 'Fielding Data'!$A$1:$H$12056, 7, 0), 0)</f>
        <v>0</v>
      </c>
      <c r="T5476" s="13">
        <f>IFERROR(VLOOKUP($A5476, 'Fielding Data'!$A$1:$H$12056, 8, 0), 0)</f>
        <v>4</v>
      </c>
      <c r="U5476" s="13">
        <f>SUMIFS('Fielding Data'!E:E, 'Fielding Data'!$A:$A, $A5476)</f>
        <v>67</v>
      </c>
      <c r="V5476" s="13">
        <f>SUMIFS('Fielding Data'!F:F, 'Fielding Data'!$A:$A, $A5476)</f>
        <v>55</v>
      </c>
      <c r="W5476" s="13">
        <f>SUMIFS('Fielding Data'!G:G, 'Fielding Data'!$A:$A, $A5476)</f>
        <v>0</v>
      </c>
      <c r="X5476" s="13">
        <f>SUMIFS('Fielding Data'!H:H, 'Fielding Data'!$A:$A, $A5476)</f>
        <v>21</v>
      </c>
    </row>
    <row r="5477" spans="1:24" x14ac:dyDescent="0.3">
      <c r="A5477" s="13" t="str">
        <f t="shared" si="171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 t="shared" si="170"/>
        <v>C</v>
      </c>
      <c r="Q5477" s="13">
        <f>IFERROR(VLOOKUP($A5477, 'Fielding Data'!$A$1:$H$12056, 5, 0), 0)</f>
        <v>169</v>
      </c>
      <c r="R5477" s="13">
        <f>IFERROR(VLOOKUP($A5477, 'Fielding Data'!$A$1:$H$12056, 6, 0), 0)</f>
        <v>10</v>
      </c>
      <c r="S5477" s="13">
        <f>IFERROR(VLOOKUP($A5477, 'Fielding Data'!$A$1:$H$12056, 7, 0), 0)</f>
        <v>1</v>
      </c>
      <c r="T5477" s="13">
        <f>IFERROR(VLOOKUP($A5477, 'Fielding Data'!$A$1:$H$12056, 8, 0), 0)</f>
        <v>1</v>
      </c>
      <c r="U5477" s="13">
        <f>SUMIFS('Fielding Data'!E:E, 'Fielding Data'!$A:$A, $A5477)</f>
        <v>169</v>
      </c>
      <c r="V5477" s="13">
        <f>SUMIFS('Fielding Data'!F:F, 'Fielding Data'!$A:$A, $A5477)</f>
        <v>10</v>
      </c>
      <c r="W5477" s="13">
        <f>SUMIFS('Fielding Data'!G:G, 'Fielding Data'!$A:$A, $A5477)</f>
        <v>1</v>
      </c>
      <c r="X5477" s="13">
        <f>SUMIFS('Fielding Data'!H:H, 'Fielding Data'!$A:$A, $A5477)</f>
        <v>1</v>
      </c>
    </row>
    <row r="5478" spans="1:24" x14ac:dyDescent="0.3">
      <c r="A5478" s="13" t="str">
        <f t="shared" si="171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 t="shared" si="170"/>
        <v>1B</v>
      </c>
      <c r="Q5478" s="13">
        <f>IFERROR(VLOOKUP($A5478, 'Fielding Data'!$A$1:$H$12056, 5, 0), 0)</f>
        <v>1</v>
      </c>
      <c r="R5478" s="13">
        <f>IFERROR(VLOOKUP($A5478, 'Fielding Data'!$A$1:$H$12056, 6, 0), 0)</f>
        <v>0</v>
      </c>
      <c r="S5478" s="13">
        <f>IFERROR(VLOOKUP($A5478, 'Fielding Data'!$A$1:$H$12056, 7, 0), 0)</f>
        <v>0</v>
      </c>
      <c r="T5478" s="13">
        <f>IFERROR(VLOOKUP($A5478, 'Fielding Data'!$A$1:$H$12056, 8, 0), 0)</f>
        <v>0</v>
      </c>
      <c r="U5478" s="13">
        <f>SUMIFS('Fielding Data'!E:E, 'Fielding Data'!$A:$A, $A5478)</f>
        <v>323</v>
      </c>
      <c r="V5478" s="13">
        <f>SUMIFS('Fielding Data'!F:F, 'Fielding Data'!$A:$A, $A5478)</f>
        <v>10</v>
      </c>
      <c r="W5478" s="13">
        <f>SUMIFS('Fielding Data'!G:G, 'Fielding Data'!$A:$A, $A5478)</f>
        <v>8</v>
      </c>
      <c r="X5478" s="13">
        <f>SUMIFS('Fielding Data'!H:H, 'Fielding Data'!$A:$A, $A5478)</f>
        <v>2</v>
      </c>
    </row>
    <row r="5479" spans="1:24" x14ac:dyDescent="0.3">
      <c r="A5479" s="13" t="str">
        <f t="shared" si="171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 t="shared" si="170"/>
        <v>1B</v>
      </c>
      <c r="Q5479" s="13">
        <f>IFERROR(VLOOKUP($A5479, 'Fielding Data'!$A$1:$H$12056, 5, 0), 0)</f>
        <v>0</v>
      </c>
      <c r="R5479" s="13">
        <f>IFERROR(VLOOKUP($A5479, 'Fielding Data'!$A$1:$H$12056, 6, 0), 0)</f>
        <v>0</v>
      </c>
      <c r="S5479" s="13">
        <f>IFERROR(VLOOKUP($A5479, 'Fielding Data'!$A$1:$H$12056, 7, 0), 0)</f>
        <v>0</v>
      </c>
      <c r="T5479" s="13">
        <f>IFERROR(VLOOKUP($A5479, 'Fielding Data'!$A$1:$H$12056, 8, 0), 0)</f>
        <v>0</v>
      </c>
      <c r="U5479" s="13">
        <f>SUMIFS('Fielding Data'!E:E, 'Fielding Data'!$A:$A, $A5479)</f>
        <v>22</v>
      </c>
      <c r="V5479" s="13">
        <f>SUMIFS('Fielding Data'!F:F, 'Fielding Data'!$A:$A, $A5479)</f>
        <v>0</v>
      </c>
      <c r="W5479" s="13">
        <f>SUMIFS('Fielding Data'!G:G, 'Fielding Data'!$A:$A, $A5479)</f>
        <v>0</v>
      </c>
      <c r="X5479" s="13">
        <f>SUMIFS('Fielding Data'!H:H, 'Fielding Data'!$A:$A, $A5479)</f>
        <v>0</v>
      </c>
    </row>
    <row r="5480" spans="1:24" x14ac:dyDescent="0.3">
      <c r="A5480" s="13" t="str">
        <f t="shared" si="171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 t="shared" si="170"/>
        <v>1B</v>
      </c>
      <c r="Q5480" s="13">
        <f>IFERROR(VLOOKUP($A5480, 'Fielding Data'!$A$1:$H$12056, 5, 0), 0)</f>
        <v>904</v>
      </c>
      <c r="R5480" s="13">
        <f>IFERROR(VLOOKUP($A5480, 'Fielding Data'!$A$1:$H$12056, 6, 0), 0)</f>
        <v>71</v>
      </c>
      <c r="S5480" s="13">
        <f>IFERROR(VLOOKUP($A5480, 'Fielding Data'!$A$1:$H$12056, 7, 0), 0)</f>
        <v>8</v>
      </c>
      <c r="T5480" s="13">
        <f>IFERROR(VLOOKUP($A5480, 'Fielding Data'!$A$1:$H$12056, 8, 0), 0)</f>
        <v>92</v>
      </c>
      <c r="U5480" s="13">
        <f>SUMIFS('Fielding Data'!E:E, 'Fielding Data'!$A:$A, $A5480)</f>
        <v>904</v>
      </c>
      <c r="V5480" s="13">
        <f>SUMIFS('Fielding Data'!F:F, 'Fielding Data'!$A:$A, $A5480)</f>
        <v>71</v>
      </c>
      <c r="W5480" s="13">
        <f>SUMIFS('Fielding Data'!G:G, 'Fielding Data'!$A:$A, $A5480)</f>
        <v>8</v>
      </c>
      <c r="X5480" s="13">
        <f>SUMIFS('Fielding Data'!H:H, 'Fielding Data'!$A:$A, $A5480)</f>
        <v>92</v>
      </c>
    </row>
    <row r="5481" spans="1:24" x14ac:dyDescent="0.3">
      <c r="A5481" s="13" t="str">
        <f t="shared" si="171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 t="shared" si="170"/>
        <v>P</v>
      </c>
      <c r="Q5481" s="13">
        <f>IFERROR(VLOOKUP($A5481, 'Fielding Data'!$A$1:$H$12056, 5, 0), 0)</f>
        <v>6</v>
      </c>
      <c r="R5481" s="13">
        <f>IFERROR(VLOOKUP($A5481, 'Fielding Data'!$A$1:$H$12056, 6, 0), 0)</f>
        <v>6</v>
      </c>
      <c r="S5481" s="13">
        <f>IFERROR(VLOOKUP($A5481, 'Fielding Data'!$A$1:$H$12056, 7, 0), 0)</f>
        <v>0</v>
      </c>
      <c r="T5481" s="13">
        <f>IFERROR(VLOOKUP($A5481, 'Fielding Data'!$A$1:$H$12056, 8, 0), 0)</f>
        <v>0</v>
      </c>
      <c r="U5481" s="13">
        <f>SUMIFS('Fielding Data'!E:E, 'Fielding Data'!$A:$A, $A5481)</f>
        <v>6</v>
      </c>
      <c r="V5481" s="13">
        <f>SUMIFS('Fielding Data'!F:F, 'Fielding Data'!$A:$A, $A5481)</f>
        <v>6</v>
      </c>
      <c r="W5481" s="13">
        <f>SUMIFS('Fielding Data'!G:G, 'Fielding Data'!$A:$A, $A5481)</f>
        <v>0</v>
      </c>
      <c r="X5481" s="13">
        <f>SUMIFS('Fielding Data'!H:H, 'Fielding Data'!$A:$A, $A5481)</f>
        <v>0</v>
      </c>
    </row>
    <row r="5482" spans="1:24" x14ac:dyDescent="0.3">
      <c r="A5482" s="13" t="str">
        <f t="shared" si="171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 t="shared" si="170"/>
        <v>1B</v>
      </c>
      <c r="Q5482" s="13">
        <f>IFERROR(VLOOKUP($A5482, 'Fielding Data'!$A$1:$H$12056, 5, 0), 0)</f>
        <v>51</v>
      </c>
      <c r="R5482" s="13">
        <f>IFERROR(VLOOKUP($A5482, 'Fielding Data'!$A$1:$H$12056, 6, 0), 0)</f>
        <v>6</v>
      </c>
      <c r="S5482" s="13">
        <f>IFERROR(VLOOKUP($A5482, 'Fielding Data'!$A$1:$H$12056, 7, 0), 0)</f>
        <v>1</v>
      </c>
      <c r="T5482" s="13">
        <f>IFERROR(VLOOKUP($A5482, 'Fielding Data'!$A$1:$H$12056, 8, 0), 0)</f>
        <v>5</v>
      </c>
      <c r="U5482" s="13">
        <f>SUMIFS('Fielding Data'!E:E, 'Fielding Data'!$A:$A, $A5482)</f>
        <v>407</v>
      </c>
      <c r="V5482" s="13">
        <f>SUMIFS('Fielding Data'!F:F, 'Fielding Data'!$A:$A, $A5482)</f>
        <v>24</v>
      </c>
      <c r="W5482" s="13">
        <f>SUMIFS('Fielding Data'!G:G, 'Fielding Data'!$A:$A, $A5482)</f>
        <v>7</v>
      </c>
      <c r="X5482" s="13">
        <f>SUMIFS('Fielding Data'!H:H, 'Fielding Data'!$A:$A, $A5482)</f>
        <v>7</v>
      </c>
    </row>
    <row r="5483" spans="1:24" x14ac:dyDescent="0.3">
      <c r="A5483" s="13" t="str">
        <f t="shared" si="171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 t="shared" si="170"/>
        <v>C</v>
      </c>
      <c r="Q5483" s="13">
        <f>IFERROR(VLOOKUP($A5483, 'Fielding Data'!$A$1:$H$12056, 5, 0), 0)</f>
        <v>782</v>
      </c>
      <c r="R5483" s="13">
        <f>IFERROR(VLOOKUP($A5483, 'Fielding Data'!$A$1:$H$12056, 6, 0), 0)</f>
        <v>35</v>
      </c>
      <c r="S5483" s="13">
        <f>IFERROR(VLOOKUP($A5483, 'Fielding Data'!$A$1:$H$12056, 7, 0), 0)</f>
        <v>3</v>
      </c>
      <c r="T5483" s="13">
        <f>IFERROR(VLOOKUP($A5483, 'Fielding Data'!$A$1:$H$12056, 8, 0), 0)</f>
        <v>3</v>
      </c>
      <c r="U5483" s="13">
        <f>SUMIFS('Fielding Data'!E:E, 'Fielding Data'!$A:$A, $A5483)</f>
        <v>782</v>
      </c>
      <c r="V5483" s="13">
        <f>SUMIFS('Fielding Data'!F:F, 'Fielding Data'!$A:$A, $A5483)</f>
        <v>35</v>
      </c>
      <c r="W5483" s="13">
        <f>SUMIFS('Fielding Data'!G:G, 'Fielding Data'!$A:$A, $A5483)</f>
        <v>3</v>
      </c>
      <c r="X5483" s="13">
        <f>SUMIFS('Fielding Data'!H:H, 'Fielding Data'!$A:$A, $A5483)</f>
        <v>3</v>
      </c>
    </row>
    <row r="5484" spans="1:24" x14ac:dyDescent="0.3">
      <c r="A5484" s="13" t="str">
        <f t="shared" si="171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 t="shared" si="170"/>
        <v>1B</v>
      </c>
      <c r="Q5484" s="13">
        <f>IFERROR(VLOOKUP($A5484, 'Fielding Data'!$A$1:$H$12056, 5, 0), 0)</f>
        <v>124</v>
      </c>
      <c r="R5484" s="13">
        <f>IFERROR(VLOOKUP($A5484, 'Fielding Data'!$A$1:$H$12056, 6, 0), 0)</f>
        <v>8</v>
      </c>
      <c r="S5484" s="13">
        <f>IFERROR(VLOOKUP($A5484, 'Fielding Data'!$A$1:$H$12056, 7, 0), 0)</f>
        <v>1</v>
      </c>
      <c r="T5484" s="13">
        <f>IFERROR(VLOOKUP($A5484, 'Fielding Data'!$A$1:$H$12056, 8, 0), 0)</f>
        <v>10</v>
      </c>
      <c r="U5484" s="13">
        <f>SUMIFS('Fielding Data'!E:E, 'Fielding Data'!$A:$A, $A5484)</f>
        <v>228</v>
      </c>
      <c r="V5484" s="13">
        <f>SUMIFS('Fielding Data'!F:F, 'Fielding Data'!$A:$A, $A5484)</f>
        <v>12</v>
      </c>
      <c r="W5484" s="13">
        <f>SUMIFS('Fielding Data'!G:G, 'Fielding Data'!$A:$A, $A5484)</f>
        <v>3</v>
      </c>
      <c r="X5484" s="13">
        <f>SUMIFS('Fielding Data'!H:H, 'Fielding Data'!$A:$A, $A5484)</f>
        <v>10</v>
      </c>
    </row>
    <row r="5485" spans="1:24" x14ac:dyDescent="0.3">
      <c r="A5485" s="13" t="str">
        <f t="shared" si="171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 t="shared" si="170"/>
        <v>2B</v>
      </c>
      <c r="Q5485" s="13">
        <f>IFERROR(VLOOKUP($A5485, 'Fielding Data'!$A$1:$H$12056, 5, 0), 0)</f>
        <v>22</v>
      </c>
      <c r="R5485" s="13">
        <f>IFERROR(VLOOKUP($A5485, 'Fielding Data'!$A$1:$H$12056, 6, 0), 0)</f>
        <v>46</v>
      </c>
      <c r="S5485" s="13">
        <f>IFERROR(VLOOKUP($A5485, 'Fielding Data'!$A$1:$H$12056, 7, 0), 0)</f>
        <v>0</v>
      </c>
      <c r="T5485" s="13">
        <f>IFERROR(VLOOKUP($A5485, 'Fielding Data'!$A$1:$H$12056, 8, 0), 0)</f>
        <v>8</v>
      </c>
      <c r="U5485" s="13">
        <f>SUMIFS('Fielding Data'!E:E, 'Fielding Data'!$A:$A, $A5485)</f>
        <v>45</v>
      </c>
      <c r="V5485" s="13">
        <f>SUMIFS('Fielding Data'!F:F, 'Fielding Data'!$A:$A, $A5485)</f>
        <v>93</v>
      </c>
      <c r="W5485" s="13">
        <f>SUMIFS('Fielding Data'!G:G, 'Fielding Data'!$A:$A, $A5485)</f>
        <v>1</v>
      </c>
      <c r="X5485" s="13">
        <f>SUMIFS('Fielding Data'!H:H, 'Fielding Data'!$A:$A, $A5485)</f>
        <v>13</v>
      </c>
    </row>
    <row r="5486" spans="1:24" x14ac:dyDescent="0.3">
      <c r="A5486" s="13" t="str">
        <f t="shared" si="171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 t="shared" si="170"/>
        <v>1B</v>
      </c>
      <c r="Q5486" s="13">
        <f>IFERROR(VLOOKUP($A5486, 'Fielding Data'!$A$1:$H$12056, 5, 0), 0)</f>
        <v>1</v>
      </c>
      <c r="R5486" s="13">
        <f>IFERROR(VLOOKUP($A5486, 'Fielding Data'!$A$1:$H$12056, 6, 0), 0)</f>
        <v>1</v>
      </c>
      <c r="S5486" s="13">
        <f>IFERROR(VLOOKUP($A5486, 'Fielding Data'!$A$1:$H$12056, 7, 0), 0)</f>
        <v>0</v>
      </c>
      <c r="T5486" s="13">
        <f>IFERROR(VLOOKUP($A5486, 'Fielding Data'!$A$1:$H$12056, 8, 0), 0)</f>
        <v>1</v>
      </c>
      <c r="U5486" s="13">
        <f>SUMIFS('Fielding Data'!E:E, 'Fielding Data'!$A:$A, $A5486)</f>
        <v>14</v>
      </c>
      <c r="V5486" s="13">
        <f>SUMIFS('Fielding Data'!F:F, 'Fielding Data'!$A:$A, $A5486)</f>
        <v>36</v>
      </c>
      <c r="W5486" s="13">
        <f>SUMIFS('Fielding Data'!G:G, 'Fielding Data'!$A:$A, $A5486)</f>
        <v>2</v>
      </c>
      <c r="X5486" s="13">
        <f>SUMIFS('Fielding Data'!H:H, 'Fielding Data'!$A:$A, $A5486)</f>
        <v>3</v>
      </c>
    </row>
    <row r="5487" spans="1:24" x14ac:dyDescent="0.3">
      <c r="A5487" s="13" t="str">
        <f t="shared" si="171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 t="shared" si="170"/>
        <v>P</v>
      </c>
      <c r="Q5487" s="13">
        <f>IFERROR(VLOOKUP($A5487, 'Fielding Data'!$A$1:$H$12056, 5, 0), 0)</f>
        <v>2</v>
      </c>
      <c r="R5487" s="13">
        <f>IFERROR(VLOOKUP($A5487, 'Fielding Data'!$A$1:$H$12056, 6, 0), 0)</f>
        <v>6</v>
      </c>
      <c r="S5487" s="13">
        <f>IFERROR(VLOOKUP($A5487, 'Fielding Data'!$A$1:$H$12056, 7, 0), 0)</f>
        <v>1</v>
      </c>
      <c r="T5487" s="13">
        <f>IFERROR(VLOOKUP($A5487, 'Fielding Data'!$A$1:$H$12056, 8, 0), 0)</f>
        <v>1</v>
      </c>
      <c r="U5487" s="13">
        <f>SUMIFS('Fielding Data'!E:E, 'Fielding Data'!$A:$A, $A5487)</f>
        <v>2</v>
      </c>
      <c r="V5487" s="13">
        <f>SUMIFS('Fielding Data'!F:F, 'Fielding Data'!$A:$A, $A5487)</f>
        <v>6</v>
      </c>
      <c r="W5487" s="13">
        <f>SUMIFS('Fielding Data'!G:G, 'Fielding Data'!$A:$A, $A5487)</f>
        <v>1</v>
      </c>
      <c r="X5487" s="13">
        <f>SUMIFS('Fielding Data'!H:H, 'Fielding Data'!$A:$A, $A5487)</f>
        <v>1</v>
      </c>
    </row>
    <row r="5488" spans="1:24" x14ac:dyDescent="0.3">
      <c r="A5488" s="13" t="str">
        <f t="shared" si="171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 t="shared" si="170"/>
        <v>P</v>
      </c>
      <c r="Q5488" s="13">
        <f>IFERROR(VLOOKUP($A5488, 'Fielding Data'!$A$1:$H$12056, 5, 0), 0)</f>
        <v>0</v>
      </c>
      <c r="R5488" s="13">
        <f>IFERROR(VLOOKUP($A5488, 'Fielding Data'!$A$1:$H$12056, 6, 0), 0)</f>
        <v>0</v>
      </c>
      <c r="S5488" s="13">
        <f>IFERROR(VLOOKUP($A5488, 'Fielding Data'!$A$1:$H$12056, 7, 0), 0)</f>
        <v>0</v>
      </c>
      <c r="T5488" s="13">
        <f>IFERROR(VLOOKUP($A5488, 'Fielding Data'!$A$1:$H$12056, 8, 0), 0)</f>
        <v>0</v>
      </c>
      <c r="U5488" s="13">
        <f>SUMIFS('Fielding Data'!E:E, 'Fielding Data'!$A:$A, $A5488)</f>
        <v>0</v>
      </c>
      <c r="V5488" s="13">
        <f>SUMIFS('Fielding Data'!F:F, 'Fielding Data'!$A:$A, $A5488)</f>
        <v>0</v>
      </c>
      <c r="W5488" s="13">
        <f>SUMIFS('Fielding Data'!G:G, 'Fielding Data'!$A:$A, $A5488)</f>
        <v>0</v>
      </c>
      <c r="X5488" s="13">
        <f>SUMIFS('Fielding Data'!H:H, 'Fielding Data'!$A:$A, $A5488)</f>
        <v>0</v>
      </c>
    </row>
    <row r="5489" spans="1:24" x14ac:dyDescent="0.3">
      <c r="A5489" s="13" t="str">
        <f t="shared" si="171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 t="shared" si="170"/>
        <v>P</v>
      </c>
      <c r="Q5489" s="13">
        <f>IFERROR(VLOOKUP($A5489, 'Fielding Data'!$A$1:$H$12056, 5, 0), 0)</f>
        <v>2</v>
      </c>
      <c r="R5489" s="13">
        <f>IFERROR(VLOOKUP($A5489, 'Fielding Data'!$A$1:$H$12056, 6, 0), 0)</f>
        <v>8</v>
      </c>
      <c r="S5489" s="13">
        <f>IFERROR(VLOOKUP($A5489, 'Fielding Data'!$A$1:$H$12056, 7, 0), 0)</f>
        <v>0</v>
      </c>
      <c r="T5489" s="13">
        <f>IFERROR(VLOOKUP($A5489, 'Fielding Data'!$A$1:$H$12056, 8, 0), 0)</f>
        <v>0</v>
      </c>
      <c r="U5489" s="13">
        <f>SUMIFS('Fielding Data'!E:E, 'Fielding Data'!$A:$A, $A5489)</f>
        <v>2</v>
      </c>
      <c r="V5489" s="13">
        <f>SUMIFS('Fielding Data'!F:F, 'Fielding Data'!$A:$A, $A5489)</f>
        <v>8</v>
      </c>
      <c r="W5489" s="13">
        <f>SUMIFS('Fielding Data'!G:G, 'Fielding Data'!$A:$A, $A5489)</f>
        <v>0</v>
      </c>
      <c r="X5489" s="13">
        <f>SUMIFS('Fielding Data'!H:H, 'Fielding Data'!$A:$A, $A5489)</f>
        <v>0</v>
      </c>
    </row>
    <row r="5490" spans="1:24" x14ac:dyDescent="0.3">
      <c r="A5490" s="13" t="str">
        <f t="shared" si="171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 t="shared" si="170"/>
        <v>P</v>
      </c>
      <c r="Q5490" s="13">
        <f>IFERROR(VLOOKUP($A5490, 'Fielding Data'!$A$1:$H$12056, 5, 0), 0)</f>
        <v>6</v>
      </c>
      <c r="R5490" s="13">
        <f>IFERROR(VLOOKUP($A5490, 'Fielding Data'!$A$1:$H$12056, 6, 0), 0)</f>
        <v>11</v>
      </c>
      <c r="S5490" s="13">
        <f>IFERROR(VLOOKUP($A5490, 'Fielding Data'!$A$1:$H$12056, 7, 0), 0)</f>
        <v>1</v>
      </c>
      <c r="T5490" s="13">
        <f>IFERROR(VLOOKUP($A5490, 'Fielding Data'!$A$1:$H$12056, 8, 0), 0)</f>
        <v>0</v>
      </c>
      <c r="U5490" s="13">
        <f>SUMIFS('Fielding Data'!E:E, 'Fielding Data'!$A:$A, $A5490)</f>
        <v>6</v>
      </c>
      <c r="V5490" s="13">
        <f>SUMIFS('Fielding Data'!F:F, 'Fielding Data'!$A:$A, $A5490)</f>
        <v>11</v>
      </c>
      <c r="W5490" s="13">
        <f>SUMIFS('Fielding Data'!G:G, 'Fielding Data'!$A:$A, $A5490)</f>
        <v>1</v>
      </c>
      <c r="X5490" s="13">
        <f>SUMIFS('Fielding Data'!H:H, 'Fielding Data'!$A:$A, $A5490)</f>
        <v>0</v>
      </c>
    </row>
    <row r="5491" spans="1:24" x14ac:dyDescent="0.3">
      <c r="A5491" s="13" t="str">
        <f t="shared" si="171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 t="shared" si="170"/>
        <v>P</v>
      </c>
      <c r="Q5491" s="13">
        <f>IFERROR(VLOOKUP($A5491, 'Fielding Data'!$A$1:$H$12056, 5, 0), 0)</f>
        <v>2</v>
      </c>
      <c r="R5491" s="13">
        <f>IFERROR(VLOOKUP($A5491, 'Fielding Data'!$A$1:$H$12056, 6, 0), 0)</f>
        <v>33</v>
      </c>
      <c r="S5491" s="13">
        <f>IFERROR(VLOOKUP($A5491, 'Fielding Data'!$A$1:$H$12056, 7, 0), 0)</f>
        <v>4</v>
      </c>
      <c r="T5491" s="13">
        <f>IFERROR(VLOOKUP($A5491, 'Fielding Data'!$A$1:$H$12056, 8, 0), 0)</f>
        <v>2</v>
      </c>
      <c r="U5491" s="13">
        <f>SUMIFS('Fielding Data'!E:E, 'Fielding Data'!$A:$A, $A5491)</f>
        <v>2</v>
      </c>
      <c r="V5491" s="13">
        <f>SUMIFS('Fielding Data'!F:F, 'Fielding Data'!$A:$A, $A5491)</f>
        <v>33</v>
      </c>
      <c r="W5491" s="13">
        <f>SUMIFS('Fielding Data'!G:G, 'Fielding Data'!$A:$A, $A5491)</f>
        <v>4</v>
      </c>
      <c r="X5491" s="13">
        <f>SUMIFS('Fielding Data'!H:H, 'Fielding Data'!$A:$A, $A5491)</f>
        <v>2</v>
      </c>
    </row>
    <row r="5492" spans="1:24" x14ac:dyDescent="0.3">
      <c r="A5492" s="13" t="str">
        <f t="shared" si="171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 t="shared" si="170"/>
        <v>C</v>
      </c>
      <c r="Q5492" s="13">
        <f>IFERROR(VLOOKUP($A5492, 'Fielding Data'!$A$1:$H$12056, 5, 0), 0)</f>
        <v>201</v>
      </c>
      <c r="R5492" s="13">
        <f>IFERROR(VLOOKUP($A5492, 'Fielding Data'!$A$1:$H$12056, 6, 0), 0)</f>
        <v>14</v>
      </c>
      <c r="S5492" s="13">
        <f>IFERROR(VLOOKUP($A5492, 'Fielding Data'!$A$1:$H$12056, 7, 0), 0)</f>
        <v>1</v>
      </c>
      <c r="T5492" s="13">
        <f>IFERROR(VLOOKUP($A5492, 'Fielding Data'!$A$1:$H$12056, 8, 0), 0)</f>
        <v>0</v>
      </c>
      <c r="U5492" s="13">
        <f>SUMIFS('Fielding Data'!E:E, 'Fielding Data'!$A:$A, $A5492)</f>
        <v>201</v>
      </c>
      <c r="V5492" s="13">
        <f>SUMIFS('Fielding Data'!F:F, 'Fielding Data'!$A:$A, $A5492)</f>
        <v>14</v>
      </c>
      <c r="W5492" s="13">
        <f>SUMIFS('Fielding Data'!G:G, 'Fielding Data'!$A:$A, $A5492)</f>
        <v>1</v>
      </c>
      <c r="X5492" s="13">
        <f>SUMIFS('Fielding Data'!H:H, 'Fielding Data'!$A:$A, $A5492)</f>
        <v>0</v>
      </c>
    </row>
    <row r="5493" spans="1:24" x14ac:dyDescent="0.3">
      <c r="A5493" s="13" t="str">
        <f t="shared" si="171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 t="shared" si="170"/>
        <v>CF</v>
      </c>
      <c r="Q5493" s="13">
        <f>IFERROR(VLOOKUP($A5493, 'Fielding Data'!$A$1:$H$12056, 5, 0), 0)</f>
        <v>26</v>
      </c>
      <c r="R5493" s="13">
        <f>IFERROR(VLOOKUP($A5493, 'Fielding Data'!$A$1:$H$12056, 6, 0), 0)</f>
        <v>3</v>
      </c>
      <c r="S5493" s="13">
        <f>IFERROR(VLOOKUP($A5493, 'Fielding Data'!$A$1:$H$12056, 7, 0), 0)</f>
        <v>0</v>
      </c>
      <c r="T5493" s="13">
        <f>IFERROR(VLOOKUP($A5493, 'Fielding Data'!$A$1:$H$12056, 8, 0), 0)</f>
        <v>0</v>
      </c>
      <c r="U5493" s="13">
        <f>SUMIFS('Fielding Data'!E:E, 'Fielding Data'!$A:$A, $A5493)</f>
        <v>94</v>
      </c>
      <c r="V5493" s="13">
        <f>SUMIFS('Fielding Data'!F:F, 'Fielding Data'!$A:$A, $A5493)</f>
        <v>10</v>
      </c>
      <c r="W5493" s="13">
        <f>SUMIFS('Fielding Data'!G:G, 'Fielding Data'!$A:$A, $A5493)</f>
        <v>2</v>
      </c>
      <c r="X5493" s="13">
        <f>SUMIFS('Fielding Data'!H:H, 'Fielding Data'!$A:$A, $A5493)</f>
        <v>0</v>
      </c>
    </row>
    <row r="5494" spans="1:24" x14ac:dyDescent="0.3">
      <c r="A5494" s="13" t="str">
        <f t="shared" si="171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 t="shared" si="170"/>
        <v>1B</v>
      </c>
      <c r="Q5494" s="13">
        <f>IFERROR(VLOOKUP($A5494, 'Fielding Data'!$A$1:$H$12056, 5, 0), 0)</f>
        <v>0</v>
      </c>
      <c r="R5494" s="13">
        <f>IFERROR(VLOOKUP($A5494, 'Fielding Data'!$A$1:$H$12056, 6, 0), 0)</f>
        <v>0</v>
      </c>
      <c r="S5494" s="13">
        <f>IFERROR(VLOOKUP($A5494, 'Fielding Data'!$A$1:$H$12056, 7, 0), 0)</f>
        <v>0</v>
      </c>
      <c r="T5494" s="13">
        <f>IFERROR(VLOOKUP($A5494, 'Fielding Data'!$A$1:$H$12056, 8, 0), 0)</f>
        <v>0</v>
      </c>
      <c r="U5494" s="13">
        <f>SUMIFS('Fielding Data'!E:E, 'Fielding Data'!$A:$A, $A5494)</f>
        <v>246</v>
      </c>
      <c r="V5494" s="13">
        <f>SUMIFS('Fielding Data'!F:F, 'Fielding Data'!$A:$A, $A5494)</f>
        <v>26</v>
      </c>
      <c r="W5494" s="13">
        <f>SUMIFS('Fielding Data'!G:G, 'Fielding Data'!$A:$A, $A5494)</f>
        <v>1</v>
      </c>
      <c r="X5494" s="13">
        <f>SUMIFS('Fielding Data'!H:H, 'Fielding Data'!$A:$A, $A5494)</f>
        <v>4</v>
      </c>
    </row>
    <row r="5495" spans="1:24" x14ac:dyDescent="0.3">
      <c r="A5495" s="13" t="str">
        <f t="shared" si="171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 t="shared" si="170"/>
        <v>P</v>
      </c>
      <c r="Q5495" s="13">
        <f>IFERROR(VLOOKUP($A5495, 'Fielding Data'!$A$1:$H$12056, 5, 0), 0)</f>
        <v>8</v>
      </c>
      <c r="R5495" s="13">
        <f>IFERROR(VLOOKUP($A5495, 'Fielding Data'!$A$1:$H$12056, 6, 0), 0)</f>
        <v>13</v>
      </c>
      <c r="S5495" s="13">
        <f>IFERROR(VLOOKUP($A5495, 'Fielding Data'!$A$1:$H$12056, 7, 0), 0)</f>
        <v>0</v>
      </c>
      <c r="T5495" s="13">
        <f>IFERROR(VLOOKUP($A5495, 'Fielding Data'!$A$1:$H$12056, 8, 0), 0)</f>
        <v>0</v>
      </c>
      <c r="U5495" s="13">
        <f>SUMIFS('Fielding Data'!E:E, 'Fielding Data'!$A:$A, $A5495)</f>
        <v>8</v>
      </c>
      <c r="V5495" s="13">
        <f>SUMIFS('Fielding Data'!F:F, 'Fielding Data'!$A:$A, $A5495)</f>
        <v>13</v>
      </c>
      <c r="W5495" s="13">
        <f>SUMIFS('Fielding Data'!G:G, 'Fielding Data'!$A:$A, $A5495)</f>
        <v>0</v>
      </c>
      <c r="X5495" s="13">
        <f>SUMIFS('Fielding Data'!H:H, 'Fielding Data'!$A:$A, $A5495)</f>
        <v>0</v>
      </c>
    </row>
    <row r="5496" spans="1:24" x14ac:dyDescent="0.3">
      <c r="A5496" s="13" t="str">
        <f t="shared" si="171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 t="shared" si="170"/>
        <v>P</v>
      </c>
      <c r="Q5496" s="13">
        <f>IFERROR(VLOOKUP($A5496, 'Fielding Data'!$A$1:$H$12056, 5, 0), 0)</f>
        <v>0</v>
      </c>
      <c r="R5496" s="13">
        <f>IFERROR(VLOOKUP($A5496, 'Fielding Data'!$A$1:$H$12056, 6, 0), 0)</f>
        <v>0</v>
      </c>
      <c r="S5496" s="13">
        <f>IFERROR(VLOOKUP($A5496, 'Fielding Data'!$A$1:$H$12056, 7, 0), 0)</f>
        <v>0</v>
      </c>
      <c r="T5496" s="13">
        <f>IFERROR(VLOOKUP($A5496, 'Fielding Data'!$A$1:$H$12056, 8, 0), 0)</f>
        <v>0</v>
      </c>
      <c r="U5496" s="13">
        <f>SUMIFS('Fielding Data'!E:E, 'Fielding Data'!$A:$A, $A5496)</f>
        <v>0</v>
      </c>
      <c r="V5496" s="13">
        <f>SUMIFS('Fielding Data'!F:F, 'Fielding Data'!$A:$A, $A5496)</f>
        <v>0</v>
      </c>
      <c r="W5496" s="13">
        <f>SUMIFS('Fielding Data'!G:G, 'Fielding Data'!$A:$A, $A5496)</f>
        <v>0</v>
      </c>
      <c r="X5496" s="13">
        <f>SUMIFS('Fielding Data'!H:H, 'Fielding Data'!$A:$A, $A5496)</f>
        <v>0</v>
      </c>
    </row>
    <row r="5497" spans="1:24" x14ac:dyDescent="0.3">
      <c r="A5497" s="13" t="str">
        <f t="shared" si="171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 t="shared" si="170"/>
        <v>P</v>
      </c>
      <c r="Q5497" s="13">
        <f>IFERROR(VLOOKUP($A5497, 'Fielding Data'!$A$1:$H$12056, 5, 0), 0)</f>
        <v>9</v>
      </c>
      <c r="R5497" s="13">
        <f>IFERROR(VLOOKUP($A5497, 'Fielding Data'!$A$1:$H$12056, 6, 0), 0)</f>
        <v>15</v>
      </c>
      <c r="S5497" s="13">
        <f>IFERROR(VLOOKUP($A5497, 'Fielding Data'!$A$1:$H$12056, 7, 0), 0)</f>
        <v>1</v>
      </c>
      <c r="T5497" s="13">
        <f>IFERROR(VLOOKUP($A5497, 'Fielding Data'!$A$1:$H$12056, 8, 0), 0)</f>
        <v>0</v>
      </c>
      <c r="U5497" s="13">
        <f>SUMIFS('Fielding Data'!E:E, 'Fielding Data'!$A:$A, $A5497)</f>
        <v>9</v>
      </c>
      <c r="V5497" s="13">
        <f>SUMIFS('Fielding Data'!F:F, 'Fielding Data'!$A:$A, $A5497)</f>
        <v>15</v>
      </c>
      <c r="W5497" s="13">
        <f>SUMIFS('Fielding Data'!G:G, 'Fielding Data'!$A:$A, $A5497)</f>
        <v>1</v>
      </c>
      <c r="X5497" s="13">
        <f>SUMIFS('Fielding Data'!H:H, 'Fielding Data'!$A:$A, $A5497)</f>
        <v>0</v>
      </c>
    </row>
    <row r="5498" spans="1:24" x14ac:dyDescent="0.3">
      <c r="A5498" s="13" t="str">
        <f t="shared" si="171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 t="shared" si="170"/>
        <v>P</v>
      </c>
      <c r="Q5498" s="13">
        <f>IFERROR(VLOOKUP($A5498, 'Fielding Data'!$A$1:$H$12056, 5, 0), 0)</f>
        <v>0</v>
      </c>
      <c r="R5498" s="13">
        <f>IFERROR(VLOOKUP($A5498, 'Fielding Data'!$A$1:$H$12056, 6, 0), 0)</f>
        <v>2</v>
      </c>
      <c r="S5498" s="13">
        <f>IFERROR(VLOOKUP($A5498, 'Fielding Data'!$A$1:$H$12056, 7, 0), 0)</f>
        <v>0</v>
      </c>
      <c r="T5498" s="13">
        <f>IFERROR(VLOOKUP($A5498, 'Fielding Data'!$A$1:$H$12056, 8, 0), 0)</f>
        <v>0</v>
      </c>
      <c r="U5498" s="13">
        <f>SUMIFS('Fielding Data'!E:E, 'Fielding Data'!$A:$A, $A5498)</f>
        <v>0</v>
      </c>
      <c r="V5498" s="13">
        <f>SUMIFS('Fielding Data'!F:F, 'Fielding Data'!$A:$A, $A5498)</f>
        <v>2</v>
      </c>
      <c r="W5498" s="13">
        <f>SUMIFS('Fielding Data'!G:G, 'Fielding Data'!$A:$A, $A5498)</f>
        <v>0</v>
      </c>
      <c r="X5498" s="13">
        <f>SUMIFS('Fielding Data'!H:H, 'Fielding Data'!$A:$A, $A5498)</f>
        <v>0</v>
      </c>
    </row>
    <row r="5499" spans="1:24" x14ac:dyDescent="0.3">
      <c r="A5499" s="13" t="str">
        <f t="shared" si="171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 t="shared" si="170"/>
        <v>C</v>
      </c>
      <c r="Q5499" s="13">
        <f>IFERROR(VLOOKUP($A5499, 'Fielding Data'!$A$1:$H$12056, 5, 0), 0)</f>
        <v>745</v>
      </c>
      <c r="R5499" s="13">
        <f>IFERROR(VLOOKUP($A5499, 'Fielding Data'!$A$1:$H$12056, 6, 0), 0)</f>
        <v>43</v>
      </c>
      <c r="S5499" s="13">
        <f>IFERROR(VLOOKUP($A5499, 'Fielding Data'!$A$1:$H$12056, 7, 0), 0)</f>
        <v>6</v>
      </c>
      <c r="T5499" s="13">
        <f>IFERROR(VLOOKUP($A5499, 'Fielding Data'!$A$1:$H$12056, 8, 0), 0)</f>
        <v>3</v>
      </c>
      <c r="U5499" s="13">
        <f>SUMIFS('Fielding Data'!E:E, 'Fielding Data'!$A:$A, $A5499)</f>
        <v>745</v>
      </c>
      <c r="V5499" s="13">
        <f>SUMIFS('Fielding Data'!F:F, 'Fielding Data'!$A:$A, $A5499)</f>
        <v>43</v>
      </c>
      <c r="W5499" s="13">
        <f>SUMIFS('Fielding Data'!G:G, 'Fielding Data'!$A:$A, $A5499)</f>
        <v>6</v>
      </c>
      <c r="X5499" s="13">
        <f>SUMIFS('Fielding Data'!H:H, 'Fielding Data'!$A:$A, $A5499)</f>
        <v>3</v>
      </c>
    </row>
    <row r="5500" spans="1:24" x14ac:dyDescent="0.3">
      <c r="A5500" s="13" t="str">
        <f t="shared" si="171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 t="shared" si="170"/>
        <v>P</v>
      </c>
      <c r="Q5500" s="13">
        <f>IFERROR(VLOOKUP($A5500, 'Fielding Data'!$A$1:$H$12056, 5, 0), 0)</f>
        <v>1</v>
      </c>
      <c r="R5500" s="13">
        <f>IFERROR(VLOOKUP($A5500, 'Fielding Data'!$A$1:$H$12056, 6, 0), 0)</f>
        <v>1</v>
      </c>
      <c r="S5500" s="13">
        <f>IFERROR(VLOOKUP($A5500, 'Fielding Data'!$A$1:$H$12056, 7, 0), 0)</f>
        <v>0</v>
      </c>
      <c r="T5500" s="13">
        <f>IFERROR(VLOOKUP($A5500, 'Fielding Data'!$A$1:$H$12056, 8, 0), 0)</f>
        <v>0</v>
      </c>
      <c r="U5500" s="13">
        <f>SUMIFS('Fielding Data'!E:E, 'Fielding Data'!$A:$A, $A5500)</f>
        <v>1</v>
      </c>
      <c r="V5500" s="13">
        <f>SUMIFS('Fielding Data'!F:F, 'Fielding Data'!$A:$A, $A5500)</f>
        <v>1</v>
      </c>
      <c r="W5500" s="13">
        <f>SUMIFS('Fielding Data'!G:G, 'Fielding Data'!$A:$A, $A5500)</f>
        <v>0</v>
      </c>
      <c r="X5500" s="13">
        <f>SUMIFS('Fielding Data'!H:H, 'Fielding Data'!$A:$A, $A5500)</f>
        <v>0</v>
      </c>
    </row>
    <row r="5501" spans="1:24" x14ac:dyDescent="0.3">
      <c r="A5501" s="13" t="str">
        <f t="shared" si="171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 t="shared" si="170"/>
        <v>2B</v>
      </c>
      <c r="Q5501" s="13">
        <f>IFERROR(VLOOKUP($A5501, 'Fielding Data'!$A$1:$H$12056, 5, 0), 0)</f>
        <v>1</v>
      </c>
      <c r="R5501" s="13">
        <f>IFERROR(VLOOKUP($A5501, 'Fielding Data'!$A$1:$H$12056, 6, 0), 0)</f>
        <v>0</v>
      </c>
      <c r="S5501" s="13">
        <f>IFERROR(VLOOKUP($A5501, 'Fielding Data'!$A$1:$H$12056, 7, 0), 0)</f>
        <v>0</v>
      </c>
      <c r="T5501" s="13">
        <f>IFERROR(VLOOKUP($A5501, 'Fielding Data'!$A$1:$H$12056, 8, 0), 0)</f>
        <v>0</v>
      </c>
      <c r="U5501" s="13">
        <f>SUMIFS('Fielding Data'!E:E, 'Fielding Data'!$A:$A, $A5501)</f>
        <v>91</v>
      </c>
      <c r="V5501" s="13">
        <f>SUMIFS('Fielding Data'!F:F, 'Fielding Data'!$A:$A, $A5501)</f>
        <v>65</v>
      </c>
      <c r="W5501" s="13">
        <f>SUMIFS('Fielding Data'!G:G, 'Fielding Data'!$A:$A, $A5501)</f>
        <v>9</v>
      </c>
      <c r="X5501" s="13">
        <f>SUMIFS('Fielding Data'!H:H, 'Fielding Data'!$A:$A, $A5501)</f>
        <v>9</v>
      </c>
    </row>
    <row r="5502" spans="1:24" x14ac:dyDescent="0.3">
      <c r="A5502" s="13" t="str">
        <f t="shared" si="171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 t="shared" si="170"/>
        <v>P</v>
      </c>
      <c r="Q5502" s="13">
        <f>IFERROR(VLOOKUP($A5502, 'Fielding Data'!$A$1:$H$12056, 5, 0), 0)</f>
        <v>1</v>
      </c>
      <c r="R5502" s="13">
        <f>IFERROR(VLOOKUP($A5502, 'Fielding Data'!$A$1:$H$12056, 6, 0), 0)</f>
        <v>3</v>
      </c>
      <c r="S5502" s="13">
        <f>IFERROR(VLOOKUP($A5502, 'Fielding Data'!$A$1:$H$12056, 7, 0), 0)</f>
        <v>1</v>
      </c>
      <c r="T5502" s="13">
        <f>IFERROR(VLOOKUP($A5502, 'Fielding Data'!$A$1:$H$12056, 8, 0), 0)</f>
        <v>0</v>
      </c>
      <c r="U5502" s="13">
        <f>SUMIFS('Fielding Data'!E:E, 'Fielding Data'!$A:$A, $A5502)</f>
        <v>1</v>
      </c>
      <c r="V5502" s="13">
        <f>SUMIFS('Fielding Data'!F:F, 'Fielding Data'!$A:$A, $A5502)</f>
        <v>3</v>
      </c>
      <c r="W5502" s="13">
        <f>SUMIFS('Fielding Data'!G:G, 'Fielding Data'!$A:$A, $A5502)</f>
        <v>1</v>
      </c>
      <c r="X5502" s="13">
        <f>SUMIFS('Fielding Data'!H:H, 'Fielding Data'!$A:$A, $A5502)</f>
        <v>0</v>
      </c>
    </row>
    <row r="5503" spans="1:24" x14ac:dyDescent="0.3">
      <c r="A5503" s="13" t="str">
        <f t="shared" si="171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 t="shared" si="170"/>
        <v>P</v>
      </c>
      <c r="Q5503" s="13">
        <f>IFERROR(VLOOKUP($A5503, 'Fielding Data'!$A$1:$H$12056, 5, 0), 0)</f>
        <v>6</v>
      </c>
      <c r="R5503" s="13">
        <f>IFERROR(VLOOKUP($A5503, 'Fielding Data'!$A$1:$H$12056, 6, 0), 0)</f>
        <v>16</v>
      </c>
      <c r="S5503" s="13">
        <f>IFERROR(VLOOKUP($A5503, 'Fielding Data'!$A$1:$H$12056, 7, 0), 0)</f>
        <v>1</v>
      </c>
      <c r="T5503" s="13">
        <f>IFERROR(VLOOKUP($A5503, 'Fielding Data'!$A$1:$H$12056, 8, 0), 0)</f>
        <v>2</v>
      </c>
      <c r="U5503" s="13">
        <f>SUMIFS('Fielding Data'!E:E, 'Fielding Data'!$A:$A, $A5503)</f>
        <v>6</v>
      </c>
      <c r="V5503" s="13">
        <f>SUMIFS('Fielding Data'!F:F, 'Fielding Data'!$A:$A, $A5503)</f>
        <v>16</v>
      </c>
      <c r="W5503" s="13">
        <f>SUMIFS('Fielding Data'!G:G, 'Fielding Data'!$A:$A, $A5503)</f>
        <v>1</v>
      </c>
      <c r="X5503" s="13">
        <f>SUMIFS('Fielding Data'!H:H, 'Fielding Data'!$A:$A, $A5503)</f>
        <v>2</v>
      </c>
    </row>
    <row r="5504" spans="1:24" x14ac:dyDescent="0.3">
      <c r="A5504" s="13" t="str">
        <f t="shared" si="171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 t="shared" si="170"/>
        <v>P</v>
      </c>
      <c r="Q5504" s="13">
        <f>IFERROR(VLOOKUP($A5504, 'Fielding Data'!$A$1:$H$12056, 5, 0), 0)</f>
        <v>4</v>
      </c>
      <c r="R5504" s="13">
        <f>IFERROR(VLOOKUP($A5504, 'Fielding Data'!$A$1:$H$12056, 6, 0), 0)</f>
        <v>11</v>
      </c>
      <c r="S5504" s="13">
        <f>IFERROR(VLOOKUP($A5504, 'Fielding Data'!$A$1:$H$12056, 7, 0), 0)</f>
        <v>1</v>
      </c>
      <c r="T5504" s="13">
        <f>IFERROR(VLOOKUP($A5504, 'Fielding Data'!$A$1:$H$12056, 8, 0), 0)</f>
        <v>0</v>
      </c>
      <c r="U5504" s="13">
        <f>SUMIFS('Fielding Data'!E:E, 'Fielding Data'!$A:$A, $A5504)</f>
        <v>4</v>
      </c>
      <c r="V5504" s="13">
        <f>SUMIFS('Fielding Data'!F:F, 'Fielding Data'!$A:$A, $A5504)</f>
        <v>11</v>
      </c>
      <c r="W5504" s="13">
        <f>SUMIFS('Fielding Data'!G:G, 'Fielding Data'!$A:$A, $A5504)</f>
        <v>1</v>
      </c>
      <c r="X5504" s="13">
        <f>SUMIFS('Fielding Data'!H:H, 'Fielding Data'!$A:$A, $A5504)</f>
        <v>0</v>
      </c>
    </row>
    <row r="5505" spans="1:24" x14ac:dyDescent="0.3">
      <c r="A5505" s="13" t="str">
        <f t="shared" si="171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 t="shared" si="170"/>
        <v>P</v>
      </c>
      <c r="Q5505" s="13">
        <f>IFERROR(VLOOKUP($A5505, 'Fielding Data'!$A$1:$H$12056, 5, 0), 0)</f>
        <v>6</v>
      </c>
      <c r="R5505" s="13">
        <f>IFERROR(VLOOKUP($A5505, 'Fielding Data'!$A$1:$H$12056, 6, 0), 0)</f>
        <v>12</v>
      </c>
      <c r="S5505" s="13">
        <f>IFERROR(VLOOKUP($A5505, 'Fielding Data'!$A$1:$H$12056, 7, 0), 0)</f>
        <v>0</v>
      </c>
      <c r="T5505" s="13">
        <f>IFERROR(VLOOKUP($A5505, 'Fielding Data'!$A$1:$H$12056, 8, 0), 0)</f>
        <v>0</v>
      </c>
      <c r="U5505" s="13">
        <f>SUMIFS('Fielding Data'!E:E, 'Fielding Data'!$A:$A, $A5505)</f>
        <v>6</v>
      </c>
      <c r="V5505" s="13">
        <f>SUMIFS('Fielding Data'!F:F, 'Fielding Data'!$A:$A, $A5505)</f>
        <v>12</v>
      </c>
      <c r="W5505" s="13">
        <f>SUMIFS('Fielding Data'!G:G, 'Fielding Data'!$A:$A, $A5505)</f>
        <v>0</v>
      </c>
      <c r="X5505" s="13">
        <f>SUMIFS('Fielding Data'!H:H, 'Fielding Data'!$A:$A, $A5505)</f>
        <v>0</v>
      </c>
    </row>
    <row r="5506" spans="1:24" x14ac:dyDescent="0.3">
      <c r="A5506" s="13" t="str">
        <f t="shared" si="171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 t="shared" ref="P5506:P5569" si="172">IFERROR(VLOOKUP($A5506, Fielding, 4, 0), "Other")</f>
        <v>2B</v>
      </c>
      <c r="Q5506" s="13">
        <f>IFERROR(VLOOKUP($A5506, 'Fielding Data'!$A$1:$H$12056, 5, 0), 0)</f>
        <v>194</v>
      </c>
      <c r="R5506" s="13">
        <f>IFERROR(VLOOKUP($A5506, 'Fielding Data'!$A$1:$H$12056, 6, 0), 0)</f>
        <v>275</v>
      </c>
      <c r="S5506" s="13">
        <f>IFERROR(VLOOKUP($A5506, 'Fielding Data'!$A$1:$H$12056, 7, 0), 0)</f>
        <v>9</v>
      </c>
      <c r="T5506" s="13">
        <f>IFERROR(VLOOKUP($A5506, 'Fielding Data'!$A$1:$H$12056, 8, 0), 0)</f>
        <v>70</v>
      </c>
      <c r="U5506" s="13">
        <f>SUMIFS('Fielding Data'!E:E, 'Fielding Data'!$A:$A, $A5506)</f>
        <v>194</v>
      </c>
      <c r="V5506" s="13">
        <f>SUMIFS('Fielding Data'!F:F, 'Fielding Data'!$A:$A, $A5506)</f>
        <v>275</v>
      </c>
      <c r="W5506" s="13">
        <f>SUMIFS('Fielding Data'!G:G, 'Fielding Data'!$A:$A, $A5506)</f>
        <v>9</v>
      </c>
      <c r="X5506" s="13">
        <f>SUMIFS('Fielding Data'!H:H, 'Fielding Data'!$A:$A, $A5506)</f>
        <v>70</v>
      </c>
    </row>
    <row r="5507" spans="1:24" x14ac:dyDescent="0.3">
      <c r="A5507" s="13" t="str">
        <f t="shared" ref="A5507:A5570" si="173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 t="shared" si="172"/>
        <v>P</v>
      </c>
      <c r="Q5507" s="13">
        <f>IFERROR(VLOOKUP($A5507, 'Fielding Data'!$A$1:$H$12056, 5, 0), 0)</f>
        <v>0</v>
      </c>
      <c r="R5507" s="13">
        <f>IFERROR(VLOOKUP($A5507, 'Fielding Data'!$A$1:$H$12056, 6, 0), 0)</f>
        <v>1</v>
      </c>
      <c r="S5507" s="13">
        <f>IFERROR(VLOOKUP($A5507, 'Fielding Data'!$A$1:$H$12056, 7, 0), 0)</f>
        <v>0</v>
      </c>
      <c r="T5507" s="13">
        <f>IFERROR(VLOOKUP($A5507, 'Fielding Data'!$A$1:$H$12056, 8, 0), 0)</f>
        <v>0</v>
      </c>
      <c r="U5507" s="13">
        <f>SUMIFS('Fielding Data'!E:E, 'Fielding Data'!$A:$A, $A5507)</f>
        <v>0</v>
      </c>
      <c r="V5507" s="13">
        <f>SUMIFS('Fielding Data'!F:F, 'Fielding Data'!$A:$A, $A5507)</f>
        <v>1</v>
      </c>
      <c r="W5507" s="13">
        <f>SUMIFS('Fielding Data'!G:G, 'Fielding Data'!$A:$A, $A5507)</f>
        <v>0</v>
      </c>
      <c r="X5507" s="13">
        <f>SUMIFS('Fielding Data'!H:H, 'Fielding Data'!$A:$A, $A5507)</f>
        <v>0</v>
      </c>
    </row>
    <row r="5508" spans="1:24" x14ac:dyDescent="0.3">
      <c r="A5508" s="13" t="str">
        <f t="shared" si="173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 t="shared" si="172"/>
        <v>P</v>
      </c>
      <c r="Q5508" s="13">
        <f>IFERROR(VLOOKUP($A5508, 'Fielding Data'!$A$1:$H$12056, 5, 0), 0)</f>
        <v>0</v>
      </c>
      <c r="R5508" s="13">
        <f>IFERROR(VLOOKUP($A5508, 'Fielding Data'!$A$1:$H$12056, 6, 0), 0)</f>
        <v>1</v>
      </c>
      <c r="S5508" s="13">
        <f>IFERROR(VLOOKUP($A5508, 'Fielding Data'!$A$1:$H$12056, 7, 0), 0)</f>
        <v>0</v>
      </c>
      <c r="T5508" s="13">
        <f>IFERROR(VLOOKUP($A5508, 'Fielding Data'!$A$1:$H$12056, 8, 0), 0)</f>
        <v>0</v>
      </c>
      <c r="U5508" s="13">
        <f>SUMIFS('Fielding Data'!E:E, 'Fielding Data'!$A:$A, $A5508)</f>
        <v>0</v>
      </c>
      <c r="V5508" s="13">
        <f>SUMIFS('Fielding Data'!F:F, 'Fielding Data'!$A:$A, $A5508)</f>
        <v>1</v>
      </c>
      <c r="W5508" s="13">
        <f>SUMIFS('Fielding Data'!G:G, 'Fielding Data'!$A:$A, $A5508)</f>
        <v>0</v>
      </c>
      <c r="X5508" s="13">
        <f>SUMIFS('Fielding Data'!H:H, 'Fielding Data'!$A:$A, $A5508)</f>
        <v>0</v>
      </c>
    </row>
    <row r="5509" spans="1:24" x14ac:dyDescent="0.3">
      <c r="A5509" s="13" t="str">
        <f t="shared" si="173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 t="shared" si="172"/>
        <v>P</v>
      </c>
      <c r="Q5509" s="13">
        <f>IFERROR(VLOOKUP($A5509, 'Fielding Data'!$A$1:$H$12056, 5, 0), 0)</f>
        <v>0</v>
      </c>
      <c r="R5509" s="13">
        <f>IFERROR(VLOOKUP($A5509, 'Fielding Data'!$A$1:$H$12056, 6, 0), 0)</f>
        <v>0</v>
      </c>
      <c r="S5509" s="13">
        <f>IFERROR(VLOOKUP($A5509, 'Fielding Data'!$A$1:$H$12056, 7, 0), 0)</f>
        <v>0</v>
      </c>
      <c r="T5509" s="13">
        <f>IFERROR(VLOOKUP($A5509, 'Fielding Data'!$A$1:$H$12056, 8, 0), 0)</f>
        <v>0</v>
      </c>
      <c r="U5509" s="13">
        <f>SUMIFS('Fielding Data'!E:E, 'Fielding Data'!$A:$A, $A5509)</f>
        <v>0</v>
      </c>
      <c r="V5509" s="13">
        <f>SUMIFS('Fielding Data'!F:F, 'Fielding Data'!$A:$A, $A5509)</f>
        <v>0</v>
      </c>
      <c r="W5509" s="13">
        <f>SUMIFS('Fielding Data'!G:G, 'Fielding Data'!$A:$A, $A5509)</f>
        <v>0</v>
      </c>
      <c r="X5509" s="13">
        <f>SUMIFS('Fielding Data'!H:H, 'Fielding Data'!$A:$A, $A5509)</f>
        <v>0</v>
      </c>
    </row>
    <row r="5510" spans="1:24" x14ac:dyDescent="0.3">
      <c r="A5510" s="13" t="str">
        <f t="shared" si="173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 t="shared" si="172"/>
        <v>C</v>
      </c>
      <c r="Q5510" s="13">
        <f>IFERROR(VLOOKUP($A5510, 'Fielding Data'!$A$1:$H$12056, 5, 0), 0)</f>
        <v>47</v>
      </c>
      <c r="R5510" s="13">
        <f>IFERROR(VLOOKUP($A5510, 'Fielding Data'!$A$1:$H$12056, 6, 0), 0)</f>
        <v>4</v>
      </c>
      <c r="S5510" s="13">
        <f>IFERROR(VLOOKUP($A5510, 'Fielding Data'!$A$1:$H$12056, 7, 0), 0)</f>
        <v>1</v>
      </c>
      <c r="T5510" s="13">
        <f>IFERROR(VLOOKUP($A5510, 'Fielding Data'!$A$1:$H$12056, 8, 0), 0)</f>
        <v>1</v>
      </c>
      <c r="U5510" s="13">
        <f>SUMIFS('Fielding Data'!E:E, 'Fielding Data'!$A:$A, $A5510)</f>
        <v>47</v>
      </c>
      <c r="V5510" s="13">
        <f>SUMIFS('Fielding Data'!F:F, 'Fielding Data'!$A:$A, $A5510)</f>
        <v>4</v>
      </c>
      <c r="W5510" s="13">
        <f>SUMIFS('Fielding Data'!G:G, 'Fielding Data'!$A:$A, $A5510)</f>
        <v>1</v>
      </c>
      <c r="X5510" s="13">
        <f>SUMIFS('Fielding Data'!H:H, 'Fielding Data'!$A:$A, $A5510)</f>
        <v>1</v>
      </c>
    </row>
    <row r="5511" spans="1:24" x14ac:dyDescent="0.3">
      <c r="A5511" s="13" t="str">
        <f t="shared" si="173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 t="shared" si="172"/>
        <v>1B</v>
      </c>
      <c r="Q5511" s="13">
        <f>IFERROR(VLOOKUP($A5511, 'Fielding Data'!$A$1:$H$12056, 5, 0), 0)</f>
        <v>93</v>
      </c>
      <c r="R5511" s="13">
        <f>IFERROR(VLOOKUP($A5511, 'Fielding Data'!$A$1:$H$12056, 6, 0), 0)</f>
        <v>4</v>
      </c>
      <c r="S5511" s="13">
        <f>IFERROR(VLOOKUP($A5511, 'Fielding Data'!$A$1:$H$12056, 7, 0), 0)</f>
        <v>0</v>
      </c>
      <c r="T5511" s="13">
        <f>IFERROR(VLOOKUP($A5511, 'Fielding Data'!$A$1:$H$12056, 8, 0), 0)</f>
        <v>10</v>
      </c>
      <c r="U5511" s="13">
        <f>SUMIFS('Fielding Data'!E:E, 'Fielding Data'!$A:$A, $A5511)</f>
        <v>113</v>
      </c>
      <c r="V5511" s="13">
        <f>SUMIFS('Fielding Data'!F:F, 'Fielding Data'!$A:$A, $A5511)</f>
        <v>76</v>
      </c>
      <c r="W5511" s="13">
        <f>SUMIFS('Fielding Data'!G:G, 'Fielding Data'!$A:$A, $A5511)</f>
        <v>7</v>
      </c>
      <c r="X5511" s="13">
        <f>SUMIFS('Fielding Data'!H:H, 'Fielding Data'!$A:$A, $A5511)</f>
        <v>14</v>
      </c>
    </row>
    <row r="5512" spans="1:24" x14ac:dyDescent="0.3">
      <c r="A5512" s="13" t="str">
        <f t="shared" si="173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 t="shared" si="172"/>
        <v>2B</v>
      </c>
      <c r="Q5512" s="13">
        <f>IFERROR(VLOOKUP($A5512, 'Fielding Data'!$A$1:$H$12056, 5, 0), 0)</f>
        <v>0</v>
      </c>
      <c r="R5512" s="13">
        <f>IFERROR(VLOOKUP($A5512, 'Fielding Data'!$A$1:$H$12056, 6, 0), 0)</f>
        <v>1</v>
      </c>
      <c r="S5512" s="13">
        <f>IFERROR(VLOOKUP($A5512, 'Fielding Data'!$A$1:$H$12056, 7, 0), 0)</f>
        <v>0</v>
      </c>
      <c r="T5512" s="13">
        <f>IFERROR(VLOOKUP($A5512, 'Fielding Data'!$A$1:$H$12056, 8, 0), 0)</f>
        <v>0</v>
      </c>
      <c r="U5512" s="13">
        <f>SUMIFS('Fielding Data'!E:E, 'Fielding Data'!$A:$A, $A5512)</f>
        <v>10</v>
      </c>
      <c r="V5512" s="13">
        <f>SUMIFS('Fielding Data'!F:F, 'Fielding Data'!$A:$A, $A5512)</f>
        <v>1</v>
      </c>
      <c r="W5512" s="13">
        <f>SUMIFS('Fielding Data'!G:G, 'Fielding Data'!$A:$A, $A5512)</f>
        <v>0</v>
      </c>
      <c r="X5512" s="13">
        <f>SUMIFS('Fielding Data'!H:H, 'Fielding Data'!$A:$A, $A5512)</f>
        <v>0</v>
      </c>
    </row>
    <row r="5513" spans="1:24" x14ac:dyDescent="0.3">
      <c r="A5513" s="13" t="str">
        <f t="shared" si="173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 t="shared" si="172"/>
        <v>P</v>
      </c>
      <c r="Q5513" s="13">
        <f>IFERROR(VLOOKUP($A5513, 'Fielding Data'!$A$1:$H$12056, 5, 0), 0)</f>
        <v>5</v>
      </c>
      <c r="R5513" s="13">
        <f>IFERROR(VLOOKUP($A5513, 'Fielding Data'!$A$1:$H$12056, 6, 0), 0)</f>
        <v>2</v>
      </c>
      <c r="S5513" s="13">
        <f>IFERROR(VLOOKUP($A5513, 'Fielding Data'!$A$1:$H$12056, 7, 0), 0)</f>
        <v>0</v>
      </c>
      <c r="T5513" s="13">
        <f>IFERROR(VLOOKUP($A5513, 'Fielding Data'!$A$1:$H$12056, 8, 0), 0)</f>
        <v>0</v>
      </c>
      <c r="U5513" s="13">
        <f>SUMIFS('Fielding Data'!E:E, 'Fielding Data'!$A:$A, $A5513)</f>
        <v>5</v>
      </c>
      <c r="V5513" s="13">
        <f>SUMIFS('Fielding Data'!F:F, 'Fielding Data'!$A:$A, $A5513)</f>
        <v>2</v>
      </c>
      <c r="W5513" s="13">
        <f>SUMIFS('Fielding Data'!G:G, 'Fielding Data'!$A:$A, $A5513)</f>
        <v>0</v>
      </c>
      <c r="X5513" s="13">
        <f>SUMIFS('Fielding Data'!H:H, 'Fielding Data'!$A:$A, $A5513)</f>
        <v>0</v>
      </c>
    </row>
    <row r="5514" spans="1:24" x14ac:dyDescent="0.3">
      <c r="A5514" s="13" t="str">
        <f t="shared" si="173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 t="shared" si="172"/>
        <v>P</v>
      </c>
      <c r="Q5514" s="13">
        <f>IFERROR(VLOOKUP($A5514, 'Fielding Data'!$A$1:$H$12056, 5, 0), 0)</f>
        <v>0</v>
      </c>
      <c r="R5514" s="13">
        <f>IFERROR(VLOOKUP($A5514, 'Fielding Data'!$A$1:$H$12056, 6, 0), 0)</f>
        <v>0</v>
      </c>
      <c r="S5514" s="13">
        <f>IFERROR(VLOOKUP($A5514, 'Fielding Data'!$A$1:$H$12056, 7, 0), 0)</f>
        <v>0</v>
      </c>
      <c r="T5514" s="13">
        <f>IFERROR(VLOOKUP($A5514, 'Fielding Data'!$A$1:$H$12056, 8, 0), 0)</f>
        <v>0</v>
      </c>
      <c r="U5514" s="13">
        <f>SUMIFS('Fielding Data'!E:E, 'Fielding Data'!$A:$A, $A5514)</f>
        <v>0</v>
      </c>
      <c r="V5514" s="13">
        <f>SUMIFS('Fielding Data'!F:F, 'Fielding Data'!$A:$A, $A5514)</f>
        <v>0</v>
      </c>
      <c r="W5514" s="13">
        <f>SUMIFS('Fielding Data'!G:G, 'Fielding Data'!$A:$A, $A5514)</f>
        <v>0</v>
      </c>
      <c r="X5514" s="13">
        <f>SUMIFS('Fielding Data'!H:H, 'Fielding Data'!$A:$A, $A5514)</f>
        <v>0</v>
      </c>
    </row>
    <row r="5515" spans="1:24" x14ac:dyDescent="0.3">
      <c r="A5515" s="13" t="str">
        <f t="shared" si="173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 t="shared" si="172"/>
        <v>1B</v>
      </c>
      <c r="Q5515" s="13">
        <f>IFERROR(VLOOKUP($A5515, 'Fielding Data'!$A$1:$H$12056, 5, 0), 0)</f>
        <v>37</v>
      </c>
      <c r="R5515" s="13">
        <f>IFERROR(VLOOKUP($A5515, 'Fielding Data'!$A$1:$H$12056, 6, 0), 0)</f>
        <v>2</v>
      </c>
      <c r="S5515" s="13">
        <f>IFERROR(VLOOKUP($A5515, 'Fielding Data'!$A$1:$H$12056, 7, 0), 0)</f>
        <v>0</v>
      </c>
      <c r="T5515" s="13">
        <f>IFERROR(VLOOKUP($A5515, 'Fielding Data'!$A$1:$H$12056, 8, 0), 0)</f>
        <v>9</v>
      </c>
      <c r="U5515" s="13">
        <f>SUMIFS('Fielding Data'!E:E, 'Fielding Data'!$A:$A, $A5515)</f>
        <v>37</v>
      </c>
      <c r="V5515" s="13">
        <f>SUMIFS('Fielding Data'!F:F, 'Fielding Data'!$A:$A, $A5515)</f>
        <v>2</v>
      </c>
      <c r="W5515" s="13">
        <f>SUMIFS('Fielding Data'!G:G, 'Fielding Data'!$A:$A, $A5515)</f>
        <v>0</v>
      </c>
      <c r="X5515" s="13">
        <f>SUMIFS('Fielding Data'!H:H, 'Fielding Data'!$A:$A, $A5515)</f>
        <v>9</v>
      </c>
    </row>
    <row r="5516" spans="1:24" x14ac:dyDescent="0.3">
      <c r="A5516" s="13" t="str">
        <f t="shared" si="173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 t="shared" si="172"/>
        <v>P</v>
      </c>
      <c r="Q5516" s="13">
        <f>IFERROR(VLOOKUP($A5516, 'Fielding Data'!$A$1:$H$12056, 5, 0), 0)</f>
        <v>0</v>
      </c>
      <c r="R5516" s="13">
        <f>IFERROR(VLOOKUP($A5516, 'Fielding Data'!$A$1:$H$12056, 6, 0), 0)</f>
        <v>2</v>
      </c>
      <c r="S5516" s="13">
        <f>IFERROR(VLOOKUP($A5516, 'Fielding Data'!$A$1:$H$12056, 7, 0), 0)</f>
        <v>0</v>
      </c>
      <c r="T5516" s="13">
        <f>IFERROR(VLOOKUP($A5516, 'Fielding Data'!$A$1:$H$12056, 8, 0), 0)</f>
        <v>1</v>
      </c>
      <c r="U5516" s="13">
        <f>SUMIFS('Fielding Data'!E:E, 'Fielding Data'!$A:$A, $A5516)</f>
        <v>0</v>
      </c>
      <c r="V5516" s="13">
        <f>SUMIFS('Fielding Data'!F:F, 'Fielding Data'!$A:$A, $A5516)</f>
        <v>2</v>
      </c>
      <c r="W5516" s="13">
        <f>SUMIFS('Fielding Data'!G:G, 'Fielding Data'!$A:$A, $A5516)</f>
        <v>0</v>
      </c>
      <c r="X5516" s="13">
        <f>SUMIFS('Fielding Data'!H:H, 'Fielding Data'!$A:$A, $A5516)</f>
        <v>1</v>
      </c>
    </row>
    <row r="5517" spans="1:24" x14ac:dyDescent="0.3">
      <c r="A5517" s="13" t="str">
        <f t="shared" si="173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 t="shared" si="172"/>
        <v>P</v>
      </c>
      <c r="Q5517" s="13">
        <f>IFERROR(VLOOKUP($A5517, 'Fielding Data'!$A$1:$H$12056, 5, 0), 0)</f>
        <v>11</v>
      </c>
      <c r="R5517" s="13">
        <f>IFERROR(VLOOKUP($A5517, 'Fielding Data'!$A$1:$H$12056, 6, 0), 0)</f>
        <v>18</v>
      </c>
      <c r="S5517" s="13">
        <f>IFERROR(VLOOKUP($A5517, 'Fielding Data'!$A$1:$H$12056, 7, 0), 0)</f>
        <v>0</v>
      </c>
      <c r="T5517" s="13">
        <f>IFERROR(VLOOKUP($A5517, 'Fielding Data'!$A$1:$H$12056, 8, 0), 0)</f>
        <v>2</v>
      </c>
      <c r="U5517" s="13">
        <f>SUMIFS('Fielding Data'!E:E, 'Fielding Data'!$A:$A, $A5517)</f>
        <v>11</v>
      </c>
      <c r="V5517" s="13">
        <f>SUMIFS('Fielding Data'!F:F, 'Fielding Data'!$A:$A, $A5517)</f>
        <v>18</v>
      </c>
      <c r="W5517" s="13">
        <f>SUMIFS('Fielding Data'!G:G, 'Fielding Data'!$A:$A, $A5517)</f>
        <v>0</v>
      </c>
      <c r="X5517" s="13">
        <f>SUMIFS('Fielding Data'!H:H, 'Fielding Data'!$A:$A, $A5517)</f>
        <v>2</v>
      </c>
    </row>
    <row r="5518" spans="1:24" x14ac:dyDescent="0.3">
      <c r="A5518" s="13" t="str">
        <f t="shared" si="173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 t="shared" si="172"/>
        <v>P</v>
      </c>
      <c r="Q5518" s="13">
        <f>IFERROR(VLOOKUP($A5518, 'Fielding Data'!$A$1:$H$12056, 5, 0), 0)</f>
        <v>2</v>
      </c>
      <c r="R5518" s="13">
        <f>IFERROR(VLOOKUP($A5518, 'Fielding Data'!$A$1:$H$12056, 6, 0), 0)</f>
        <v>6</v>
      </c>
      <c r="S5518" s="13">
        <f>IFERROR(VLOOKUP($A5518, 'Fielding Data'!$A$1:$H$12056, 7, 0), 0)</f>
        <v>0</v>
      </c>
      <c r="T5518" s="13">
        <f>IFERROR(VLOOKUP($A5518, 'Fielding Data'!$A$1:$H$12056, 8, 0), 0)</f>
        <v>0</v>
      </c>
      <c r="U5518" s="13">
        <f>SUMIFS('Fielding Data'!E:E, 'Fielding Data'!$A:$A, $A5518)</f>
        <v>2</v>
      </c>
      <c r="V5518" s="13">
        <f>SUMIFS('Fielding Data'!F:F, 'Fielding Data'!$A:$A, $A5518)</f>
        <v>6</v>
      </c>
      <c r="W5518" s="13">
        <f>SUMIFS('Fielding Data'!G:G, 'Fielding Data'!$A:$A, $A5518)</f>
        <v>0</v>
      </c>
      <c r="X5518" s="13">
        <f>SUMIFS('Fielding Data'!H:H, 'Fielding Data'!$A:$A, $A5518)</f>
        <v>0</v>
      </c>
    </row>
    <row r="5519" spans="1:24" x14ac:dyDescent="0.3">
      <c r="A5519" s="13" t="str">
        <f t="shared" si="173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 t="shared" si="172"/>
        <v>1B</v>
      </c>
      <c r="Q5519" s="13">
        <f>IFERROR(VLOOKUP($A5519, 'Fielding Data'!$A$1:$H$12056, 5, 0), 0)</f>
        <v>553</v>
      </c>
      <c r="R5519" s="13">
        <f>IFERROR(VLOOKUP($A5519, 'Fielding Data'!$A$1:$H$12056, 6, 0), 0)</f>
        <v>34</v>
      </c>
      <c r="S5519" s="13">
        <f>IFERROR(VLOOKUP($A5519, 'Fielding Data'!$A$1:$H$12056, 7, 0), 0)</f>
        <v>5</v>
      </c>
      <c r="T5519" s="13">
        <f>IFERROR(VLOOKUP($A5519, 'Fielding Data'!$A$1:$H$12056, 8, 0), 0)</f>
        <v>41</v>
      </c>
      <c r="U5519" s="13">
        <f>SUMIFS('Fielding Data'!E:E, 'Fielding Data'!$A:$A, $A5519)</f>
        <v>553</v>
      </c>
      <c r="V5519" s="13">
        <f>SUMIFS('Fielding Data'!F:F, 'Fielding Data'!$A:$A, $A5519)</f>
        <v>34</v>
      </c>
      <c r="W5519" s="13">
        <f>SUMIFS('Fielding Data'!G:G, 'Fielding Data'!$A:$A, $A5519)</f>
        <v>5</v>
      </c>
      <c r="X5519" s="13">
        <f>SUMIFS('Fielding Data'!H:H, 'Fielding Data'!$A:$A, $A5519)</f>
        <v>41</v>
      </c>
    </row>
    <row r="5520" spans="1:24" x14ac:dyDescent="0.3">
      <c r="A5520" s="13" t="str">
        <f t="shared" si="173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 t="shared" si="172"/>
        <v>P</v>
      </c>
      <c r="Q5520" s="13">
        <f>IFERROR(VLOOKUP($A5520, 'Fielding Data'!$A$1:$H$12056, 5, 0), 0)</f>
        <v>0</v>
      </c>
      <c r="R5520" s="13">
        <f>IFERROR(VLOOKUP($A5520, 'Fielding Data'!$A$1:$H$12056, 6, 0), 0)</f>
        <v>1</v>
      </c>
      <c r="S5520" s="13">
        <f>IFERROR(VLOOKUP($A5520, 'Fielding Data'!$A$1:$H$12056, 7, 0), 0)</f>
        <v>0</v>
      </c>
      <c r="T5520" s="13">
        <f>IFERROR(VLOOKUP($A5520, 'Fielding Data'!$A$1:$H$12056, 8, 0), 0)</f>
        <v>0</v>
      </c>
      <c r="U5520" s="13">
        <f>SUMIFS('Fielding Data'!E:E, 'Fielding Data'!$A:$A, $A5520)</f>
        <v>0</v>
      </c>
      <c r="V5520" s="13">
        <f>SUMIFS('Fielding Data'!F:F, 'Fielding Data'!$A:$A, $A5520)</f>
        <v>1</v>
      </c>
      <c r="W5520" s="13">
        <f>SUMIFS('Fielding Data'!G:G, 'Fielding Data'!$A:$A, $A5520)</f>
        <v>0</v>
      </c>
      <c r="X5520" s="13">
        <f>SUMIFS('Fielding Data'!H:H, 'Fielding Data'!$A:$A, $A5520)</f>
        <v>0</v>
      </c>
    </row>
    <row r="5521" spans="1:24" x14ac:dyDescent="0.3">
      <c r="A5521" s="13" t="str">
        <f t="shared" si="173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 t="shared" si="172"/>
        <v>2B</v>
      </c>
      <c r="Q5521" s="13">
        <f>IFERROR(VLOOKUP($A5521, 'Fielding Data'!$A$1:$H$12056, 5, 0), 0)</f>
        <v>32</v>
      </c>
      <c r="R5521" s="13">
        <f>IFERROR(VLOOKUP($A5521, 'Fielding Data'!$A$1:$H$12056, 6, 0), 0)</f>
        <v>48</v>
      </c>
      <c r="S5521" s="13">
        <f>IFERROR(VLOOKUP($A5521, 'Fielding Data'!$A$1:$H$12056, 7, 0), 0)</f>
        <v>0</v>
      </c>
      <c r="T5521" s="13">
        <f>IFERROR(VLOOKUP($A5521, 'Fielding Data'!$A$1:$H$12056, 8, 0), 0)</f>
        <v>11</v>
      </c>
      <c r="U5521" s="13">
        <f>SUMIFS('Fielding Data'!E:E, 'Fielding Data'!$A:$A, $A5521)</f>
        <v>109</v>
      </c>
      <c r="V5521" s="13">
        <f>SUMIFS('Fielding Data'!F:F, 'Fielding Data'!$A:$A, $A5521)</f>
        <v>213</v>
      </c>
      <c r="W5521" s="13">
        <f>SUMIFS('Fielding Data'!G:G, 'Fielding Data'!$A:$A, $A5521)</f>
        <v>11</v>
      </c>
      <c r="X5521" s="13">
        <f>SUMIFS('Fielding Data'!H:H, 'Fielding Data'!$A:$A, $A5521)</f>
        <v>47</v>
      </c>
    </row>
    <row r="5522" spans="1:24" x14ac:dyDescent="0.3">
      <c r="A5522" s="13" t="str">
        <f t="shared" si="173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 t="shared" si="172"/>
        <v>CF</v>
      </c>
      <c r="Q5522" s="13">
        <f>IFERROR(VLOOKUP($A5522, 'Fielding Data'!$A$1:$H$12056, 5, 0), 0)</f>
        <v>325</v>
      </c>
      <c r="R5522" s="13">
        <f>IFERROR(VLOOKUP($A5522, 'Fielding Data'!$A$1:$H$12056, 6, 0), 0)</f>
        <v>8</v>
      </c>
      <c r="S5522" s="13">
        <f>IFERROR(VLOOKUP($A5522, 'Fielding Data'!$A$1:$H$12056, 7, 0), 0)</f>
        <v>5</v>
      </c>
      <c r="T5522" s="13">
        <f>IFERROR(VLOOKUP($A5522, 'Fielding Data'!$A$1:$H$12056, 8, 0), 0)</f>
        <v>0</v>
      </c>
      <c r="U5522" s="13">
        <f>SUMIFS('Fielding Data'!E:E, 'Fielding Data'!$A:$A, $A5522)</f>
        <v>712</v>
      </c>
      <c r="V5522" s="13">
        <f>SUMIFS('Fielding Data'!F:F, 'Fielding Data'!$A:$A, $A5522)</f>
        <v>20</v>
      </c>
      <c r="W5522" s="13">
        <f>SUMIFS('Fielding Data'!G:G, 'Fielding Data'!$A:$A, $A5522)</f>
        <v>10</v>
      </c>
      <c r="X5522" s="13">
        <f>SUMIFS('Fielding Data'!H:H, 'Fielding Data'!$A:$A, $A5522)</f>
        <v>2</v>
      </c>
    </row>
    <row r="5523" spans="1:24" x14ac:dyDescent="0.3">
      <c r="A5523" s="13" t="str">
        <f t="shared" si="173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 t="shared" si="172"/>
        <v>CF</v>
      </c>
      <c r="Q5523" s="13">
        <f>IFERROR(VLOOKUP($A5523, 'Fielding Data'!$A$1:$H$12056, 5, 0), 0)</f>
        <v>209</v>
      </c>
      <c r="R5523" s="13">
        <f>IFERROR(VLOOKUP($A5523, 'Fielding Data'!$A$1:$H$12056, 6, 0), 0)</f>
        <v>3</v>
      </c>
      <c r="S5523" s="13">
        <f>IFERROR(VLOOKUP($A5523, 'Fielding Data'!$A$1:$H$12056, 7, 0), 0)</f>
        <v>1</v>
      </c>
      <c r="T5523" s="13">
        <f>IFERROR(VLOOKUP($A5523, 'Fielding Data'!$A$1:$H$12056, 8, 0), 0)</f>
        <v>1</v>
      </c>
      <c r="U5523" s="13">
        <f>SUMIFS('Fielding Data'!E:E, 'Fielding Data'!$A:$A, $A5523)</f>
        <v>418</v>
      </c>
      <c r="V5523" s="13">
        <f>SUMIFS('Fielding Data'!F:F, 'Fielding Data'!$A:$A, $A5523)</f>
        <v>6</v>
      </c>
      <c r="W5523" s="13">
        <f>SUMIFS('Fielding Data'!G:G, 'Fielding Data'!$A:$A, $A5523)</f>
        <v>2</v>
      </c>
      <c r="X5523" s="13">
        <f>SUMIFS('Fielding Data'!H:H, 'Fielding Data'!$A:$A, $A5523)</f>
        <v>2</v>
      </c>
    </row>
    <row r="5524" spans="1:24" x14ac:dyDescent="0.3">
      <c r="A5524" s="13" t="str">
        <f t="shared" si="173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 t="shared" si="172"/>
        <v>C</v>
      </c>
      <c r="Q5524" s="13">
        <f>IFERROR(VLOOKUP($A5524, 'Fielding Data'!$A$1:$H$12056, 5, 0), 0)</f>
        <v>2</v>
      </c>
      <c r="R5524" s="13">
        <f>IFERROR(VLOOKUP($A5524, 'Fielding Data'!$A$1:$H$12056, 6, 0), 0)</f>
        <v>0</v>
      </c>
      <c r="S5524" s="13">
        <f>IFERROR(VLOOKUP($A5524, 'Fielding Data'!$A$1:$H$12056, 7, 0), 0)</f>
        <v>0</v>
      </c>
      <c r="T5524" s="13">
        <f>IFERROR(VLOOKUP($A5524, 'Fielding Data'!$A$1:$H$12056, 8, 0), 0)</f>
        <v>0</v>
      </c>
      <c r="U5524" s="13">
        <f>SUMIFS('Fielding Data'!E:E, 'Fielding Data'!$A:$A, $A5524)</f>
        <v>2</v>
      </c>
      <c r="V5524" s="13">
        <f>SUMIFS('Fielding Data'!F:F, 'Fielding Data'!$A:$A, $A5524)</f>
        <v>0</v>
      </c>
      <c r="W5524" s="13">
        <f>SUMIFS('Fielding Data'!G:G, 'Fielding Data'!$A:$A, $A5524)</f>
        <v>0</v>
      </c>
      <c r="X5524" s="13">
        <f>SUMIFS('Fielding Data'!H:H, 'Fielding Data'!$A:$A, $A5524)</f>
        <v>0</v>
      </c>
    </row>
    <row r="5525" spans="1:24" x14ac:dyDescent="0.3">
      <c r="A5525" s="13" t="str">
        <f t="shared" si="173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 t="shared" si="172"/>
        <v>2B</v>
      </c>
      <c r="Q5525" s="13">
        <f>IFERROR(VLOOKUP($A5525, 'Fielding Data'!$A$1:$H$12056, 5, 0), 0)</f>
        <v>131</v>
      </c>
      <c r="R5525" s="13">
        <f>IFERROR(VLOOKUP($A5525, 'Fielding Data'!$A$1:$H$12056, 6, 0), 0)</f>
        <v>185</v>
      </c>
      <c r="S5525" s="13">
        <f>IFERROR(VLOOKUP($A5525, 'Fielding Data'!$A$1:$H$12056, 7, 0), 0)</f>
        <v>8</v>
      </c>
      <c r="T5525" s="13">
        <f>IFERROR(VLOOKUP($A5525, 'Fielding Data'!$A$1:$H$12056, 8, 0), 0)</f>
        <v>53</v>
      </c>
      <c r="U5525" s="13">
        <f>SUMIFS('Fielding Data'!E:E, 'Fielding Data'!$A:$A, $A5525)</f>
        <v>131</v>
      </c>
      <c r="V5525" s="13">
        <f>SUMIFS('Fielding Data'!F:F, 'Fielding Data'!$A:$A, $A5525)</f>
        <v>185</v>
      </c>
      <c r="W5525" s="13">
        <f>SUMIFS('Fielding Data'!G:G, 'Fielding Data'!$A:$A, $A5525)</f>
        <v>8</v>
      </c>
      <c r="X5525" s="13">
        <f>SUMIFS('Fielding Data'!H:H, 'Fielding Data'!$A:$A, $A5525)</f>
        <v>53</v>
      </c>
    </row>
    <row r="5526" spans="1:24" x14ac:dyDescent="0.3">
      <c r="A5526" s="13" t="str">
        <f t="shared" si="173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 t="shared" si="172"/>
        <v>P</v>
      </c>
      <c r="Q5526" s="13">
        <f>IFERROR(VLOOKUP($A5526, 'Fielding Data'!$A$1:$H$12056, 5, 0), 0)</f>
        <v>3</v>
      </c>
      <c r="R5526" s="13">
        <f>IFERROR(VLOOKUP($A5526, 'Fielding Data'!$A$1:$H$12056, 6, 0), 0)</f>
        <v>3</v>
      </c>
      <c r="S5526" s="13">
        <f>IFERROR(VLOOKUP($A5526, 'Fielding Data'!$A$1:$H$12056, 7, 0), 0)</f>
        <v>0</v>
      </c>
      <c r="T5526" s="13">
        <f>IFERROR(VLOOKUP($A5526, 'Fielding Data'!$A$1:$H$12056, 8, 0), 0)</f>
        <v>0</v>
      </c>
      <c r="U5526" s="13">
        <f>SUMIFS('Fielding Data'!E:E, 'Fielding Data'!$A:$A, $A5526)</f>
        <v>3</v>
      </c>
      <c r="V5526" s="13">
        <f>SUMIFS('Fielding Data'!F:F, 'Fielding Data'!$A:$A, $A5526)</f>
        <v>3</v>
      </c>
      <c r="W5526" s="13">
        <f>SUMIFS('Fielding Data'!G:G, 'Fielding Data'!$A:$A, $A5526)</f>
        <v>0</v>
      </c>
      <c r="X5526" s="13">
        <f>SUMIFS('Fielding Data'!H:H, 'Fielding Data'!$A:$A, $A5526)</f>
        <v>0</v>
      </c>
    </row>
    <row r="5527" spans="1:24" x14ac:dyDescent="0.3">
      <c r="A5527" s="13" t="str">
        <f t="shared" si="173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 t="shared" si="172"/>
        <v>P</v>
      </c>
      <c r="Q5527" s="13">
        <f>IFERROR(VLOOKUP($A5527, 'Fielding Data'!$A$1:$H$12056, 5, 0), 0)</f>
        <v>0</v>
      </c>
      <c r="R5527" s="13">
        <f>IFERROR(VLOOKUP($A5527, 'Fielding Data'!$A$1:$H$12056, 6, 0), 0)</f>
        <v>2</v>
      </c>
      <c r="S5527" s="13">
        <f>IFERROR(VLOOKUP($A5527, 'Fielding Data'!$A$1:$H$12056, 7, 0), 0)</f>
        <v>0</v>
      </c>
      <c r="T5527" s="13">
        <f>IFERROR(VLOOKUP($A5527, 'Fielding Data'!$A$1:$H$12056, 8, 0), 0)</f>
        <v>0</v>
      </c>
      <c r="U5527" s="13">
        <f>SUMIFS('Fielding Data'!E:E, 'Fielding Data'!$A:$A, $A5527)</f>
        <v>0</v>
      </c>
      <c r="V5527" s="13">
        <f>SUMIFS('Fielding Data'!F:F, 'Fielding Data'!$A:$A, $A5527)</f>
        <v>2</v>
      </c>
      <c r="W5527" s="13">
        <f>SUMIFS('Fielding Data'!G:G, 'Fielding Data'!$A:$A, $A5527)</f>
        <v>0</v>
      </c>
      <c r="X5527" s="13">
        <f>SUMIFS('Fielding Data'!H:H, 'Fielding Data'!$A:$A, $A5527)</f>
        <v>0</v>
      </c>
    </row>
    <row r="5528" spans="1:24" x14ac:dyDescent="0.3">
      <c r="A5528" s="13" t="str">
        <f t="shared" si="173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 t="shared" si="172"/>
        <v>1B</v>
      </c>
      <c r="Q5528" s="13">
        <f>IFERROR(VLOOKUP($A5528, 'Fielding Data'!$A$1:$H$12056, 5, 0), 0)</f>
        <v>15</v>
      </c>
      <c r="R5528" s="13">
        <f>IFERROR(VLOOKUP($A5528, 'Fielding Data'!$A$1:$H$12056, 6, 0), 0)</f>
        <v>1</v>
      </c>
      <c r="S5528" s="13">
        <f>IFERROR(VLOOKUP($A5528, 'Fielding Data'!$A$1:$H$12056, 7, 0), 0)</f>
        <v>0</v>
      </c>
      <c r="T5528" s="13">
        <f>IFERROR(VLOOKUP($A5528, 'Fielding Data'!$A$1:$H$12056, 8, 0), 0)</f>
        <v>2</v>
      </c>
      <c r="U5528" s="13">
        <f>SUMIFS('Fielding Data'!E:E, 'Fielding Data'!$A:$A, $A5528)</f>
        <v>23</v>
      </c>
      <c r="V5528" s="13">
        <f>SUMIFS('Fielding Data'!F:F, 'Fielding Data'!$A:$A, $A5528)</f>
        <v>3</v>
      </c>
      <c r="W5528" s="13">
        <f>SUMIFS('Fielding Data'!G:G, 'Fielding Data'!$A:$A, $A5528)</f>
        <v>0</v>
      </c>
      <c r="X5528" s="13">
        <f>SUMIFS('Fielding Data'!H:H, 'Fielding Data'!$A:$A, $A5528)</f>
        <v>2</v>
      </c>
    </row>
    <row r="5529" spans="1:24" x14ac:dyDescent="0.3">
      <c r="A5529" s="13" t="str">
        <f t="shared" si="173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 t="shared" si="172"/>
        <v>1B</v>
      </c>
      <c r="Q5529" s="13">
        <f>IFERROR(VLOOKUP($A5529, 'Fielding Data'!$A$1:$H$12056, 5, 0), 0)</f>
        <v>167</v>
      </c>
      <c r="R5529" s="13">
        <f>IFERROR(VLOOKUP($A5529, 'Fielding Data'!$A$1:$H$12056, 6, 0), 0)</f>
        <v>18</v>
      </c>
      <c r="S5529" s="13">
        <f>IFERROR(VLOOKUP($A5529, 'Fielding Data'!$A$1:$H$12056, 7, 0), 0)</f>
        <v>1</v>
      </c>
      <c r="T5529" s="13">
        <f>IFERROR(VLOOKUP($A5529, 'Fielding Data'!$A$1:$H$12056, 8, 0), 0)</f>
        <v>15</v>
      </c>
      <c r="U5529" s="13">
        <f>SUMIFS('Fielding Data'!E:E, 'Fielding Data'!$A:$A, $A5529)</f>
        <v>371</v>
      </c>
      <c r="V5529" s="13">
        <f>SUMIFS('Fielding Data'!F:F, 'Fielding Data'!$A:$A, $A5529)</f>
        <v>26</v>
      </c>
      <c r="W5529" s="13">
        <f>SUMIFS('Fielding Data'!G:G, 'Fielding Data'!$A:$A, $A5529)</f>
        <v>3</v>
      </c>
      <c r="X5529" s="13">
        <f>SUMIFS('Fielding Data'!H:H, 'Fielding Data'!$A:$A, $A5529)</f>
        <v>21</v>
      </c>
    </row>
    <row r="5530" spans="1:24" x14ac:dyDescent="0.3">
      <c r="A5530" s="13" t="str">
        <f t="shared" si="173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 t="shared" si="172"/>
        <v>P</v>
      </c>
      <c r="Q5530" s="13">
        <f>IFERROR(VLOOKUP($A5530, 'Fielding Data'!$A$1:$H$12056, 5, 0), 0)</f>
        <v>0</v>
      </c>
      <c r="R5530" s="13">
        <f>IFERROR(VLOOKUP($A5530, 'Fielding Data'!$A$1:$H$12056, 6, 0), 0)</f>
        <v>0</v>
      </c>
      <c r="S5530" s="13">
        <f>IFERROR(VLOOKUP($A5530, 'Fielding Data'!$A$1:$H$12056, 7, 0), 0)</f>
        <v>0</v>
      </c>
      <c r="T5530" s="13">
        <f>IFERROR(VLOOKUP($A5530, 'Fielding Data'!$A$1:$H$12056, 8, 0), 0)</f>
        <v>0</v>
      </c>
      <c r="U5530" s="13">
        <f>SUMIFS('Fielding Data'!E:E, 'Fielding Data'!$A:$A, $A5530)</f>
        <v>0</v>
      </c>
      <c r="V5530" s="13">
        <f>SUMIFS('Fielding Data'!F:F, 'Fielding Data'!$A:$A, $A5530)</f>
        <v>0</v>
      </c>
      <c r="W5530" s="13">
        <f>SUMIFS('Fielding Data'!G:G, 'Fielding Data'!$A:$A, $A5530)</f>
        <v>0</v>
      </c>
      <c r="X5530" s="13">
        <f>SUMIFS('Fielding Data'!H:H, 'Fielding Data'!$A:$A, $A5530)</f>
        <v>0</v>
      </c>
    </row>
    <row r="5531" spans="1:24" x14ac:dyDescent="0.3">
      <c r="A5531" s="13" t="str">
        <f t="shared" si="173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 t="shared" si="172"/>
        <v>P</v>
      </c>
      <c r="Q5531" s="13">
        <f>IFERROR(VLOOKUP($A5531, 'Fielding Data'!$A$1:$H$12056, 5, 0), 0)</f>
        <v>5</v>
      </c>
      <c r="R5531" s="13">
        <f>IFERROR(VLOOKUP($A5531, 'Fielding Data'!$A$1:$H$12056, 6, 0), 0)</f>
        <v>6</v>
      </c>
      <c r="S5531" s="13">
        <f>IFERROR(VLOOKUP($A5531, 'Fielding Data'!$A$1:$H$12056, 7, 0), 0)</f>
        <v>0</v>
      </c>
      <c r="T5531" s="13">
        <f>IFERROR(VLOOKUP($A5531, 'Fielding Data'!$A$1:$H$12056, 8, 0), 0)</f>
        <v>1</v>
      </c>
      <c r="U5531" s="13">
        <f>SUMIFS('Fielding Data'!E:E, 'Fielding Data'!$A:$A, $A5531)</f>
        <v>5</v>
      </c>
      <c r="V5531" s="13">
        <f>SUMIFS('Fielding Data'!F:F, 'Fielding Data'!$A:$A, $A5531)</f>
        <v>6</v>
      </c>
      <c r="W5531" s="13">
        <f>SUMIFS('Fielding Data'!G:G, 'Fielding Data'!$A:$A, $A5531)</f>
        <v>0</v>
      </c>
      <c r="X5531" s="13">
        <f>SUMIFS('Fielding Data'!H:H, 'Fielding Data'!$A:$A, $A5531)</f>
        <v>1</v>
      </c>
    </row>
    <row r="5532" spans="1:24" x14ac:dyDescent="0.3">
      <c r="A5532" s="13" t="str">
        <f t="shared" si="173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 t="shared" si="172"/>
        <v>2B</v>
      </c>
      <c r="Q5532" s="13">
        <f>IFERROR(VLOOKUP($A5532, 'Fielding Data'!$A$1:$H$12056, 5, 0), 0)</f>
        <v>7</v>
      </c>
      <c r="R5532" s="13">
        <f>IFERROR(VLOOKUP($A5532, 'Fielding Data'!$A$1:$H$12056, 6, 0), 0)</f>
        <v>11</v>
      </c>
      <c r="S5532" s="13">
        <f>IFERROR(VLOOKUP($A5532, 'Fielding Data'!$A$1:$H$12056, 7, 0), 0)</f>
        <v>0</v>
      </c>
      <c r="T5532" s="13">
        <f>IFERROR(VLOOKUP($A5532, 'Fielding Data'!$A$1:$H$12056, 8, 0), 0)</f>
        <v>7</v>
      </c>
      <c r="U5532" s="13">
        <f>SUMIFS('Fielding Data'!E:E, 'Fielding Data'!$A:$A, $A5532)</f>
        <v>20</v>
      </c>
      <c r="V5532" s="13">
        <f>SUMIFS('Fielding Data'!F:F, 'Fielding Data'!$A:$A, $A5532)</f>
        <v>34</v>
      </c>
      <c r="W5532" s="13">
        <f>SUMIFS('Fielding Data'!G:G, 'Fielding Data'!$A:$A, $A5532)</f>
        <v>1</v>
      </c>
      <c r="X5532" s="13">
        <f>SUMIFS('Fielding Data'!H:H, 'Fielding Data'!$A:$A, $A5532)</f>
        <v>11</v>
      </c>
    </row>
    <row r="5533" spans="1:24" x14ac:dyDescent="0.3">
      <c r="A5533" s="13" t="str">
        <f t="shared" si="173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 t="shared" si="172"/>
        <v>P</v>
      </c>
      <c r="Q5533" s="13">
        <f>IFERROR(VLOOKUP($A5533, 'Fielding Data'!$A$1:$H$12056, 5, 0), 0)</f>
        <v>0</v>
      </c>
      <c r="R5533" s="13">
        <f>IFERROR(VLOOKUP($A5533, 'Fielding Data'!$A$1:$H$12056, 6, 0), 0)</f>
        <v>0</v>
      </c>
      <c r="S5533" s="13">
        <f>IFERROR(VLOOKUP($A5533, 'Fielding Data'!$A$1:$H$12056, 7, 0), 0)</f>
        <v>0</v>
      </c>
      <c r="T5533" s="13">
        <f>IFERROR(VLOOKUP($A5533, 'Fielding Data'!$A$1:$H$12056, 8, 0), 0)</f>
        <v>0</v>
      </c>
      <c r="U5533" s="13">
        <f>SUMIFS('Fielding Data'!E:E, 'Fielding Data'!$A:$A, $A5533)</f>
        <v>0</v>
      </c>
      <c r="V5533" s="13">
        <f>SUMIFS('Fielding Data'!F:F, 'Fielding Data'!$A:$A, $A5533)</f>
        <v>0</v>
      </c>
      <c r="W5533" s="13">
        <f>SUMIFS('Fielding Data'!G:G, 'Fielding Data'!$A:$A, $A5533)</f>
        <v>0</v>
      </c>
      <c r="X5533" s="13">
        <f>SUMIFS('Fielding Data'!H:H, 'Fielding Data'!$A:$A, $A5533)</f>
        <v>0</v>
      </c>
    </row>
    <row r="5534" spans="1:24" x14ac:dyDescent="0.3">
      <c r="A5534" s="13" t="str">
        <f t="shared" si="173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 t="shared" si="172"/>
        <v>2B</v>
      </c>
      <c r="Q5534" s="13">
        <f>IFERROR(VLOOKUP($A5534, 'Fielding Data'!$A$1:$H$12056, 5, 0), 0)</f>
        <v>11</v>
      </c>
      <c r="R5534" s="13">
        <f>IFERROR(VLOOKUP($A5534, 'Fielding Data'!$A$1:$H$12056, 6, 0), 0)</f>
        <v>18</v>
      </c>
      <c r="S5534" s="13">
        <f>IFERROR(VLOOKUP($A5534, 'Fielding Data'!$A$1:$H$12056, 7, 0), 0)</f>
        <v>1</v>
      </c>
      <c r="T5534" s="13">
        <f>IFERROR(VLOOKUP($A5534, 'Fielding Data'!$A$1:$H$12056, 8, 0), 0)</f>
        <v>5</v>
      </c>
      <c r="U5534" s="13">
        <f>SUMIFS('Fielding Data'!E:E, 'Fielding Data'!$A:$A, $A5534)</f>
        <v>11</v>
      </c>
      <c r="V5534" s="13">
        <f>SUMIFS('Fielding Data'!F:F, 'Fielding Data'!$A:$A, $A5534)</f>
        <v>18</v>
      </c>
      <c r="W5534" s="13">
        <f>SUMIFS('Fielding Data'!G:G, 'Fielding Data'!$A:$A, $A5534)</f>
        <v>1</v>
      </c>
      <c r="X5534" s="13">
        <f>SUMIFS('Fielding Data'!H:H, 'Fielding Data'!$A:$A, $A5534)</f>
        <v>5</v>
      </c>
    </row>
    <row r="5535" spans="1:24" x14ac:dyDescent="0.3">
      <c r="A5535" s="13" t="str">
        <f t="shared" si="173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 t="shared" si="172"/>
        <v>P</v>
      </c>
      <c r="Q5535" s="13">
        <f>IFERROR(VLOOKUP($A5535, 'Fielding Data'!$A$1:$H$12056, 5, 0), 0)</f>
        <v>0</v>
      </c>
      <c r="R5535" s="13">
        <f>IFERROR(VLOOKUP($A5535, 'Fielding Data'!$A$1:$H$12056, 6, 0), 0)</f>
        <v>0</v>
      </c>
      <c r="S5535" s="13">
        <f>IFERROR(VLOOKUP($A5535, 'Fielding Data'!$A$1:$H$12056, 7, 0), 0)</f>
        <v>0</v>
      </c>
      <c r="T5535" s="13">
        <f>IFERROR(VLOOKUP($A5535, 'Fielding Data'!$A$1:$H$12056, 8, 0), 0)</f>
        <v>0</v>
      </c>
      <c r="U5535" s="13">
        <f>SUMIFS('Fielding Data'!E:E, 'Fielding Data'!$A:$A, $A5535)</f>
        <v>0</v>
      </c>
      <c r="V5535" s="13">
        <f>SUMIFS('Fielding Data'!F:F, 'Fielding Data'!$A:$A, $A5535)</f>
        <v>0</v>
      </c>
      <c r="W5535" s="13">
        <f>SUMIFS('Fielding Data'!G:G, 'Fielding Data'!$A:$A, $A5535)</f>
        <v>0</v>
      </c>
      <c r="X5535" s="13">
        <f>SUMIFS('Fielding Data'!H:H, 'Fielding Data'!$A:$A, $A5535)</f>
        <v>0</v>
      </c>
    </row>
    <row r="5536" spans="1:24" x14ac:dyDescent="0.3">
      <c r="A5536" s="13" t="str">
        <f t="shared" si="173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 t="shared" si="172"/>
        <v>P</v>
      </c>
      <c r="Q5536" s="13">
        <f>IFERROR(VLOOKUP($A5536, 'Fielding Data'!$A$1:$H$12056, 5, 0), 0)</f>
        <v>1</v>
      </c>
      <c r="R5536" s="13">
        <f>IFERROR(VLOOKUP($A5536, 'Fielding Data'!$A$1:$H$12056, 6, 0), 0)</f>
        <v>1</v>
      </c>
      <c r="S5536" s="13">
        <f>IFERROR(VLOOKUP($A5536, 'Fielding Data'!$A$1:$H$12056, 7, 0), 0)</f>
        <v>0</v>
      </c>
      <c r="T5536" s="13">
        <f>IFERROR(VLOOKUP($A5536, 'Fielding Data'!$A$1:$H$12056, 8, 0), 0)</f>
        <v>0</v>
      </c>
      <c r="U5536" s="13">
        <f>SUMIFS('Fielding Data'!E:E, 'Fielding Data'!$A:$A, $A5536)</f>
        <v>1</v>
      </c>
      <c r="V5536" s="13">
        <f>SUMIFS('Fielding Data'!F:F, 'Fielding Data'!$A:$A, $A5536)</f>
        <v>1</v>
      </c>
      <c r="W5536" s="13">
        <f>SUMIFS('Fielding Data'!G:G, 'Fielding Data'!$A:$A, $A5536)</f>
        <v>0</v>
      </c>
      <c r="X5536" s="13">
        <f>SUMIFS('Fielding Data'!H:H, 'Fielding Data'!$A:$A, $A5536)</f>
        <v>0</v>
      </c>
    </row>
    <row r="5537" spans="1:24" x14ac:dyDescent="0.3">
      <c r="A5537" s="13" t="str">
        <f t="shared" si="173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 t="shared" si="172"/>
        <v>P</v>
      </c>
      <c r="Q5537" s="13">
        <f>IFERROR(VLOOKUP($A5537, 'Fielding Data'!$A$1:$H$12056, 5, 0), 0)</f>
        <v>1</v>
      </c>
      <c r="R5537" s="13">
        <f>IFERROR(VLOOKUP($A5537, 'Fielding Data'!$A$1:$H$12056, 6, 0), 0)</f>
        <v>2</v>
      </c>
      <c r="S5537" s="13">
        <f>IFERROR(VLOOKUP($A5537, 'Fielding Data'!$A$1:$H$12056, 7, 0), 0)</f>
        <v>0</v>
      </c>
      <c r="T5537" s="13">
        <f>IFERROR(VLOOKUP($A5537, 'Fielding Data'!$A$1:$H$12056, 8, 0), 0)</f>
        <v>1</v>
      </c>
      <c r="U5537" s="13">
        <f>SUMIFS('Fielding Data'!E:E, 'Fielding Data'!$A:$A, $A5537)</f>
        <v>1</v>
      </c>
      <c r="V5537" s="13">
        <f>SUMIFS('Fielding Data'!F:F, 'Fielding Data'!$A:$A, $A5537)</f>
        <v>2</v>
      </c>
      <c r="W5537" s="13">
        <f>SUMIFS('Fielding Data'!G:G, 'Fielding Data'!$A:$A, $A5537)</f>
        <v>0</v>
      </c>
      <c r="X5537" s="13">
        <f>SUMIFS('Fielding Data'!H:H, 'Fielding Data'!$A:$A, $A5537)</f>
        <v>1</v>
      </c>
    </row>
    <row r="5538" spans="1:24" x14ac:dyDescent="0.3">
      <c r="A5538" s="13" t="str">
        <f t="shared" si="173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 t="shared" si="172"/>
        <v>P</v>
      </c>
      <c r="Q5538" s="13">
        <f>IFERROR(VLOOKUP($A5538, 'Fielding Data'!$A$1:$H$12056, 5, 0), 0)</f>
        <v>1</v>
      </c>
      <c r="R5538" s="13">
        <f>IFERROR(VLOOKUP($A5538, 'Fielding Data'!$A$1:$H$12056, 6, 0), 0)</f>
        <v>0</v>
      </c>
      <c r="S5538" s="13">
        <f>IFERROR(VLOOKUP($A5538, 'Fielding Data'!$A$1:$H$12056, 7, 0), 0)</f>
        <v>0</v>
      </c>
      <c r="T5538" s="13">
        <f>IFERROR(VLOOKUP($A5538, 'Fielding Data'!$A$1:$H$12056, 8, 0), 0)</f>
        <v>0</v>
      </c>
      <c r="U5538" s="13">
        <f>SUMIFS('Fielding Data'!E:E, 'Fielding Data'!$A:$A, $A5538)</f>
        <v>1</v>
      </c>
      <c r="V5538" s="13">
        <f>SUMIFS('Fielding Data'!F:F, 'Fielding Data'!$A:$A, $A5538)</f>
        <v>0</v>
      </c>
      <c r="W5538" s="13">
        <f>SUMIFS('Fielding Data'!G:G, 'Fielding Data'!$A:$A, $A5538)</f>
        <v>0</v>
      </c>
      <c r="X5538" s="13">
        <f>SUMIFS('Fielding Data'!H:H, 'Fielding Data'!$A:$A, $A5538)</f>
        <v>0</v>
      </c>
    </row>
    <row r="5539" spans="1:24" x14ac:dyDescent="0.3">
      <c r="A5539" s="13" t="str">
        <f t="shared" si="173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 t="shared" si="172"/>
        <v>1B</v>
      </c>
      <c r="Q5539" s="13">
        <f>IFERROR(VLOOKUP($A5539, 'Fielding Data'!$A$1:$H$12056, 5, 0), 0)</f>
        <v>110</v>
      </c>
      <c r="R5539" s="13">
        <f>IFERROR(VLOOKUP($A5539, 'Fielding Data'!$A$1:$H$12056, 6, 0), 0)</f>
        <v>8</v>
      </c>
      <c r="S5539" s="13">
        <f>IFERROR(VLOOKUP($A5539, 'Fielding Data'!$A$1:$H$12056, 7, 0), 0)</f>
        <v>0</v>
      </c>
      <c r="T5539" s="13">
        <f>IFERROR(VLOOKUP($A5539, 'Fielding Data'!$A$1:$H$12056, 8, 0), 0)</f>
        <v>7</v>
      </c>
      <c r="U5539" s="13">
        <f>SUMIFS('Fielding Data'!E:E, 'Fielding Data'!$A:$A, $A5539)</f>
        <v>120</v>
      </c>
      <c r="V5539" s="13">
        <f>SUMIFS('Fielding Data'!F:F, 'Fielding Data'!$A:$A, $A5539)</f>
        <v>8</v>
      </c>
      <c r="W5539" s="13">
        <f>SUMIFS('Fielding Data'!G:G, 'Fielding Data'!$A:$A, $A5539)</f>
        <v>0</v>
      </c>
      <c r="X5539" s="13">
        <f>SUMIFS('Fielding Data'!H:H, 'Fielding Data'!$A:$A, $A5539)</f>
        <v>7</v>
      </c>
    </row>
    <row r="5540" spans="1:24" x14ac:dyDescent="0.3">
      <c r="A5540" s="13" t="str">
        <f t="shared" si="173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 t="shared" si="172"/>
        <v>LF</v>
      </c>
      <c r="Q5540" s="13">
        <f>IFERROR(VLOOKUP($A5540, 'Fielding Data'!$A$1:$H$12056, 5, 0), 0)</f>
        <v>3</v>
      </c>
      <c r="R5540" s="13">
        <f>IFERROR(VLOOKUP($A5540, 'Fielding Data'!$A$1:$H$12056, 6, 0), 0)</f>
        <v>0</v>
      </c>
      <c r="S5540" s="13">
        <f>IFERROR(VLOOKUP($A5540, 'Fielding Data'!$A$1:$H$12056, 7, 0), 0)</f>
        <v>0</v>
      </c>
      <c r="T5540" s="13">
        <f>IFERROR(VLOOKUP($A5540, 'Fielding Data'!$A$1:$H$12056, 8, 0), 0)</f>
        <v>0</v>
      </c>
      <c r="U5540" s="13">
        <f>SUMIFS('Fielding Data'!E:E, 'Fielding Data'!$A:$A, $A5540)</f>
        <v>6</v>
      </c>
      <c r="V5540" s="13">
        <f>SUMIFS('Fielding Data'!F:F, 'Fielding Data'!$A:$A, $A5540)</f>
        <v>0</v>
      </c>
      <c r="W5540" s="13">
        <f>SUMIFS('Fielding Data'!G:G, 'Fielding Data'!$A:$A, $A5540)</f>
        <v>0</v>
      </c>
      <c r="X5540" s="13">
        <f>SUMIFS('Fielding Data'!H:H, 'Fielding Data'!$A:$A, $A5540)</f>
        <v>0</v>
      </c>
    </row>
    <row r="5541" spans="1:24" x14ac:dyDescent="0.3">
      <c r="A5541" s="13" t="str">
        <f t="shared" si="173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 t="shared" si="172"/>
        <v>P</v>
      </c>
      <c r="Q5541" s="13">
        <f>IFERROR(VLOOKUP($A5541, 'Fielding Data'!$A$1:$H$12056, 5, 0), 0)</f>
        <v>1</v>
      </c>
      <c r="R5541" s="13">
        <f>IFERROR(VLOOKUP($A5541, 'Fielding Data'!$A$1:$H$12056, 6, 0), 0)</f>
        <v>7</v>
      </c>
      <c r="S5541" s="13">
        <f>IFERROR(VLOOKUP($A5541, 'Fielding Data'!$A$1:$H$12056, 7, 0), 0)</f>
        <v>3</v>
      </c>
      <c r="T5541" s="13">
        <f>IFERROR(VLOOKUP($A5541, 'Fielding Data'!$A$1:$H$12056, 8, 0), 0)</f>
        <v>1</v>
      </c>
      <c r="U5541" s="13">
        <f>SUMIFS('Fielding Data'!E:E, 'Fielding Data'!$A:$A, $A5541)</f>
        <v>1</v>
      </c>
      <c r="V5541" s="13">
        <f>SUMIFS('Fielding Data'!F:F, 'Fielding Data'!$A:$A, $A5541)</f>
        <v>7</v>
      </c>
      <c r="W5541" s="13">
        <f>SUMIFS('Fielding Data'!G:G, 'Fielding Data'!$A:$A, $A5541)</f>
        <v>3</v>
      </c>
      <c r="X5541" s="13">
        <f>SUMIFS('Fielding Data'!H:H, 'Fielding Data'!$A:$A, $A5541)</f>
        <v>1</v>
      </c>
    </row>
    <row r="5542" spans="1:24" x14ac:dyDescent="0.3">
      <c r="A5542" s="13" t="str">
        <f t="shared" si="173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 t="shared" si="172"/>
        <v>P</v>
      </c>
      <c r="Q5542" s="13">
        <f>IFERROR(VLOOKUP($A5542, 'Fielding Data'!$A$1:$H$12056, 5, 0), 0)</f>
        <v>7</v>
      </c>
      <c r="R5542" s="13">
        <f>IFERROR(VLOOKUP($A5542, 'Fielding Data'!$A$1:$H$12056, 6, 0), 0)</f>
        <v>7</v>
      </c>
      <c r="S5542" s="13">
        <f>IFERROR(VLOOKUP($A5542, 'Fielding Data'!$A$1:$H$12056, 7, 0), 0)</f>
        <v>2</v>
      </c>
      <c r="T5542" s="13">
        <f>IFERROR(VLOOKUP($A5542, 'Fielding Data'!$A$1:$H$12056, 8, 0), 0)</f>
        <v>1</v>
      </c>
      <c r="U5542" s="13">
        <f>SUMIFS('Fielding Data'!E:E, 'Fielding Data'!$A:$A, $A5542)</f>
        <v>7</v>
      </c>
      <c r="V5542" s="13">
        <f>SUMIFS('Fielding Data'!F:F, 'Fielding Data'!$A:$A, $A5542)</f>
        <v>7</v>
      </c>
      <c r="W5542" s="13">
        <f>SUMIFS('Fielding Data'!G:G, 'Fielding Data'!$A:$A, $A5542)</f>
        <v>2</v>
      </c>
      <c r="X5542" s="13">
        <f>SUMIFS('Fielding Data'!H:H, 'Fielding Data'!$A:$A, $A5542)</f>
        <v>1</v>
      </c>
    </row>
    <row r="5543" spans="1:24" x14ac:dyDescent="0.3">
      <c r="A5543" s="13" t="str">
        <f t="shared" si="173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 t="shared" si="172"/>
        <v>1B</v>
      </c>
      <c r="Q5543" s="13">
        <f>IFERROR(VLOOKUP($A5543, 'Fielding Data'!$A$1:$H$12056, 5, 0), 0)</f>
        <v>399</v>
      </c>
      <c r="R5543" s="13">
        <f>IFERROR(VLOOKUP($A5543, 'Fielding Data'!$A$1:$H$12056, 6, 0), 0)</f>
        <v>37</v>
      </c>
      <c r="S5543" s="13">
        <f>IFERROR(VLOOKUP($A5543, 'Fielding Data'!$A$1:$H$12056, 7, 0), 0)</f>
        <v>1</v>
      </c>
      <c r="T5543" s="13">
        <f>IFERROR(VLOOKUP($A5543, 'Fielding Data'!$A$1:$H$12056, 8, 0), 0)</f>
        <v>34</v>
      </c>
      <c r="U5543" s="13">
        <f>SUMIFS('Fielding Data'!E:E, 'Fielding Data'!$A:$A, $A5543)</f>
        <v>549</v>
      </c>
      <c r="V5543" s="13">
        <f>SUMIFS('Fielding Data'!F:F, 'Fielding Data'!$A:$A, $A5543)</f>
        <v>47</v>
      </c>
      <c r="W5543" s="13">
        <f>SUMIFS('Fielding Data'!G:G, 'Fielding Data'!$A:$A, $A5543)</f>
        <v>1</v>
      </c>
      <c r="X5543" s="13">
        <f>SUMIFS('Fielding Data'!H:H, 'Fielding Data'!$A:$A, $A5543)</f>
        <v>36</v>
      </c>
    </row>
    <row r="5544" spans="1:24" x14ac:dyDescent="0.3">
      <c r="A5544" s="13" t="str">
        <f t="shared" si="173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 t="shared" si="172"/>
        <v>CF</v>
      </c>
      <c r="Q5544" s="13">
        <f>IFERROR(VLOOKUP($A5544, 'Fielding Data'!$A$1:$H$12056, 5, 0), 0)</f>
        <v>11</v>
      </c>
      <c r="R5544" s="13">
        <f>IFERROR(VLOOKUP($A5544, 'Fielding Data'!$A$1:$H$12056, 6, 0), 0)</f>
        <v>0</v>
      </c>
      <c r="S5544" s="13">
        <f>IFERROR(VLOOKUP($A5544, 'Fielding Data'!$A$1:$H$12056, 7, 0), 0)</f>
        <v>0</v>
      </c>
      <c r="T5544" s="13">
        <f>IFERROR(VLOOKUP($A5544, 'Fielding Data'!$A$1:$H$12056, 8, 0), 0)</f>
        <v>0</v>
      </c>
      <c r="U5544" s="13">
        <f>SUMIFS('Fielding Data'!E:E, 'Fielding Data'!$A:$A, $A5544)</f>
        <v>32</v>
      </c>
      <c r="V5544" s="13">
        <f>SUMIFS('Fielding Data'!F:F, 'Fielding Data'!$A:$A, $A5544)</f>
        <v>0</v>
      </c>
      <c r="W5544" s="13">
        <f>SUMIFS('Fielding Data'!G:G, 'Fielding Data'!$A:$A, $A5544)</f>
        <v>0</v>
      </c>
      <c r="X5544" s="13">
        <f>SUMIFS('Fielding Data'!H:H, 'Fielding Data'!$A:$A, $A5544)</f>
        <v>0</v>
      </c>
    </row>
    <row r="5545" spans="1:24" x14ac:dyDescent="0.3">
      <c r="A5545" s="13" t="str">
        <f t="shared" si="173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 t="shared" si="172"/>
        <v>2B</v>
      </c>
      <c r="Q5545" s="13">
        <f>IFERROR(VLOOKUP($A5545, 'Fielding Data'!$A$1:$H$12056, 5, 0), 0)</f>
        <v>247</v>
      </c>
      <c r="R5545" s="13">
        <f>IFERROR(VLOOKUP($A5545, 'Fielding Data'!$A$1:$H$12056, 6, 0), 0)</f>
        <v>405</v>
      </c>
      <c r="S5545" s="13">
        <f>IFERROR(VLOOKUP($A5545, 'Fielding Data'!$A$1:$H$12056, 7, 0), 0)</f>
        <v>2</v>
      </c>
      <c r="T5545" s="13">
        <f>IFERROR(VLOOKUP($A5545, 'Fielding Data'!$A$1:$H$12056, 8, 0), 0)</f>
        <v>96</v>
      </c>
      <c r="U5545" s="13">
        <f>SUMIFS('Fielding Data'!E:E, 'Fielding Data'!$A:$A, $A5545)</f>
        <v>247</v>
      </c>
      <c r="V5545" s="13">
        <f>SUMIFS('Fielding Data'!F:F, 'Fielding Data'!$A:$A, $A5545)</f>
        <v>405</v>
      </c>
      <c r="W5545" s="13">
        <f>SUMIFS('Fielding Data'!G:G, 'Fielding Data'!$A:$A, $A5545)</f>
        <v>2</v>
      </c>
      <c r="X5545" s="13">
        <f>SUMIFS('Fielding Data'!H:H, 'Fielding Data'!$A:$A, $A5545)</f>
        <v>96</v>
      </c>
    </row>
    <row r="5546" spans="1:24" x14ac:dyDescent="0.3">
      <c r="A5546" s="13" t="str">
        <f t="shared" si="173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 t="shared" si="172"/>
        <v>OF</v>
      </c>
      <c r="Q5546" s="13">
        <f>IFERROR(VLOOKUP($A5546, 'Fielding Data'!$A$1:$H$12056, 5, 0), 0)</f>
        <v>3</v>
      </c>
      <c r="R5546" s="13">
        <f>IFERROR(VLOOKUP($A5546, 'Fielding Data'!$A$1:$H$12056, 6, 0), 0)</f>
        <v>0</v>
      </c>
      <c r="S5546" s="13">
        <f>IFERROR(VLOOKUP($A5546, 'Fielding Data'!$A$1:$H$12056, 7, 0), 0)</f>
        <v>0</v>
      </c>
      <c r="T5546" s="13">
        <f>IFERROR(VLOOKUP($A5546, 'Fielding Data'!$A$1:$H$12056, 8, 0), 0)</f>
        <v>0</v>
      </c>
      <c r="U5546" s="13">
        <f>SUMIFS('Fielding Data'!E:E, 'Fielding Data'!$A:$A, $A5546)</f>
        <v>6</v>
      </c>
      <c r="V5546" s="13">
        <f>SUMIFS('Fielding Data'!F:F, 'Fielding Data'!$A:$A, $A5546)</f>
        <v>0</v>
      </c>
      <c r="W5546" s="13">
        <f>SUMIFS('Fielding Data'!G:G, 'Fielding Data'!$A:$A, $A5546)</f>
        <v>0</v>
      </c>
      <c r="X5546" s="13">
        <f>SUMIFS('Fielding Data'!H:H, 'Fielding Data'!$A:$A, $A5546)</f>
        <v>0</v>
      </c>
    </row>
    <row r="5547" spans="1:24" x14ac:dyDescent="0.3">
      <c r="A5547" s="13" t="str">
        <f t="shared" si="173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 t="shared" si="172"/>
        <v>P</v>
      </c>
      <c r="Q5547" s="13">
        <f>IFERROR(VLOOKUP($A5547, 'Fielding Data'!$A$1:$H$12056, 5, 0), 0)</f>
        <v>0</v>
      </c>
      <c r="R5547" s="13">
        <f>IFERROR(VLOOKUP($A5547, 'Fielding Data'!$A$1:$H$12056, 6, 0), 0)</f>
        <v>3</v>
      </c>
      <c r="S5547" s="13">
        <f>IFERROR(VLOOKUP($A5547, 'Fielding Data'!$A$1:$H$12056, 7, 0), 0)</f>
        <v>0</v>
      </c>
      <c r="T5547" s="13">
        <f>IFERROR(VLOOKUP($A5547, 'Fielding Data'!$A$1:$H$12056, 8, 0), 0)</f>
        <v>0</v>
      </c>
      <c r="U5547" s="13">
        <f>SUMIFS('Fielding Data'!E:E, 'Fielding Data'!$A:$A, $A5547)</f>
        <v>0</v>
      </c>
      <c r="V5547" s="13">
        <f>SUMIFS('Fielding Data'!F:F, 'Fielding Data'!$A:$A, $A5547)</f>
        <v>3</v>
      </c>
      <c r="W5547" s="13">
        <f>SUMIFS('Fielding Data'!G:G, 'Fielding Data'!$A:$A, $A5547)</f>
        <v>0</v>
      </c>
      <c r="X5547" s="13">
        <f>SUMIFS('Fielding Data'!H:H, 'Fielding Data'!$A:$A, $A5547)</f>
        <v>0</v>
      </c>
    </row>
    <row r="5548" spans="1:24" x14ac:dyDescent="0.3">
      <c r="A5548" s="13" t="str">
        <f t="shared" si="173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 t="shared" si="172"/>
        <v>1B</v>
      </c>
      <c r="Q5548" s="13">
        <f>IFERROR(VLOOKUP($A5548, 'Fielding Data'!$A$1:$H$12056, 5, 0), 0)</f>
        <v>365</v>
      </c>
      <c r="R5548" s="13">
        <f>IFERROR(VLOOKUP($A5548, 'Fielding Data'!$A$1:$H$12056, 6, 0), 0)</f>
        <v>23</v>
      </c>
      <c r="S5548" s="13">
        <f>IFERROR(VLOOKUP($A5548, 'Fielding Data'!$A$1:$H$12056, 7, 0), 0)</f>
        <v>1</v>
      </c>
      <c r="T5548" s="13">
        <f>IFERROR(VLOOKUP($A5548, 'Fielding Data'!$A$1:$H$12056, 8, 0), 0)</f>
        <v>35</v>
      </c>
      <c r="U5548" s="13">
        <f>SUMIFS('Fielding Data'!E:E, 'Fielding Data'!$A:$A, $A5548)</f>
        <v>726</v>
      </c>
      <c r="V5548" s="13">
        <f>SUMIFS('Fielding Data'!F:F, 'Fielding Data'!$A:$A, $A5548)</f>
        <v>43</v>
      </c>
      <c r="W5548" s="13">
        <f>SUMIFS('Fielding Data'!G:G, 'Fielding Data'!$A:$A, $A5548)</f>
        <v>3</v>
      </c>
      <c r="X5548" s="13">
        <f>SUMIFS('Fielding Data'!H:H, 'Fielding Data'!$A:$A, $A5548)</f>
        <v>38</v>
      </c>
    </row>
    <row r="5549" spans="1:24" x14ac:dyDescent="0.3">
      <c r="A5549" s="13" t="str">
        <f t="shared" si="173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 t="shared" si="172"/>
        <v>1B</v>
      </c>
      <c r="Q5549" s="13">
        <f>IFERROR(VLOOKUP($A5549, 'Fielding Data'!$A$1:$H$12056, 5, 0), 0)</f>
        <v>105</v>
      </c>
      <c r="R5549" s="13">
        <f>IFERROR(VLOOKUP($A5549, 'Fielding Data'!$A$1:$H$12056, 6, 0), 0)</f>
        <v>9</v>
      </c>
      <c r="S5549" s="13">
        <f>IFERROR(VLOOKUP($A5549, 'Fielding Data'!$A$1:$H$12056, 7, 0), 0)</f>
        <v>1</v>
      </c>
      <c r="T5549" s="13">
        <f>IFERROR(VLOOKUP($A5549, 'Fielding Data'!$A$1:$H$12056, 8, 0), 0)</f>
        <v>12</v>
      </c>
      <c r="U5549" s="13">
        <f>SUMIFS('Fielding Data'!E:E, 'Fielding Data'!$A:$A, $A5549)</f>
        <v>105</v>
      </c>
      <c r="V5549" s="13">
        <f>SUMIFS('Fielding Data'!F:F, 'Fielding Data'!$A:$A, $A5549)</f>
        <v>9</v>
      </c>
      <c r="W5549" s="13">
        <f>SUMIFS('Fielding Data'!G:G, 'Fielding Data'!$A:$A, $A5549)</f>
        <v>1</v>
      </c>
      <c r="X5549" s="13">
        <f>SUMIFS('Fielding Data'!H:H, 'Fielding Data'!$A:$A, $A5549)</f>
        <v>12</v>
      </c>
    </row>
    <row r="5550" spans="1:24" x14ac:dyDescent="0.3">
      <c r="A5550" s="13" t="str">
        <f t="shared" si="173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 t="shared" si="172"/>
        <v>C</v>
      </c>
      <c r="Q5550" s="13">
        <f>IFERROR(VLOOKUP($A5550, 'Fielding Data'!$A$1:$H$12056, 5, 0), 0)</f>
        <v>0</v>
      </c>
      <c r="R5550" s="13">
        <f>IFERROR(VLOOKUP($A5550, 'Fielding Data'!$A$1:$H$12056, 6, 0), 0)</f>
        <v>1</v>
      </c>
      <c r="S5550" s="13">
        <f>IFERROR(VLOOKUP($A5550, 'Fielding Data'!$A$1:$H$12056, 7, 0), 0)</f>
        <v>0</v>
      </c>
      <c r="T5550" s="13">
        <f>IFERROR(VLOOKUP($A5550, 'Fielding Data'!$A$1:$H$12056, 8, 0), 0)</f>
        <v>0</v>
      </c>
      <c r="U5550" s="13">
        <f>SUMIFS('Fielding Data'!E:E, 'Fielding Data'!$A:$A, $A5550)</f>
        <v>0</v>
      </c>
      <c r="V5550" s="13">
        <f>SUMIFS('Fielding Data'!F:F, 'Fielding Data'!$A:$A, $A5550)</f>
        <v>1</v>
      </c>
      <c r="W5550" s="13">
        <f>SUMIFS('Fielding Data'!G:G, 'Fielding Data'!$A:$A, $A5550)</f>
        <v>0</v>
      </c>
      <c r="X5550" s="13">
        <f>SUMIFS('Fielding Data'!H:H, 'Fielding Data'!$A:$A, $A5550)</f>
        <v>0</v>
      </c>
    </row>
    <row r="5551" spans="1:24" x14ac:dyDescent="0.3">
      <c r="A5551" s="13" t="str">
        <f t="shared" si="173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 t="shared" si="172"/>
        <v>2B</v>
      </c>
      <c r="Q5551" s="13">
        <f>IFERROR(VLOOKUP($A5551, 'Fielding Data'!$A$1:$H$12056, 5, 0), 0)</f>
        <v>36</v>
      </c>
      <c r="R5551" s="13">
        <f>IFERROR(VLOOKUP($A5551, 'Fielding Data'!$A$1:$H$12056, 6, 0), 0)</f>
        <v>46</v>
      </c>
      <c r="S5551" s="13">
        <f>IFERROR(VLOOKUP($A5551, 'Fielding Data'!$A$1:$H$12056, 7, 0), 0)</f>
        <v>2</v>
      </c>
      <c r="T5551" s="13">
        <f>IFERROR(VLOOKUP($A5551, 'Fielding Data'!$A$1:$H$12056, 8, 0), 0)</f>
        <v>11</v>
      </c>
      <c r="U5551" s="13">
        <f>SUMIFS('Fielding Data'!E:E, 'Fielding Data'!$A:$A, $A5551)</f>
        <v>65</v>
      </c>
      <c r="V5551" s="13">
        <f>SUMIFS('Fielding Data'!F:F, 'Fielding Data'!$A:$A, $A5551)</f>
        <v>85</v>
      </c>
      <c r="W5551" s="13">
        <f>SUMIFS('Fielding Data'!G:G, 'Fielding Data'!$A:$A, $A5551)</f>
        <v>7</v>
      </c>
      <c r="X5551" s="13">
        <f>SUMIFS('Fielding Data'!H:H, 'Fielding Data'!$A:$A, $A5551)</f>
        <v>22</v>
      </c>
    </row>
    <row r="5552" spans="1:24" x14ac:dyDescent="0.3">
      <c r="A5552" s="13" t="str">
        <f t="shared" si="173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 t="shared" si="172"/>
        <v>CF</v>
      </c>
      <c r="Q5552" s="13">
        <f>IFERROR(VLOOKUP($A5552, 'Fielding Data'!$A$1:$H$12056, 5, 0), 0)</f>
        <v>0</v>
      </c>
      <c r="R5552" s="13">
        <f>IFERROR(VLOOKUP($A5552, 'Fielding Data'!$A$1:$H$12056, 6, 0), 0)</f>
        <v>0</v>
      </c>
      <c r="S5552" s="13">
        <f>IFERROR(VLOOKUP($A5552, 'Fielding Data'!$A$1:$H$12056, 7, 0), 0)</f>
        <v>0</v>
      </c>
      <c r="T5552" s="13">
        <f>IFERROR(VLOOKUP($A5552, 'Fielding Data'!$A$1:$H$12056, 8, 0), 0)</f>
        <v>0</v>
      </c>
      <c r="U5552" s="13">
        <f>SUMIFS('Fielding Data'!E:E, 'Fielding Data'!$A:$A, $A5552)</f>
        <v>616</v>
      </c>
      <c r="V5552" s="13">
        <f>SUMIFS('Fielding Data'!F:F, 'Fielding Data'!$A:$A, $A5552)</f>
        <v>18</v>
      </c>
      <c r="W5552" s="13">
        <f>SUMIFS('Fielding Data'!G:G, 'Fielding Data'!$A:$A, $A5552)</f>
        <v>10</v>
      </c>
      <c r="X5552" s="13">
        <f>SUMIFS('Fielding Data'!H:H, 'Fielding Data'!$A:$A, $A5552)</f>
        <v>0</v>
      </c>
    </row>
    <row r="5553" spans="1:24" x14ac:dyDescent="0.3">
      <c r="A5553" s="13" t="str">
        <f t="shared" si="173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 t="shared" si="172"/>
        <v>2B</v>
      </c>
      <c r="Q5553" s="13">
        <f>IFERROR(VLOOKUP($A5553, 'Fielding Data'!$A$1:$H$12056, 5, 0), 0)</f>
        <v>34</v>
      </c>
      <c r="R5553" s="13">
        <f>IFERROR(VLOOKUP($A5553, 'Fielding Data'!$A$1:$H$12056, 6, 0), 0)</f>
        <v>48</v>
      </c>
      <c r="S5553" s="13">
        <f>IFERROR(VLOOKUP($A5553, 'Fielding Data'!$A$1:$H$12056, 7, 0), 0)</f>
        <v>0</v>
      </c>
      <c r="T5553" s="13">
        <f>IFERROR(VLOOKUP($A5553, 'Fielding Data'!$A$1:$H$12056, 8, 0), 0)</f>
        <v>12</v>
      </c>
      <c r="U5553" s="13">
        <f>SUMIFS('Fielding Data'!E:E, 'Fielding Data'!$A:$A, $A5553)</f>
        <v>63</v>
      </c>
      <c r="V5553" s="13">
        <f>SUMIFS('Fielding Data'!F:F, 'Fielding Data'!$A:$A, $A5553)</f>
        <v>121</v>
      </c>
      <c r="W5553" s="13">
        <f>SUMIFS('Fielding Data'!G:G, 'Fielding Data'!$A:$A, $A5553)</f>
        <v>2</v>
      </c>
      <c r="X5553" s="13">
        <f>SUMIFS('Fielding Data'!H:H, 'Fielding Data'!$A:$A, $A5553)</f>
        <v>27</v>
      </c>
    </row>
    <row r="5554" spans="1:24" x14ac:dyDescent="0.3">
      <c r="A5554" s="13" t="str">
        <f t="shared" si="173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 t="shared" si="172"/>
        <v>P</v>
      </c>
      <c r="Q5554" s="13">
        <f>IFERROR(VLOOKUP($A5554, 'Fielding Data'!$A$1:$H$12056, 5, 0), 0)</f>
        <v>2</v>
      </c>
      <c r="R5554" s="13">
        <f>IFERROR(VLOOKUP($A5554, 'Fielding Data'!$A$1:$H$12056, 6, 0), 0)</f>
        <v>6</v>
      </c>
      <c r="S5554" s="13">
        <f>IFERROR(VLOOKUP($A5554, 'Fielding Data'!$A$1:$H$12056, 7, 0), 0)</f>
        <v>0</v>
      </c>
      <c r="T5554" s="13">
        <f>IFERROR(VLOOKUP($A5554, 'Fielding Data'!$A$1:$H$12056, 8, 0), 0)</f>
        <v>0</v>
      </c>
      <c r="U5554" s="13">
        <f>SUMIFS('Fielding Data'!E:E, 'Fielding Data'!$A:$A, $A5554)</f>
        <v>2</v>
      </c>
      <c r="V5554" s="13">
        <f>SUMIFS('Fielding Data'!F:F, 'Fielding Data'!$A:$A, $A5554)</f>
        <v>6</v>
      </c>
      <c r="W5554" s="13">
        <f>SUMIFS('Fielding Data'!G:G, 'Fielding Data'!$A:$A, $A5554)</f>
        <v>0</v>
      </c>
      <c r="X5554" s="13">
        <f>SUMIFS('Fielding Data'!H:H, 'Fielding Data'!$A:$A, $A5554)</f>
        <v>0</v>
      </c>
    </row>
    <row r="5555" spans="1:24" x14ac:dyDescent="0.3">
      <c r="A5555" s="13" t="str">
        <f t="shared" si="173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 t="shared" si="172"/>
        <v>CF</v>
      </c>
      <c r="Q5555" s="13">
        <f>IFERROR(VLOOKUP($A5555, 'Fielding Data'!$A$1:$H$12056, 5, 0), 0)</f>
        <v>21</v>
      </c>
      <c r="R5555" s="13">
        <f>IFERROR(VLOOKUP($A5555, 'Fielding Data'!$A$1:$H$12056, 6, 0), 0)</f>
        <v>0</v>
      </c>
      <c r="S5555" s="13">
        <f>IFERROR(VLOOKUP($A5555, 'Fielding Data'!$A$1:$H$12056, 7, 0), 0)</f>
        <v>0</v>
      </c>
      <c r="T5555" s="13">
        <f>IFERROR(VLOOKUP($A5555, 'Fielding Data'!$A$1:$H$12056, 8, 0), 0)</f>
        <v>0</v>
      </c>
      <c r="U5555" s="13">
        <f>SUMIFS('Fielding Data'!E:E, 'Fielding Data'!$A:$A, $A5555)</f>
        <v>264</v>
      </c>
      <c r="V5555" s="13">
        <f>SUMIFS('Fielding Data'!F:F, 'Fielding Data'!$A:$A, $A5555)</f>
        <v>12</v>
      </c>
      <c r="W5555" s="13">
        <f>SUMIFS('Fielding Data'!G:G, 'Fielding Data'!$A:$A, $A5555)</f>
        <v>8</v>
      </c>
      <c r="X5555" s="13">
        <f>SUMIFS('Fielding Data'!H:H, 'Fielding Data'!$A:$A, $A5555)</f>
        <v>4</v>
      </c>
    </row>
    <row r="5556" spans="1:24" x14ac:dyDescent="0.3">
      <c r="A5556" s="13" t="str">
        <f t="shared" si="173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 t="shared" si="172"/>
        <v>SS</v>
      </c>
      <c r="Q5556" s="13">
        <f>IFERROR(VLOOKUP($A5556, 'Fielding Data'!$A$1:$H$12056, 5, 0), 0)</f>
        <v>191</v>
      </c>
      <c r="R5556" s="13">
        <f>IFERROR(VLOOKUP($A5556, 'Fielding Data'!$A$1:$H$12056, 6, 0), 0)</f>
        <v>418</v>
      </c>
      <c r="S5556" s="13">
        <f>IFERROR(VLOOKUP($A5556, 'Fielding Data'!$A$1:$H$12056, 7, 0), 0)</f>
        <v>12</v>
      </c>
      <c r="T5556" s="13">
        <f>IFERROR(VLOOKUP($A5556, 'Fielding Data'!$A$1:$H$12056, 8, 0), 0)</f>
        <v>98</v>
      </c>
      <c r="U5556" s="13">
        <f>SUMIFS('Fielding Data'!E:E, 'Fielding Data'!$A:$A, $A5556)</f>
        <v>191</v>
      </c>
      <c r="V5556" s="13">
        <f>SUMIFS('Fielding Data'!F:F, 'Fielding Data'!$A:$A, $A5556)</f>
        <v>418</v>
      </c>
      <c r="W5556" s="13">
        <f>SUMIFS('Fielding Data'!G:G, 'Fielding Data'!$A:$A, $A5556)</f>
        <v>12</v>
      </c>
      <c r="X5556" s="13">
        <f>SUMIFS('Fielding Data'!H:H, 'Fielding Data'!$A:$A, $A5556)</f>
        <v>98</v>
      </c>
    </row>
    <row r="5557" spans="1:24" x14ac:dyDescent="0.3">
      <c r="A5557" s="13" t="str">
        <f t="shared" si="173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 t="shared" si="172"/>
        <v>P</v>
      </c>
      <c r="Q5557" s="13">
        <f>IFERROR(VLOOKUP($A5557, 'Fielding Data'!$A$1:$H$12056, 5, 0), 0)</f>
        <v>2</v>
      </c>
      <c r="R5557" s="13">
        <f>IFERROR(VLOOKUP($A5557, 'Fielding Data'!$A$1:$H$12056, 6, 0), 0)</f>
        <v>5</v>
      </c>
      <c r="S5557" s="13">
        <f>IFERROR(VLOOKUP($A5557, 'Fielding Data'!$A$1:$H$12056, 7, 0), 0)</f>
        <v>0</v>
      </c>
      <c r="T5557" s="13">
        <f>IFERROR(VLOOKUP($A5557, 'Fielding Data'!$A$1:$H$12056, 8, 0), 0)</f>
        <v>0</v>
      </c>
      <c r="U5557" s="13">
        <f>SUMIFS('Fielding Data'!E:E, 'Fielding Data'!$A:$A, $A5557)</f>
        <v>2</v>
      </c>
      <c r="V5557" s="13">
        <f>SUMIFS('Fielding Data'!F:F, 'Fielding Data'!$A:$A, $A5557)</f>
        <v>5</v>
      </c>
      <c r="W5557" s="13">
        <f>SUMIFS('Fielding Data'!G:G, 'Fielding Data'!$A:$A, $A5557)</f>
        <v>0</v>
      </c>
      <c r="X5557" s="13">
        <f>SUMIFS('Fielding Data'!H:H, 'Fielding Data'!$A:$A, $A5557)</f>
        <v>0</v>
      </c>
    </row>
    <row r="5558" spans="1:24" x14ac:dyDescent="0.3">
      <c r="A5558" s="13" t="str">
        <f t="shared" si="173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 t="shared" si="172"/>
        <v>P</v>
      </c>
      <c r="Q5558" s="13">
        <f>IFERROR(VLOOKUP($A5558, 'Fielding Data'!$A$1:$H$12056, 5, 0), 0)</f>
        <v>20</v>
      </c>
      <c r="R5558" s="13">
        <f>IFERROR(VLOOKUP($A5558, 'Fielding Data'!$A$1:$H$12056, 6, 0), 0)</f>
        <v>23</v>
      </c>
      <c r="S5558" s="13">
        <f>IFERROR(VLOOKUP($A5558, 'Fielding Data'!$A$1:$H$12056, 7, 0), 0)</f>
        <v>0</v>
      </c>
      <c r="T5558" s="13">
        <f>IFERROR(VLOOKUP($A5558, 'Fielding Data'!$A$1:$H$12056, 8, 0), 0)</f>
        <v>2</v>
      </c>
      <c r="U5558" s="13">
        <f>SUMIFS('Fielding Data'!E:E, 'Fielding Data'!$A:$A, $A5558)</f>
        <v>20</v>
      </c>
      <c r="V5558" s="13">
        <f>SUMIFS('Fielding Data'!F:F, 'Fielding Data'!$A:$A, $A5558)</f>
        <v>23</v>
      </c>
      <c r="W5558" s="13">
        <f>SUMIFS('Fielding Data'!G:G, 'Fielding Data'!$A:$A, $A5558)</f>
        <v>0</v>
      </c>
      <c r="X5558" s="13">
        <f>SUMIFS('Fielding Data'!H:H, 'Fielding Data'!$A:$A, $A5558)</f>
        <v>2</v>
      </c>
    </row>
    <row r="5559" spans="1:24" x14ac:dyDescent="0.3">
      <c r="A5559" s="13" t="str">
        <f t="shared" si="173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 t="shared" si="172"/>
        <v>Other</v>
      </c>
      <c r="Q5559" s="13">
        <f>IFERROR(VLOOKUP($A5559, 'Fielding Data'!$A$1:$H$12056, 5, 0), 0)</f>
        <v>0</v>
      </c>
      <c r="R5559" s="13">
        <f>IFERROR(VLOOKUP($A5559, 'Fielding Data'!$A$1:$H$12056, 6, 0), 0)</f>
        <v>0</v>
      </c>
      <c r="S5559" s="13">
        <f>IFERROR(VLOOKUP($A5559, 'Fielding Data'!$A$1:$H$12056, 7, 0), 0)</f>
        <v>0</v>
      </c>
      <c r="T5559" s="13">
        <f>IFERROR(VLOOKUP($A5559, 'Fielding Data'!$A$1:$H$12056, 8, 0), 0)</f>
        <v>0</v>
      </c>
      <c r="U5559" s="13">
        <f>SUMIFS('Fielding Data'!E:E, 'Fielding Data'!$A:$A, $A5559)</f>
        <v>0</v>
      </c>
      <c r="V5559" s="13">
        <f>SUMIFS('Fielding Data'!F:F, 'Fielding Data'!$A:$A, $A5559)</f>
        <v>0</v>
      </c>
      <c r="W5559" s="13">
        <f>SUMIFS('Fielding Data'!G:G, 'Fielding Data'!$A:$A, $A5559)</f>
        <v>0</v>
      </c>
      <c r="X5559" s="13">
        <f>SUMIFS('Fielding Data'!H:H, 'Fielding Data'!$A:$A, $A5559)</f>
        <v>0</v>
      </c>
    </row>
    <row r="5560" spans="1:24" x14ac:dyDescent="0.3">
      <c r="A5560" s="13" t="str">
        <f t="shared" si="173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 t="shared" si="172"/>
        <v>P</v>
      </c>
      <c r="Q5560" s="13">
        <f>IFERROR(VLOOKUP($A5560, 'Fielding Data'!$A$1:$H$12056, 5, 0), 0)</f>
        <v>0</v>
      </c>
      <c r="R5560" s="13">
        <f>IFERROR(VLOOKUP($A5560, 'Fielding Data'!$A$1:$H$12056, 6, 0), 0)</f>
        <v>5</v>
      </c>
      <c r="S5560" s="13">
        <f>IFERROR(VLOOKUP($A5560, 'Fielding Data'!$A$1:$H$12056, 7, 0), 0)</f>
        <v>0</v>
      </c>
      <c r="T5560" s="13">
        <f>IFERROR(VLOOKUP($A5560, 'Fielding Data'!$A$1:$H$12056, 8, 0), 0)</f>
        <v>0</v>
      </c>
      <c r="U5560" s="13">
        <f>SUMIFS('Fielding Data'!E:E, 'Fielding Data'!$A:$A, $A5560)</f>
        <v>0</v>
      </c>
      <c r="V5560" s="13">
        <f>SUMIFS('Fielding Data'!F:F, 'Fielding Data'!$A:$A, $A5560)</f>
        <v>5</v>
      </c>
      <c r="W5560" s="13">
        <f>SUMIFS('Fielding Data'!G:G, 'Fielding Data'!$A:$A, $A5560)</f>
        <v>0</v>
      </c>
      <c r="X5560" s="13">
        <f>SUMIFS('Fielding Data'!H:H, 'Fielding Data'!$A:$A, $A5560)</f>
        <v>0</v>
      </c>
    </row>
    <row r="5561" spans="1:24" x14ac:dyDescent="0.3">
      <c r="A5561" s="13" t="str">
        <f t="shared" si="173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 t="shared" si="172"/>
        <v>CF</v>
      </c>
      <c r="Q5561" s="13">
        <f>IFERROR(VLOOKUP($A5561, 'Fielding Data'!$A$1:$H$12056, 5, 0), 0)</f>
        <v>6</v>
      </c>
      <c r="R5561" s="13">
        <f>IFERROR(VLOOKUP($A5561, 'Fielding Data'!$A$1:$H$12056, 6, 0), 0)</f>
        <v>0</v>
      </c>
      <c r="S5561" s="13">
        <f>IFERROR(VLOOKUP($A5561, 'Fielding Data'!$A$1:$H$12056, 7, 0), 0)</f>
        <v>2</v>
      </c>
      <c r="T5561" s="13">
        <f>IFERROR(VLOOKUP($A5561, 'Fielding Data'!$A$1:$H$12056, 8, 0), 0)</f>
        <v>0</v>
      </c>
      <c r="U5561" s="13">
        <f>SUMIFS('Fielding Data'!E:E, 'Fielding Data'!$A:$A, $A5561)</f>
        <v>16</v>
      </c>
      <c r="V5561" s="13">
        <f>SUMIFS('Fielding Data'!F:F, 'Fielding Data'!$A:$A, $A5561)</f>
        <v>0</v>
      </c>
      <c r="W5561" s="13">
        <f>SUMIFS('Fielding Data'!G:G, 'Fielding Data'!$A:$A, $A5561)</f>
        <v>6</v>
      </c>
      <c r="X5561" s="13">
        <f>SUMIFS('Fielding Data'!H:H, 'Fielding Data'!$A:$A, $A5561)</f>
        <v>0</v>
      </c>
    </row>
    <row r="5562" spans="1:24" x14ac:dyDescent="0.3">
      <c r="A5562" s="13" t="str">
        <f t="shared" si="173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 t="shared" si="172"/>
        <v>2B</v>
      </c>
      <c r="Q5562" s="13">
        <f>IFERROR(VLOOKUP($A5562, 'Fielding Data'!$A$1:$H$12056, 5, 0), 0)</f>
        <v>1</v>
      </c>
      <c r="R5562" s="13">
        <f>IFERROR(VLOOKUP($A5562, 'Fielding Data'!$A$1:$H$12056, 6, 0), 0)</f>
        <v>2</v>
      </c>
      <c r="S5562" s="13">
        <f>IFERROR(VLOOKUP($A5562, 'Fielding Data'!$A$1:$H$12056, 7, 0), 0)</f>
        <v>0</v>
      </c>
      <c r="T5562" s="13">
        <f>IFERROR(VLOOKUP($A5562, 'Fielding Data'!$A$1:$H$12056, 8, 0), 0)</f>
        <v>1</v>
      </c>
      <c r="U5562" s="13">
        <f>SUMIFS('Fielding Data'!E:E, 'Fielding Data'!$A:$A, $A5562)</f>
        <v>3</v>
      </c>
      <c r="V5562" s="13">
        <f>SUMIFS('Fielding Data'!F:F, 'Fielding Data'!$A:$A, $A5562)</f>
        <v>2</v>
      </c>
      <c r="W5562" s="13">
        <f>SUMIFS('Fielding Data'!G:G, 'Fielding Data'!$A:$A, $A5562)</f>
        <v>0</v>
      </c>
      <c r="X5562" s="13">
        <f>SUMIFS('Fielding Data'!H:H, 'Fielding Data'!$A:$A, $A5562)</f>
        <v>1</v>
      </c>
    </row>
    <row r="5563" spans="1:24" x14ac:dyDescent="0.3">
      <c r="A5563" s="13" t="str">
        <f t="shared" si="173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 t="shared" si="172"/>
        <v>CF</v>
      </c>
      <c r="Q5563" s="13">
        <f>IFERROR(VLOOKUP($A5563, 'Fielding Data'!$A$1:$H$12056, 5, 0), 0)</f>
        <v>32</v>
      </c>
      <c r="R5563" s="13">
        <f>IFERROR(VLOOKUP($A5563, 'Fielding Data'!$A$1:$H$12056, 6, 0), 0)</f>
        <v>1</v>
      </c>
      <c r="S5563" s="13">
        <f>IFERROR(VLOOKUP($A5563, 'Fielding Data'!$A$1:$H$12056, 7, 0), 0)</f>
        <v>0</v>
      </c>
      <c r="T5563" s="13">
        <f>IFERROR(VLOOKUP($A5563, 'Fielding Data'!$A$1:$H$12056, 8, 0), 0)</f>
        <v>1</v>
      </c>
      <c r="U5563" s="13">
        <f>SUMIFS('Fielding Data'!E:E, 'Fielding Data'!$A:$A, $A5563)</f>
        <v>130</v>
      </c>
      <c r="V5563" s="13">
        <f>SUMIFS('Fielding Data'!F:F, 'Fielding Data'!$A:$A, $A5563)</f>
        <v>4</v>
      </c>
      <c r="W5563" s="13">
        <f>SUMIFS('Fielding Data'!G:G, 'Fielding Data'!$A:$A, $A5563)</f>
        <v>2</v>
      </c>
      <c r="X5563" s="13">
        <f>SUMIFS('Fielding Data'!H:H, 'Fielding Data'!$A:$A, $A5563)</f>
        <v>2</v>
      </c>
    </row>
    <row r="5564" spans="1:24" x14ac:dyDescent="0.3">
      <c r="A5564" s="13" t="str">
        <f t="shared" si="173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 t="shared" si="172"/>
        <v>P</v>
      </c>
      <c r="Q5564" s="13">
        <f>IFERROR(VLOOKUP($A5564, 'Fielding Data'!$A$1:$H$12056, 5, 0), 0)</f>
        <v>1</v>
      </c>
      <c r="R5564" s="13">
        <f>IFERROR(VLOOKUP($A5564, 'Fielding Data'!$A$1:$H$12056, 6, 0), 0)</f>
        <v>5</v>
      </c>
      <c r="S5564" s="13">
        <f>IFERROR(VLOOKUP($A5564, 'Fielding Data'!$A$1:$H$12056, 7, 0), 0)</f>
        <v>0</v>
      </c>
      <c r="T5564" s="13">
        <f>IFERROR(VLOOKUP($A5564, 'Fielding Data'!$A$1:$H$12056, 8, 0), 0)</f>
        <v>1</v>
      </c>
      <c r="U5564" s="13">
        <f>SUMIFS('Fielding Data'!E:E, 'Fielding Data'!$A:$A, $A5564)</f>
        <v>1</v>
      </c>
      <c r="V5564" s="13">
        <f>SUMIFS('Fielding Data'!F:F, 'Fielding Data'!$A:$A, $A5564)</f>
        <v>5</v>
      </c>
      <c r="W5564" s="13">
        <f>SUMIFS('Fielding Data'!G:G, 'Fielding Data'!$A:$A, $A5564)</f>
        <v>0</v>
      </c>
      <c r="X5564" s="13">
        <f>SUMIFS('Fielding Data'!H:H, 'Fielding Data'!$A:$A, $A5564)</f>
        <v>1</v>
      </c>
    </row>
    <row r="5565" spans="1:24" x14ac:dyDescent="0.3">
      <c r="A5565" s="13" t="str">
        <f t="shared" si="173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 t="shared" si="172"/>
        <v>P</v>
      </c>
      <c r="Q5565" s="13">
        <f>IFERROR(VLOOKUP($A5565, 'Fielding Data'!$A$1:$H$12056, 5, 0), 0)</f>
        <v>1</v>
      </c>
      <c r="R5565" s="13">
        <f>IFERROR(VLOOKUP($A5565, 'Fielding Data'!$A$1:$H$12056, 6, 0), 0)</f>
        <v>5</v>
      </c>
      <c r="S5565" s="13">
        <f>IFERROR(VLOOKUP($A5565, 'Fielding Data'!$A$1:$H$12056, 7, 0), 0)</f>
        <v>1</v>
      </c>
      <c r="T5565" s="13">
        <f>IFERROR(VLOOKUP($A5565, 'Fielding Data'!$A$1:$H$12056, 8, 0), 0)</f>
        <v>0</v>
      </c>
      <c r="U5565" s="13">
        <f>SUMIFS('Fielding Data'!E:E, 'Fielding Data'!$A:$A, $A5565)</f>
        <v>1</v>
      </c>
      <c r="V5565" s="13">
        <f>SUMIFS('Fielding Data'!F:F, 'Fielding Data'!$A:$A, $A5565)</f>
        <v>5</v>
      </c>
      <c r="W5565" s="13">
        <f>SUMIFS('Fielding Data'!G:G, 'Fielding Data'!$A:$A, $A5565)</f>
        <v>1</v>
      </c>
      <c r="X5565" s="13">
        <f>SUMIFS('Fielding Data'!H:H, 'Fielding Data'!$A:$A, $A5565)</f>
        <v>0</v>
      </c>
    </row>
    <row r="5566" spans="1:24" x14ac:dyDescent="0.3">
      <c r="A5566" s="13" t="str">
        <f t="shared" si="173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 t="shared" si="172"/>
        <v>C</v>
      </c>
      <c r="Q5566" s="13">
        <f>IFERROR(VLOOKUP($A5566, 'Fielding Data'!$A$1:$H$12056, 5, 0), 0)</f>
        <v>217</v>
      </c>
      <c r="R5566" s="13">
        <f>IFERROR(VLOOKUP($A5566, 'Fielding Data'!$A$1:$H$12056, 6, 0), 0)</f>
        <v>24</v>
      </c>
      <c r="S5566" s="13">
        <f>IFERROR(VLOOKUP($A5566, 'Fielding Data'!$A$1:$H$12056, 7, 0), 0)</f>
        <v>3</v>
      </c>
      <c r="T5566" s="13">
        <f>IFERROR(VLOOKUP($A5566, 'Fielding Data'!$A$1:$H$12056, 8, 0), 0)</f>
        <v>2</v>
      </c>
      <c r="U5566" s="13">
        <f>SUMIFS('Fielding Data'!E:E, 'Fielding Data'!$A:$A, $A5566)</f>
        <v>217</v>
      </c>
      <c r="V5566" s="13">
        <f>SUMIFS('Fielding Data'!F:F, 'Fielding Data'!$A:$A, $A5566)</f>
        <v>24</v>
      </c>
      <c r="W5566" s="13">
        <f>SUMIFS('Fielding Data'!G:G, 'Fielding Data'!$A:$A, $A5566)</f>
        <v>3</v>
      </c>
      <c r="X5566" s="13">
        <f>SUMIFS('Fielding Data'!H:H, 'Fielding Data'!$A:$A, $A5566)</f>
        <v>2</v>
      </c>
    </row>
    <row r="5567" spans="1:24" x14ac:dyDescent="0.3">
      <c r="A5567" s="13" t="str">
        <f t="shared" si="173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 t="shared" si="172"/>
        <v>C</v>
      </c>
      <c r="Q5567" s="13">
        <f>IFERROR(VLOOKUP($A5567, 'Fielding Data'!$A$1:$H$12056, 5, 0), 0)</f>
        <v>1037</v>
      </c>
      <c r="R5567" s="13">
        <f>IFERROR(VLOOKUP($A5567, 'Fielding Data'!$A$1:$H$12056, 6, 0), 0)</f>
        <v>72</v>
      </c>
      <c r="S5567" s="13">
        <f>IFERROR(VLOOKUP($A5567, 'Fielding Data'!$A$1:$H$12056, 7, 0), 0)</f>
        <v>9</v>
      </c>
      <c r="T5567" s="13">
        <f>IFERROR(VLOOKUP($A5567, 'Fielding Data'!$A$1:$H$12056, 8, 0), 0)</f>
        <v>5</v>
      </c>
      <c r="U5567" s="13">
        <f>SUMIFS('Fielding Data'!E:E, 'Fielding Data'!$A:$A, $A5567)</f>
        <v>1037</v>
      </c>
      <c r="V5567" s="13">
        <f>SUMIFS('Fielding Data'!F:F, 'Fielding Data'!$A:$A, $A5567)</f>
        <v>72</v>
      </c>
      <c r="W5567" s="13">
        <f>SUMIFS('Fielding Data'!G:G, 'Fielding Data'!$A:$A, $A5567)</f>
        <v>9</v>
      </c>
      <c r="X5567" s="13">
        <f>SUMIFS('Fielding Data'!H:H, 'Fielding Data'!$A:$A, $A5567)</f>
        <v>5</v>
      </c>
    </row>
    <row r="5568" spans="1:24" x14ac:dyDescent="0.3">
      <c r="A5568" s="13" t="str">
        <f t="shared" si="173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 t="shared" si="172"/>
        <v>P</v>
      </c>
      <c r="Q5568" s="13">
        <f>IFERROR(VLOOKUP($A5568, 'Fielding Data'!$A$1:$H$12056, 5, 0), 0)</f>
        <v>2</v>
      </c>
      <c r="R5568" s="13">
        <f>IFERROR(VLOOKUP($A5568, 'Fielding Data'!$A$1:$H$12056, 6, 0), 0)</f>
        <v>8</v>
      </c>
      <c r="S5568" s="13">
        <f>IFERROR(VLOOKUP($A5568, 'Fielding Data'!$A$1:$H$12056, 7, 0), 0)</f>
        <v>0</v>
      </c>
      <c r="T5568" s="13">
        <f>IFERROR(VLOOKUP($A5568, 'Fielding Data'!$A$1:$H$12056, 8, 0), 0)</f>
        <v>0</v>
      </c>
      <c r="U5568" s="13">
        <f>SUMIFS('Fielding Data'!E:E, 'Fielding Data'!$A:$A, $A5568)</f>
        <v>2</v>
      </c>
      <c r="V5568" s="13">
        <f>SUMIFS('Fielding Data'!F:F, 'Fielding Data'!$A:$A, $A5568)</f>
        <v>8</v>
      </c>
      <c r="W5568" s="13">
        <f>SUMIFS('Fielding Data'!G:G, 'Fielding Data'!$A:$A, $A5568)</f>
        <v>0</v>
      </c>
      <c r="X5568" s="13">
        <f>SUMIFS('Fielding Data'!H:H, 'Fielding Data'!$A:$A, $A5568)</f>
        <v>0</v>
      </c>
    </row>
    <row r="5569" spans="1:24" x14ac:dyDescent="0.3">
      <c r="A5569" s="13" t="str">
        <f t="shared" si="173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 t="shared" si="172"/>
        <v>2B</v>
      </c>
      <c r="Q5569" s="13">
        <f>IFERROR(VLOOKUP($A5569, 'Fielding Data'!$A$1:$H$12056, 5, 0), 0)</f>
        <v>21</v>
      </c>
      <c r="R5569" s="13">
        <f>IFERROR(VLOOKUP($A5569, 'Fielding Data'!$A$1:$H$12056, 6, 0), 0)</f>
        <v>32</v>
      </c>
      <c r="S5569" s="13">
        <f>IFERROR(VLOOKUP($A5569, 'Fielding Data'!$A$1:$H$12056, 7, 0), 0)</f>
        <v>2</v>
      </c>
      <c r="T5569" s="13">
        <f>IFERROR(VLOOKUP($A5569, 'Fielding Data'!$A$1:$H$12056, 8, 0), 0)</f>
        <v>4</v>
      </c>
      <c r="U5569" s="13">
        <f>SUMIFS('Fielding Data'!E:E, 'Fielding Data'!$A:$A, $A5569)</f>
        <v>23</v>
      </c>
      <c r="V5569" s="13">
        <f>SUMIFS('Fielding Data'!F:F, 'Fielding Data'!$A:$A, $A5569)</f>
        <v>51</v>
      </c>
      <c r="W5569" s="13">
        <f>SUMIFS('Fielding Data'!G:G, 'Fielding Data'!$A:$A, $A5569)</f>
        <v>4</v>
      </c>
      <c r="X5569" s="13">
        <f>SUMIFS('Fielding Data'!H:H, 'Fielding Data'!$A:$A, $A5569)</f>
        <v>4</v>
      </c>
    </row>
    <row r="5570" spans="1:24" x14ac:dyDescent="0.3">
      <c r="A5570" s="13" t="str">
        <f t="shared" si="173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 t="shared" ref="P5570:P5633" si="174">IFERROR(VLOOKUP($A5570, Fielding, 4, 0), "Other")</f>
        <v>2B</v>
      </c>
      <c r="Q5570" s="13">
        <f>IFERROR(VLOOKUP($A5570, 'Fielding Data'!$A$1:$H$12056, 5, 0), 0)</f>
        <v>2</v>
      </c>
      <c r="R5570" s="13">
        <f>IFERROR(VLOOKUP($A5570, 'Fielding Data'!$A$1:$H$12056, 6, 0), 0)</f>
        <v>4</v>
      </c>
      <c r="S5570" s="13">
        <f>IFERROR(VLOOKUP($A5570, 'Fielding Data'!$A$1:$H$12056, 7, 0), 0)</f>
        <v>0</v>
      </c>
      <c r="T5570" s="13">
        <f>IFERROR(VLOOKUP($A5570, 'Fielding Data'!$A$1:$H$12056, 8, 0), 0)</f>
        <v>1</v>
      </c>
      <c r="U5570" s="13">
        <f>SUMIFS('Fielding Data'!E:E, 'Fielding Data'!$A:$A, $A5570)</f>
        <v>33</v>
      </c>
      <c r="V5570" s="13">
        <f>SUMIFS('Fielding Data'!F:F, 'Fielding Data'!$A:$A, $A5570)</f>
        <v>70</v>
      </c>
      <c r="W5570" s="13">
        <f>SUMIFS('Fielding Data'!G:G, 'Fielding Data'!$A:$A, $A5570)</f>
        <v>2</v>
      </c>
      <c r="X5570" s="13">
        <f>SUMIFS('Fielding Data'!H:H, 'Fielding Data'!$A:$A, $A5570)</f>
        <v>17</v>
      </c>
    </row>
    <row r="5571" spans="1:24" x14ac:dyDescent="0.3">
      <c r="A5571" s="13" t="str">
        <f t="shared" ref="A5571:A5634" si="175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 t="shared" si="174"/>
        <v>P</v>
      </c>
      <c r="Q5571" s="13">
        <f>IFERROR(VLOOKUP($A5571, 'Fielding Data'!$A$1:$H$12056, 5, 0), 0)</f>
        <v>7</v>
      </c>
      <c r="R5571" s="13">
        <f>IFERROR(VLOOKUP($A5571, 'Fielding Data'!$A$1:$H$12056, 6, 0), 0)</f>
        <v>5</v>
      </c>
      <c r="S5571" s="13">
        <f>IFERROR(VLOOKUP($A5571, 'Fielding Data'!$A$1:$H$12056, 7, 0), 0)</f>
        <v>2</v>
      </c>
      <c r="T5571" s="13">
        <f>IFERROR(VLOOKUP($A5571, 'Fielding Data'!$A$1:$H$12056, 8, 0), 0)</f>
        <v>0</v>
      </c>
      <c r="U5571" s="13">
        <f>SUMIFS('Fielding Data'!E:E, 'Fielding Data'!$A:$A, $A5571)</f>
        <v>7</v>
      </c>
      <c r="V5571" s="13">
        <f>SUMIFS('Fielding Data'!F:F, 'Fielding Data'!$A:$A, $A5571)</f>
        <v>5</v>
      </c>
      <c r="W5571" s="13">
        <f>SUMIFS('Fielding Data'!G:G, 'Fielding Data'!$A:$A, $A5571)</f>
        <v>2</v>
      </c>
      <c r="X5571" s="13">
        <f>SUMIFS('Fielding Data'!H:H, 'Fielding Data'!$A:$A, $A5571)</f>
        <v>0</v>
      </c>
    </row>
    <row r="5572" spans="1:24" x14ac:dyDescent="0.3">
      <c r="A5572" s="13" t="str">
        <f t="shared" si="175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 t="shared" si="174"/>
        <v>P</v>
      </c>
      <c r="Q5572" s="13">
        <f>IFERROR(VLOOKUP($A5572, 'Fielding Data'!$A$1:$H$12056, 5, 0), 0)</f>
        <v>6</v>
      </c>
      <c r="R5572" s="13">
        <f>IFERROR(VLOOKUP($A5572, 'Fielding Data'!$A$1:$H$12056, 6, 0), 0)</f>
        <v>7</v>
      </c>
      <c r="S5572" s="13">
        <f>IFERROR(VLOOKUP($A5572, 'Fielding Data'!$A$1:$H$12056, 7, 0), 0)</f>
        <v>0</v>
      </c>
      <c r="T5572" s="13">
        <f>IFERROR(VLOOKUP($A5572, 'Fielding Data'!$A$1:$H$12056, 8, 0), 0)</f>
        <v>1</v>
      </c>
      <c r="U5572" s="13">
        <f>SUMIFS('Fielding Data'!E:E, 'Fielding Data'!$A:$A, $A5572)</f>
        <v>6</v>
      </c>
      <c r="V5572" s="13">
        <f>SUMIFS('Fielding Data'!F:F, 'Fielding Data'!$A:$A, $A5572)</f>
        <v>7</v>
      </c>
      <c r="W5572" s="13">
        <f>SUMIFS('Fielding Data'!G:G, 'Fielding Data'!$A:$A, $A5572)</f>
        <v>0</v>
      </c>
      <c r="X5572" s="13">
        <f>SUMIFS('Fielding Data'!H:H, 'Fielding Data'!$A:$A, $A5572)</f>
        <v>1</v>
      </c>
    </row>
    <row r="5573" spans="1:24" x14ac:dyDescent="0.3">
      <c r="A5573" s="13" t="str">
        <f t="shared" si="175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 t="shared" si="174"/>
        <v>P</v>
      </c>
      <c r="Q5573" s="13">
        <f>IFERROR(VLOOKUP($A5573, 'Fielding Data'!$A$1:$H$12056, 5, 0), 0)</f>
        <v>0</v>
      </c>
      <c r="R5573" s="13">
        <f>IFERROR(VLOOKUP($A5573, 'Fielding Data'!$A$1:$H$12056, 6, 0), 0)</f>
        <v>1</v>
      </c>
      <c r="S5573" s="13">
        <f>IFERROR(VLOOKUP($A5573, 'Fielding Data'!$A$1:$H$12056, 7, 0), 0)</f>
        <v>0</v>
      </c>
      <c r="T5573" s="13">
        <f>IFERROR(VLOOKUP($A5573, 'Fielding Data'!$A$1:$H$12056, 8, 0), 0)</f>
        <v>0</v>
      </c>
      <c r="U5573" s="13">
        <f>SUMIFS('Fielding Data'!E:E, 'Fielding Data'!$A:$A, $A5573)</f>
        <v>0</v>
      </c>
      <c r="V5573" s="13">
        <f>SUMIFS('Fielding Data'!F:F, 'Fielding Data'!$A:$A, $A5573)</f>
        <v>1</v>
      </c>
      <c r="W5573" s="13">
        <f>SUMIFS('Fielding Data'!G:G, 'Fielding Data'!$A:$A, $A5573)</f>
        <v>0</v>
      </c>
      <c r="X5573" s="13">
        <f>SUMIFS('Fielding Data'!H:H, 'Fielding Data'!$A:$A, $A5573)</f>
        <v>0</v>
      </c>
    </row>
    <row r="5574" spans="1:24" x14ac:dyDescent="0.3">
      <c r="A5574" s="13" t="str">
        <f t="shared" si="175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 t="shared" si="174"/>
        <v>LF</v>
      </c>
      <c r="Q5574" s="13">
        <f>IFERROR(VLOOKUP($A5574, 'Fielding Data'!$A$1:$H$12056, 5, 0), 0)</f>
        <v>2</v>
      </c>
      <c r="R5574" s="13">
        <f>IFERROR(VLOOKUP($A5574, 'Fielding Data'!$A$1:$H$12056, 6, 0), 0)</f>
        <v>0</v>
      </c>
      <c r="S5574" s="13">
        <f>IFERROR(VLOOKUP($A5574, 'Fielding Data'!$A$1:$H$12056, 7, 0), 0)</f>
        <v>0</v>
      </c>
      <c r="T5574" s="13">
        <f>IFERROR(VLOOKUP($A5574, 'Fielding Data'!$A$1:$H$12056, 8, 0), 0)</f>
        <v>0</v>
      </c>
      <c r="U5574" s="13">
        <f>SUMIFS('Fielding Data'!E:E, 'Fielding Data'!$A:$A, $A5574)</f>
        <v>4</v>
      </c>
      <c r="V5574" s="13">
        <f>SUMIFS('Fielding Data'!F:F, 'Fielding Data'!$A:$A, $A5574)</f>
        <v>0</v>
      </c>
      <c r="W5574" s="13">
        <f>SUMIFS('Fielding Data'!G:G, 'Fielding Data'!$A:$A, $A5574)</f>
        <v>0</v>
      </c>
      <c r="X5574" s="13">
        <f>SUMIFS('Fielding Data'!H:H, 'Fielding Data'!$A:$A, $A5574)</f>
        <v>0</v>
      </c>
    </row>
    <row r="5575" spans="1:24" x14ac:dyDescent="0.3">
      <c r="A5575" s="13" t="str">
        <f t="shared" si="175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 t="shared" si="174"/>
        <v>C</v>
      </c>
      <c r="Q5575" s="13">
        <f>IFERROR(VLOOKUP($A5575, 'Fielding Data'!$A$1:$H$12056, 5, 0), 0)</f>
        <v>75</v>
      </c>
      <c r="R5575" s="13">
        <f>IFERROR(VLOOKUP($A5575, 'Fielding Data'!$A$1:$H$12056, 6, 0), 0)</f>
        <v>13</v>
      </c>
      <c r="S5575" s="13">
        <f>IFERROR(VLOOKUP($A5575, 'Fielding Data'!$A$1:$H$12056, 7, 0), 0)</f>
        <v>1</v>
      </c>
      <c r="T5575" s="13">
        <f>IFERROR(VLOOKUP($A5575, 'Fielding Data'!$A$1:$H$12056, 8, 0), 0)</f>
        <v>1</v>
      </c>
      <c r="U5575" s="13">
        <f>SUMIFS('Fielding Data'!E:E, 'Fielding Data'!$A:$A, $A5575)</f>
        <v>75</v>
      </c>
      <c r="V5575" s="13">
        <f>SUMIFS('Fielding Data'!F:F, 'Fielding Data'!$A:$A, $A5575)</f>
        <v>13</v>
      </c>
      <c r="W5575" s="13">
        <f>SUMIFS('Fielding Data'!G:G, 'Fielding Data'!$A:$A, $A5575)</f>
        <v>1</v>
      </c>
      <c r="X5575" s="13">
        <f>SUMIFS('Fielding Data'!H:H, 'Fielding Data'!$A:$A, $A5575)</f>
        <v>1</v>
      </c>
    </row>
    <row r="5576" spans="1:24" x14ac:dyDescent="0.3">
      <c r="A5576" s="13" t="str">
        <f t="shared" si="175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 t="shared" si="174"/>
        <v>Other</v>
      </c>
      <c r="Q5576" s="13">
        <f>IFERROR(VLOOKUP($A5576, 'Fielding Data'!$A$1:$H$12056, 5, 0), 0)</f>
        <v>0</v>
      </c>
      <c r="R5576" s="13">
        <f>IFERROR(VLOOKUP($A5576, 'Fielding Data'!$A$1:$H$12056, 6, 0), 0)</f>
        <v>0</v>
      </c>
      <c r="S5576" s="13">
        <f>IFERROR(VLOOKUP($A5576, 'Fielding Data'!$A$1:$H$12056, 7, 0), 0)</f>
        <v>0</v>
      </c>
      <c r="T5576" s="13">
        <f>IFERROR(VLOOKUP($A5576, 'Fielding Data'!$A$1:$H$12056, 8, 0), 0)</f>
        <v>0</v>
      </c>
      <c r="U5576" s="13">
        <f>SUMIFS('Fielding Data'!E:E, 'Fielding Data'!$A:$A, $A5576)</f>
        <v>0</v>
      </c>
      <c r="V5576" s="13">
        <f>SUMIFS('Fielding Data'!F:F, 'Fielding Data'!$A:$A, $A5576)</f>
        <v>0</v>
      </c>
      <c r="W5576" s="13">
        <f>SUMIFS('Fielding Data'!G:G, 'Fielding Data'!$A:$A, $A5576)</f>
        <v>0</v>
      </c>
      <c r="X5576" s="13">
        <f>SUMIFS('Fielding Data'!H:H, 'Fielding Data'!$A:$A, $A5576)</f>
        <v>0</v>
      </c>
    </row>
    <row r="5577" spans="1:24" x14ac:dyDescent="0.3">
      <c r="A5577" s="13" t="str">
        <f t="shared" si="175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 t="shared" si="174"/>
        <v>P</v>
      </c>
      <c r="Q5577" s="13">
        <f>IFERROR(VLOOKUP($A5577, 'Fielding Data'!$A$1:$H$12056, 5, 0), 0)</f>
        <v>10</v>
      </c>
      <c r="R5577" s="13">
        <f>IFERROR(VLOOKUP($A5577, 'Fielding Data'!$A$1:$H$12056, 6, 0), 0)</f>
        <v>18</v>
      </c>
      <c r="S5577" s="13">
        <f>IFERROR(VLOOKUP($A5577, 'Fielding Data'!$A$1:$H$12056, 7, 0), 0)</f>
        <v>0</v>
      </c>
      <c r="T5577" s="13">
        <f>IFERROR(VLOOKUP($A5577, 'Fielding Data'!$A$1:$H$12056, 8, 0), 0)</f>
        <v>2</v>
      </c>
      <c r="U5577" s="13">
        <f>SUMIFS('Fielding Data'!E:E, 'Fielding Data'!$A:$A, $A5577)</f>
        <v>10</v>
      </c>
      <c r="V5577" s="13">
        <f>SUMIFS('Fielding Data'!F:F, 'Fielding Data'!$A:$A, $A5577)</f>
        <v>18</v>
      </c>
      <c r="W5577" s="13">
        <f>SUMIFS('Fielding Data'!G:G, 'Fielding Data'!$A:$A, $A5577)</f>
        <v>0</v>
      </c>
      <c r="X5577" s="13">
        <f>SUMIFS('Fielding Data'!H:H, 'Fielding Data'!$A:$A, $A5577)</f>
        <v>2</v>
      </c>
    </row>
    <row r="5578" spans="1:24" x14ac:dyDescent="0.3">
      <c r="A5578" s="13" t="str">
        <f t="shared" si="175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 t="shared" si="174"/>
        <v>2B</v>
      </c>
      <c r="Q5578" s="13">
        <f>IFERROR(VLOOKUP($A5578, 'Fielding Data'!$A$1:$H$12056, 5, 0), 0)</f>
        <v>216</v>
      </c>
      <c r="R5578" s="13">
        <f>IFERROR(VLOOKUP($A5578, 'Fielding Data'!$A$1:$H$12056, 6, 0), 0)</f>
        <v>307</v>
      </c>
      <c r="S5578" s="13">
        <f>IFERROR(VLOOKUP($A5578, 'Fielding Data'!$A$1:$H$12056, 7, 0), 0)</f>
        <v>2</v>
      </c>
      <c r="T5578" s="13">
        <f>IFERROR(VLOOKUP($A5578, 'Fielding Data'!$A$1:$H$12056, 8, 0), 0)</f>
        <v>68</v>
      </c>
      <c r="U5578" s="13">
        <f>SUMIFS('Fielding Data'!E:E, 'Fielding Data'!$A:$A, $A5578)</f>
        <v>216</v>
      </c>
      <c r="V5578" s="13">
        <f>SUMIFS('Fielding Data'!F:F, 'Fielding Data'!$A:$A, $A5578)</f>
        <v>307</v>
      </c>
      <c r="W5578" s="13">
        <f>SUMIFS('Fielding Data'!G:G, 'Fielding Data'!$A:$A, $A5578)</f>
        <v>2</v>
      </c>
      <c r="X5578" s="13">
        <f>SUMIFS('Fielding Data'!H:H, 'Fielding Data'!$A:$A, $A5578)</f>
        <v>68</v>
      </c>
    </row>
    <row r="5579" spans="1:24" x14ac:dyDescent="0.3">
      <c r="A5579" s="13" t="str">
        <f t="shared" si="175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 t="shared" si="174"/>
        <v>CF</v>
      </c>
      <c r="Q5579" s="13">
        <f>IFERROR(VLOOKUP($A5579, 'Fielding Data'!$A$1:$H$12056, 5, 0), 0)</f>
        <v>33</v>
      </c>
      <c r="R5579" s="13">
        <f>IFERROR(VLOOKUP($A5579, 'Fielding Data'!$A$1:$H$12056, 6, 0), 0)</f>
        <v>1</v>
      </c>
      <c r="S5579" s="13">
        <f>IFERROR(VLOOKUP($A5579, 'Fielding Data'!$A$1:$H$12056, 7, 0), 0)</f>
        <v>0</v>
      </c>
      <c r="T5579" s="13">
        <f>IFERROR(VLOOKUP($A5579, 'Fielding Data'!$A$1:$H$12056, 8, 0), 0)</f>
        <v>0</v>
      </c>
      <c r="U5579" s="13">
        <f>SUMIFS('Fielding Data'!E:E, 'Fielding Data'!$A:$A, $A5579)</f>
        <v>142</v>
      </c>
      <c r="V5579" s="13">
        <f>SUMIFS('Fielding Data'!F:F, 'Fielding Data'!$A:$A, $A5579)</f>
        <v>4</v>
      </c>
      <c r="W5579" s="13">
        <f>SUMIFS('Fielding Data'!G:G, 'Fielding Data'!$A:$A, $A5579)</f>
        <v>0</v>
      </c>
      <c r="X5579" s="13">
        <f>SUMIFS('Fielding Data'!H:H, 'Fielding Data'!$A:$A, $A5579)</f>
        <v>0</v>
      </c>
    </row>
    <row r="5580" spans="1:24" x14ac:dyDescent="0.3">
      <c r="A5580" s="13" t="str">
        <f t="shared" si="175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 t="shared" si="174"/>
        <v>P</v>
      </c>
      <c r="Q5580" s="13">
        <f>IFERROR(VLOOKUP($A5580, 'Fielding Data'!$A$1:$H$12056, 5, 0), 0)</f>
        <v>0</v>
      </c>
      <c r="R5580" s="13">
        <f>IFERROR(VLOOKUP($A5580, 'Fielding Data'!$A$1:$H$12056, 6, 0), 0)</f>
        <v>1</v>
      </c>
      <c r="S5580" s="13">
        <f>IFERROR(VLOOKUP($A5580, 'Fielding Data'!$A$1:$H$12056, 7, 0), 0)</f>
        <v>0</v>
      </c>
      <c r="T5580" s="13">
        <f>IFERROR(VLOOKUP($A5580, 'Fielding Data'!$A$1:$H$12056, 8, 0), 0)</f>
        <v>0</v>
      </c>
      <c r="U5580" s="13">
        <f>SUMIFS('Fielding Data'!E:E, 'Fielding Data'!$A:$A, $A5580)</f>
        <v>0</v>
      </c>
      <c r="V5580" s="13">
        <f>SUMIFS('Fielding Data'!F:F, 'Fielding Data'!$A:$A, $A5580)</f>
        <v>1</v>
      </c>
      <c r="W5580" s="13">
        <f>SUMIFS('Fielding Data'!G:G, 'Fielding Data'!$A:$A, $A5580)</f>
        <v>0</v>
      </c>
      <c r="X5580" s="13">
        <f>SUMIFS('Fielding Data'!H:H, 'Fielding Data'!$A:$A, $A5580)</f>
        <v>0</v>
      </c>
    </row>
    <row r="5581" spans="1:24" x14ac:dyDescent="0.3">
      <c r="A5581" s="13" t="str">
        <f t="shared" si="175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 t="shared" si="174"/>
        <v>P</v>
      </c>
      <c r="Q5581" s="13">
        <f>IFERROR(VLOOKUP($A5581, 'Fielding Data'!$A$1:$H$12056, 5, 0), 0)</f>
        <v>2</v>
      </c>
      <c r="R5581" s="13">
        <f>IFERROR(VLOOKUP($A5581, 'Fielding Data'!$A$1:$H$12056, 6, 0), 0)</f>
        <v>9</v>
      </c>
      <c r="S5581" s="13">
        <f>IFERROR(VLOOKUP($A5581, 'Fielding Data'!$A$1:$H$12056, 7, 0), 0)</f>
        <v>1</v>
      </c>
      <c r="T5581" s="13">
        <f>IFERROR(VLOOKUP($A5581, 'Fielding Data'!$A$1:$H$12056, 8, 0), 0)</f>
        <v>0</v>
      </c>
      <c r="U5581" s="13">
        <f>SUMIFS('Fielding Data'!E:E, 'Fielding Data'!$A:$A, $A5581)</f>
        <v>2</v>
      </c>
      <c r="V5581" s="13">
        <f>SUMIFS('Fielding Data'!F:F, 'Fielding Data'!$A:$A, $A5581)</f>
        <v>9</v>
      </c>
      <c r="W5581" s="13">
        <f>SUMIFS('Fielding Data'!G:G, 'Fielding Data'!$A:$A, $A5581)</f>
        <v>1</v>
      </c>
      <c r="X5581" s="13">
        <f>SUMIFS('Fielding Data'!H:H, 'Fielding Data'!$A:$A, $A5581)</f>
        <v>0</v>
      </c>
    </row>
    <row r="5582" spans="1:24" x14ac:dyDescent="0.3">
      <c r="A5582" s="13" t="str">
        <f t="shared" si="175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 t="shared" si="174"/>
        <v>P</v>
      </c>
      <c r="Q5582" s="13">
        <f>IFERROR(VLOOKUP($A5582, 'Fielding Data'!$A$1:$H$12056, 5, 0), 0)</f>
        <v>6</v>
      </c>
      <c r="R5582" s="13">
        <f>IFERROR(VLOOKUP($A5582, 'Fielding Data'!$A$1:$H$12056, 6, 0), 0)</f>
        <v>6</v>
      </c>
      <c r="S5582" s="13">
        <f>IFERROR(VLOOKUP($A5582, 'Fielding Data'!$A$1:$H$12056, 7, 0), 0)</f>
        <v>0</v>
      </c>
      <c r="T5582" s="13">
        <f>IFERROR(VLOOKUP($A5582, 'Fielding Data'!$A$1:$H$12056, 8, 0), 0)</f>
        <v>0</v>
      </c>
      <c r="U5582" s="13">
        <f>SUMIFS('Fielding Data'!E:E, 'Fielding Data'!$A:$A, $A5582)</f>
        <v>6</v>
      </c>
      <c r="V5582" s="13">
        <f>SUMIFS('Fielding Data'!F:F, 'Fielding Data'!$A:$A, $A5582)</f>
        <v>6</v>
      </c>
      <c r="W5582" s="13">
        <f>SUMIFS('Fielding Data'!G:G, 'Fielding Data'!$A:$A, $A5582)</f>
        <v>0</v>
      </c>
      <c r="X5582" s="13">
        <f>SUMIFS('Fielding Data'!H:H, 'Fielding Data'!$A:$A, $A5582)</f>
        <v>0</v>
      </c>
    </row>
    <row r="5583" spans="1:24" x14ac:dyDescent="0.3">
      <c r="A5583" s="13" t="str">
        <f t="shared" si="175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 t="shared" si="174"/>
        <v>C</v>
      </c>
      <c r="Q5583" s="13">
        <f>IFERROR(VLOOKUP($A5583, 'Fielding Data'!$A$1:$H$12056, 5, 0), 0)</f>
        <v>173</v>
      </c>
      <c r="R5583" s="13">
        <f>IFERROR(VLOOKUP($A5583, 'Fielding Data'!$A$1:$H$12056, 6, 0), 0)</f>
        <v>8</v>
      </c>
      <c r="S5583" s="13">
        <f>IFERROR(VLOOKUP($A5583, 'Fielding Data'!$A$1:$H$12056, 7, 0), 0)</f>
        <v>5</v>
      </c>
      <c r="T5583" s="13">
        <f>IFERROR(VLOOKUP($A5583, 'Fielding Data'!$A$1:$H$12056, 8, 0), 0)</f>
        <v>0</v>
      </c>
      <c r="U5583" s="13">
        <f>SUMIFS('Fielding Data'!E:E, 'Fielding Data'!$A:$A, $A5583)</f>
        <v>173</v>
      </c>
      <c r="V5583" s="13">
        <f>SUMIFS('Fielding Data'!F:F, 'Fielding Data'!$A:$A, $A5583)</f>
        <v>8</v>
      </c>
      <c r="W5583" s="13">
        <f>SUMIFS('Fielding Data'!G:G, 'Fielding Data'!$A:$A, $A5583)</f>
        <v>5</v>
      </c>
      <c r="X5583" s="13">
        <f>SUMIFS('Fielding Data'!H:H, 'Fielding Data'!$A:$A, $A5583)</f>
        <v>0</v>
      </c>
    </row>
    <row r="5584" spans="1:24" x14ac:dyDescent="0.3">
      <c r="A5584" s="13" t="str">
        <f t="shared" si="175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 t="shared" si="174"/>
        <v>2B</v>
      </c>
      <c r="Q5584" s="13">
        <f>IFERROR(VLOOKUP($A5584, 'Fielding Data'!$A$1:$H$12056, 5, 0), 0)</f>
        <v>4</v>
      </c>
      <c r="R5584" s="13">
        <f>IFERROR(VLOOKUP($A5584, 'Fielding Data'!$A$1:$H$12056, 6, 0), 0)</f>
        <v>7</v>
      </c>
      <c r="S5584" s="13">
        <f>IFERROR(VLOOKUP($A5584, 'Fielding Data'!$A$1:$H$12056, 7, 0), 0)</f>
        <v>1</v>
      </c>
      <c r="T5584" s="13">
        <f>IFERROR(VLOOKUP($A5584, 'Fielding Data'!$A$1:$H$12056, 8, 0), 0)</f>
        <v>2</v>
      </c>
      <c r="U5584" s="13">
        <f>SUMIFS('Fielding Data'!E:E, 'Fielding Data'!$A:$A, $A5584)</f>
        <v>4</v>
      </c>
      <c r="V5584" s="13">
        <f>SUMIFS('Fielding Data'!F:F, 'Fielding Data'!$A:$A, $A5584)</f>
        <v>7</v>
      </c>
      <c r="W5584" s="13">
        <f>SUMIFS('Fielding Data'!G:G, 'Fielding Data'!$A:$A, $A5584)</f>
        <v>1</v>
      </c>
      <c r="X5584" s="13">
        <f>SUMIFS('Fielding Data'!H:H, 'Fielding Data'!$A:$A, $A5584)</f>
        <v>2</v>
      </c>
    </row>
    <row r="5585" spans="1:24" x14ac:dyDescent="0.3">
      <c r="A5585" s="13" t="str">
        <f t="shared" si="175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 t="shared" si="174"/>
        <v>3B</v>
      </c>
      <c r="Q5585" s="13">
        <f>IFERROR(VLOOKUP($A5585, 'Fielding Data'!$A$1:$H$12056, 5, 0), 0)</f>
        <v>109</v>
      </c>
      <c r="R5585" s="13">
        <f>IFERROR(VLOOKUP($A5585, 'Fielding Data'!$A$1:$H$12056, 6, 0), 0)</f>
        <v>226</v>
      </c>
      <c r="S5585" s="13">
        <f>IFERROR(VLOOKUP($A5585, 'Fielding Data'!$A$1:$H$12056, 7, 0), 0)</f>
        <v>14</v>
      </c>
      <c r="T5585" s="13">
        <f>IFERROR(VLOOKUP($A5585, 'Fielding Data'!$A$1:$H$12056, 8, 0), 0)</f>
        <v>25</v>
      </c>
      <c r="U5585" s="13">
        <f>SUMIFS('Fielding Data'!E:E, 'Fielding Data'!$A:$A, $A5585)</f>
        <v>109</v>
      </c>
      <c r="V5585" s="13">
        <f>SUMIFS('Fielding Data'!F:F, 'Fielding Data'!$A:$A, $A5585)</f>
        <v>226</v>
      </c>
      <c r="W5585" s="13">
        <f>SUMIFS('Fielding Data'!G:G, 'Fielding Data'!$A:$A, $A5585)</f>
        <v>14</v>
      </c>
      <c r="X5585" s="13">
        <f>SUMIFS('Fielding Data'!H:H, 'Fielding Data'!$A:$A, $A5585)</f>
        <v>25</v>
      </c>
    </row>
    <row r="5586" spans="1:24" x14ac:dyDescent="0.3">
      <c r="A5586" s="13" t="str">
        <f t="shared" si="175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 t="shared" si="174"/>
        <v>OF</v>
      </c>
      <c r="Q5586" s="13">
        <f>IFERROR(VLOOKUP($A5586, 'Fielding Data'!$A$1:$H$12056, 5, 0), 0)</f>
        <v>144</v>
      </c>
      <c r="R5586" s="13">
        <f>IFERROR(VLOOKUP($A5586, 'Fielding Data'!$A$1:$H$12056, 6, 0), 0)</f>
        <v>5</v>
      </c>
      <c r="S5586" s="13">
        <f>IFERROR(VLOOKUP($A5586, 'Fielding Data'!$A$1:$H$12056, 7, 0), 0)</f>
        <v>2</v>
      </c>
      <c r="T5586" s="13">
        <f>IFERROR(VLOOKUP($A5586, 'Fielding Data'!$A$1:$H$12056, 8, 0), 0)</f>
        <v>2</v>
      </c>
      <c r="U5586" s="13">
        <f>SUMIFS('Fielding Data'!E:E, 'Fielding Data'!$A:$A, $A5586)</f>
        <v>288</v>
      </c>
      <c r="V5586" s="13">
        <f>SUMIFS('Fielding Data'!F:F, 'Fielding Data'!$A:$A, $A5586)</f>
        <v>10</v>
      </c>
      <c r="W5586" s="13">
        <f>SUMIFS('Fielding Data'!G:G, 'Fielding Data'!$A:$A, $A5586)</f>
        <v>4</v>
      </c>
      <c r="X5586" s="13">
        <f>SUMIFS('Fielding Data'!H:H, 'Fielding Data'!$A:$A, $A5586)</f>
        <v>4</v>
      </c>
    </row>
    <row r="5587" spans="1:24" x14ac:dyDescent="0.3">
      <c r="A5587" s="13" t="str">
        <f t="shared" si="175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 t="shared" si="174"/>
        <v>SS</v>
      </c>
      <c r="Q5587" s="13">
        <f>IFERROR(VLOOKUP($A5587, 'Fielding Data'!$A$1:$H$12056, 5, 0), 0)</f>
        <v>3</v>
      </c>
      <c r="R5587" s="13">
        <f>IFERROR(VLOOKUP($A5587, 'Fielding Data'!$A$1:$H$12056, 6, 0), 0)</f>
        <v>6</v>
      </c>
      <c r="S5587" s="13">
        <f>IFERROR(VLOOKUP($A5587, 'Fielding Data'!$A$1:$H$12056, 7, 0), 0)</f>
        <v>0</v>
      </c>
      <c r="T5587" s="13">
        <f>IFERROR(VLOOKUP($A5587, 'Fielding Data'!$A$1:$H$12056, 8, 0), 0)</f>
        <v>3</v>
      </c>
      <c r="U5587" s="13">
        <f>SUMIFS('Fielding Data'!E:E, 'Fielding Data'!$A:$A, $A5587)</f>
        <v>3</v>
      </c>
      <c r="V5587" s="13">
        <f>SUMIFS('Fielding Data'!F:F, 'Fielding Data'!$A:$A, $A5587)</f>
        <v>6</v>
      </c>
      <c r="W5587" s="13">
        <f>SUMIFS('Fielding Data'!G:G, 'Fielding Data'!$A:$A, $A5587)</f>
        <v>0</v>
      </c>
      <c r="X5587" s="13">
        <f>SUMIFS('Fielding Data'!H:H, 'Fielding Data'!$A:$A, $A5587)</f>
        <v>3</v>
      </c>
    </row>
    <row r="5588" spans="1:24" x14ac:dyDescent="0.3">
      <c r="A5588" s="13" t="str">
        <f t="shared" si="175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 t="shared" si="174"/>
        <v>CF</v>
      </c>
      <c r="Q5588" s="13">
        <f>IFERROR(VLOOKUP($A5588, 'Fielding Data'!$A$1:$H$12056, 5, 0), 0)</f>
        <v>151</v>
      </c>
      <c r="R5588" s="13">
        <f>IFERROR(VLOOKUP($A5588, 'Fielding Data'!$A$1:$H$12056, 6, 0), 0)</f>
        <v>8</v>
      </c>
      <c r="S5588" s="13">
        <f>IFERROR(VLOOKUP($A5588, 'Fielding Data'!$A$1:$H$12056, 7, 0), 0)</f>
        <v>1</v>
      </c>
      <c r="T5588" s="13">
        <f>IFERROR(VLOOKUP($A5588, 'Fielding Data'!$A$1:$H$12056, 8, 0), 0)</f>
        <v>2</v>
      </c>
      <c r="U5588" s="13">
        <f>SUMIFS('Fielding Data'!E:E, 'Fielding Data'!$A:$A, $A5588)</f>
        <v>302</v>
      </c>
      <c r="V5588" s="13">
        <f>SUMIFS('Fielding Data'!F:F, 'Fielding Data'!$A:$A, $A5588)</f>
        <v>16</v>
      </c>
      <c r="W5588" s="13">
        <f>SUMIFS('Fielding Data'!G:G, 'Fielding Data'!$A:$A, $A5588)</f>
        <v>2</v>
      </c>
      <c r="X5588" s="13">
        <f>SUMIFS('Fielding Data'!H:H, 'Fielding Data'!$A:$A, $A5588)</f>
        <v>4</v>
      </c>
    </row>
    <row r="5589" spans="1:24" x14ac:dyDescent="0.3">
      <c r="A5589" s="13" t="str">
        <f t="shared" si="175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 t="shared" si="174"/>
        <v>P</v>
      </c>
      <c r="Q5589" s="13">
        <f>IFERROR(VLOOKUP($A5589, 'Fielding Data'!$A$1:$H$12056, 5, 0), 0)</f>
        <v>1</v>
      </c>
      <c r="R5589" s="13">
        <f>IFERROR(VLOOKUP($A5589, 'Fielding Data'!$A$1:$H$12056, 6, 0), 0)</f>
        <v>8</v>
      </c>
      <c r="S5589" s="13">
        <f>IFERROR(VLOOKUP($A5589, 'Fielding Data'!$A$1:$H$12056, 7, 0), 0)</f>
        <v>0</v>
      </c>
      <c r="T5589" s="13">
        <f>IFERROR(VLOOKUP($A5589, 'Fielding Data'!$A$1:$H$12056, 8, 0), 0)</f>
        <v>0</v>
      </c>
      <c r="U5589" s="13">
        <f>SUMIFS('Fielding Data'!E:E, 'Fielding Data'!$A:$A, $A5589)</f>
        <v>1</v>
      </c>
      <c r="V5589" s="13">
        <f>SUMIFS('Fielding Data'!F:F, 'Fielding Data'!$A:$A, $A5589)</f>
        <v>8</v>
      </c>
      <c r="W5589" s="13">
        <f>SUMIFS('Fielding Data'!G:G, 'Fielding Data'!$A:$A, $A5589)</f>
        <v>0</v>
      </c>
      <c r="X5589" s="13">
        <f>SUMIFS('Fielding Data'!H:H, 'Fielding Data'!$A:$A, $A5589)</f>
        <v>0</v>
      </c>
    </row>
    <row r="5590" spans="1:24" x14ac:dyDescent="0.3">
      <c r="A5590" s="13" t="str">
        <f t="shared" si="175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 t="shared" si="174"/>
        <v>CF</v>
      </c>
      <c r="Q5590" s="13">
        <f>IFERROR(VLOOKUP($A5590, 'Fielding Data'!$A$1:$H$12056, 5, 0), 0)</f>
        <v>8</v>
      </c>
      <c r="R5590" s="13">
        <f>IFERROR(VLOOKUP($A5590, 'Fielding Data'!$A$1:$H$12056, 6, 0), 0)</f>
        <v>0</v>
      </c>
      <c r="S5590" s="13">
        <f>IFERROR(VLOOKUP($A5590, 'Fielding Data'!$A$1:$H$12056, 7, 0), 0)</f>
        <v>0</v>
      </c>
      <c r="T5590" s="13">
        <f>IFERROR(VLOOKUP($A5590, 'Fielding Data'!$A$1:$H$12056, 8, 0), 0)</f>
        <v>0</v>
      </c>
      <c r="U5590" s="13">
        <f>SUMIFS('Fielding Data'!E:E, 'Fielding Data'!$A:$A, $A5590)</f>
        <v>34</v>
      </c>
      <c r="V5590" s="13">
        <f>SUMIFS('Fielding Data'!F:F, 'Fielding Data'!$A:$A, $A5590)</f>
        <v>0</v>
      </c>
      <c r="W5590" s="13">
        <f>SUMIFS('Fielding Data'!G:G, 'Fielding Data'!$A:$A, $A5590)</f>
        <v>0</v>
      </c>
      <c r="X5590" s="13">
        <f>SUMIFS('Fielding Data'!H:H, 'Fielding Data'!$A:$A, $A5590)</f>
        <v>0</v>
      </c>
    </row>
    <row r="5591" spans="1:24" x14ac:dyDescent="0.3">
      <c r="A5591" s="13" t="str">
        <f t="shared" si="175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 t="shared" si="174"/>
        <v>P</v>
      </c>
      <c r="Q5591" s="13">
        <f>IFERROR(VLOOKUP($A5591, 'Fielding Data'!$A$1:$H$12056, 5, 0), 0)</f>
        <v>18</v>
      </c>
      <c r="R5591" s="13">
        <f>IFERROR(VLOOKUP($A5591, 'Fielding Data'!$A$1:$H$12056, 6, 0), 0)</f>
        <v>17</v>
      </c>
      <c r="S5591" s="13">
        <f>IFERROR(VLOOKUP($A5591, 'Fielding Data'!$A$1:$H$12056, 7, 0), 0)</f>
        <v>4</v>
      </c>
      <c r="T5591" s="13">
        <f>IFERROR(VLOOKUP($A5591, 'Fielding Data'!$A$1:$H$12056, 8, 0), 0)</f>
        <v>2</v>
      </c>
      <c r="U5591" s="13">
        <f>SUMIFS('Fielding Data'!E:E, 'Fielding Data'!$A:$A, $A5591)</f>
        <v>18</v>
      </c>
      <c r="V5591" s="13">
        <f>SUMIFS('Fielding Data'!F:F, 'Fielding Data'!$A:$A, $A5591)</f>
        <v>17</v>
      </c>
      <c r="W5591" s="13">
        <f>SUMIFS('Fielding Data'!G:G, 'Fielding Data'!$A:$A, $A5591)</f>
        <v>4</v>
      </c>
      <c r="X5591" s="13">
        <f>SUMIFS('Fielding Data'!H:H, 'Fielding Data'!$A:$A, $A5591)</f>
        <v>2</v>
      </c>
    </row>
    <row r="5592" spans="1:24" x14ac:dyDescent="0.3">
      <c r="A5592" s="13" t="str">
        <f t="shared" si="175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 t="shared" si="174"/>
        <v>P</v>
      </c>
      <c r="Q5592" s="13">
        <f>IFERROR(VLOOKUP($A5592, 'Fielding Data'!$A$1:$H$12056, 5, 0), 0)</f>
        <v>0</v>
      </c>
      <c r="R5592" s="13">
        <f>IFERROR(VLOOKUP($A5592, 'Fielding Data'!$A$1:$H$12056, 6, 0), 0)</f>
        <v>1</v>
      </c>
      <c r="S5592" s="13">
        <f>IFERROR(VLOOKUP($A5592, 'Fielding Data'!$A$1:$H$12056, 7, 0), 0)</f>
        <v>0</v>
      </c>
      <c r="T5592" s="13">
        <f>IFERROR(VLOOKUP($A5592, 'Fielding Data'!$A$1:$H$12056, 8, 0), 0)</f>
        <v>0</v>
      </c>
      <c r="U5592" s="13">
        <f>SUMIFS('Fielding Data'!E:E, 'Fielding Data'!$A:$A, $A5592)</f>
        <v>0</v>
      </c>
      <c r="V5592" s="13">
        <f>SUMIFS('Fielding Data'!F:F, 'Fielding Data'!$A:$A, $A5592)</f>
        <v>1</v>
      </c>
      <c r="W5592" s="13">
        <f>SUMIFS('Fielding Data'!G:G, 'Fielding Data'!$A:$A, $A5592)</f>
        <v>0</v>
      </c>
      <c r="X5592" s="13">
        <f>SUMIFS('Fielding Data'!H:H, 'Fielding Data'!$A:$A, $A5592)</f>
        <v>0</v>
      </c>
    </row>
    <row r="5593" spans="1:24" x14ac:dyDescent="0.3">
      <c r="A5593" s="13" t="str">
        <f t="shared" si="175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 t="shared" si="174"/>
        <v>1B</v>
      </c>
      <c r="Q5593" s="13">
        <f>IFERROR(VLOOKUP($A5593, 'Fielding Data'!$A$1:$H$12056, 5, 0), 0)</f>
        <v>246</v>
      </c>
      <c r="R5593" s="13">
        <f>IFERROR(VLOOKUP($A5593, 'Fielding Data'!$A$1:$H$12056, 6, 0), 0)</f>
        <v>22</v>
      </c>
      <c r="S5593" s="13">
        <f>IFERROR(VLOOKUP($A5593, 'Fielding Data'!$A$1:$H$12056, 7, 0), 0)</f>
        <v>1</v>
      </c>
      <c r="T5593" s="13">
        <f>IFERROR(VLOOKUP($A5593, 'Fielding Data'!$A$1:$H$12056, 8, 0), 0)</f>
        <v>20</v>
      </c>
      <c r="U5593" s="13">
        <f>SUMIFS('Fielding Data'!E:E, 'Fielding Data'!$A:$A, $A5593)</f>
        <v>1033</v>
      </c>
      <c r="V5593" s="13">
        <f>SUMIFS('Fielding Data'!F:F, 'Fielding Data'!$A:$A, $A5593)</f>
        <v>73</v>
      </c>
      <c r="W5593" s="13">
        <f>SUMIFS('Fielding Data'!G:G, 'Fielding Data'!$A:$A, $A5593)</f>
        <v>6</v>
      </c>
      <c r="X5593" s="13">
        <f>SUMIFS('Fielding Data'!H:H, 'Fielding Data'!$A:$A, $A5593)</f>
        <v>28</v>
      </c>
    </row>
    <row r="5594" spans="1:24" x14ac:dyDescent="0.3">
      <c r="A5594" s="13" t="str">
        <f t="shared" si="175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 t="shared" si="174"/>
        <v>CF</v>
      </c>
      <c r="Q5594" s="13">
        <f>IFERROR(VLOOKUP($A5594, 'Fielding Data'!$A$1:$H$12056, 5, 0), 0)</f>
        <v>36</v>
      </c>
      <c r="R5594" s="13">
        <f>IFERROR(VLOOKUP($A5594, 'Fielding Data'!$A$1:$H$12056, 6, 0), 0)</f>
        <v>0</v>
      </c>
      <c r="S5594" s="13">
        <f>IFERROR(VLOOKUP($A5594, 'Fielding Data'!$A$1:$H$12056, 7, 0), 0)</f>
        <v>0</v>
      </c>
      <c r="T5594" s="13">
        <f>IFERROR(VLOOKUP($A5594, 'Fielding Data'!$A$1:$H$12056, 8, 0), 0)</f>
        <v>0</v>
      </c>
      <c r="U5594" s="13">
        <f>SUMIFS('Fielding Data'!E:E, 'Fielding Data'!$A:$A, $A5594)</f>
        <v>230</v>
      </c>
      <c r="V5594" s="13">
        <f>SUMIFS('Fielding Data'!F:F, 'Fielding Data'!$A:$A, $A5594)</f>
        <v>6</v>
      </c>
      <c r="W5594" s="13">
        <f>SUMIFS('Fielding Data'!G:G, 'Fielding Data'!$A:$A, $A5594)</f>
        <v>0</v>
      </c>
      <c r="X5594" s="13">
        <f>SUMIFS('Fielding Data'!H:H, 'Fielding Data'!$A:$A, $A5594)</f>
        <v>0</v>
      </c>
    </row>
    <row r="5595" spans="1:24" x14ac:dyDescent="0.3">
      <c r="A5595" s="13" t="str">
        <f t="shared" si="175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 t="shared" si="174"/>
        <v>P</v>
      </c>
      <c r="Q5595" s="13">
        <f>IFERROR(VLOOKUP($A5595, 'Fielding Data'!$A$1:$H$12056, 5, 0), 0)</f>
        <v>1</v>
      </c>
      <c r="R5595" s="13">
        <f>IFERROR(VLOOKUP($A5595, 'Fielding Data'!$A$1:$H$12056, 6, 0), 0)</f>
        <v>5</v>
      </c>
      <c r="S5595" s="13">
        <f>IFERROR(VLOOKUP($A5595, 'Fielding Data'!$A$1:$H$12056, 7, 0), 0)</f>
        <v>0</v>
      </c>
      <c r="T5595" s="13">
        <f>IFERROR(VLOOKUP($A5595, 'Fielding Data'!$A$1:$H$12056, 8, 0), 0)</f>
        <v>0</v>
      </c>
      <c r="U5595" s="13">
        <f>SUMIFS('Fielding Data'!E:E, 'Fielding Data'!$A:$A, $A5595)</f>
        <v>1</v>
      </c>
      <c r="V5595" s="13">
        <f>SUMIFS('Fielding Data'!F:F, 'Fielding Data'!$A:$A, $A5595)</f>
        <v>5</v>
      </c>
      <c r="W5595" s="13">
        <f>SUMIFS('Fielding Data'!G:G, 'Fielding Data'!$A:$A, $A5595)</f>
        <v>0</v>
      </c>
      <c r="X5595" s="13">
        <f>SUMIFS('Fielding Data'!H:H, 'Fielding Data'!$A:$A, $A5595)</f>
        <v>0</v>
      </c>
    </row>
    <row r="5596" spans="1:24" x14ac:dyDescent="0.3">
      <c r="A5596" s="13" t="str">
        <f t="shared" si="175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 t="shared" si="174"/>
        <v>P</v>
      </c>
      <c r="Q5596" s="13">
        <f>IFERROR(VLOOKUP($A5596, 'Fielding Data'!$A$1:$H$12056, 5, 0), 0)</f>
        <v>0</v>
      </c>
      <c r="R5596" s="13">
        <f>IFERROR(VLOOKUP($A5596, 'Fielding Data'!$A$1:$H$12056, 6, 0), 0)</f>
        <v>0</v>
      </c>
      <c r="S5596" s="13">
        <f>IFERROR(VLOOKUP($A5596, 'Fielding Data'!$A$1:$H$12056, 7, 0), 0)</f>
        <v>0</v>
      </c>
      <c r="T5596" s="13">
        <f>IFERROR(VLOOKUP($A5596, 'Fielding Data'!$A$1:$H$12056, 8, 0), 0)</f>
        <v>0</v>
      </c>
      <c r="U5596" s="13">
        <f>SUMIFS('Fielding Data'!E:E, 'Fielding Data'!$A:$A, $A5596)</f>
        <v>0</v>
      </c>
      <c r="V5596" s="13">
        <f>SUMIFS('Fielding Data'!F:F, 'Fielding Data'!$A:$A, $A5596)</f>
        <v>0</v>
      </c>
      <c r="W5596" s="13">
        <f>SUMIFS('Fielding Data'!G:G, 'Fielding Data'!$A:$A, $A5596)</f>
        <v>0</v>
      </c>
      <c r="X5596" s="13">
        <f>SUMIFS('Fielding Data'!H:H, 'Fielding Data'!$A:$A, $A5596)</f>
        <v>0</v>
      </c>
    </row>
    <row r="5597" spans="1:24" x14ac:dyDescent="0.3">
      <c r="A5597" s="13" t="str">
        <f t="shared" si="175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 t="shared" si="174"/>
        <v>LF</v>
      </c>
      <c r="Q5597" s="13">
        <f>IFERROR(VLOOKUP($A5597, 'Fielding Data'!$A$1:$H$12056, 5, 0), 0)</f>
        <v>3</v>
      </c>
      <c r="R5597" s="13">
        <f>IFERROR(VLOOKUP($A5597, 'Fielding Data'!$A$1:$H$12056, 6, 0), 0)</f>
        <v>0</v>
      </c>
      <c r="S5597" s="13">
        <f>IFERROR(VLOOKUP($A5597, 'Fielding Data'!$A$1:$H$12056, 7, 0), 0)</f>
        <v>0</v>
      </c>
      <c r="T5597" s="13">
        <f>IFERROR(VLOOKUP($A5597, 'Fielding Data'!$A$1:$H$12056, 8, 0), 0)</f>
        <v>0</v>
      </c>
      <c r="U5597" s="13">
        <f>SUMIFS('Fielding Data'!E:E, 'Fielding Data'!$A:$A, $A5597)</f>
        <v>6</v>
      </c>
      <c r="V5597" s="13">
        <f>SUMIFS('Fielding Data'!F:F, 'Fielding Data'!$A:$A, $A5597)</f>
        <v>0</v>
      </c>
      <c r="W5597" s="13">
        <f>SUMIFS('Fielding Data'!G:G, 'Fielding Data'!$A:$A, $A5597)</f>
        <v>0</v>
      </c>
      <c r="X5597" s="13">
        <f>SUMIFS('Fielding Data'!H:H, 'Fielding Data'!$A:$A, $A5597)</f>
        <v>0</v>
      </c>
    </row>
    <row r="5598" spans="1:24" x14ac:dyDescent="0.3">
      <c r="A5598" s="13" t="str">
        <f t="shared" si="175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 t="shared" si="174"/>
        <v>P</v>
      </c>
      <c r="Q5598" s="13">
        <f>IFERROR(VLOOKUP($A5598, 'Fielding Data'!$A$1:$H$12056, 5, 0), 0)</f>
        <v>0</v>
      </c>
      <c r="R5598" s="13">
        <f>IFERROR(VLOOKUP($A5598, 'Fielding Data'!$A$1:$H$12056, 6, 0), 0)</f>
        <v>0</v>
      </c>
      <c r="S5598" s="13">
        <f>IFERROR(VLOOKUP($A5598, 'Fielding Data'!$A$1:$H$12056, 7, 0), 0)</f>
        <v>0</v>
      </c>
      <c r="T5598" s="13">
        <f>IFERROR(VLOOKUP($A5598, 'Fielding Data'!$A$1:$H$12056, 8, 0), 0)</f>
        <v>0</v>
      </c>
      <c r="U5598" s="13">
        <f>SUMIFS('Fielding Data'!E:E, 'Fielding Data'!$A:$A, $A5598)</f>
        <v>0</v>
      </c>
      <c r="V5598" s="13">
        <f>SUMIFS('Fielding Data'!F:F, 'Fielding Data'!$A:$A, $A5598)</f>
        <v>0</v>
      </c>
      <c r="W5598" s="13">
        <f>SUMIFS('Fielding Data'!G:G, 'Fielding Data'!$A:$A, $A5598)</f>
        <v>0</v>
      </c>
      <c r="X5598" s="13">
        <f>SUMIFS('Fielding Data'!H:H, 'Fielding Data'!$A:$A, $A5598)</f>
        <v>0</v>
      </c>
    </row>
    <row r="5599" spans="1:24" x14ac:dyDescent="0.3">
      <c r="A5599" s="13" t="str">
        <f t="shared" si="175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 t="shared" si="174"/>
        <v>CF</v>
      </c>
      <c r="Q5599" s="13">
        <f>IFERROR(VLOOKUP($A5599, 'Fielding Data'!$A$1:$H$12056, 5, 0), 0)</f>
        <v>104</v>
      </c>
      <c r="R5599" s="13">
        <f>IFERROR(VLOOKUP($A5599, 'Fielding Data'!$A$1:$H$12056, 6, 0), 0)</f>
        <v>8</v>
      </c>
      <c r="S5599" s="13">
        <f>IFERROR(VLOOKUP($A5599, 'Fielding Data'!$A$1:$H$12056, 7, 0), 0)</f>
        <v>2</v>
      </c>
      <c r="T5599" s="13">
        <f>IFERROR(VLOOKUP($A5599, 'Fielding Data'!$A$1:$H$12056, 8, 0), 0)</f>
        <v>1</v>
      </c>
      <c r="U5599" s="13">
        <f>SUMIFS('Fielding Data'!E:E, 'Fielding Data'!$A:$A, $A5599)</f>
        <v>508</v>
      </c>
      <c r="V5599" s="13">
        <f>SUMIFS('Fielding Data'!F:F, 'Fielding Data'!$A:$A, $A5599)</f>
        <v>30</v>
      </c>
      <c r="W5599" s="13">
        <f>SUMIFS('Fielding Data'!G:G, 'Fielding Data'!$A:$A, $A5599)</f>
        <v>6</v>
      </c>
      <c r="X5599" s="13">
        <f>SUMIFS('Fielding Data'!H:H, 'Fielding Data'!$A:$A, $A5599)</f>
        <v>6</v>
      </c>
    </row>
    <row r="5600" spans="1:24" x14ac:dyDescent="0.3">
      <c r="A5600" s="13" t="str">
        <f t="shared" si="175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 t="shared" si="174"/>
        <v>1B</v>
      </c>
      <c r="Q5600" s="13">
        <f>IFERROR(VLOOKUP($A5600, 'Fielding Data'!$A$1:$H$12056, 5, 0), 0)</f>
        <v>879</v>
      </c>
      <c r="R5600" s="13">
        <f>IFERROR(VLOOKUP($A5600, 'Fielding Data'!$A$1:$H$12056, 6, 0), 0)</f>
        <v>80</v>
      </c>
      <c r="S5600" s="13">
        <f>IFERROR(VLOOKUP($A5600, 'Fielding Data'!$A$1:$H$12056, 7, 0), 0)</f>
        <v>3</v>
      </c>
      <c r="T5600" s="13">
        <f>IFERROR(VLOOKUP($A5600, 'Fielding Data'!$A$1:$H$12056, 8, 0), 0)</f>
        <v>78</v>
      </c>
      <c r="U5600" s="13">
        <f>SUMIFS('Fielding Data'!E:E, 'Fielding Data'!$A:$A, $A5600)</f>
        <v>879</v>
      </c>
      <c r="V5600" s="13">
        <f>SUMIFS('Fielding Data'!F:F, 'Fielding Data'!$A:$A, $A5600)</f>
        <v>81</v>
      </c>
      <c r="W5600" s="13">
        <f>SUMIFS('Fielding Data'!G:G, 'Fielding Data'!$A:$A, $A5600)</f>
        <v>3</v>
      </c>
      <c r="X5600" s="13">
        <f>SUMIFS('Fielding Data'!H:H, 'Fielding Data'!$A:$A, $A5600)</f>
        <v>78</v>
      </c>
    </row>
    <row r="5601" spans="1:24" x14ac:dyDescent="0.3">
      <c r="A5601" s="13" t="str">
        <f t="shared" si="175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 t="shared" si="174"/>
        <v>2B</v>
      </c>
      <c r="Q5601" s="13">
        <f>IFERROR(VLOOKUP($A5601, 'Fielding Data'!$A$1:$H$12056, 5, 0), 0)</f>
        <v>89</v>
      </c>
      <c r="R5601" s="13">
        <f>IFERROR(VLOOKUP($A5601, 'Fielding Data'!$A$1:$H$12056, 6, 0), 0)</f>
        <v>130</v>
      </c>
      <c r="S5601" s="13">
        <f>IFERROR(VLOOKUP($A5601, 'Fielding Data'!$A$1:$H$12056, 7, 0), 0)</f>
        <v>6</v>
      </c>
      <c r="T5601" s="13">
        <f>IFERROR(VLOOKUP($A5601, 'Fielding Data'!$A$1:$H$12056, 8, 0), 0)</f>
        <v>41</v>
      </c>
      <c r="U5601" s="13">
        <f>SUMIFS('Fielding Data'!E:E, 'Fielding Data'!$A:$A, $A5601)</f>
        <v>108</v>
      </c>
      <c r="V5601" s="13">
        <f>SUMIFS('Fielding Data'!F:F, 'Fielding Data'!$A:$A, $A5601)</f>
        <v>167</v>
      </c>
      <c r="W5601" s="13">
        <f>SUMIFS('Fielding Data'!G:G, 'Fielding Data'!$A:$A, $A5601)</f>
        <v>7</v>
      </c>
      <c r="X5601" s="13">
        <f>SUMIFS('Fielding Data'!H:H, 'Fielding Data'!$A:$A, $A5601)</f>
        <v>50</v>
      </c>
    </row>
    <row r="5602" spans="1:24" x14ac:dyDescent="0.3">
      <c r="A5602" s="13" t="str">
        <f t="shared" si="175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 t="shared" si="174"/>
        <v>P</v>
      </c>
      <c r="Q5602" s="13">
        <f>IFERROR(VLOOKUP($A5602, 'Fielding Data'!$A$1:$H$12056, 5, 0), 0)</f>
        <v>1</v>
      </c>
      <c r="R5602" s="13">
        <f>IFERROR(VLOOKUP($A5602, 'Fielding Data'!$A$1:$H$12056, 6, 0), 0)</f>
        <v>0</v>
      </c>
      <c r="S5602" s="13">
        <f>IFERROR(VLOOKUP($A5602, 'Fielding Data'!$A$1:$H$12056, 7, 0), 0)</f>
        <v>0</v>
      </c>
      <c r="T5602" s="13">
        <f>IFERROR(VLOOKUP($A5602, 'Fielding Data'!$A$1:$H$12056, 8, 0), 0)</f>
        <v>0</v>
      </c>
      <c r="U5602" s="13">
        <f>SUMIFS('Fielding Data'!E:E, 'Fielding Data'!$A:$A, $A5602)</f>
        <v>1</v>
      </c>
      <c r="V5602" s="13">
        <f>SUMIFS('Fielding Data'!F:F, 'Fielding Data'!$A:$A, $A5602)</f>
        <v>0</v>
      </c>
      <c r="W5602" s="13">
        <f>SUMIFS('Fielding Data'!G:G, 'Fielding Data'!$A:$A, $A5602)</f>
        <v>0</v>
      </c>
      <c r="X5602" s="13">
        <f>SUMIFS('Fielding Data'!H:H, 'Fielding Data'!$A:$A, $A5602)</f>
        <v>0</v>
      </c>
    </row>
    <row r="5603" spans="1:24" x14ac:dyDescent="0.3">
      <c r="A5603" s="13" t="str">
        <f t="shared" si="175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 t="shared" si="174"/>
        <v>P</v>
      </c>
      <c r="Q5603" s="13">
        <f>IFERROR(VLOOKUP($A5603, 'Fielding Data'!$A$1:$H$12056, 5, 0), 0)</f>
        <v>3</v>
      </c>
      <c r="R5603" s="13">
        <f>IFERROR(VLOOKUP($A5603, 'Fielding Data'!$A$1:$H$12056, 6, 0), 0)</f>
        <v>4</v>
      </c>
      <c r="S5603" s="13">
        <f>IFERROR(VLOOKUP($A5603, 'Fielding Data'!$A$1:$H$12056, 7, 0), 0)</f>
        <v>0</v>
      </c>
      <c r="T5603" s="13">
        <f>IFERROR(VLOOKUP($A5603, 'Fielding Data'!$A$1:$H$12056, 8, 0), 0)</f>
        <v>0</v>
      </c>
      <c r="U5603" s="13">
        <f>SUMIFS('Fielding Data'!E:E, 'Fielding Data'!$A:$A, $A5603)</f>
        <v>3</v>
      </c>
      <c r="V5603" s="13">
        <f>SUMIFS('Fielding Data'!F:F, 'Fielding Data'!$A:$A, $A5603)</f>
        <v>4</v>
      </c>
      <c r="W5603" s="13">
        <f>SUMIFS('Fielding Data'!G:G, 'Fielding Data'!$A:$A, $A5603)</f>
        <v>0</v>
      </c>
      <c r="X5603" s="13">
        <f>SUMIFS('Fielding Data'!H:H, 'Fielding Data'!$A:$A, $A5603)</f>
        <v>0</v>
      </c>
    </row>
    <row r="5604" spans="1:24" x14ac:dyDescent="0.3">
      <c r="A5604" s="13" t="str">
        <f t="shared" si="175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 t="shared" si="174"/>
        <v>P</v>
      </c>
      <c r="Q5604" s="13">
        <f>IFERROR(VLOOKUP($A5604, 'Fielding Data'!$A$1:$H$12056, 5, 0), 0)</f>
        <v>0</v>
      </c>
      <c r="R5604" s="13">
        <f>IFERROR(VLOOKUP($A5604, 'Fielding Data'!$A$1:$H$12056, 6, 0), 0)</f>
        <v>2</v>
      </c>
      <c r="S5604" s="13">
        <f>IFERROR(VLOOKUP($A5604, 'Fielding Data'!$A$1:$H$12056, 7, 0), 0)</f>
        <v>0</v>
      </c>
      <c r="T5604" s="13">
        <f>IFERROR(VLOOKUP($A5604, 'Fielding Data'!$A$1:$H$12056, 8, 0), 0)</f>
        <v>1</v>
      </c>
      <c r="U5604" s="13">
        <f>SUMIFS('Fielding Data'!E:E, 'Fielding Data'!$A:$A, $A5604)</f>
        <v>0</v>
      </c>
      <c r="V5604" s="13">
        <f>SUMIFS('Fielding Data'!F:F, 'Fielding Data'!$A:$A, $A5604)</f>
        <v>2</v>
      </c>
      <c r="W5604" s="13">
        <f>SUMIFS('Fielding Data'!G:G, 'Fielding Data'!$A:$A, $A5604)</f>
        <v>0</v>
      </c>
      <c r="X5604" s="13">
        <f>SUMIFS('Fielding Data'!H:H, 'Fielding Data'!$A:$A, $A5604)</f>
        <v>1</v>
      </c>
    </row>
    <row r="5605" spans="1:24" x14ac:dyDescent="0.3">
      <c r="A5605" s="13" t="str">
        <f t="shared" si="175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 t="shared" si="174"/>
        <v>P</v>
      </c>
      <c r="Q5605" s="13">
        <f>IFERROR(VLOOKUP($A5605, 'Fielding Data'!$A$1:$H$12056, 5, 0), 0)</f>
        <v>3</v>
      </c>
      <c r="R5605" s="13">
        <f>IFERROR(VLOOKUP($A5605, 'Fielding Data'!$A$1:$H$12056, 6, 0), 0)</f>
        <v>5</v>
      </c>
      <c r="S5605" s="13">
        <f>IFERROR(VLOOKUP($A5605, 'Fielding Data'!$A$1:$H$12056, 7, 0), 0)</f>
        <v>0</v>
      </c>
      <c r="T5605" s="13">
        <f>IFERROR(VLOOKUP($A5605, 'Fielding Data'!$A$1:$H$12056, 8, 0), 0)</f>
        <v>0</v>
      </c>
      <c r="U5605" s="13">
        <f>SUMIFS('Fielding Data'!E:E, 'Fielding Data'!$A:$A, $A5605)</f>
        <v>3</v>
      </c>
      <c r="V5605" s="13">
        <f>SUMIFS('Fielding Data'!F:F, 'Fielding Data'!$A:$A, $A5605)</f>
        <v>5</v>
      </c>
      <c r="W5605" s="13">
        <f>SUMIFS('Fielding Data'!G:G, 'Fielding Data'!$A:$A, $A5605)</f>
        <v>0</v>
      </c>
      <c r="X5605" s="13">
        <f>SUMIFS('Fielding Data'!H:H, 'Fielding Data'!$A:$A, $A5605)</f>
        <v>0</v>
      </c>
    </row>
    <row r="5606" spans="1:24" x14ac:dyDescent="0.3">
      <c r="A5606" s="13" t="str">
        <f t="shared" si="175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 t="shared" si="174"/>
        <v>P</v>
      </c>
      <c r="Q5606" s="13">
        <f>IFERROR(VLOOKUP($A5606, 'Fielding Data'!$A$1:$H$12056, 5, 0), 0)</f>
        <v>4</v>
      </c>
      <c r="R5606" s="13">
        <f>IFERROR(VLOOKUP($A5606, 'Fielding Data'!$A$1:$H$12056, 6, 0), 0)</f>
        <v>8</v>
      </c>
      <c r="S5606" s="13">
        <f>IFERROR(VLOOKUP($A5606, 'Fielding Data'!$A$1:$H$12056, 7, 0), 0)</f>
        <v>0</v>
      </c>
      <c r="T5606" s="13">
        <f>IFERROR(VLOOKUP($A5606, 'Fielding Data'!$A$1:$H$12056, 8, 0), 0)</f>
        <v>0</v>
      </c>
      <c r="U5606" s="13">
        <f>SUMIFS('Fielding Data'!E:E, 'Fielding Data'!$A:$A, $A5606)</f>
        <v>4</v>
      </c>
      <c r="V5606" s="13">
        <f>SUMIFS('Fielding Data'!F:F, 'Fielding Data'!$A:$A, $A5606)</f>
        <v>8</v>
      </c>
      <c r="W5606" s="13">
        <f>SUMIFS('Fielding Data'!G:G, 'Fielding Data'!$A:$A, $A5606)</f>
        <v>0</v>
      </c>
      <c r="X5606" s="13">
        <f>SUMIFS('Fielding Data'!H:H, 'Fielding Data'!$A:$A, $A5606)</f>
        <v>0</v>
      </c>
    </row>
    <row r="5607" spans="1:24" x14ac:dyDescent="0.3">
      <c r="A5607" s="13" t="str">
        <f t="shared" si="175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 t="shared" si="174"/>
        <v>LF</v>
      </c>
      <c r="Q5607" s="13">
        <f>IFERROR(VLOOKUP($A5607, 'Fielding Data'!$A$1:$H$12056, 5, 0), 0)</f>
        <v>42</v>
      </c>
      <c r="R5607" s="13">
        <f>IFERROR(VLOOKUP($A5607, 'Fielding Data'!$A$1:$H$12056, 6, 0), 0)</f>
        <v>1</v>
      </c>
      <c r="S5607" s="13">
        <f>IFERROR(VLOOKUP($A5607, 'Fielding Data'!$A$1:$H$12056, 7, 0), 0)</f>
        <v>0</v>
      </c>
      <c r="T5607" s="13">
        <f>IFERROR(VLOOKUP($A5607, 'Fielding Data'!$A$1:$H$12056, 8, 0), 0)</f>
        <v>1</v>
      </c>
      <c r="U5607" s="13">
        <f>SUMIFS('Fielding Data'!E:E, 'Fielding Data'!$A:$A, $A5607)</f>
        <v>84</v>
      </c>
      <c r="V5607" s="13">
        <f>SUMIFS('Fielding Data'!F:F, 'Fielding Data'!$A:$A, $A5607)</f>
        <v>2</v>
      </c>
      <c r="W5607" s="13">
        <f>SUMIFS('Fielding Data'!G:G, 'Fielding Data'!$A:$A, $A5607)</f>
        <v>0</v>
      </c>
      <c r="X5607" s="13">
        <f>SUMIFS('Fielding Data'!H:H, 'Fielding Data'!$A:$A, $A5607)</f>
        <v>2</v>
      </c>
    </row>
    <row r="5608" spans="1:24" x14ac:dyDescent="0.3">
      <c r="A5608" s="13" t="str">
        <f t="shared" si="175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 t="shared" si="174"/>
        <v>C</v>
      </c>
      <c r="Q5608" s="13">
        <f>IFERROR(VLOOKUP($A5608, 'Fielding Data'!$A$1:$H$12056, 5, 0), 0)</f>
        <v>4</v>
      </c>
      <c r="R5608" s="13">
        <f>IFERROR(VLOOKUP($A5608, 'Fielding Data'!$A$1:$H$12056, 6, 0), 0)</f>
        <v>0</v>
      </c>
      <c r="S5608" s="13">
        <f>IFERROR(VLOOKUP($A5608, 'Fielding Data'!$A$1:$H$12056, 7, 0), 0)</f>
        <v>0</v>
      </c>
      <c r="T5608" s="13">
        <f>IFERROR(VLOOKUP($A5608, 'Fielding Data'!$A$1:$H$12056, 8, 0), 0)</f>
        <v>0</v>
      </c>
      <c r="U5608" s="13">
        <f>SUMIFS('Fielding Data'!E:E, 'Fielding Data'!$A:$A, $A5608)</f>
        <v>4</v>
      </c>
      <c r="V5608" s="13">
        <f>SUMIFS('Fielding Data'!F:F, 'Fielding Data'!$A:$A, $A5608)</f>
        <v>0</v>
      </c>
      <c r="W5608" s="13">
        <f>SUMIFS('Fielding Data'!G:G, 'Fielding Data'!$A:$A, $A5608)</f>
        <v>0</v>
      </c>
      <c r="X5608" s="13">
        <f>SUMIFS('Fielding Data'!H:H, 'Fielding Data'!$A:$A, $A5608)</f>
        <v>0</v>
      </c>
    </row>
    <row r="5609" spans="1:24" x14ac:dyDescent="0.3">
      <c r="A5609" s="13" t="str">
        <f t="shared" si="175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 t="shared" si="174"/>
        <v>P</v>
      </c>
      <c r="Q5609" s="13">
        <f>IFERROR(VLOOKUP($A5609, 'Fielding Data'!$A$1:$H$12056, 5, 0), 0)</f>
        <v>4</v>
      </c>
      <c r="R5609" s="13">
        <f>IFERROR(VLOOKUP($A5609, 'Fielding Data'!$A$1:$H$12056, 6, 0), 0)</f>
        <v>25</v>
      </c>
      <c r="S5609" s="13">
        <f>IFERROR(VLOOKUP($A5609, 'Fielding Data'!$A$1:$H$12056, 7, 0), 0)</f>
        <v>0</v>
      </c>
      <c r="T5609" s="13">
        <f>IFERROR(VLOOKUP($A5609, 'Fielding Data'!$A$1:$H$12056, 8, 0), 0)</f>
        <v>6</v>
      </c>
      <c r="U5609" s="13">
        <f>SUMIFS('Fielding Data'!E:E, 'Fielding Data'!$A:$A, $A5609)</f>
        <v>4</v>
      </c>
      <c r="V5609" s="13">
        <f>SUMIFS('Fielding Data'!F:F, 'Fielding Data'!$A:$A, $A5609)</f>
        <v>25</v>
      </c>
      <c r="W5609" s="13">
        <f>SUMIFS('Fielding Data'!G:G, 'Fielding Data'!$A:$A, $A5609)</f>
        <v>0</v>
      </c>
      <c r="X5609" s="13">
        <f>SUMIFS('Fielding Data'!H:H, 'Fielding Data'!$A:$A, $A5609)</f>
        <v>6</v>
      </c>
    </row>
    <row r="5610" spans="1:24" x14ac:dyDescent="0.3">
      <c r="A5610" s="13" t="str">
        <f t="shared" si="175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 t="shared" si="174"/>
        <v>2B</v>
      </c>
      <c r="Q5610" s="13">
        <f>IFERROR(VLOOKUP($A5610, 'Fielding Data'!$A$1:$H$12056, 5, 0), 0)</f>
        <v>0</v>
      </c>
      <c r="R5610" s="13">
        <f>IFERROR(VLOOKUP($A5610, 'Fielding Data'!$A$1:$H$12056, 6, 0), 0)</f>
        <v>0</v>
      </c>
      <c r="S5610" s="13">
        <f>IFERROR(VLOOKUP($A5610, 'Fielding Data'!$A$1:$H$12056, 7, 0), 0)</f>
        <v>0</v>
      </c>
      <c r="T5610" s="13">
        <f>IFERROR(VLOOKUP($A5610, 'Fielding Data'!$A$1:$H$12056, 8, 0), 0)</f>
        <v>0</v>
      </c>
      <c r="U5610" s="13">
        <f>SUMIFS('Fielding Data'!E:E, 'Fielding Data'!$A:$A, $A5610)</f>
        <v>16</v>
      </c>
      <c r="V5610" s="13">
        <f>SUMIFS('Fielding Data'!F:F, 'Fielding Data'!$A:$A, $A5610)</f>
        <v>20</v>
      </c>
      <c r="W5610" s="13">
        <f>SUMIFS('Fielding Data'!G:G, 'Fielding Data'!$A:$A, $A5610)</f>
        <v>1</v>
      </c>
      <c r="X5610" s="13">
        <f>SUMIFS('Fielding Data'!H:H, 'Fielding Data'!$A:$A, $A5610)</f>
        <v>7</v>
      </c>
    </row>
    <row r="5611" spans="1:24" x14ac:dyDescent="0.3">
      <c r="A5611" s="13" t="str">
        <f t="shared" si="175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 t="shared" si="174"/>
        <v>C</v>
      </c>
      <c r="Q5611" s="13">
        <f>IFERROR(VLOOKUP($A5611, 'Fielding Data'!$A$1:$H$12056, 5, 0), 0)</f>
        <v>6</v>
      </c>
      <c r="R5611" s="13">
        <f>IFERROR(VLOOKUP($A5611, 'Fielding Data'!$A$1:$H$12056, 6, 0), 0)</f>
        <v>1</v>
      </c>
      <c r="S5611" s="13">
        <f>IFERROR(VLOOKUP($A5611, 'Fielding Data'!$A$1:$H$12056, 7, 0), 0)</f>
        <v>0</v>
      </c>
      <c r="T5611" s="13">
        <f>IFERROR(VLOOKUP($A5611, 'Fielding Data'!$A$1:$H$12056, 8, 0), 0)</f>
        <v>0</v>
      </c>
      <c r="U5611" s="13">
        <f>SUMIFS('Fielding Data'!E:E, 'Fielding Data'!$A:$A, $A5611)</f>
        <v>6</v>
      </c>
      <c r="V5611" s="13">
        <f>SUMIFS('Fielding Data'!F:F, 'Fielding Data'!$A:$A, $A5611)</f>
        <v>1</v>
      </c>
      <c r="W5611" s="13">
        <f>SUMIFS('Fielding Data'!G:G, 'Fielding Data'!$A:$A, $A5611)</f>
        <v>0</v>
      </c>
      <c r="X5611" s="13">
        <f>SUMIFS('Fielding Data'!H:H, 'Fielding Data'!$A:$A, $A5611)</f>
        <v>0</v>
      </c>
    </row>
    <row r="5612" spans="1:24" x14ac:dyDescent="0.3">
      <c r="A5612" s="13" t="str">
        <f t="shared" si="175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 t="shared" si="174"/>
        <v>1B</v>
      </c>
      <c r="Q5612" s="13">
        <f>IFERROR(VLOOKUP($A5612, 'Fielding Data'!$A$1:$H$12056, 5, 0), 0)</f>
        <v>0</v>
      </c>
      <c r="R5612" s="13">
        <f>IFERROR(VLOOKUP($A5612, 'Fielding Data'!$A$1:$H$12056, 6, 0), 0)</f>
        <v>2</v>
      </c>
      <c r="S5612" s="13">
        <f>IFERROR(VLOOKUP($A5612, 'Fielding Data'!$A$1:$H$12056, 7, 0), 0)</f>
        <v>0</v>
      </c>
      <c r="T5612" s="13">
        <f>IFERROR(VLOOKUP($A5612, 'Fielding Data'!$A$1:$H$12056, 8, 0), 0)</f>
        <v>0</v>
      </c>
      <c r="U5612" s="13">
        <f>SUMIFS('Fielding Data'!E:E, 'Fielding Data'!$A:$A, $A5612)</f>
        <v>90</v>
      </c>
      <c r="V5612" s="13">
        <f>SUMIFS('Fielding Data'!F:F, 'Fielding Data'!$A:$A, $A5612)</f>
        <v>8</v>
      </c>
      <c r="W5612" s="13">
        <f>SUMIFS('Fielding Data'!G:G, 'Fielding Data'!$A:$A, $A5612)</f>
        <v>4</v>
      </c>
      <c r="X5612" s="13">
        <f>SUMIFS('Fielding Data'!H:H, 'Fielding Data'!$A:$A, $A5612)</f>
        <v>2</v>
      </c>
    </row>
    <row r="5613" spans="1:24" x14ac:dyDescent="0.3">
      <c r="A5613" s="13" t="str">
        <f t="shared" si="175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 t="shared" si="174"/>
        <v>SS</v>
      </c>
      <c r="Q5613" s="13">
        <f>IFERROR(VLOOKUP($A5613, 'Fielding Data'!$A$1:$H$12056, 5, 0), 0)</f>
        <v>195</v>
      </c>
      <c r="R5613" s="13">
        <f>IFERROR(VLOOKUP($A5613, 'Fielding Data'!$A$1:$H$12056, 6, 0), 0)</f>
        <v>486</v>
      </c>
      <c r="S5613" s="13">
        <f>IFERROR(VLOOKUP($A5613, 'Fielding Data'!$A$1:$H$12056, 7, 0), 0)</f>
        <v>15</v>
      </c>
      <c r="T5613" s="13">
        <f>IFERROR(VLOOKUP($A5613, 'Fielding Data'!$A$1:$H$12056, 8, 0), 0)</f>
        <v>119</v>
      </c>
      <c r="U5613" s="13">
        <f>SUMIFS('Fielding Data'!E:E, 'Fielding Data'!$A:$A, $A5613)</f>
        <v>195</v>
      </c>
      <c r="V5613" s="13">
        <f>SUMIFS('Fielding Data'!F:F, 'Fielding Data'!$A:$A, $A5613)</f>
        <v>486</v>
      </c>
      <c r="W5613" s="13">
        <f>SUMIFS('Fielding Data'!G:G, 'Fielding Data'!$A:$A, $A5613)</f>
        <v>15</v>
      </c>
      <c r="X5613" s="13">
        <f>SUMIFS('Fielding Data'!H:H, 'Fielding Data'!$A:$A, $A5613)</f>
        <v>119</v>
      </c>
    </row>
    <row r="5614" spans="1:24" x14ac:dyDescent="0.3">
      <c r="A5614" s="13" t="str">
        <f t="shared" si="175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 t="shared" si="174"/>
        <v>3B</v>
      </c>
      <c r="Q5614" s="13">
        <f>IFERROR(VLOOKUP($A5614, 'Fielding Data'!$A$1:$H$12056, 5, 0), 0)</f>
        <v>74</v>
      </c>
      <c r="R5614" s="13">
        <f>IFERROR(VLOOKUP($A5614, 'Fielding Data'!$A$1:$H$12056, 6, 0), 0)</f>
        <v>184</v>
      </c>
      <c r="S5614" s="13">
        <f>IFERROR(VLOOKUP($A5614, 'Fielding Data'!$A$1:$H$12056, 7, 0), 0)</f>
        <v>10</v>
      </c>
      <c r="T5614" s="13">
        <f>IFERROR(VLOOKUP($A5614, 'Fielding Data'!$A$1:$H$12056, 8, 0), 0)</f>
        <v>12</v>
      </c>
      <c r="U5614" s="13">
        <f>SUMIFS('Fielding Data'!E:E, 'Fielding Data'!$A:$A, $A5614)</f>
        <v>74</v>
      </c>
      <c r="V5614" s="13">
        <f>SUMIFS('Fielding Data'!F:F, 'Fielding Data'!$A:$A, $A5614)</f>
        <v>184</v>
      </c>
      <c r="W5614" s="13">
        <f>SUMIFS('Fielding Data'!G:G, 'Fielding Data'!$A:$A, $A5614)</f>
        <v>10</v>
      </c>
      <c r="X5614" s="13">
        <f>SUMIFS('Fielding Data'!H:H, 'Fielding Data'!$A:$A, $A5614)</f>
        <v>12</v>
      </c>
    </row>
    <row r="5615" spans="1:24" x14ac:dyDescent="0.3">
      <c r="A5615" s="13" t="str">
        <f t="shared" si="175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 t="shared" si="174"/>
        <v>P</v>
      </c>
      <c r="Q5615" s="13">
        <f>IFERROR(VLOOKUP($A5615, 'Fielding Data'!$A$1:$H$12056, 5, 0), 0)</f>
        <v>2</v>
      </c>
      <c r="R5615" s="13">
        <f>IFERROR(VLOOKUP($A5615, 'Fielding Data'!$A$1:$H$12056, 6, 0), 0)</f>
        <v>8</v>
      </c>
      <c r="S5615" s="13">
        <f>IFERROR(VLOOKUP($A5615, 'Fielding Data'!$A$1:$H$12056, 7, 0), 0)</f>
        <v>0</v>
      </c>
      <c r="T5615" s="13">
        <f>IFERROR(VLOOKUP($A5615, 'Fielding Data'!$A$1:$H$12056, 8, 0), 0)</f>
        <v>0</v>
      </c>
      <c r="U5615" s="13">
        <f>SUMIFS('Fielding Data'!E:E, 'Fielding Data'!$A:$A, $A5615)</f>
        <v>2</v>
      </c>
      <c r="V5615" s="13">
        <f>SUMIFS('Fielding Data'!F:F, 'Fielding Data'!$A:$A, $A5615)</f>
        <v>8</v>
      </c>
      <c r="W5615" s="13">
        <f>SUMIFS('Fielding Data'!G:G, 'Fielding Data'!$A:$A, $A5615)</f>
        <v>0</v>
      </c>
      <c r="X5615" s="13">
        <f>SUMIFS('Fielding Data'!H:H, 'Fielding Data'!$A:$A, $A5615)</f>
        <v>0</v>
      </c>
    </row>
    <row r="5616" spans="1:24" x14ac:dyDescent="0.3">
      <c r="A5616" s="13" t="str">
        <f t="shared" si="175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 t="shared" si="174"/>
        <v>SS</v>
      </c>
      <c r="Q5616" s="13">
        <f>IFERROR(VLOOKUP($A5616, 'Fielding Data'!$A$1:$H$12056, 5, 0), 0)</f>
        <v>148</v>
      </c>
      <c r="R5616" s="13">
        <f>IFERROR(VLOOKUP($A5616, 'Fielding Data'!$A$1:$H$12056, 6, 0), 0)</f>
        <v>246</v>
      </c>
      <c r="S5616" s="13">
        <f>IFERROR(VLOOKUP($A5616, 'Fielding Data'!$A$1:$H$12056, 7, 0), 0)</f>
        <v>16</v>
      </c>
      <c r="T5616" s="13">
        <f>IFERROR(VLOOKUP($A5616, 'Fielding Data'!$A$1:$H$12056, 8, 0), 0)</f>
        <v>53</v>
      </c>
      <c r="U5616" s="13">
        <f>SUMIFS('Fielding Data'!E:E, 'Fielding Data'!$A:$A, $A5616)</f>
        <v>148</v>
      </c>
      <c r="V5616" s="13">
        <f>SUMIFS('Fielding Data'!F:F, 'Fielding Data'!$A:$A, $A5616)</f>
        <v>246</v>
      </c>
      <c r="W5616" s="13">
        <f>SUMIFS('Fielding Data'!G:G, 'Fielding Data'!$A:$A, $A5616)</f>
        <v>16</v>
      </c>
      <c r="X5616" s="13">
        <f>SUMIFS('Fielding Data'!H:H, 'Fielding Data'!$A:$A, $A5616)</f>
        <v>53</v>
      </c>
    </row>
    <row r="5617" spans="1:24" x14ac:dyDescent="0.3">
      <c r="A5617" s="13" t="str">
        <f t="shared" si="175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 t="shared" si="174"/>
        <v>2B</v>
      </c>
      <c r="Q5617" s="13">
        <f>IFERROR(VLOOKUP($A5617, 'Fielding Data'!$A$1:$H$12056, 5, 0), 0)</f>
        <v>14</v>
      </c>
      <c r="R5617" s="13">
        <f>IFERROR(VLOOKUP($A5617, 'Fielding Data'!$A$1:$H$12056, 6, 0), 0)</f>
        <v>24</v>
      </c>
      <c r="S5617" s="13">
        <f>IFERROR(VLOOKUP($A5617, 'Fielding Data'!$A$1:$H$12056, 7, 0), 0)</f>
        <v>0</v>
      </c>
      <c r="T5617" s="13">
        <f>IFERROR(VLOOKUP($A5617, 'Fielding Data'!$A$1:$H$12056, 8, 0), 0)</f>
        <v>6</v>
      </c>
      <c r="U5617" s="13">
        <f>SUMIFS('Fielding Data'!E:E, 'Fielding Data'!$A:$A, $A5617)</f>
        <v>90</v>
      </c>
      <c r="V5617" s="13">
        <f>SUMIFS('Fielding Data'!F:F, 'Fielding Data'!$A:$A, $A5617)</f>
        <v>179</v>
      </c>
      <c r="W5617" s="13">
        <f>SUMIFS('Fielding Data'!G:G, 'Fielding Data'!$A:$A, $A5617)</f>
        <v>4</v>
      </c>
      <c r="X5617" s="13">
        <f>SUMIFS('Fielding Data'!H:H, 'Fielding Data'!$A:$A, $A5617)</f>
        <v>40</v>
      </c>
    </row>
    <row r="5618" spans="1:24" x14ac:dyDescent="0.3">
      <c r="A5618" s="13" t="str">
        <f t="shared" si="175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 t="shared" si="174"/>
        <v>P</v>
      </c>
      <c r="Q5618" s="13">
        <f>IFERROR(VLOOKUP($A5618, 'Fielding Data'!$A$1:$H$12056, 5, 0), 0)</f>
        <v>0</v>
      </c>
      <c r="R5618" s="13">
        <f>IFERROR(VLOOKUP($A5618, 'Fielding Data'!$A$1:$H$12056, 6, 0), 0)</f>
        <v>0</v>
      </c>
      <c r="S5618" s="13">
        <f>IFERROR(VLOOKUP($A5618, 'Fielding Data'!$A$1:$H$12056, 7, 0), 0)</f>
        <v>0</v>
      </c>
      <c r="T5618" s="13">
        <f>IFERROR(VLOOKUP($A5618, 'Fielding Data'!$A$1:$H$12056, 8, 0), 0)</f>
        <v>0</v>
      </c>
      <c r="U5618" s="13">
        <f>SUMIFS('Fielding Data'!E:E, 'Fielding Data'!$A:$A, $A5618)</f>
        <v>0</v>
      </c>
      <c r="V5618" s="13">
        <f>SUMIFS('Fielding Data'!F:F, 'Fielding Data'!$A:$A, $A5618)</f>
        <v>0</v>
      </c>
      <c r="W5618" s="13">
        <f>SUMIFS('Fielding Data'!G:G, 'Fielding Data'!$A:$A, $A5618)</f>
        <v>0</v>
      </c>
      <c r="X5618" s="13">
        <f>SUMIFS('Fielding Data'!H:H, 'Fielding Data'!$A:$A, $A5618)</f>
        <v>0</v>
      </c>
    </row>
    <row r="5619" spans="1:24" x14ac:dyDescent="0.3">
      <c r="A5619" s="13" t="str">
        <f t="shared" si="175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 t="shared" si="174"/>
        <v>P</v>
      </c>
      <c r="Q5619" s="13">
        <f>IFERROR(VLOOKUP($A5619, 'Fielding Data'!$A$1:$H$12056, 5, 0), 0)</f>
        <v>3</v>
      </c>
      <c r="R5619" s="13">
        <f>IFERROR(VLOOKUP($A5619, 'Fielding Data'!$A$1:$H$12056, 6, 0), 0)</f>
        <v>1</v>
      </c>
      <c r="S5619" s="13">
        <f>IFERROR(VLOOKUP($A5619, 'Fielding Data'!$A$1:$H$12056, 7, 0), 0)</f>
        <v>0</v>
      </c>
      <c r="T5619" s="13">
        <f>IFERROR(VLOOKUP($A5619, 'Fielding Data'!$A$1:$H$12056, 8, 0), 0)</f>
        <v>0</v>
      </c>
      <c r="U5619" s="13">
        <f>SUMIFS('Fielding Data'!E:E, 'Fielding Data'!$A:$A, $A5619)</f>
        <v>3</v>
      </c>
      <c r="V5619" s="13">
        <f>SUMIFS('Fielding Data'!F:F, 'Fielding Data'!$A:$A, $A5619)</f>
        <v>1</v>
      </c>
      <c r="W5619" s="13">
        <f>SUMIFS('Fielding Data'!G:G, 'Fielding Data'!$A:$A, $A5619)</f>
        <v>0</v>
      </c>
      <c r="X5619" s="13">
        <f>SUMIFS('Fielding Data'!H:H, 'Fielding Data'!$A:$A, $A5619)</f>
        <v>0</v>
      </c>
    </row>
    <row r="5620" spans="1:24" x14ac:dyDescent="0.3">
      <c r="A5620" s="13" t="str">
        <f t="shared" si="175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 t="shared" si="174"/>
        <v>P</v>
      </c>
      <c r="Q5620" s="13">
        <f>IFERROR(VLOOKUP($A5620, 'Fielding Data'!$A$1:$H$12056, 5, 0), 0)</f>
        <v>1</v>
      </c>
      <c r="R5620" s="13">
        <f>IFERROR(VLOOKUP($A5620, 'Fielding Data'!$A$1:$H$12056, 6, 0), 0)</f>
        <v>0</v>
      </c>
      <c r="S5620" s="13">
        <f>IFERROR(VLOOKUP($A5620, 'Fielding Data'!$A$1:$H$12056, 7, 0), 0)</f>
        <v>0</v>
      </c>
      <c r="T5620" s="13">
        <f>IFERROR(VLOOKUP($A5620, 'Fielding Data'!$A$1:$H$12056, 8, 0), 0)</f>
        <v>0</v>
      </c>
      <c r="U5620" s="13">
        <f>SUMIFS('Fielding Data'!E:E, 'Fielding Data'!$A:$A, $A5620)</f>
        <v>1</v>
      </c>
      <c r="V5620" s="13">
        <f>SUMIFS('Fielding Data'!F:F, 'Fielding Data'!$A:$A, $A5620)</f>
        <v>0</v>
      </c>
      <c r="W5620" s="13">
        <f>SUMIFS('Fielding Data'!G:G, 'Fielding Data'!$A:$A, $A5620)</f>
        <v>0</v>
      </c>
      <c r="X5620" s="13">
        <f>SUMIFS('Fielding Data'!H:H, 'Fielding Data'!$A:$A, $A5620)</f>
        <v>0</v>
      </c>
    </row>
    <row r="5621" spans="1:24" x14ac:dyDescent="0.3">
      <c r="A5621" s="13" t="str">
        <f t="shared" si="175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 t="shared" si="174"/>
        <v>P</v>
      </c>
      <c r="Q5621" s="13">
        <f>IFERROR(VLOOKUP($A5621, 'Fielding Data'!$A$1:$H$12056, 5, 0), 0)</f>
        <v>2</v>
      </c>
      <c r="R5621" s="13">
        <f>IFERROR(VLOOKUP($A5621, 'Fielding Data'!$A$1:$H$12056, 6, 0), 0)</f>
        <v>6</v>
      </c>
      <c r="S5621" s="13">
        <f>IFERROR(VLOOKUP($A5621, 'Fielding Data'!$A$1:$H$12056, 7, 0), 0)</f>
        <v>0</v>
      </c>
      <c r="T5621" s="13">
        <f>IFERROR(VLOOKUP($A5621, 'Fielding Data'!$A$1:$H$12056, 8, 0), 0)</f>
        <v>0</v>
      </c>
      <c r="U5621" s="13">
        <f>SUMIFS('Fielding Data'!E:E, 'Fielding Data'!$A:$A, $A5621)</f>
        <v>2</v>
      </c>
      <c r="V5621" s="13">
        <f>SUMIFS('Fielding Data'!F:F, 'Fielding Data'!$A:$A, $A5621)</f>
        <v>6</v>
      </c>
      <c r="W5621" s="13">
        <f>SUMIFS('Fielding Data'!G:G, 'Fielding Data'!$A:$A, $A5621)</f>
        <v>0</v>
      </c>
      <c r="X5621" s="13">
        <f>SUMIFS('Fielding Data'!H:H, 'Fielding Data'!$A:$A, $A5621)</f>
        <v>0</v>
      </c>
    </row>
    <row r="5622" spans="1:24" x14ac:dyDescent="0.3">
      <c r="A5622" s="13" t="str">
        <f t="shared" si="175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 t="shared" si="174"/>
        <v>P</v>
      </c>
      <c r="Q5622" s="13">
        <f>IFERROR(VLOOKUP($A5622, 'Fielding Data'!$A$1:$H$12056, 5, 0), 0)</f>
        <v>4</v>
      </c>
      <c r="R5622" s="13">
        <f>IFERROR(VLOOKUP($A5622, 'Fielding Data'!$A$1:$H$12056, 6, 0), 0)</f>
        <v>8</v>
      </c>
      <c r="S5622" s="13">
        <f>IFERROR(VLOOKUP($A5622, 'Fielding Data'!$A$1:$H$12056, 7, 0), 0)</f>
        <v>2</v>
      </c>
      <c r="T5622" s="13">
        <f>IFERROR(VLOOKUP($A5622, 'Fielding Data'!$A$1:$H$12056, 8, 0), 0)</f>
        <v>0</v>
      </c>
      <c r="U5622" s="13">
        <f>SUMIFS('Fielding Data'!E:E, 'Fielding Data'!$A:$A, $A5622)</f>
        <v>4</v>
      </c>
      <c r="V5622" s="13">
        <f>SUMIFS('Fielding Data'!F:F, 'Fielding Data'!$A:$A, $A5622)</f>
        <v>8</v>
      </c>
      <c r="W5622" s="13">
        <f>SUMIFS('Fielding Data'!G:G, 'Fielding Data'!$A:$A, $A5622)</f>
        <v>2</v>
      </c>
      <c r="X5622" s="13">
        <f>SUMIFS('Fielding Data'!H:H, 'Fielding Data'!$A:$A, $A5622)</f>
        <v>0</v>
      </c>
    </row>
    <row r="5623" spans="1:24" x14ac:dyDescent="0.3">
      <c r="A5623" s="13" t="str">
        <f t="shared" si="175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 t="shared" si="174"/>
        <v>C</v>
      </c>
      <c r="Q5623" s="13">
        <f>IFERROR(VLOOKUP($A5623, 'Fielding Data'!$A$1:$H$12056, 5, 0), 0)</f>
        <v>626</v>
      </c>
      <c r="R5623" s="13">
        <f>IFERROR(VLOOKUP($A5623, 'Fielding Data'!$A$1:$H$12056, 6, 0), 0)</f>
        <v>54</v>
      </c>
      <c r="S5623" s="13">
        <f>IFERROR(VLOOKUP($A5623, 'Fielding Data'!$A$1:$H$12056, 7, 0), 0)</f>
        <v>5</v>
      </c>
      <c r="T5623" s="13">
        <f>IFERROR(VLOOKUP($A5623, 'Fielding Data'!$A$1:$H$12056, 8, 0), 0)</f>
        <v>2</v>
      </c>
      <c r="U5623" s="13">
        <f>SUMIFS('Fielding Data'!E:E, 'Fielding Data'!$A:$A, $A5623)</f>
        <v>626</v>
      </c>
      <c r="V5623" s="13">
        <f>SUMIFS('Fielding Data'!F:F, 'Fielding Data'!$A:$A, $A5623)</f>
        <v>54</v>
      </c>
      <c r="W5623" s="13">
        <f>SUMIFS('Fielding Data'!G:G, 'Fielding Data'!$A:$A, $A5623)</f>
        <v>5</v>
      </c>
      <c r="X5623" s="13">
        <f>SUMIFS('Fielding Data'!H:H, 'Fielding Data'!$A:$A, $A5623)</f>
        <v>2</v>
      </c>
    </row>
    <row r="5624" spans="1:24" x14ac:dyDescent="0.3">
      <c r="A5624" s="13" t="str">
        <f t="shared" si="175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 t="shared" si="174"/>
        <v>P</v>
      </c>
      <c r="Q5624" s="13">
        <f>IFERROR(VLOOKUP($A5624, 'Fielding Data'!$A$1:$H$12056, 5, 0), 0)</f>
        <v>2</v>
      </c>
      <c r="R5624" s="13">
        <f>IFERROR(VLOOKUP($A5624, 'Fielding Data'!$A$1:$H$12056, 6, 0), 0)</f>
        <v>3</v>
      </c>
      <c r="S5624" s="13">
        <f>IFERROR(VLOOKUP($A5624, 'Fielding Data'!$A$1:$H$12056, 7, 0), 0)</f>
        <v>0</v>
      </c>
      <c r="T5624" s="13">
        <f>IFERROR(VLOOKUP($A5624, 'Fielding Data'!$A$1:$H$12056, 8, 0), 0)</f>
        <v>0</v>
      </c>
      <c r="U5624" s="13">
        <f>SUMIFS('Fielding Data'!E:E, 'Fielding Data'!$A:$A, $A5624)</f>
        <v>2</v>
      </c>
      <c r="V5624" s="13">
        <f>SUMIFS('Fielding Data'!F:F, 'Fielding Data'!$A:$A, $A5624)</f>
        <v>3</v>
      </c>
      <c r="W5624" s="13">
        <f>SUMIFS('Fielding Data'!G:G, 'Fielding Data'!$A:$A, $A5624)</f>
        <v>0</v>
      </c>
      <c r="X5624" s="13">
        <f>SUMIFS('Fielding Data'!H:H, 'Fielding Data'!$A:$A, $A5624)</f>
        <v>0</v>
      </c>
    </row>
    <row r="5625" spans="1:24" x14ac:dyDescent="0.3">
      <c r="A5625" s="13" t="str">
        <f t="shared" si="175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 t="shared" si="174"/>
        <v>CF</v>
      </c>
      <c r="Q5625" s="13">
        <f>IFERROR(VLOOKUP($A5625, 'Fielding Data'!$A$1:$H$12056, 5, 0), 0)</f>
        <v>234</v>
      </c>
      <c r="R5625" s="13">
        <f>IFERROR(VLOOKUP($A5625, 'Fielding Data'!$A$1:$H$12056, 6, 0), 0)</f>
        <v>3</v>
      </c>
      <c r="S5625" s="13">
        <f>IFERROR(VLOOKUP($A5625, 'Fielding Data'!$A$1:$H$12056, 7, 0), 0)</f>
        <v>1</v>
      </c>
      <c r="T5625" s="13">
        <f>IFERROR(VLOOKUP($A5625, 'Fielding Data'!$A$1:$H$12056, 8, 0), 0)</f>
        <v>0</v>
      </c>
      <c r="U5625" s="13">
        <f>SUMIFS('Fielding Data'!E:E, 'Fielding Data'!$A:$A, $A5625)</f>
        <v>468</v>
      </c>
      <c r="V5625" s="13">
        <f>SUMIFS('Fielding Data'!F:F, 'Fielding Data'!$A:$A, $A5625)</f>
        <v>6</v>
      </c>
      <c r="W5625" s="13">
        <f>SUMIFS('Fielding Data'!G:G, 'Fielding Data'!$A:$A, $A5625)</f>
        <v>2</v>
      </c>
      <c r="X5625" s="13">
        <f>SUMIFS('Fielding Data'!H:H, 'Fielding Data'!$A:$A, $A5625)</f>
        <v>0</v>
      </c>
    </row>
    <row r="5626" spans="1:24" x14ac:dyDescent="0.3">
      <c r="A5626" s="13" t="str">
        <f t="shared" si="175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 t="shared" si="174"/>
        <v>P</v>
      </c>
      <c r="Q5626" s="13">
        <f>IFERROR(VLOOKUP($A5626, 'Fielding Data'!$A$1:$H$12056, 5, 0), 0)</f>
        <v>3</v>
      </c>
      <c r="R5626" s="13">
        <f>IFERROR(VLOOKUP($A5626, 'Fielding Data'!$A$1:$H$12056, 6, 0), 0)</f>
        <v>8</v>
      </c>
      <c r="S5626" s="13">
        <f>IFERROR(VLOOKUP($A5626, 'Fielding Data'!$A$1:$H$12056, 7, 0), 0)</f>
        <v>1</v>
      </c>
      <c r="T5626" s="13">
        <f>IFERROR(VLOOKUP($A5626, 'Fielding Data'!$A$1:$H$12056, 8, 0), 0)</f>
        <v>1</v>
      </c>
      <c r="U5626" s="13">
        <f>SUMIFS('Fielding Data'!E:E, 'Fielding Data'!$A:$A, $A5626)</f>
        <v>3</v>
      </c>
      <c r="V5626" s="13">
        <f>SUMIFS('Fielding Data'!F:F, 'Fielding Data'!$A:$A, $A5626)</f>
        <v>8</v>
      </c>
      <c r="W5626" s="13">
        <f>SUMIFS('Fielding Data'!G:G, 'Fielding Data'!$A:$A, $A5626)</f>
        <v>1</v>
      </c>
      <c r="X5626" s="13">
        <f>SUMIFS('Fielding Data'!H:H, 'Fielding Data'!$A:$A, $A5626)</f>
        <v>1</v>
      </c>
    </row>
    <row r="5627" spans="1:24" x14ac:dyDescent="0.3">
      <c r="A5627" s="13" t="str">
        <f t="shared" si="175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 t="shared" si="174"/>
        <v>P</v>
      </c>
      <c r="Q5627" s="13">
        <f>IFERROR(VLOOKUP($A5627, 'Fielding Data'!$A$1:$H$12056, 5, 0), 0)</f>
        <v>0</v>
      </c>
      <c r="R5627" s="13">
        <f>IFERROR(VLOOKUP($A5627, 'Fielding Data'!$A$1:$H$12056, 6, 0), 0)</f>
        <v>1</v>
      </c>
      <c r="S5627" s="13">
        <f>IFERROR(VLOOKUP($A5627, 'Fielding Data'!$A$1:$H$12056, 7, 0), 0)</f>
        <v>0</v>
      </c>
      <c r="T5627" s="13">
        <f>IFERROR(VLOOKUP($A5627, 'Fielding Data'!$A$1:$H$12056, 8, 0), 0)</f>
        <v>0</v>
      </c>
      <c r="U5627" s="13">
        <f>SUMIFS('Fielding Data'!E:E, 'Fielding Data'!$A:$A, $A5627)</f>
        <v>0</v>
      </c>
      <c r="V5627" s="13">
        <f>SUMIFS('Fielding Data'!F:F, 'Fielding Data'!$A:$A, $A5627)</f>
        <v>1</v>
      </c>
      <c r="W5627" s="13">
        <f>SUMIFS('Fielding Data'!G:G, 'Fielding Data'!$A:$A, $A5627)</f>
        <v>0</v>
      </c>
      <c r="X5627" s="13">
        <f>SUMIFS('Fielding Data'!H:H, 'Fielding Data'!$A:$A, $A5627)</f>
        <v>0</v>
      </c>
    </row>
    <row r="5628" spans="1:24" x14ac:dyDescent="0.3">
      <c r="A5628" s="13" t="str">
        <f t="shared" si="175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 t="shared" si="174"/>
        <v>P</v>
      </c>
      <c r="Q5628" s="13">
        <f>IFERROR(VLOOKUP($A5628, 'Fielding Data'!$A$1:$H$12056, 5, 0), 0)</f>
        <v>2</v>
      </c>
      <c r="R5628" s="13">
        <f>IFERROR(VLOOKUP($A5628, 'Fielding Data'!$A$1:$H$12056, 6, 0), 0)</f>
        <v>6</v>
      </c>
      <c r="S5628" s="13">
        <f>IFERROR(VLOOKUP($A5628, 'Fielding Data'!$A$1:$H$12056, 7, 0), 0)</f>
        <v>0</v>
      </c>
      <c r="T5628" s="13">
        <f>IFERROR(VLOOKUP($A5628, 'Fielding Data'!$A$1:$H$12056, 8, 0), 0)</f>
        <v>1</v>
      </c>
      <c r="U5628" s="13">
        <f>SUMIFS('Fielding Data'!E:E, 'Fielding Data'!$A:$A, $A5628)</f>
        <v>2</v>
      </c>
      <c r="V5628" s="13">
        <f>SUMIFS('Fielding Data'!F:F, 'Fielding Data'!$A:$A, $A5628)</f>
        <v>6</v>
      </c>
      <c r="W5628" s="13">
        <f>SUMIFS('Fielding Data'!G:G, 'Fielding Data'!$A:$A, $A5628)</f>
        <v>0</v>
      </c>
      <c r="X5628" s="13">
        <f>SUMIFS('Fielding Data'!H:H, 'Fielding Data'!$A:$A, $A5628)</f>
        <v>1</v>
      </c>
    </row>
    <row r="5629" spans="1:24" x14ac:dyDescent="0.3">
      <c r="A5629" s="13" t="str">
        <f t="shared" si="175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 t="shared" si="174"/>
        <v>C</v>
      </c>
      <c r="Q5629" s="13">
        <f>IFERROR(VLOOKUP($A5629, 'Fielding Data'!$A$1:$H$12056, 5, 0), 0)</f>
        <v>51</v>
      </c>
      <c r="R5629" s="13">
        <f>IFERROR(VLOOKUP($A5629, 'Fielding Data'!$A$1:$H$12056, 6, 0), 0)</f>
        <v>3</v>
      </c>
      <c r="S5629" s="13">
        <f>IFERROR(VLOOKUP($A5629, 'Fielding Data'!$A$1:$H$12056, 7, 0), 0)</f>
        <v>1</v>
      </c>
      <c r="T5629" s="13">
        <f>IFERROR(VLOOKUP($A5629, 'Fielding Data'!$A$1:$H$12056, 8, 0), 0)</f>
        <v>1</v>
      </c>
      <c r="U5629" s="13">
        <f>SUMIFS('Fielding Data'!E:E, 'Fielding Data'!$A:$A, $A5629)</f>
        <v>51</v>
      </c>
      <c r="V5629" s="13">
        <f>SUMIFS('Fielding Data'!F:F, 'Fielding Data'!$A:$A, $A5629)</f>
        <v>3</v>
      </c>
      <c r="W5629" s="13">
        <f>SUMIFS('Fielding Data'!G:G, 'Fielding Data'!$A:$A, $A5629)</f>
        <v>1</v>
      </c>
      <c r="X5629" s="13">
        <f>SUMIFS('Fielding Data'!H:H, 'Fielding Data'!$A:$A, $A5629)</f>
        <v>1</v>
      </c>
    </row>
    <row r="5630" spans="1:24" x14ac:dyDescent="0.3">
      <c r="A5630" s="13" t="str">
        <f t="shared" si="175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 t="shared" si="174"/>
        <v>C</v>
      </c>
      <c r="Q5630" s="13">
        <f>IFERROR(VLOOKUP($A5630, 'Fielding Data'!$A$1:$H$12056, 5, 0), 0)</f>
        <v>378</v>
      </c>
      <c r="R5630" s="13">
        <f>IFERROR(VLOOKUP($A5630, 'Fielding Data'!$A$1:$H$12056, 6, 0), 0)</f>
        <v>28</v>
      </c>
      <c r="S5630" s="13">
        <f>IFERROR(VLOOKUP($A5630, 'Fielding Data'!$A$1:$H$12056, 7, 0), 0)</f>
        <v>5</v>
      </c>
      <c r="T5630" s="13">
        <f>IFERROR(VLOOKUP($A5630, 'Fielding Data'!$A$1:$H$12056, 8, 0), 0)</f>
        <v>2</v>
      </c>
      <c r="U5630" s="13">
        <f>SUMIFS('Fielding Data'!E:E, 'Fielding Data'!$A:$A, $A5630)</f>
        <v>378</v>
      </c>
      <c r="V5630" s="13">
        <f>SUMIFS('Fielding Data'!F:F, 'Fielding Data'!$A:$A, $A5630)</f>
        <v>28</v>
      </c>
      <c r="W5630" s="13">
        <f>SUMIFS('Fielding Data'!G:G, 'Fielding Data'!$A:$A, $A5630)</f>
        <v>5</v>
      </c>
      <c r="X5630" s="13">
        <f>SUMIFS('Fielding Data'!H:H, 'Fielding Data'!$A:$A, $A5630)</f>
        <v>2</v>
      </c>
    </row>
    <row r="5631" spans="1:24" x14ac:dyDescent="0.3">
      <c r="A5631" s="13" t="str">
        <f t="shared" si="175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 t="shared" si="174"/>
        <v>CF</v>
      </c>
      <c r="Q5631" s="13">
        <f>IFERROR(VLOOKUP($A5631, 'Fielding Data'!$A$1:$H$12056, 5, 0), 0)</f>
        <v>2</v>
      </c>
      <c r="R5631" s="13">
        <f>IFERROR(VLOOKUP($A5631, 'Fielding Data'!$A$1:$H$12056, 6, 0), 0)</f>
        <v>0</v>
      </c>
      <c r="S5631" s="13">
        <f>IFERROR(VLOOKUP($A5631, 'Fielding Data'!$A$1:$H$12056, 7, 0), 0)</f>
        <v>0</v>
      </c>
      <c r="T5631" s="13">
        <f>IFERROR(VLOOKUP($A5631, 'Fielding Data'!$A$1:$H$12056, 8, 0), 0)</f>
        <v>0</v>
      </c>
      <c r="U5631" s="13">
        <f>SUMIFS('Fielding Data'!E:E, 'Fielding Data'!$A:$A, $A5631)</f>
        <v>390</v>
      </c>
      <c r="V5631" s="13">
        <f>SUMIFS('Fielding Data'!F:F, 'Fielding Data'!$A:$A, $A5631)</f>
        <v>10</v>
      </c>
      <c r="W5631" s="13">
        <f>SUMIFS('Fielding Data'!G:G, 'Fielding Data'!$A:$A, $A5631)</f>
        <v>10</v>
      </c>
      <c r="X5631" s="13">
        <f>SUMIFS('Fielding Data'!H:H, 'Fielding Data'!$A:$A, $A5631)</f>
        <v>4</v>
      </c>
    </row>
    <row r="5632" spans="1:24" x14ac:dyDescent="0.3">
      <c r="A5632" s="13" t="str">
        <f t="shared" si="175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 t="shared" si="174"/>
        <v>P</v>
      </c>
      <c r="Q5632" s="13">
        <f>IFERROR(VLOOKUP($A5632, 'Fielding Data'!$A$1:$H$12056, 5, 0), 0)</f>
        <v>2</v>
      </c>
      <c r="R5632" s="13">
        <f>IFERROR(VLOOKUP($A5632, 'Fielding Data'!$A$1:$H$12056, 6, 0), 0)</f>
        <v>2</v>
      </c>
      <c r="S5632" s="13">
        <f>IFERROR(VLOOKUP($A5632, 'Fielding Data'!$A$1:$H$12056, 7, 0), 0)</f>
        <v>2</v>
      </c>
      <c r="T5632" s="13">
        <f>IFERROR(VLOOKUP($A5632, 'Fielding Data'!$A$1:$H$12056, 8, 0), 0)</f>
        <v>1</v>
      </c>
      <c r="U5632" s="13">
        <f>SUMIFS('Fielding Data'!E:E, 'Fielding Data'!$A:$A, $A5632)</f>
        <v>2</v>
      </c>
      <c r="V5632" s="13">
        <f>SUMIFS('Fielding Data'!F:F, 'Fielding Data'!$A:$A, $A5632)</f>
        <v>2</v>
      </c>
      <c r="W5632" s="13">
        <f>SUMIFS('Fielding Data'!G:G, 'Fielding Data'!$A:$A, $A5632)</f>
        <v>2</v>
      </c>
      <c r="X5632" s="13">
        <f>SUMIFS('Fielding Data'!H:H, 'Fielding Data'!$A:$A, $A5632)</f>
        <v>1</v>
      </c>
    </row>
    <row r="5633" spans="1:24" x14ac:dyDescent="0.3">
      <c r="A5633" s="13" t="str">
        <f t="shared" si="175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 t="shared" si="174"/>
        <v>P</v>
      </c>
      <c r="Q5633" s="13">
        <f>IFERROR(VLOOKUP($A5633, 'Fielding Data'!$A$1:$H$12056, 5, 0), 0)</f>
        <v>2</v>
      </c>
      <c r="R5633" s="13">
        <f>IFERROR(VLOOKUP($A5633, 'Fielding Data'!$A$1:$H$12056, 6, 0), 0)</f>
        <v>1</v>
      </c>
      <c r="S5633" s="13">
        <f>IFERROR(VLOOKUP($A5633, 'Fielding Data'!$A$1:$H$12056, 7, 0), 0)</f>
        <v>1</v>
      </c>
      <c r="T5633" s="13">
        <f>IFERROR(VLOOKUP($A5633, 'Fielding Data'!$A$1:$H$12056, 8, 0), 0)</f>
        <v>0</v>
      </c>
      <c r="U5633" s="13">
        <f>SUMIFS('Fielding Data'!E:E, 'Fielding Data'!$A:$A, $A5633)</f>
        <v>2</v>
      </c>
      <c r="V5633" s="13">
        <f>SUMIFS('Fielding Data'!F:F, 'Fielding Data'!$A:$A, $A5633)</f>
        <v>1</v>
      </c>
      <c r="W5633" s="13">
        <f>SUMIFS('Fielding Data'!G:G, 'Fielding Data'!$A:$A, $A5633)</f>
        <v>1</v>
      </c>
      <c r="X5633" s="13">
        <f>SUMIFS('Fielding Data'!H:H, 'Fielding Data'!$A:$A, $A5633)</f>
        <v>0</v>
      </c>
    </row>
    <row r="5634" spans="1:24" x14ac:dyDescent="0.3">
      <c r="A5634" s="13" t="str">
        <f t="shared" si="175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 t="shared" ref="P5634:P5697" si="176">IFERROR(VLOOKUP($A5634, Fielding, 4, 0), "Other")</f>
        <v>P</v>
      </c>
      <c r="Q5634" s="13">
        <f>IFERROR(VLOOKUP($A5634, 'Fielding Data'!$A$1:$H$12056, 5, 0), 0)</f>
        <v>3</v>
      </c>
      <c r="R5634" s="13">
        <f>IFERROR(VLOOKUP($A5634, 'Fielding Data'!$A$1:$H$12056, 6, 0), 0)</f>
        <v>2</v>
      </c>
      <c r="S5634" s="13">
        <f>IFERROR(VLOOKUP($A5634, 'Fielding Data'!$A$1:$H$12056, 7, 0), 0)</f>
        <v>1</v>
      </c>
      <c r="T5634" s="13">
        <f>IFERROR(VLOOKUP($A5634, 'Fielding Data'!$A$1:$H$12056, 8, 0), 0)</f>
        <v>0</v>
      </c>
      <c r="U5634" s="13">
        <f>SUMIFS('Fielding Data'!E:E, 'Fielding Data'!$A:$A, $A5634)</f>
        <v>3</v>
      </c>
      <c r="V5634" s="13">
        <f>SUMIFS('Fielding Data'!F:F, 'Fielding Data'!$A:$A, $A5634)</f>
        <v>2</v>
      </c>
      <c r="W5634" s="13">
        <f>SUMIFS('Fielding Data'!G:G, 'Fielding Data'!$A:$A, $A5634)</f>
        <v>1</v>
      </c>
      <c r="X5634" s="13">
        <f>SUMIFS('Fielding Data'!H:H, 'Fielding Data'!$A:$A, $A5634)</f>
        <v>0</v>
      </c>
    </row>
    <row r="5635" spans="1:24" x14ac:dyDescent="0.3">
      <c r="A5635" s="13" t="str">
        <f t="shared" ref="A5635:A5698" si="177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 t="shared" si="176"/>
        <v>2B</v>
      </c>
      <c r="Q5635" s="13">
        <f>IFERROR(VLOOKUP($A5635, 'Fielding Data'!$A$1:$H$12056, 5, 0), 0)</f>
        <v>51</v>
      </c>
      <c r="R5635" s="13">
        <f>IFERROR(VLOOKUP($A5635, 'Fielding Data'!$A$1:$H$12056, 6, 0), 0)</f>
        <v>52</v>
      </c>
      <c r="S5635" s="13">
        <f>IFERROR(VLOOKUP($A5635, 'Fielding Data'!$A$1:$H$12056, 7, 0), 0)</f>
        <v>0</v>
      </c>
      <c r="T5635" s="13">
        <f>IFERROR(VLOOKUP($A5635, 'Fielding Data'!$A$1:$H$12056, 8, 0), 0)</f>
        <v>8</v>
      </c>
      <c r="U5635" s="13">
        <f>SUMIFS('Fielding Data'!E:E, 'Fielding Data'!$A:$A, $A5635)</f>
        <v>157</v>
      </c>
      <c r="V5635" s="13">
        <f>SUMIFS('Fielding Data'!F:F, 'Fielding Data'!$A:$A, $A5635)</f>
        <v>287</v>
      </c>
      <c r="W5635" s="13">
        <f>SUMIFS('Fielding Data'!G:G, 'Fielding Data'!$A:$A, $A5635)</f>
        <v>15</v>
      </c>
      <c r="X5635" s="13">
        <f>SUMIFS('Fielding Data'!H:H, 'Fielding Data'!$A:$A, $A5635)</f>
        <v>38</v>
      </c>
    </row>
    <row r="5636" spans="1:24" x14ac:dyDescent="0.3">
      <c r="A5636" s="13" t="str">
        <f t="shared" si="177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 t="shared" si="176"/>
        <v>CF</v>
      </c>
      <c r="Q5636" s="13">
        <f>IFERROR(VLOOKUP($A5636, 'Fielding Data'!$A$1:$H$12056, 5, 0), 0)</f>
        <v>323</v>
      </c>
      <c r="R5636" s="13">
        <f>IFERROR(VLOOKUP($A5636, 'Fielding Data'!$A$1:$H$12056, 6, 0), 0)</f>
        <v>2</v>
      </c>
      <c r="S5636" s="13">
        <f>IFERROR(VLOOKUP($A5636, 'Fielding Data'!$A$1:$H$12056, 7, 0), 0)</f>
        <v>4</v>
      </c>
      <c r="T5636" s="13">
        <f>IFERROR(VLOOKUP($A5636, 'Fielding Data'!$A$1:$H$12056, 8, 0), 0)</f>
        <v>2</v>
      </c>
      <c r="U5636" s="13">
        <f>SUMIFS('Fielding Data'!E:E, 'Fielding Data'!$A:$A, $A5636)</f>
        <v>646</v>
      </c>
      <c r="V5636" s="13">
        <f>SUMIFS('Fielding Data'!F:F, 'Fielding Data'!$A:$A, $A5636)</f>
        <v>4</v>
      </c>
      <c r="W5636" s="13">
        <f>SUMIFS('Fielding Data'!G:G, 'Fielding Data'!$A:$A, $A5636)</f>
        <v>8</v>
      </c>
      <c r="X5636" s="13">
        <f>SUMIFS('Fielding Data'!H:H, 'Fielding Data'!$A:$A, $A5636)</f>
        <v>4</v>
      </c>
    </row>
    <row r="5637" spans="1:24" x14ac:dyDescent="0.3">
      <c r="A5637" s="13" t="str">
        <f t="shared" si="177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 t="shared" si="176"/>
        <v>SS</v>
      </c>
      <c r="Q5637" s="13">
        <f>IFERROR(VLOOKUP($A5637, 'Fielding Data'!$A$1:$H$12056, 5, 0), 0)</f>
        <v>160</v>
      </c>
      <c r="R5637" s="13">
        <f>IFERROR(VLOOKUP($A5637, 'Fielding Data'!$A$1:$H$12056, 6, 0), 0)</f>
        <v>371</v>
      </c>
      <c r="S5637" s="13">
        <f>IFERROR(VLOOKUP($A5637, 'Fielding Data'!$A$1:$H$12056, 7, 0), 0)</f>
        <v>19</v>
      </c>
      <c r="T5637" s="13">
        <f>IFERROR(VLOOKUP($A5637, 'Fielding Data'!$A$1:$H$12056, 8, 0), 0)</f>
        <v>75</v>
      </c>
      <c r="U5637" s="13">
        <f>SUMIFS('Fielding Data'!E:E, 'Fielding Data'!$A:$A, $A5637)</f>
        <v>160</v>
      </c>
      <c r="V5637" s="13">
        <f>SUMIFS('Fielding Data'!F:F, 'Fielding Data'!$A:$A, $A5637)</f>
        <v>371</v>
      </c>
      <c r="W5637" s="13">
        <f>SUMIFS('Fielding Data'!G:G, 'Fielding Data'!$A:$A, $A5637)</f>
        <v>19</v>
      </c>
      <c r="X5637" s="13">
        <f>SUMIFS('Fielding Data'!H:H, 'Fielding Data'!$A:$A, $A5637)</f>
        <v>75</v>
      </c>
    </row>
    <row r="5638" spans="1:24" x14ac:dyDescent="0.3">
      <c r="A5638" s="13" t="str">
        <f t="shared" si="177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 t="shared" si="176"/>
        <v>1B</v>
      </c>
      <c r="Q5638" s="13">
        <f>IFERROR(VLOOKUP($A5638, 'Fielding Data'!$A$1:$H$12056, 5, 0), 0)</f>
        <v>627</v>
      </c>
      <c r="R5638" s="13">
        <f>IFERROR(VLOOKUP($A5638, 'Fielding Data'!$A$1:$H$12056, 6, 0), 0)</f>
        <v>60</v>
      </c>
      <c r="S5638" s="13">
        <f>IFERROR(VLOOKUP($A5638, 'Fielding Data'!$A$1:$H$12056, 7, 0), 0)</f>
        <v>3</v>
      </c>
      <c r="T5638" s="13">
        <f>IFERROR(VLOOKUP($A5638, 'Fielding Data'!$A$1:$H$12056, 8, 0), 0)</f>
        <v>58</v>
      </c>
      <c r="U5638" s="13">
        <f>SUMIFS('Fielding Data'!E:E, 'Fielding Data'!$A:$A, $A5638)</f>
        <v>642</v>
      </c>
      <c r="V5638" s="13">
        <f>SUMIFS('Fielding Data'!F:F, 'Fielding Data'!$A:$A, $A5638)</f>
        <v>127</v>
      </c>
      <c r="W5638" s="13">
        <f>SUMIFS('Fielding Data'!G:G, 'Fielding Data'!$A:$A, $A5638)</f>
        <v>6</v>
      </c>
      <c r="X5638" s="13">
        <f>SUMIFS('Fielding Data'!H:H, 'Fielding Data'!$A:$A, $A5638)</f>
        <v>64</v>
      </c>
    </row>
    <row r="5639" spans="1:24" x14ac:dyDescent="0.3">
      <c r="A5639" s="13" t="str">
        <f t="shared" si="177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 t="shared" si="176"/>
        <v>P</v>
      </c>
      <c r="Q5639" s="13">
        <f>IFERROR(VLOOKUP($A5639, 'Fielding Data'!$A$1:$H$12056, 5, 0), 0)</f>
        <v>1</v>
      </c>
      <c r="R5639" s="13">
        <f>IFERROR(VLOOKUP($A5639, 'Fielding Data'!$A$1:$H$12056, 6, 0), 0)</f>
        <v>4</v>
      </c>
      <c r="S5639" s="13">
        <f>IFERROR(VLOOKUP($A5639, 'Fielding Data'!$A$1:$H$12056, 7, 0), 0)</f>
        <v>0</v>
      </c>
      <c r="T5639" s="13">
        <f>IFERROR(VLOOKUP($A5639, 'Fielding Data'!$A$1:$H$12056, 8, 0), 0)</f>
        <v>0</v>
      </c>
      <c r="U5639" s="13">
        <f>SUMIFS('Fielding Data'!E:E, 'Fielding Data'!$A:$A, $A5639)</f>
        <v>1</v>
      </c>
      <c r="V5639" s="13">
        <f>SUMIFS('Fielding Data'!F:F, 'Fielding Data'!$A:$A, $A5639)</f>
        <v>4</v>
      </c>
      <c r="W5639" s="13">
        <f>SUMIFS('Fielding Data'!G:G, 'Fielding Data'!$A:$A, $A5639)</f>
        <v>0</v>
      </c>
      <c r="X5639" s="13">
        <f>SUMIFS('Fielding Data'!H:H, 'Fielding Data'!$A:$A, $A5639)</f>
        <v>0</v>
      </c>
    </row>
    <row r="5640" spans="1:24" x14ac:dyDescent="0.3">
      <c r="A5640" s="13" t="str">
        <f t="shared" si="177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 t="shared" si="176"/>
        <v>CF</v>
      </c>
      <c r="Q5640" s="13">
        <f>IFERROR(VLOOKUP($A5640, 'Fielding Data'!$A$1:$H$12056, 5, 0), 0)</f>
        <v>0</v>
      </c>
      <c r="R5640" s="13">
        <f>IFERROR(VLOOKUP($A5640, 'Fielding Data'!$A$1:$H$12056, 6, 0), 0)</f>
        <v>0</v>
      </c>
      <c r="S5640" s="13">
        <f>IFERROR(VLOOKUP($A5640, 'Fielding Data'!$A$1:$H$12056, 7, 0), 0)</f>
        <v>0</v>
      </c>
      <c r="T5640" s="13">
        <f>IFERROR(VLOOKUP($A5640, 'Fielding Data'!$A$1:$H$12056, 8, 0), 0)</f>
        <v>0</v>
      </c>
      <c r="U5640" s="13">
        <f>SUMIFS('Fielding Data'!E:E, 'Fielding Data'!$A:$A, $A5640)</f>
        <v>16</v>
      </c>
      <c r="V5640" s="13">
        <f>SUMIFS('Fielding Data'!F:F, 'Fielding Data'!$A:$A, $A5640)</f>
        <v>0</v>
      </c>
      <c r="W5640" s="13">
        <f>SUMIFS('Fielding Data'!G:G, 'Fielding Data'!$A:$A, $A5640)</f>
        <v>0</v>
      </c>
      <c r="X5640" s="13">
        <f>SUMIFS('Fielding Data'!H:H, 'Fielding Data'!$A:$A, $A5640)</f>
        <v>0</v>
      </c>
    </row>
    <row r="5641" spans="1:24" x14ac:dyDescent="0.3">
      <c r="A5641" s="13" t="str">
        <f t="shared" si="177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 t="shared" si="176"/>
        <v>P</v>
      </c>
      <c r="Q5641" s="13">
        <f>IFERROR(VLOOKUP($A5641, 'Fielding Data'!$A$1:$H$12056, 5, 0), 0)</f>
        <v>10</v>
      </c>
      <c r="R5641" s="13">
        <f>IFERROR(VLOOKUP($A5641, 'Fielding Data'!$A$1:$H$12056, 6, 0), 0)</f>
        <v>13</v>
      </c>
      <c r="S5641" s="13">
        <f>IFERROR(VLOOKUP($A5641, 'Fielding Data'!$A$1:$H$12056, 7, 0), 0)</f>
        <v>3</v>
      </c>
      <c r="T5641" s="13">
        <f>IFERROR(VLOOKUP($A5641, 'Fielding Data'!$A$1:$H$12056, 8, 0), 0)</f>
        <v>0</v>
      </c>
      <c r="U5641" s="13">
        <f>SUMIFS('Fielding Data'!E:E, 'Fielding Data'!$A:$A, $A5641)</f>
        <v>10</v>
      </c>
      <c r="V5641" s="13">
        <f>SUMIFS('Fielding Data'!F:F, 'Fielding Data'!$A:$A, $A5641)</f>
        <v>13</v>
      </c>
      <c r="W5641" s="13">
        <f>SUMIFS('Fielding Data'!G:G, 'Fielding Data'!$A:$A, $A5641)</f>
        <v>3</v>
      </c>
      <c r="X5641" s="13">
        <f>SUMIFS('Fielding Data'!H:H, 'Fielding Data'!$A:$A, $A5641)</f>
        <v>0</v>
      </c>
    </row>
    <row r="5642" spans="1:24" x14ac:dyDescent="0.3">
      <c r="A5642" s="13" t="str">
        <f t="shared" si="177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 t="shared" si="176"/>
        <v>P</v>
      </c>
      <c r="Q5642" s="13">
        <f>IFERROR(VLOOKUP($A5642, 'Fielding Data'!$A$1:$H$12056, 5, 0), 0)</f>
        <v>0</v>
      </c>
      <c r="R5642" s="13">
        <f>IFERROR(VLOOKUP($A5642, 'Fielding Data'!$A$1:$H$12056, 6, 0), 0)</f>
        <v>1</v>
      </c>
      <c r="S5642" s="13">
        <f>IFERROR(VLOOKUP($A5642, 'Fielding Data'!$A$1:$H$12056, 7, 0), 0)</f>
        <v>0</v>
      </c>
      <c r="T5642" s="13">
        <f>IFERROR(VLOOKUP($A5642, 'Fielding Data'!$A$1:$H$12056, 8, 0), 0)</f>
        <v>0</v>
      </c>
      <c r="U5642" s="13">
        <f>SUMIFS('Fielding Data'!E:E, 'Fielding Data'!$A:$A, $A5642)</f>
        <v>0</v>
      </c>
      <c r="V5642" s="13">
        <f>SUMIFS('Fielding Data'!F:F, 'Fielding Data'!$A:$A, $A5642)</f>
        <v>1</v>
      </c>
      <c r="W5642" s="13">
        <f>SUMIFS('Fielding Data'!G:G, 'Fielding Data'!$A:$A, $A5642)</f>
        <v>0</v>
      </c>
      <c r="X5642" s="13">
        <f>SUMIFS('Fielding Data'!H:H, 'Fielding Data'!$A:$A, $A5642)</f>
        <v>0</v>
      </c>
    </row>
    <row r="5643" spans="1:24" x14ac:dyDescent="0.3">
      <c r="A5643" s="13" t="str">
        <f t="shared" si="177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 t="shared" si="176"/>
        <v>P</v>
      </c>
      <c r="Q5643" s="13">
        <f>IFERROR(VLOOKUP($A5643, 'Fielding Data'!$A$1:$H$12056, 5, 0), 0)</f>
        <v>7</v>
      </c>
      <c r="R5643" s="13">
        <f>IFERROR(VLOOKUP($A5643, 'Fielding Data'!$A$1:$H$12056, 6, 0), 0)</f>
        <v>7</v>
      </c>
      <c r="S5643" s="13">
        <f>IFERROR(VLOOKUP($A5643, 'Fielding Data'!$A$1:$H$12056, 7, 0), 0)</f>
        <v>3</v>
      </c>
      <c r="T5643" s="13">
        <f>IFERROR(VLOOKUP($A5643, 'Fielding Data'!$A$1:$H$12056, 8, 0), 0)</f>
        <v>0</v>
      </c>
      <c r="U5643" s="13">
        <f>SUMIFS('Fielding Data'!E:E, 'Fielding Data'!$A:$A, $A5643)</f>
        <v>7</v>
      </c>
      <c r="V5643" s="13">
        <f>SUMIFS('Fielding Data'!F:F, 'Fielding Data'!$A:$A, $A5643)</f>
        <v>7</v>
      </c>
      <c r="W5643" s="13">
        <f>SUMIFS('Fielding Data'!G:G, 'Fielding Data'!$A:$A, $A5643)</f>
        <v>3</v>
      </c>
      <c r="X5643" s="13">
        <f>SUMIFS('Fielding Data'!H:H, 'Fielding Data'!$A:$A, $A5643)</f>
        <v>0</v>
      </c>
    </row>
    <row r="5644" spans="1:24" x14ac:dyDescent="0.3">
      <c r="A5644" s="13" t="str">
        <f t="shared" si="177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 t="shared" si="176"/>
        <v>OF</v>
      </c>
      <c r="Q5644" s="13">
        <f>IFERROR(VLOOKUP($A5644, 'Fielding Data'!$A$1:$H$12056, 5, 0), 0)</f>
        <v>250</v>
      </c>
      <c r="R5644" s="13">
        <f>IFERROR(VLOOKUP($A5644, 'Fielding Data'!$A$1:$H$12056, 6, 0), 0)</f>
        <v>6</v>
      </c>
      <c r="S5644" s="13">
        <f>IFERROR(VLOOKUP($A5644, 'Fielding Data'!$A$1:$H$12056, 7, 0), 0)</f>
        <v>6</v>
      </c>
      <c r="T5644" s="13">
        <f>IFERROR(VLOOKUP($A5644, 'Fielding Data'!$A$1:$H$12056, 8, 0), 0)</f>
        <v>2</v>
      </c>
      <c r="U5644" s="13">
        <f>SUMIFS('Fielding Data'!E:E, 'Fielding Data'!$A:$A, $A5644)</f>
        <v>500</v>
      </c>
      <c r="V5644" s="13">
        <f>SUMIFS('Fielding Data'!F:F, 'Fielding Data'!$A:$A, $A5644)</f>
        <v>12</v>
      </c>
      <c r="W5644" s="13">
        <f>SUMIFS('Fielding Data'!G:G, 'Fielding Data'!$A:$A, $A5644)</f>
        <v>12</v>
      </c>
      <c r="X5644" s="13">
        <f>SUMIFS('Fielding Data'!H:H, 'Fielding Data'!$A:$A, $A5644)</f>
        <v>4</v>
      </c>
    </row>
    <row r="5645" spans="1:24" x14ac:dyDescent="0.3">
      <c r="A5645" s="13" t="str">
        <f t="shared" si="177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 t="shared" si="176"/>
        <v>3B</v>
      </c>
      <c r="Q5645" s="13">
        <f>IFERROR(VLOOKUP($A5645, 'Fielding Data'!$A$1:$H$12056, 5, 0), 0)</f>
        <v>1</v>
      </c>
      <c r="R5645" s="13">
        <f>IFERROR(VLOOKUP($A5645, 'Fielding Data'!$A$1:$H$12056, 6, 0), 0)</f>
        <v>4</v>
      </c>
      <c r="S5645" s="13">
        <f>IFERROR(VLOOKUP($A5645, 'Fielding Data'!$A$1:$H$12056, 7, 0), 0)</f>
        <v>1</v>
      </c>
      <c r="T5645" s="13">
        <f>IFERROR(VLOOKUP($A5645, 'Fielding Data'!$A$1:$H$12056, 8, 0), 0)</f>
        <v>0</v>
      </c>
      <c r="U5645" s="13">
        <f>SUMIFS('Fielding Data'!E:E, 'Fielding Data'!$A:$A, $A5645)</f>
        <v>1</v>
      </c>
      <c r="V5645" s="13">
        <f>SUMIFS('Fielding Data'!F:F, 'Fielding Data'!$A:$A, $A5645)</f>
        <v>4</v>
      </c>
      <c r="W5645" s="13">
        <f>SUMIFS('Fielding Data'!G:G, 'Fielding Data'!$A:$A, $A5645)</f>
        <v>1</v>
      </c>
      <c r="X5645" s="13">
        <f>SUMIFS('Fielding Data'!H:H, 'Fielding Data'!$A:$A, $A5645)</f>
        <v>0</v>
      </c>
    </row>
    <row r="5646" spans="1:24" x14ac:dyDescent="0.3">
      <c r="A5646" s="13" t="str">
        <f t="shared" si="177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 t="shared" si="176"/>
        <v>1B</v>
      </c>
      <c r="Q5646" s="13">
        <f>IFERROR(VLOOKUP($A5646, 'Fielding Data'!$A$1:$H$12056, 5, 0), 0)</f>
        <v>11</v>
      </c>
      <c r="R5646" s="13">
        <f>IFERROR(VLOOKUP($A5646, 'Fielding Data'!$A$1:$H$12056, 6, 0), 0)</f>
        <v>0</v>
      </c>
      <c r="S5646" s="13">
        <f>IFERROR(VLOOKUP($A5646, 'Fielding Data'!$A$1:$H$12056, 7, 0), 0)</f>
        <v>1</v>
      </c>
      <c r="T5646" s="13">
        <f>IFERROR(VLOOKUP($A5646, 'Fielding Data'!$A$1:$H$12056, 8, 0), 0)</f>
        <v>0</v>
      </c>
      <c r="U5646" s="13">
        <f>SUMIFS('Fielding Data'!E:E, 'Fielding Data'!$A:$A, $A5646)</f>
        <v>691</v>
      </c>
      <c r="V5646" s="13">
        <f>SUMIFS('Fielding Data'!F:F, 'Fielding Data'!$A:$A, $A5646)</f>
        <v>66</v>
      </c>
      <c r="W5646" s="13">
        <f>SUMIFS('Fielding Data'!G:G, 'Fielding Data'!$A:$A, $A5646)</f>
        <v>9</v>
      </c>
      <c r="X5646" s="13">
        <f>SUMIFS('Fielding Data'!H:H, 'Fielding Data'!$A:$A, $A5646)</f>
        <v>7</v>
      </c>
    </row>
    <row r="5647" spans="1:24" x14ac:dyDescent="0.3">
      <c r="A5647" s="13" t="str">
        <f t="shared" si="177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 t="shared" si="176"/>
        <v>1B</v>
      </c>
      <c r="Q5647" s="13">
        <f>IFERROR(VLOOKUP($A5647, 'Fielding Data'!$A$1:$H$12056, 5, 0), 0)</f>
        <v>1184</v>
      </c>
      <c r="R5647" s="13">
        <f>IFERROR(VLOOKUP($A5647, 'Fielding Data'!$A$1:$H$12056, 6, 0), 0)</f>
        <v>118</v>
      </c>
      <c r="S5647" s="13">
        <f>IFERROR(VLOOKUP($A5647, 'Fielding Data'!$A$1:$H$12056, 7, 0), 0)</f>
        <v>9</v>
      </c>
      <c r="T5647" s="13">
        <f>IFERROR(VLOOKUP($A5647, 'Fielding Data'!$A$1:$H$12056, 8, 0), 0)</f>
        <v>104</v>
      </c>
      <c r="U5647" s="13">
        <f>SUMIFS('Fielding Data'!E:E, 'Fielding Data'!$A:$A, $A5647)</f>
        <v>1184</v>
      </c>
      <c r="V5647" s="13">
        <f>SUMIFS('Fielding Data'!F:F, 'Fielding Data'!$A:$A, $A5647)</f>
        <v>118</v>
      </c>
      <c r="W5647" s="13">
        <f>SUMIFS('Fielding Data'!G:G, 'Fielding Data'!$A:$A, $A5647)</f>
        <v>9</v>
      </c>
      <c r="X5647" s="13">
        <f>SUMIFS('Fielding Data'!H:H, 'Fielding Data'!$A:$A, $A5647)</f>
        <v>104</v>
      </c>
    </row>
    <row r="5648" spans="1:24" x14ac:dyDescent="0.3">
      <c r="A5648" s="13" t="str">
        <f t="shared" si="177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 t="shared" si="176"/>
        <v>P</v>
      </c>
      <c r="Q5648" s="13">
        <f>IFERROR(VLOOKUP($A5648, 'Fielding Data'!$A$1:$H$12056, 5, 0), 0)</f>
        <v>2</v>
      </c>
      <c r="R5648" s="13">
        <f>IFERROR(VLOOKUP($A5648, 'Fielding Data'!$A$1:$H$12056, 6, 0), 0)</f>
        <v>6</v>
      </c>
      <c r="S5648" s="13">
        <f>IFERROR(VLOOKUP($A5648, 'Fielding Data'!$A$1:$H$12056, 7, 0), 0)</f>
        <v>0</v>
      </c>
      <c r="T5648" s="13">
        <f>IFERROR(VLOOKUP($A5648, 'Fielding Data'!$A$1:$H$12056, 8, 0), 0)</f>
        <v>1</v>
      </c>
      <c r="U5648" s="13">
        <f>SUMIFS('Fielding Data'!E:E, 'Fielding Data'!$A:$A, $A5648)</f>
        <v>2</v>
      </c>
      <c r="V5648" s="13">
        <f>SUMIFS('Fielding Data'!F:F, 'Fielding Data'!$A:$A, $A5648)</f>
        <v>6</v>
      </c>
      <c r="W5648" s="13">
        <f>SUMIFS('Fielding Data'!G:G, 'Fielding Data'!$A:$A, $A5648)</f>
        <v>0</v>
      </c>
      <c r="X5648" s="13">
        <f>SUMIFS('Fielding Data'!H:H, 'Fielding Data'!$A:$A, $A5648)</f>
        <v>1</v>
      </c>
    </row>
    <row r="5649" spans="1:24" x14ac:dyDescent="0.3">
      <c r="A5649" s="13" t="str">
        <f t="shared" si="177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 t="shared" si="176"/>
        <v>P</v>
      </c>
      <c r="Q5649" s="13">
        <f>IFERROR(VLOOKUP($A5649, 'Fielding Data'!$A$1:$H$12056, 5, 0), 0)</f>
        <v>9</v>
      </c>
      <c r="R5649" s="13">
        <f>IFERROR(VLOOKUP($A5649, 'Fielding Data'!$A$1:$H$12056, 6, 0), 0)</f>
        <v>25</v>
      </c>
      <c r="S5649" s="13">
        <f>IFERROR(VLOOKUP($A5649, 'Fielding Data'!$A$1:$H$12056, 7, 0), 0)</f>
        <v>2</v>
      </c>
      <c r="T5649" s="13">
        <f>IFERROR(VLOOKUP($A5649, 'Fielding Data'!$A$1:$H$12056, 8, 0), 0)</f>
        <v>5</v>
      </c>
      <c r="U5649" s="13">
        <f>SUMIFS('Fielding Data'!E:E, 'Fielding Data'!$A:$A, $A5649)</f>
        <v>9</v>
      </c>
      <c r="V5649" s="13">
        <f>SUMIFS('Fielding Data'!F:F, 'Fielding Data'!$A:$A, $A5649)</f>
        <v>25</v>
      </c>
      <c r="W5649" s="13">
        <f>SUMIFS('Fielding Data'!G:G, 'Fielding Data'!$A:$A, $A5649)</f>
        <v>2</v>
      </c>
      <c r="X5649" s="13">
        <f>SUMIFS('Fielding Data'!H:H, 'Fielding Data'!$A:$A, $A5649)</f>
        <v>5</v>
      </c>
    </row>
    <row r="5650" spans="1:24" x14ac:dyDescent="0.3">
      <c r="A5650" s="13" t="str">
        <f t="shared" si="177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 t="shared" si="176"/>
        <v>2B</v>
      </c>
      <c r="Q5650" s="13">
        <f>IFERROR(VLOOKUP($A5650, 'Fielding Data'!$A$1:$H$12056, 5, 0), 0)</f>
        <v>135</v>
      </c>
      <c r="R5650" s="13">
        <f>IFERROR(VLOOKUP($A5650, 'Fielding Data'!$A$1:$H$12056, 6, 0), 0)</f>
        <v>239</v>
      </c>
      <c r="S5650" s="13">
        <f>IFERROR(VLOOKUP($A5650, 'Fielding Data'!$A$1:$H$12056, 7, 0), 0)</f>
        <v>10</v>
      </c>
      <c r="T5650" s="13">
        <f>IFERROR(VLOOKUP($A5650, 'Fielding Data'!$A$1:$H$12056, 8, 0), 0)</f>
        <v>34</v>
      </c>
      <c r="U5650" s="13">
        <f>SUMIFS('Fielding Data'!E:E, 'Fielding Data'!$A:$A, $A5650)</f>
        <v>135</v>
      </c>
      <c r="V5650" s="13">
        <f>SUMIFS('Fielding Data'!F:F, 'Fielding Data'!$A:$A, $A5650)</f>
        <v>239</v>
      </c>
      <c r="W5650" s="13">
        <f>SUMIFS('Fielding Data'!G:G, 'Fielding Data'!$A:$A, $A5650)</f>
        <v>10</v>
      </c>
      <c r="X5650" s="13">
        <f>SUMIFS('Fielding Data'!H:H, 'Fielding Data'!$A:$A, $A5650)</f>
        <v>34</v>
      </c>
    </row>
    <row r="5651" spans="1:24" x14ac:dyDescent="0.3">
      <c r="A5651" s="13" t="str">
        <f t="shared" si="177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 t="shared" si="176"/>
        <v>P</v>
      </c>
      <c r="Q5651" s="13">
        <f>IFERROR(VLOOKUP($A5651, 'Fielding Data'!$A$1:$H$12056, 5, 0), 0)</f>
        <v>5</v>
      </c>
      <c r="R5651" s="13">
        <f>IFERROR(VLOOKUP($A5651, 'Fielding Data'!$A$1:$H$12056, 6, 0), 0)</f>
        <v>4</v>
      </c>
      <c r="S5651" s="13">
        <f>IFERROR(VLOOKUP($A5651, 'Fielding Data'!$A$1:$H$12056, 7, 0), 0)</f>
        <v>0</v>
      </c>
      <c r="T5651" s="13">
        <f>IFERROR(VLOOKUP($A5651, 'Fielding Data'!$A$1:$H$12056, 8, 0), 0)</f>
        <v>0</v>
      </c>
      <c r="U5651" s="13">
        <f>SUMIFS('Fielding Data'!E:E, 'Fielding Data'!$A:$A, $A5651)</f>
        <v>5</v>
      </c>
      <c r="V5651" s="13">
        <f>SUMIFS('Fielding Data'!F:F, 'Fielding Data'!$A:$A, $A5651)</f>
        <v>4</v>
      </c>
      <c r="W5651" s="13">
        <f>SUMIFS('Fielding Data'!G:G, 'Fielding Data'!$A:$A, $A5651)</f>
        <v>0</v>
      </c>
      <c r="X5651" s="13">
        <f>SUMIFS('Fielding Data'!H:H, 'Fielding Data'!$A:$A, $A5651)</f>
        <v>0</v>
      </c>
    </row>
    <row r="5652" spans="1:24" x14ac:dyDescent="0.3">
      <c r="A5652" s="13" t="str">
        <f t="shared" si="177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 t="shared" si="176"/>
        <v>2B</v>
      </c>
      <c r="Q5652" s="13">
        <f>IFERROR(VLOOKUP($A5652, 'Fielding Data'!$A$1:$H$12056, 5, 0), 0)</f>
        <v>2</v>
      </c>
      <c r="R5652" s="13">
        <f>IFERROR(VLOOKUP($A5652, 'Fielding Data'!$A$1:$H$12056, 6, 0), 0)</f>
        <v>1</v>
      </c>
      <c r="S5652" s="13">
        <f>IFERROR(VLOOKUP($A5652, 'Fielding Data'!$A$1:$H$12056, 7, 0), 0)</f>
        <v>0</v>
      </c>
      <c r="T5652" s="13">
        <f>IFERROR(VLOOKUP($A5652, 'Fielding Data'!$A$1:$H$12056, 8, 0), 0)</f>
        <v>0</v>
      </c>
      <c r="U5652" s="13">
        <f>SUMIFS('Fielding Data'!E:E, 'Fielding Data'!$A:$A, $A5652)</f>
        <v>198</v>
      </c>
      <c r="V5652" s="13">
        <f>SUMIFS('Fielding Data'!F:F, 'Fielding Data'!$A:$A, $A5652)</f>
        <v>15</v>
      </c>
      <c r="W5652" s="13">
        <f>SUMIFS('Fielding Data'!G:G, 'Fielding Data'!$A:$A, $A5652)</f>
        <v>4</v>
      </c>
      <c r="X5652" s="13">
        <f>SUMIFS('Fielding Data'!H:H, 'Fielding Data'!$A:$A, $A5652)</f>
        <v>0</v>
      </c>
    </row>
    <row r="5653" spans="1:24" x14ac:dyDescent="0.3">
      <c r="A5653" s="13" t="str">
        <f t="shared" si="177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 t="shared" si="176"/>
        <v>3B</v>
      </c>
      <c r="Q5653" s="13">
        <f>IFERROR(VLOOKUP($A5653, 'Fielding Data'!$A$1:$H$12056, 5, 0), 0)</f>
        <v>3</v>
      </c>
      <c r="R5653" s="13">
        <f>IFERROR(VLOOKUP($A5653, 'Fielding Data'!$A$1:$H$12056, 6, 0), 0)</f>
        <v>10</v>
      </c>
      <c r="S5653" s="13">
        <f>IFERROR(VLOOKUP($A5653, 'Fielding Data'!$A$1:$H$12056, 7, 0), 0)</f>
        <v>1</v>
      </c>
      <c r="T5653" s="13">
        <f>IFERROR(VLOOKUP($A5653, 'Fielding Data'!$A$1:$H$12056, 8, 0), 0)</f>
        <v>1</v>
      </c>
      <c r="U5653" s="13">
        <f>SUMIFS('Fielding Data'!E:E, 'Fielding Data'!$A:$A, $A5653)</f>
        <v>3</v>
      </c>
      <c r="V5653" s="13">
        <f>SUMIFS('Fielding Data'!F:F, 'Fielding Data'!$A:$A, $A5653)</f>
        <v>10</v>
      </c>
      <c r="W5653" s="13">
        <f>SUMIFS('Fielding Data'!G:G, 'Fielding Data'!$A:$A, $A5653)</f>
        <v>1</v>
      </c>
      <c r="X5653" s="13">
        <f>SUMIFS('Fielding Data'!H:H, 'Fielding Data'!$A:$A, $A5653)</f>
        <v>1</v>
      </c>
    </row>
    <row r="5654" spans="1:24" x14ac:dyDescent="0.3">
      <c r="A5654" s="13" t="str">
        <f t="shared" si="177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 t="shared" si="176"/>
        <v>1B</v>
      </c>
      <c r="Q5654" s="13">
        <f>IFERROR(VLOOKUP($A5654, 'Fielding Data'!$A$1:$H$12056, 5, 0), 0)</f>
        <v>7</v>
      </c>
      <c r="R5654" s="13">
        <f>IFERROR(VLOOKUP($A5654, 'Fielding Data'!$A$1:$H$12056, 6, 0), 0)</f>
        <v>0</v>
      </c>
      <c r="S5654" s="13">
        <f>IFERROR(VLOOKUP($A5654, 'Fielding Data'!$A$1:$H$12056, 7, 0), 0)</f>
        <v>0</v>
      </c>
      <c r="T5654" s="13">
        <f>IFERROR(VLOOKUP($A5654, 'Fielding Data'!$A$1:$H$12056, 8, 0), 0)</f>
        <v>1</v>
      </c>
      <c r="U5654" s="13">
        <f>SUMIFS('Fielding Data'!E:E, 'Fielding Data'!$A:$A, $A5654)</f>
        <v>7</v>
      </c>
      <c r="V5654" s="13">
        <f>SUMIFS('Fielding Data'!F:F, 'Fielding Data'!$A:$A, $A5654)</f>
        <v>0</v>
      </c>
      <c r="W5654" s="13">
        <f>SUMIFS('Fielding Data'!G:G, 'Fielding Data'!$A:$A, $A5654)</f>
        <v>0</v>
      </c>
      <c r="X5654" s="13">
        <f>SUMIFS('Fielding Data'!H:H, 'Fielding Data'!$A:$A, $A5654)</f>
        <v>1</v>
      </c>
    </row>
    <row r="5655" spans="1:24" x14ac:dyDescent="0.3">
      <c r="A5655" s="13" t="str">
        <f t="shared" si="177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 t="shared" si="176"/>
        <v>CF</v>
      </c>
      <c r="Q5655" s="13">
        <f>IFERROR(VLOOKUP($A5655, 'Fielding Data'!$A$1:$H$12056, 5, 0), 0)</f>
        <v>0</v>
      </c>
      <c r="R5655" s="13">
        <f>IFERROR(VLOOKUP($A5655, 'Fielding Data'!$A$1:$H$12056, 6, 0), 0)</f>
        <v>0</v>
      </c>
      <c r="S5655" s="13">
        <f>IFERROR(VLOOKUP($A5655, 'Fielding Data'!$A$1:$H$12056, 7, 0), 0)</f>
        <v>0</v>
      </c>
      <c r="T5655" s="13">
        <f>IFERROR(VLOOKUP($A5655, 'Fielding Data'!$A$1:$H$12056, 8, 0), 0)</f>
        <v>0</v>
      </c>
      <c r="U5655" s="13">
        <f>SUMIFS('Fielding Data'!E:E, 'Fielding Data'!$A:$A, $A5655)</f>
        <v>40</v>
      </c>
      <c r="V5655" s="13">
        <f>SUMIFS('Fielding Data'!F:F, 'Fielding Data'!$A:$A, $A5655)</f>
        <v>2</v>
      </c>
      <c r="W5655" s="13">
        <f>SUMIFS('Fielding Data'!G:G, 'Fielding Data'!$A:$A, $A5655)</f>
        <v>0</v>
      </c>
      <c r="X5655" s="13">
        <f>SUMIFS('Fielding Data'!H:H, 'Fielding Data'!$A:$A, $A5655)</f>
        <v>0</v>
      </c>
    </row>
    <row r="5656" spans="1:24" x14ac:dyDescent="0.3">
      <c r="A5656" s="13" t="str">
        <f t="shared" si="177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 t="shared" si="176"/>
        <v>P</v>
      </c>
      <c r="Q5656" s="13">
        <f>IFERROR(VLOOKUP($A5656, 'Fielding Data'!$A$1:$H$12056, 5, 0), 0)</f>
        <v>3</v>
      </c>
      <c r="R5656" s="13">
        <f>IFERROR(VLOOKUP($A5656, 'Fielding Data'!$A$1:$H$12056, 6, 0), 0)</f>
        <v>6</v>
      </c>
      <c r="S5656" s="13">
        <f>IFERROR(VLOOKUP($A5656, 'Fielding Data'!$A$1:$H$12056, 7, 0), 0)</f>
        <v>1</v>
      </c>
      <c r="T5656" s="13">
        <f>IFERROR(VLOOKUP($A5656, 'Fielding Data'!$A$1:$H$12056, 8, 0), 0)</f>
        <v>0</v>
      </c>
      <c r="U5656" s="13">
        <f>SUMIFS('Fielding Data'!E:E, 'Fielding Data'!$A:$A, $A5656)</f>
        <v>3</v>
      </c>
      <c r="V5656" s="13">
        <f>SUMIFS('Fielding Data'!F:F, 'Fielding Data'!$A:$A, $A5656)</f>
        <v>6</v>
      </c>
      <c r="W5656" s="13">
        <f>SUMIFS('Fielding Data'!G:G, 'Fielding Data'!$A:$A, $A5656)</f>
        <v>1</v>
      </c>
      <c r="X5656" s="13">
        <f>SUMIFS('Fielding Data'!H:H, 'Fielding Data'!$A:$A, $A5656)</f>
        <v>0</v>
      </c>
    </row>
    <row r="5657" spans="1:24" x14ac:dyDescent="0.3">
      <c r="A5657" s="13" t="str">
        <f t="shared" si="177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 t="shared" si="176"/>
        <v>P</v>
      </c>
      <c r="Q5657" s="13">
        <f>IFERROR(VLOOKUP($A5657, 'Fielding Data'!$A$1:$H$12056, 5, 0), 0)</f>
        <v>0</v>
      </c>
      <c r="R5657" s="13">
        <f>IFERROR(VLOOKUP($A5657, 'Fielding Data'!$A$1:$H$12056, 6, 0), 0)</f>
        <v>0</v>
      </c>
      <c r="S5657" s="13">
        <f>IFERROR(VLOOKUP($A5657, 'Fielding Data'!$A$1:$H$12056, 7, 0), 0)</f>
        <v>0</v>
      </c>
      <c r="T5657" s="13">
        <f>IFERROR(VLOOKUP($A5657, 'Fielding Data'!$A$1:$H$12056, 8, 0), 0)</f>
        <v>0</v>
      </c>
      <c r="U5657" s="13">
        <f>SUMIFS('Fielding Data'!E:E, 'Fielding Data'!$A:$A, $A5657)</f>
        <v>0</v>
      </c>
      <c r="V5657" s="13">
        <f>SUMIFS('Fielding Data'!F:F, 'Fielding Data'!$A:$A, $A5657)</f>
        <v>0</v>
      </c>
      <c r="W5657" s="13">
        <f>SUMIFS('Fielding Data'!G:G, 'Fielding Data'!$A:$A, $A5657)</f>
        <v>0</v>
      </c>
      <c r="X5657" s="13">
        <f>SUMIFS('Fielding Data'!H:H, 'Fielding Data'!$A:$A, $A5657)</f>
        <v>0</v>
      </c>
    </row>
    <row r="5658" spans="1:24" x14ac:dyDescent="0.3">
      <c r="A5658" s="13" t="str">
        <f t="shared" si="177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 t="shared" si="176"/>
        <v>P</v>
      </c>
      <c r="Q5658" s="13">
        <f>IFERROR(VLOOKUP($A5658, 'Fielding Data'!$A$1:$H$12056, 5, 0), 0)</f>
        <v>4</v>
      </c>
      <c r="R5658" s="13">
        <f>IFERROR(VLOOKUP($A5658, 'Fielding Data'!$A$1:$H$12056, 6, 0), 0)</f>
        <v>5</v>
      </c>
      <c r="S5658" s="13">
        <f>IFERROR(VLOOKUP($A5658, 'Fielding Data'!$A$1:$H$12056, 7, 0), 0)</f>
        <v>0</v>
      </c>
      <c r="T5658" s="13">
        <f>IFERROR(VLOOKUP($A5658, 'Fielding Data'!$A$1:$H$12056, 8, 0), 0)</f>
        <v>0</v>
      </c>
      <c r="U5658" s="13">
        <f>SUMIFS('Fielding Data'!E:E, 'Fielding Data'!$A:$A, $A5658)</f>
        <v>4</v>
      </c>
      <c r="V5658" s="13">
        <f>SUMIFS('Fielding Data'!F:F, 'Fielding Data'!$A:$A, $A5658)</f>
        <v>5</v>
      </c>
      <c r="W5658" s="13">
        <f>SUMIFS('Fielding Data'!G:G, 'Fielding Data'!$A:$A, $A5658)</f>
        <v>0</v>
      </c>
      <c r="X5658" s="13">
        <f>SUMIFS('Fielding Data'!H:H, 'Fielding Data'!$A:$A, $A5658)</f>
        <v>0</v>
      </c>
    </row>
    <row r="5659" spans="1:24" x14ac:dyDescent="0.3">
      <c r="A5659" s="13" t="str">
        <f t="shared" si="177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 t="shared" si="176"/>
        <v>2B</v>
      </c>
      <c r="Q5659" s="13">
        <f>IFERROR(VLOOKUP($A5659, 'Fielding Data'!$A$1:$H$12056, 5, 0), 0)</f>
        <v>6</v>
      </c>
      <c r="R5659" s="13">
        <f>IFERROR(VLOOKUP($A5659, 'Fielding Data'!$A$1:$H$12056, 6, 0), 0)</f>
        <v>6</v>
      </c>
      <c r="S5659" s="13">
        <f>IFERROR(VLOOKUP($A5659, 'Fielding Data'!$A$1:$H$12056, 7, 0), 0)</f>
        <v>0</v>
      </c>
      <c r="T5659" s="13">
        <f>IFERROR(VLOOKUP($A5659, 'Fielding Data'!$A$1:$H$12056, 8, 0), 0)</f>
        <v>1</v>
      </c>
      <c r="U5659" s="13">
        <f>SUMIFS('Fielding Data'!E:E, 'Fielding Data'!$A:$A, $A5659)</f>
        <v>9</v>
      </c>
      <c r="V5659" s="13">
        <f>SUMIFS('Fielding Data'!F:F, 'Fielding Data'!$A:$A, $A5659)</f>
        <v>8</v>
      </c>
      <c r="W5659" s="13">
        <f>SUMIFS('Fielding Data'!G:G, 'Fielding Data'!$A:$A, $A5659)</f>
        <v>1</v>
      </c>
      <c r="X5659" s="13">
        <f>SUMIFS('Fielding Data'!H:H, 'Fielding Data'!$A:$A, $A5659)</f>
        <v>1</v>
      </c>
    </row>
    <row r="5660" spans="1:24" x14ac:dyDescent="0.3">
      <c r="A5660" s="13" t="str">
        <f t="shared" si="177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 t="shared" si="176"/>
        <v>P</v>
      </c>
      <c r="Q5660" s="13">
        <f>IFERROR(VLOOKUP($A5660, 'Fielding Data'!$A$1:$H$12056, 5, 0), 0)</f>
        <v>0</v>
      </c>
      <c r="R5660" s="13">
        <f>IFERROR(VLOOKUP($A5660, 'Fielding Data'!$A$1:$H$12056, 6, 0), 0)</f>
        <v>0</v>
      </c>
      <c r="S5660" s="13">
        <f>IFERROR(VLOOKUP($A5660, 'Fielding Data'!$A$1:$H$12056, 7, 0), 0)</f>
        <v>0</v>
      </c>
      <c r="T5660" s="13">
        <f>IFERROR(VLOOKUP($A5660, 'Fielding Data'!$A$1:$H$12056, 8, 0), 0)</f>
        <v>0</v>
      </c>
      <c r="U5660" s="13">
        <f>SUMIFS('Fielding Data'!E:E, 'Fielding Data'!$A:$A, $A5660)</f>
        <v>0</v>
      </c>
      <c r="V5660" s="13">
        <f>SUMIFS('Fielding Data'!F:F, 'Fielding Data'!$A:$A, $A5660)</f>
        <v>0</v>
      </c>
      <c r="W5660" s="13">
        <f>SUMIFS('Fielding Data'!G:G, 'Fielding Data'!$A:$A, $A5660)</f>
        <v>0</v>
      </c>
      <c r="X5660" s="13">
        <f>SUMIFS('Fielding Data'!H:H, 'Fielding Data'!$A:$A, $A5660)</f>
        <v>0</v>
      </c>
    </row>
    <row r="5661" spans="1:24" x14ac:dyDescent="0.3">
      <c r="A5661" s="13" t="str">
        <f t="shared" si="177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 t="shared" si="176"/>
        <v>1B</v>
      </c>
      <c r="Q5661" s="13">
        <f>IFERROR(VLOOKUP($A5661, 'Fielding Data'!$A$1:$H$12056, 5, 0), 0)</f>
        <v>101</v>
      </c>
      <c r="R5661" s="13">
        <f>IFERROR(VLOOKUP($A5661, 'Fielding Data'!$A$1:$H$12056, 6, 0), 0)</f>
        <v>8</v>
      </c>
      <c r="S5661" s="13">
        <f>IFERROR(VLOOKUP($A5661, 'Fielding Data'!$A$1:$H$12056, 7, 0), 0)</f>
        <v>0</v>
      </c>
      <c r="T5661" s="13">
        <f>IFERROR(VLOOKUP($A5661, 'Fielding Data'!$A$1:$H$12056, 8, 0), 0)</f>
        <v>9</v>
      </c>
      <c r="U5661" s="13">
        <f>SUMIFS('Fielding Data'!E:E, 'Fielding Data'!$A:$A, $A5661)</f>
        <v>171</v>
      </c>
      <c r="V5661" s="13">
        <f>SUMIFS('Fielding Data'!F:F, 'Fielding Data'!$A:$A, $A5661)</f>
        <v>55</v>
      </c>
      <c r="W5661" s="13">
        <f>SUMIFS('Fielding Data'!G:G, 'Fielding Data'!$A:$A, $A5661)</f>
        <v>3</v>
      </c>
      <c r="X5661" s="13">
        <f>SUMIFS('Fielding Data'!H:H, 'Fielding Data'!$A:$A, $A5661)</f>
        <v>15</v>
      </c>
    </row>
    <row r="5662" spans="1:24" x14ac:dyDescent="0.3">
      <c r="A5662" s="13" t="str">
        <f t="shared" si="177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 t="shared" si="176"/>
        <v>P</v>
      </c>
      <c r="Q5662" s="13">
        <f>IFERROR(VLOOKUP($A5662, 'Fielding Data'!$A$1:$H$12056, 5, 0), 0)</f>
        <v>0</v>
      </c>
      <c r="R5662" s="13">
        <f>IFERROR(VLOOKUP($A5662, 'Fielding Data'!$A$1:$H$12056, 6, 0), 0)</f>
        <v>4</v>
      </c>
      <c r="S5662" s="13">
        <f>IFERROR(VLOOKUP($A5662, 'Fielding Data'!$A$1:$H$12056, 7, 0), 0)</f>
        <v>0</v>
      </c>
      <c r="T5662" s="13">
        <f>IFERROR(VLOOKUP($A5662, 'Fielding Data'!$A$1:$H$12056, 8, 0), 0)</f>
        <v>0</v>
      </c>
      <c r="U5662" s="13">
        <f>SUMIFS('Fielding Data'!E:E, 'Fielding Data'!$A:$A, $A5662)</f>
        <v>0</v>
      </c>
      <c r="V5662" s="13">
        <f>SUMIFS('Fielding Data'!F:F, 'Fielding Data'!$A:$A, $A5662)</f>
        <v>4</v>
      </c>
      <c r="W5662" s="13">
        <f>SUMIFS('Fielding Data'!G:G, 'Fielding Data'!$A:$A, $A5662)</f>
        <v>0</v>
      </c>
      <c r="X5662" s="13">
        <f>SUMIFS('Fielding Data'!H:H, 'Fielding Data'!$A:$A, $A5662)</f>
        <v>0</v>
      </c>
    </row>
    <row r="5663" spans="1:24" x14ac:dyDescent="0.3">
      <c r="A5663" s="13" t="str">
        <f t="shared" si="177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 t="shared" si="176"/>
        <v>P</v>
      </c>
      <c r="Q5663" s="13">
        <f>IFERROR(VLOOKUP($A5663, 'Fielding Data'!$A$1:$H$12056, 5, 0), 0)</f>
        <v>1</v>
      </c>
      <c r="R5663" s="13">
        <f>IFERROR(VLOOKUP($A5663, 'Fielding Data'!$A$1:$H$12056, 6, 0), 0)</f>
        <v>8</v>
      </c>
      <c r="S5663" s="13">
        <f>IFERROR(VLOOKUP($A5663, 'Fielding Data'!$A$1:$H$12056, 7, 0), 0)</f>
        <v>1</v>
      </c>
      <c r="T5663" s="13">
        <f>IFERROR(VLOOKUP($A5663, 'Fielding Data'!$A$1:$H$12056, 8, 0), 0)</f>
        <v>2</v>
      </c>
      <c r="U5663" s="13">
        <f>SUMIFS('Fielding Data'!E:E, 'Fielding Data'!$A:$A, $A5663)</f>
        <v>1</v>
      </c>
      <c r="V5663" s="13">
        <f>SUMIFS('Fielding Data'!F:F, 'Fielding Data'!$A:$A, $A5663)</f>
        <v>8</v>
      </c>
      <c r="W5663" s="13">
        <f>SUMIFS('Fielding Data'!G:G, 'Fielding Data'!$A:$A, $A5663)</f>
        <v>1</v>
      </c>
      <c r="X5663" s="13">
        <f>SUMIFS('Fielding Data'!H:H, 'Fielding Data'!$A:$A, $A5663)</f>
        <v>2</v>
      </c>
    </row>
    <row r="5664" spans="1:24" x14ac:dyDescent="0.3">
      <c r="A5664" s="13" t="str">
        <f t="shared" si="177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 t="shared" si="176"/>
        <v>P</v>
      </c>
      <c r="Q5664" s="13">
        <f>IFERROR(VLOOKUP($A5664, 'Fielding Data'!$A$1:$H$12056, 5, 0), 0)</f>
        <v>0</v>
      </c>
      <c r="R5664" s="13">
        <f>IFERROR(VLOOKUP($A5664, 'Fielding Data'!$A$1:$H$12056, 6, 0), 0)</f>
        <v>1</v>
      </c>
      <c r="S5664" s="13">
        <f>IFERROR(VLOOKUP($A5664, 'Fielding Data'!$A$1:$H$12056, 7, 0), 0)</f>
        <v>0</v>
      </c>
      <c r="T5664" s="13">
        <f>IFERROR(VLOOKUP($A5664, 'Fielding Data'!$A$1:$H$12056, 8, 0), 0)</f>
        <v>0</v>
      </c>
      <c r="U5664" s="13">
        <f>SUMIFS('Fielding Data'!E:E, 'Fielding Data'!$A:$A, $A5664)</f>
        <v>0</v>
      </c>
      <c r="V5664" s="13">
        <f>SUMIFS('Fielding Data'!F:F, 'Fielding Data'!$A:$A, $A5664)</f>
        <v>1</v>
      </c>
      <c r="W5664" s="13">
        <f>SUMIFS('Fielding Data'!G:G, 'Fielding Data'!$A:$A, $A5664)</f>
        <v>0</v>
      </c>
      <c r="X5664" s="13">
        <f>SUMIFS('Fielding Data'!H:H, 'Fielding Data'!$A:$A, $A5664)</f>
        <v>0</v>
      </c>
    </row>
    <row r="5665" spans="1:24" x14ac:dyDescent="0.3">
      <c r="A5665" s="13" t="str">
        <f t="shared" si="177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 t="shared" si="176"/>
        <v>CF</v>
      </c>
      <c r="Q5665" s="13">
        <f>IFERROR(VLOOKUP($A5665, 'Fielding Data'!$A$1:$H$12056, 5, 0), 0)</f>
        <v>4</v>
      </c>
      <c r="R5665" s="13">
        <f>IFERROR(VLOOKUP($A5665, 'Fielding Data'!$A$1:$H$12056, 6, 0), 0)</f>
        <v>0</v>
      </c>
      <c r="S5665" s="13">
        <f>IFERROR(VLOOKUP($A5665, 'Fielding Data'!$A$1:$H$12056, 7, 0), 0)</f>
        <v>0</v>
      </c>
      <c r="T5665" s="13">
        <f>IFERROR(VLOOKUP($A5665, 'Fielding Data'!$A$1:$H$12056, 8, 0), 0)</f>
        <v>0</v>
      </c>
      <c r="U5665" s="13">
        <f>SUMIFS('Fielding Data'!E:E, 'Fielding Data'!$A:$A, $A5665)</f>
        <v>24</v>
      </c>
      <c r="V5665" s="13">
        <f>SUMIFS('Fielding Data'!F:F, 'Fielding Data'!$A:$A, $A5665)</f>
        <v>0</v>
      </c>
      <c r="W5665" s="13">
        <f>SUMIFS('Fielding Data'!G:G, 'Fielding Data'!$A:$A, $A5665)</f>
        <v>0</v>
      </c>
      <c r="X5665" s="13">
        <f>SUMIFS('Fielding Data'!H:H, 'Fielding Data'!$A:$A, $A5665)</f>
        <v>0</v>
      </c>
    </row>
    <row r="5666" spans="1:24" x14ac:dyDescent="0.3">
      <c r="A5666" s="13" t="str">
        <f t="shared" si="177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 t="shared" si="176"/>
        <v>P</v>
      </c>
      <c r="Q5666" s="13">
        <f>IFERROR(VLOOKUP($A5666, 'Fielding Data'!$A$1:$H$12056, 5, 0), 0)</f>
        <v>1</v>
      </c>
      <c r="R5666" s="13">
        <f>IFERROR(VLOOKUP($A5666, 'Fielding Data'!$A$1:$H$12056, 6, 0), 0)</f>
        <v>0</v>
      </c>
      <c r="S5666" s="13">
        <f>IFERROR(VLOOKUP($A5666, 'Fielding Data'!$A$1:$H$12056, 7, 0), 0)</f>
        <v>0</v>
      </c>
      <c r="T5666" s="13">
        <f>IFERROR(VLOOKUP($A5666, 'Fielding Data'!$A$1:$H$12056, 8, 0), 0)</f>
        <v>0</v>
      </c>
      <c r="U5666" s="13">
        <f>SUMIFS('Fielding Data'!E:E, 'Fielding Data'!$A:$A, $A5666)</f>
        <v>1</v>
      </c>
      <c r="V5666" s="13">
        <f>SUMIFS('Fielding Data'!F:F, 'Fielding Data'!$A:$A, $A5666)</f>
        <v>0</v>
      </c>
      <c r="W5666" s="13">
        <f>SUMIFS('Fielding Data'!G:G, 'Fielding Data'!$A:$A, $A5666)</f>
        <v>0</v>
      </c>
      <c r="X5666" s="13">
        <f>SUMIFS('Fielding Data'!H:H, 'Fielding Data'!$A:$A, $A5666)</f>
        <v>0</v>
      </c>
    </row>
    <row r="5667" spans="1:24" x14ac:dyDescent="0.3">
      <c r="A5667" s="13" t="str">
        <f t="shared" si="177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 t="shared" si="176"/>
        <v>1B</v>
      </c>
      <c r="Q5667" s="13">
        <f>IFERROR(VLOOKUP($A5667, 'Fielding Data'!$A$1:$H$12056, 5, 0), 0)</f>
        <v>12</v>
      </c>
      <c r="R5667" s="13">
        <f>IFERROR(VLOOKUP($A5667, 'Fielding Data'!$A$1:$H$12056, 6, 0), 0)</f>
        <v>0</v>
      </c>
      <c r="S5667" s="13">
        <f>IFERROR(VLOOKUP($A5667, 'Fielding Data'!$A$1:$H$12056, 7, 0), 0)</f>
        <v>1</v>
      </c>
      <c r="T5667" s="13">
        <f>IFERROR(VLOOKUP($A5667, 'Fielding Data'!$A$1:$H$12056, 8, 0), 0)</f>
        <v>1</v>
      </c>
      <c r="U5667" s="13">
        <f>SUMIFS('Fielding Data'!E:E, 'Fielding Data'!$A:$A, $A5667)</f>
        <v>12</v>
      </c>
      <c r="V5667" s="13">
        <f>SUMIFS('Fielding Data'!F:F, 'Fielding Data'!$A:$A, $A5667)</f>
        <v>0</v>
      </c>
      <c r="W5667" s="13">
        <f>SUMIFS('Fielding Data'!G:G, 'Fielding Data'!$A:$A, $A5667)</f>
        <v>1</v>
      </c>
      <c r="X5667" s="13">
        <f>SUMIFS('Fielding Data'!H:H, 'Fielding Data'!$A:$A, $A5667)</f>
        <v>1</v>
      </c>
    </row>
    <row r="5668" spans="1:24" x14ac:dyDescent="0.3">
      <c r="A5668" s="13" t="str">
        <f t="shared" si="177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 t="shared" si="176"/>
        <v>2B</v>
      </c>
      <c r="Q5668" s="13">
        <f>IFERROR(VLOOKUP($A5668, 'Fielding Data'!$A$1:$H$12056, 5, 0), 0)</f>
        <v>2</v>
      </c>
      <c r="R5668" s="13">
        <f>IFERROR(VLOOKUP($A5668, 'Fielding Data'!$A$1:$H$12056, 6, 0), 0)</f>
        <v>11</v>
      </c>
      <c r="S5668" s="13">
        <f>IFERROR(VLOOKUP($A5668, 'Fielding Data'!$A$1:$H$12056, 7, 0), 0)</f>
        <v>0</v>
      </c>
      <c r="T5668" s="13">
        <f>IFERROR(VLOOKUP($A5668, 'Fielding Data'!$A$1:$H$12056, 8, 0), 0)</f>
        <v>2</v>
      </c>
      <c r="U5668" s="13">
        <f>SUMIFS('Fielding Data'!E:E, 'Fielding Data'!$A:$A, $A5668)</f>
        <v>51</v>
      </c>
      <c r="V5668" s="13">
        <f>SUMIFS('Fielding Data'!F:F, 'Fielding Data'!$A:$A, $A5668)</f>
        <v>140</v>
      </c>
      <c r="W5668" s="13">
        <f>SUMIFS('Fielding Data'!G:G, 'Fielding Data'!$A:$A, $A5668)</f>
        <v>7</v>
      </c>
      <c r="X5668" s="13">
        <f>SUMIFS('Fielding Data'!H:H, 'Fielding Data'!$A:$A, $A5668)</f>
        <v>29</v>
      </c>
    </row>
    <row r="5669" spans="1:24" x14ac:dyDescent="0.3">
      <c r="A5669" s="13" t="str">
        <f t="shared" si="177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 t="shared" si="176"/>
        <v>SS</v>
      </c>
      <c r="Q5669" s="13">
        <f>IFERROR(VLOOKUP($A5669, 'Fielding Data'!$A$1:$H$12056, 5, 0), 0)</f>
        <v>158</v>
      </c>
      <c r="R5669" s="13">
        <f>IFERROR(VLOOKUP($A5669, 'Fielding Data'!$A$1:$H$12056, 6, 0), 0)</f>
        <v>398</v>
      </c>
      <c r="S5669" s="13">
        <f>IFERROR(VLOOKUP($A5669, 'Fielding Data'!$A$1:$H$12056, 7, 0), 0)</f>
        <v>7</v>
      </c>
      <c r="T5669" s="13">
        <f>IFERROR(VLOOKUP($A5669, 'Fielding Data'!$A$1:$H$12056, 8, 0), 0)</f>
        <v>64</v>
      </c>
      <c r="U5669" s="13">
        <f>SUMIFS('Fielding Data'!E:E, 'Fielding Data'!$A:$A, $A5669)</f>
        <v>158</v>
      </c>
      <c r="V5669" s="13">
        <f>SUMIFS('Fielding Data'!F:F, 'Fielding Data'!$A:$A, $A5669)</f>
        <v>398</v>
      </c>
      <c r="W5669" s="13">
        <f>SUMIFS('Fielding Data'!G:G, 'Fielding Data'!$A:$A, $A5669)</f>
        <v>7</v>
      </c>
      <c r="X5669" s="13">
        <f>SUMIFS('Fielding Data'!H:H, 'Fielding Data'!$A:$A, $A5669)</f>
        <v>64</v>
      </c>
    </row>
    <row r="5670" spans="1:24" x14ac:dyDescent="0.3">
      <c r="A5670" s="13" t="str">
        <f t="shared" si="177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 t="shared" si="176"/>
        <v>1B</v>
      </c>
      <c r="Q5670" s="13">
        <f>IFERROR(VLOOKUP($A5670, 'Fielding Data'!$A$1:$H$12056, 5, 0), 0)</f>
        <v>14</v>
      </c>
      <c r="R5670" s="13">
        <f>IFERROR(VLOOKUP($A5670, 'Fielding Data'!$A$1:$H$12056, 6, 0), 0)</f>
        <v>1</v>
      </c>
      <c r="S5670" s="13">
        <f>IFERROR(VLOOKUP($A5670, 'Fielding Data'!$A$1:$H$12056, 7, 0), 0)</f>
        <v>0</v>
      </c>
      <c r="T5670" s="13">
        <f>IFERROR(VLOOKUP($A5670, 'Fielding Data'!$A$1:$H$12056, 8, 0), 0)</f>
        <v>3</v>
      </c>
      <c r="U5670" s="13">
        <f>SUMIFS('Fielding Data'!E:E, 'Fielding Data'!$A:$A, $A5670)</f>
        <v>20</v>
      </c>
      <c r="V5670" s="13">
        <f>SUMIFS('Fielding Data'!F:F, 'Fielding Data'!$A:$A, $A5670)</f>
        <v>1</v>
      </c>
      <c r="W5670" s="13">
        <f>SUMIFS('Fielding Data'!G:G, 'Fielding Data'!$A:$A, $A5670)</f>
        <v>0</v>
      </c>
      <c r="X5670" s="13">
        <f>SUMIFS('Fielding Data'!H:H, 'Fielding Data'!$A:$A, $A5670)</f>
        <v>3</v>
      </c>
    </row>
    <row r="5671" spans="1:24" x14ac:dyDescent="0.3">
      <c r="A5671" s="13" t="str">
        <f t="shared" si="177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 t="shared" si="176"/>
        <v>LF</v>
      </c>
      <c r="Q5671" s="13">
        <f>IFERROR(VLOOKUP($A5671, 'Fielding Data'!$A$1:$H$12056, 5, 0), 0)</f>
        <v>3</v>
      </c>
      <c r="R5671" s="13">
        <f>IFERROR(VLOOKUP($A5671, 'Fielding Data'!$A$1:$H$12056, 6, 0), 0)</f>
        <v>0</v>
      </c>
      <c r="S5671" s="13">
        <f>IFERROR(VLOOKUP($A5671, 'Fielding Data'!$A$1:$H$12056, 7, 0), 0)</f>
        <v>0</v>
      </c>
      <c r="T5671" s="13">
        <f>IFERROR(VLOOKUP($A5671, 'Fielding Data'!$A$1:$H$12056, 8, 0), 0)</f>
        <v>0</v>
      </c>
      <c r="U5671" s="13">
        <f>SUMIFS('Fielding Data'!E:E, 'Fielding Data'!$A:$A, $A5671)</f>
        <v>134</v>
      </c>
      <c r="V5671" s="13">
        <f>SUMIFS('Fielding Data'!F:F, 'Fielding Data'!$A:$A, $A5671)</f>
        <v>2</v>
      </c>
      <c r="W5671" s="13">
        <f>SUMIFS('Fielding Data'!G:G, 'Fielding Data'!$A:$A, $A5671)</f>
        <v>2</v>
      </c>
      <c r="X5671" s="13">
        <f>SUMIFS('Fielding Data'!H:H, 'Fielding Data'!$A:$A, $A5671)</f>
        <v>0</v>
      </c>
    </row>
    <row r="5672" spans="1:24" x14ac:dyDescent="0.3">
      <c r="A5672" s="13" t="str">
        <f t="shared" si="177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 t="shared" si="176"/>
        <v>2B</v>
      </c>
      <c r="Q5672" s="13">
        <f>IFERROR(VLOOKUP($A5672, 'Fielding Data'!$A$1:$H$12056, 5, 0), 0)</f>
        <v>7</v>
      </c>
      <c r="R5672" s="13">
        <f>IFERROR(VLOOKUP($A5672, 'Fielding Data'!$A$1:$H$12056, 6, 0), 0)</f>
        <v>5</v>
      </c>
      <c r="S5672" s="13">
        <f>IFERROR(VLOOKUP($A5672, 'Fielding Data'!$A$1:$H$12056, 7, 0), 0)</f>
        <v>0</v>
      </c>
      <c r="T5672" s="13">
        <f>IFERROR(VLOOKUP($A5672, 'Fielding Data'!$A$1:$H$12056, 8, 0), 0)</f>
        <v>2</v>
      </c>
      <c r="U5672" s="13">
        <f>SUMIFS('Fielding Data'!E:E, 'Fielding Data'!$A:$A, $A5672)</f>
        <v>118</v>
      </c>
      <c r="V5672" s="13">
        <f>SUMIFS('Fielding Data'!F:F, 'Fielding Data'!$A:$A, $A5672)</f>
        <v>211</v>
      </c>
      <c r="W5672" s="13">
        <f>SUMIFS('Fielding Data'!G:G, 'Fielding Data'!$A:$A, $A5672)</f>
        <v>8</v>
      </c>
      <c r="X5672" s="13">
        <f>SUMIFS('Fielding Data'!H:H, 'Fielding Data'!$A:$A, $A5672)</f>
        <v>48</v>
      </c>
    </row>
    <row r="5673" spans="1:24" x14ac:dyDescent="0.3">
      <c r="A5673" s="13" t="str">
        <f t="shared" si="177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 t="shared" si="176"/>
        <v>1B</v>
      </c>
      <c r="Q5673" s="13">
        <f>IFERROR(VLOOKUP($A5673, 'Fielding Data'!$A$1:$H$12056, 5, 0), 0)</f>
        <v>2</v>
      </c>
      <c r="R5673" s="13">
        <f>IFERROR(VLOOKUP($A5673, 'Fielding Data'!$A$1:$H$12056, 6, 0), 0)</f>
        <v>0</v>
      </c>
      <c r="S5673" s="13">
        <f>IFERROR(VLOOKUP($A5673, 'Fielding Data'!$A$1:$H$12056, 7, 0), 0)</f>
        <v>0</v>
      </c>
      <c r="T5673" s="13">
        <f>IFERROR(VLOOKUP($A5673, 'Fielding Data'!$A$1:$H$12056, 8, 0), 0)</f>
        <v>0</v>
      </c>
      <c r="U5673" s="13">
        <f>SUMIFS('Fielding Data'!E:E, 'Fielding Data'!$A:$A, $A5673)</f>
        <v>16</v>
      </c>
      <c r="V5673" s="13">
        <f>SUMIFS('Fielding Data'!F:F, 'Fielding Data'!$A:$A, $A5673)</f>
        <v>2</v>
      </c>
      <c r="W5673" s="13">
        <f>SUMIFS('Fielding Data'!G:G, 'Fielding Data'!$A:$A, $A5673)</f>
        <v>0</v>
      </c>
      <c r="X5673" s="13">
        <f>SUMIFS('Fielding Data'!H:H, 'Fielding Data'!$A:$A, $A5673)</f>
        <v>2</v>
      </c>
    </row>
    <row r="5674" spans="1:24" x14ac:dyDescent="0.3">
      <c r="A5674" s="13" t="str">
        <f t="shared" si="177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 t="shared" si="176"/>
        <v>P</v>
      </c>
      <c r="Q5674" s="13">
        <f>IFERROR(VLOOKUP($A5674, 'Fielding Data'!$A$1:$H$12056, 5, 0), 0)</f>
        <v>3</v>
      </c>
      <c r="R5674" s="13">
        <f>IFERROR(VLOOKUP($A5674, 'Fielding Data'!$A$1:$H$12056, 6, 0), 0)</f>
        <v>7</v>
      </c>
      <c r="S5674" s="13">
        <f>IFERROR(VLOOKUP($A5674, 'Fielding Data'!$A$1:$H$12056, 7, 0), 0)</f>
        <v>1</v>
      </c>
      <c r="T5674" s="13">
        <f>IFERROR(VLOOKUP($A5674, 'Fielding Data'!$A$1:$H$12056, 8, 0), 0)</f>
        <v>0</v>
      </c>
      <c r="U5674" s="13">
        <f>SUMIFS('Fielding Data'!E:E, 'Fielding Data'!$A:$A, $A5674)</f>
        <v>3</v>
      </c>
      <c r="V5674" s="13">
        <f>SUMIFS('Fielding Data'!F:F, 'Fielding Data'!$A:$A, $A5674)</f>
        <v>7</v>
      </c>
      <c r="W5674" s="13">
        <f>SUMIFS('Fielding Data'!G:G, 'Fielding Data'!$A:$A, $A5674)</f>
        <v>1</v>
      </c>
      <c r="X5674" s="13">
        <f>SUMIFS('Fielding Data'!H:H, 'Fielding Data'!$A:$A, $A5674)</f>
        <v>0</v>
      </c>
    </row>
    <row r="5675" spans="1:24" x14ac:dyDescent="0.3">
      <c r="A5675" s="13" t="str">
        <f t="shared" si="177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 t="shared" si="176"/>
        <v>P</v>
      </c>
      <c r="Q5675" s="13">
        <f>IFERROR(VLOOKUP($A5675, 'Fielding Data'!$A$1:$H$12056, 5, 0), 0)</f>
        <v>9</v>
      </c>
      <c r="R5675" s="13">
        <f>IFERROR(VLOOKUP($A5675, 'Fielding Data'!$A$1:$H$12056, 6, 0), 0)</f>
        <v>10</v>
      </c>
      <c r="S5675" s="13">
        <f>IFERROR(VLOOKUP($A5675, 'Fielding Data'!$A$1:$H$12056, 7, 0), 0)</f>
        <v>0</v>
      </c>
      <c r="T5675" s="13">
        <f>IFERROR(VLOOKUP($A5675, 'Fielding Data'!$A$1:$H$12056, 8, 0), 0)</f>
        <v>1</v>
      </c>
      <c r="U5675" s="13">
        <f>SUMIFS('Fielding Data'!E:E, 'Fielding Data'!$A:$A, $A5675)</f>
        <v>9</v>
      </c>
      <c r="V5675" s="13">
        <f>SUMIFS('Fielding Data'!F:F, 'Fielding Data'!$A:$A, $A5675)</f>
        <v>10</v>
      </c>
      <c r="W5675" s="13">
        <f>SUMIFS('Fielding Data'!G:G, 'Fielding Data'!$A:$A, $A5675)</f>
        <v>0</v>
      </c>
      <c r="X5675" s="13">
        <f>SUMIFS('Fielding Data'!H:H, 'Fielding Data'!$A:$A, $A5675)</f>
        <v>1</v>
      </c>
    </row>
    <row r="5676" spans="1:24" x14ac:dyDescent="0.3">
      <c r="A5676" s="13" t="str">
        <f t="shared" si="177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 t="shared" si="176"/>
        <v>P</v>
      </c>
      <c r="Q5676" s="13">
        <f>IFERROR(VLOOKUP($A5676, 'Fielding Data'!$A$1:$H$12056, 5, 0), 0)</f>
        <v>0</v>
      </c>
      <c r="R5676" s="13">
        <f>IFERROR(VLOOKUP($A5676, 'Fielding Data'!$A$1:$H$12056, 6, 0), 0)</f>
        <v>0</v>
      </c>
      <c r="S5676" s="13">
        <f>IFERROR(VLOOKUP($A5676, 'Fielding Data'!$A$1:$H$12056, 7, 0), 0)</f>
        <v>0</v>
      </c>
      <c r="T5676" s="13">
        <f>IFERROR(VLOOKUP($A5676, 'Fielding Data'!$A$1:$H$12056, 8, 0), 0)</f>
        <v>0</v>
      </c>
      <c r="U5676" s="13">
        <f>SUMIFS('Fielding Data'!E:E, 'Fielding Data'!$A:$A, $A5676)</f>
        <v>0</v>
      </c>
      <c r="V5676" s="13">
        <f>SUMIFS('Fielding Data'!F:F, 'Fielding Data'!$A:$A, $A5676)</f>
        <v>0</v>
      </c>
      <c r="W5676" s="13">
        <f>SUMIFS('Fielding Data'!G:G, 'Fielding Data'!$A:$A, $A5676)</f>
        <v>0</v>
      </c>
      <c r="X5676" s="13">
        <f>SUMIFS('Fielding Data'!H:H, 'Fielding Data'!$A:$A, $A5676)</f>
        <v>0</v>
      </c>
    </row>
    <row r="5677" spans="1:24" x14ac:dyDescent="0.3">
      <c r="A5677" s="13" t="str">
        <f t="shared" si="177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 t="shared" si="176"/>
        <v>1B</v>
      </c>
      <c r="Q5677" s="13">
        <f>IFERROR(VLOOKUP($A5677, 'Fielding Data'!$A$1:$H$12056, 5, 0), 0)</f>
        <v>215</v>
      </c>
      <c r="R5677" s="13">
        <f>IFERROR(VLOOKUP($A5677, 'Fielding Data'!$A$1:$H$12056, 6, 0), 0)</f>
        <v>22</v>
      </c>
      <c r="S5677" s="13">
        <f>IFERROR(VLOOKUP($A5677, 'Fielding Data'!$A$1:$H$12056, 7, 0), 0)</f>
        <v>1</v>
      </c>
      <c r="T5677" s="13">
        <f>IFERROR(VLOOKUP($A5677, 'Fielding Data'!$A$1:$H$12056, 8, 0), 0)</f>
        <v>32</v>
      </c>
      <c r="U5677" s="13">
        <f>SUMIFS('Fielding Data'!E:E, 'Fielding Data'!$A:$A, $A5677)</f>
        <v>230</v>
      </c>
      <c r="V5677" s="13">
        <f>SUMIFS('Fielding Data'!F:F, 'Fielding Data'!$A:$A, $A5677)</f>
        <v>46</v>
      </c>
      <c r="W5677" s="13">
        <f>SUMIFS('Fielding Data'!G:G, 'Fielding Data'!$A:$A, $A5677)</f>
        <v>2</v>
      </c>
      <c r="X5677" s="13">
        <f>SUMIFS('Fielding Data'!H:H, 'Fielding Data'!$A:$A, $A5677)</f>
        <v>36</v>
      </c>
    </row>
    <row r="5678" spans="1:24" x14ac:dyDescent="0.3">
      <c r="A5678" s="13" t="str">
        <f t="shared" si="177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 t="shared" si="176"/>
        <v>1B</v>
      </c>
      <c r="Q5678" s="13">
        <f>IFERROR(VLOOKUP($A5678, 'Fielding Data'!$A$1:$H$12056, 5, 0), 0)</f>
        <v>25</v>
      </c>
      <c r="R5678" s="13">
        <f>IFERROR(VLOOKUP($A5678, 'Fielding Data'!$A$1:$H$12056, 6, 0), 0)</f>
        <v>0</v>
      </c>
      <c r="S5678" s="13">
        <f>IFERROR(VLOOKUP($A5678, 'Fielding Data'!$A$1:$H$12056, 7, 0), 0)</f>
        <v>0</v>
      </c>
      <c r="T5678" s="13">
        <f>IFERROR(VLOOKUP($A5678, 'Fielding Data'!$A$1:$H$12056, 8, 0), 0)</f>
        <v>7</v>
      </c>
      <c r="U5678" s="13">
        <f>SUMIFS('Fielding Data'!E:E, 'Fielding Data'!$A:$A, $A5678)</f>
        <v>610</v>
      </c>
      <c r="V5678" s="13">
        <f>SUMIFS('Fielding Data'!F:F, 'Fielding Data'!$A:$A, $A5678)</f>
        <v>54</v>
      </c>
      <c r="W5678" s="13">
        <f>SUMIFS('Fielding Data'!G:G, 'Fielding Data'!$A:$A, $A5678)</f>
        <v>7</v>
      </c>
      <c r="X5678" s="13">
        <f>SUMIFS('Fielding Data'!H:H, 'Fielding Data'!$A:$A, $A5678)</f>
        <v>12</v>
      </c>
    </row>
    <row r="5679" spans="1:24" x14ac:dyDescent="0.3">
      <c r="A5679" s="13" t="str">
        <f t="shared" si="177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 t="shared" si="176"/>
        <v>P</v>
      </c>
      <c r="Q5679" s="13">
        <f>IFERROR(VLOOKUP($A5679, 'Fielding Data'!$A$1:$H$12056, 5, 0), 0)</f>
        <v>0</v>
      </c>
      <c r="R5679" s="13">
        <f>IFERROR(VLOOKUP($A5679, 'Fielding Data'!$A$1:$H$12056, 6, 0), 0)</f>
        <v>0</v>
      </c>
      <c r="S5679" s="13">
        <f>IFERROR(VLOOKUP($A5679, 'Fielding Data'!$A$1:$H$12056, 7, 0), 0)</f>
        <v>0</v>
      </c>
      <c r="T5679" s="13">
        <f>IFERROR(VLOOKUP($A5679, 'Fielding Data'!$A$1:$H$12056, 8, 0), 0)</f>
        <v>0</v>
      </c>
      <c r="U5679" s="13">
        <f>SUMIFS('Fielding Data'!E:E, 'Fielding Data'!$A:$A, $A5679)</f>
        <v>0</v>
      </c>
      <c r="V5679" s="13">
        <f>SUMIFS('Fielding Data'!F:F, 'Fielding Data'!$A:$A, $A5679)</f>
        <v>0</v>
      </c>
      <c r="W5679" s="13">
        <f>SUMIFS('Fielding Data'!G:G, 'Fielding Data'!$A:$A, $A5679)</f>
        <v>0</v>
      </c>
      <c r="X5679" s="13">
        <f>SUMIFS('Fielding Data'!H:H, 'Fielding Data'!$A:$A, $A5679)</f>
        <v>0</v>
      </c>
    </row>
    <row r="5680" spans="1:24" x14ac:dyDescent="0.3">
      <c r="A5680" s="13" t="str">
        <f t="shared" si="177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 t="shared" si="176"/>
        <v>P</v>
      </c>
      <c r="Q5680" s="13">
        <f>IFERROR(VLOOKUP($A5680, 'Fielding Data'!$A$1:$H$12056, 5, 0), 0)</f>
        <v>3</v>
      </c>
      <c r="R5680" s="13">
        <f>IFERROR(VLOOKUP($A5680, 'Fielding Data'!$A$1:$H$12056, 6, 0), 0)</f>
        <v>8</v>
      </c>
      <c r="S5680" s="13">
        <f>IFERROR(VLOOKUP($A5680, 'Fielding Data'!$A$1:$H$12056, 7, 0), 0)</f>
        <v>1</v>
      </c>
      <c r="T5680" s="13">
        <f>IFERROR(VLOOKUP($A5680, 'Fielding Data'!$A$1:$H$12056, 8, 0), 0)</f>
        <v>1</v>
      </c>
      <c r="U5680" s="13">
        <f>SUMIFS('Fielding Data'!E:E, 'Fielding Data'!$A:$A, $A5680)</f>
        <v>3</v>
      </c>
      <c r="V5680" s="13">
        <f>SUMIFS('Fielding Data'!F:F, 'Fielding Data'!$A:$A, $A5680)</f>
        <v>8</v>
      </c>
      <c r="W5680" s="13">
        <f>SUMIFS('Fielding Data'!G:G, 'Fielding Data'!$A:$A, $A5680)</f>
        <v>1</v>
      </c>
      <c r="X5680" s="13">
        <f>SUMIFS('Fielding Data'!H:H, 'Fielding Data'!$A:$A, $A5680)</f>
        <v>1</v>
      </c>
    </row>
    <row r="5681" spans="1:24" x14ac:dyDescent="0.3">
      <c r="A5681" s="13" t="str">
        <f t="shared" si="177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 t="shared" si="176"/>
        <v>P</v>
      </c>
      <c r="Q5681" s="13">
        <f>IFERROR(VLOOKUP($A5681, 'Fielding Data'!$A$1:$H$12056, 5, 0), 0)</f>
        <v>0</v>
      </c>
      <c r="R5681" s="13">
        <f>IFERROR(VLOOKUP($A5681, 'Fielding Data'!$A$1:$H$12056, 6, 0), 0)</f>
        <v>0</v>
      </c>
      <c r="S5681" s="13">
        <f>IFERROR(VLOOKUP($A5681, 'Fielding Data'!$A$1:$H$12056, 7, 0), 0)</f>
        <v>0</v>
      </c>
      <c r="T5681" s="13">
        <f>IFERROR(VLOOKUP($A5681, 'Fielding Data'!$A$1:$H$12056, 8, 0), 0)</f>
        <v>0</v>
      </c>
      <c r="U5681" s="13">
        <f>SUMIFS('Fielding Data'!E:E, 'Fielding Data'!$A:$A, $A5681)</f>
        <v>0</v>
      </c>
      <c r="V5681" s="13">
        <f>SUMIFS('Fielding Data'!F:F, 'Fielding Data'!$A:$A, $A5681)</f>
        <v>0</v>
      </c>
      <c r="W5681" s="13">
        <f>SUMIFS('Fielding Data'!G:G, 'Fielding Data'!$A:$A, $A5681)</f>
        <v>0</v>
      </c>
      <c r="X5681" s="13">
        <f>SUMIFS('Fielding Data'!H:H, 'Fielding Data'!$A:$A, $A5681)</f>
        <v>0</v>
      </c>
    </row>
    <row r="5682" spans="1:24" x14ac:dyDescent="0.3">
      <c r="A5682" s="13" t="str">
        <f t="shared" si="177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 t="shared" si="176"/>
        <v>LF</v>
      </c>
      <c r="Q5682" s="13">
        <f>IFERROR(VLOOKUP($A5682, 'Fielding Data'!$A$1:$H$12056, 5, 0), 0)</f>
        <v>34</v>
      </c>
      <c r="R5682" s="13">
        <f>IFERROR(VLOOKUP($A5682, 'Fielding Data'!$A$1:$H$12056, 6, 0), 0)</f>
        <v>3</v>
      </c>
      <c r="S5682" s="13">
        <f>IFERROR(VLOOKUP($A5682, 'Fielding Data'!$A$1:$H$12056, 7, 0), 0)</f>
        <v>2</v>
      </c>
      <c r="T5682" s="13">
        <f>IFERROR(VLOOKUP($A5682, 'Fielding Data'!$A$1:$H$12056, 8, 0), 0)</f>
        <v>0</v>
      </c>
      <c r="U5682" s="13">
        <f>SUMIFS('Fielding Data'!E:E, 'Fielding Data'!$A:$A, $A5682)</f>
        <v>122</v>
      </c>
      <c r="V5682" s="13">
        <f>SUMIFS('Fielding Data'!F:F, 'Fielding Data'!$A:$A, $A5682)</f>
        <v>10</v>
      </c>
      <c r="W5682" s="13">
        <f>SUMIFS('Fielding Data'!G:G, 'Fielding Data'!$A:$A, $A5682)</f>
        <v>4</v>
      </c>
      <c r="X5682" s="13">
        <f>SUMIFS('Fielding Data'!H:H, 'Fielding Data'!$A:$A, $A5682)</f>
        <v>2</v>
      </c>
    </row>
    <row r="5683" spans="1:24" x14ac:dyDescent="0.3">
      <c r="A5683" s="13" t="str">
        <f t="shared" si="177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 t="shared" si="176"/>
        <v>P</v>
      </c>
      <c r="Q5683" s="13">
        <f>IFERROR(VLOOKUP($A5683, 'Fielding Data'!$A$1:$H$12056, 5, 0), 0)</f>
        <v>0</v>
      </c>
      <c r="R5683" s="13">
        <f>IFERROR(VLOOKUP($A5683, 'Fielding Data'!$A$1:$H$12056, 6, 0), 0)</f>
        <v>0</v>
      </c>
      <c r="S5683" s="13">
        <f>IFERROR(VLOOKUP($A5683, 'Fielding Data'!$A$1:$H$12056, 7, 0), 0)</f>
        <v>0</v>
      </c>
      <c r="T5683" s="13">
        <f>IFERROR(VLOOKUP($A5683, 'Fielding Data'!$A$1:$H$12056, 8, 0), 0)</f>
        <v>0</v>
      </c>
      <c r="U5683" s="13">
        <f>SUMIFS('Fielding Data'!E:E, 'Fielding Data'!$A:$A, $A5683)</f>
        <v>0</v>
      </c>
      <c r="V5683" s="13">
        <f>SUMIFS('Fielding Data'!F:F, 'Fielding Data'!$A:$A, $A5683)</f>
        <v>0</v>
      </c>
      <c r="W5683" s="13">
        <f>SUMIFS('Fielding Data'!G:G, 'Fielding Data'!$A:$A, $A5683)</f>
        <v>0</v>
      </c>
      <c r="X5683" s="13">
        <f>SUMIFS('Fielding Data'!H:H, 'Fielding Data'!$A:$A, $A5683)</f>
        <v>0</v>
      </c>
    </row>
    <row r="5684" spans="1:24" x14ac:dyDescent="0.3">
      <c r="A5684" s="13" t="str">
        <f t="shared" si="177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 t="shared" si="176"/>
        <v>C</v>
      </c>
      <c r="Q5684" s="13">
        <f>IFERROR(VLOOKUP($A5684, 'Fielding Data'!$A$1:$H$12056, 5, 0), 0)</f>
        <v>381</v>
      </c>
      <c r="R5684" s="13">
        <f>IFERROR(VLOOKUP($A5684, 'Fielding Data'!$A$1:$H$12056, 6, 0), 0)</f>
        <v>27</v>
      </c>
      <c r="S5684" s="13">
        <f>IFERROR(VLOOKUP($A5684, 'Fielding Data'!$A$1:$H$12056, 7, 0), 0)</f>
        <v>7</v>
      </c>
      <c r="T5684" s="13">
        <f>IFERROR(VLOOKUP($A5684, 'Fielding Data'!$A$1:$H$12056, 8, 0), 0)</f>
        <v>3</v>
      </c>
      <c r="U5684" s="13">
        <f>SUMIFS('Fielding Data'!E:E, 'Fielding Data'!$A:$A, $A5684)</f>
        <v>381</v>
      </c>
      <c r="V5684" s="13">
        <f>SUMIFS('Fielding Data'!F:F, 'Fielding Data'!$A:$A, $A5684)</f>
        <v>27</v>
      </c>
      <c r="W5684" s="13">
        <f>SUMIFS('Fielding Data'!G:G, 'Fielding Data'!$A:$A, $A5684)</f>
        <v>7</v>
      </c>
      <c r="X5684" s="13">
        <f>SUMIFS('Fielding Data'!H:H, 'Fielding Data'!$A:$A, $A5684)</f>
        <v>3</v>
      </c>
    </row>
    <row r="5685" spans="1:24" x14ac:dyDescent="0.3">
      <c r="A5685" s="13" t="str">
        <f t="shared" si="177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 t="shared" si="176"/>
        <v>P</v>
      </c>
      <c r="Q5685" s="13">
        <f>IFERROR(VLOOKUP($A5685, 'Fielding Data'!$A$1:$H$12056, 5, 0), 0)</f>
        <v>2</v>
      </c>
      <c r="R5685" s="13">
        <f>IFERROR(VLOOKUP($A5685, 'Fielding Data'!$A$1:$H$12056, 6, 0), 0)</f>
        <v>8</v>
      </c>
      <c r="S5685" s="13">
        <f>IFERROR(VLOOKUP($A5685, 'Fielding Data'!$A$1:$H$12056, 7, 0), 0)</f>
        <v>2</v>
      </c>
      <c r="T5685" s="13">
        <f>IFERROR(VLOOKUP($A5685, 'Fielding Data'!$A$1:$H$12056, 8, 0), 0)</f>
        <v>0</v>
      </c>
      <c r="U5685" s="13">
        <f>SUMIFS('Fielding Data'!E:E, 'Fielding Data'!$A:$A, $A5685)</f>
        <v>2</v>
      </c>
      <c r="V5685" s="13">
        <f>SUMIFS('Fielding Data'!F:F, 'Fielding Data'!$A:$A, $A5685)</f>
        <v>8</v>
      </c>
      <c r="W5685" s="13">
        <f>SUMIFS('Fielding Data'!G:G, 'Fielding Data'!$A:$A, $A5685)</f>
        <v>2</v>
      </c>
      <c r="X5685" s="13">
        <f>SUMIFS('Fielding Data'!H:H, 'Fielding Data'!$A:$A, $A5685)</f>
        <v>0</v>
      </c>
    </row>
    <row r="5686" spans="1:24" x14ac:dyDescent="0.3">
      <c r="A5686" s="13" t="str">
        <f t="shared" si="177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 t="shared" si="176"/>
        <v>P</v>
      </c>
      <c r="Q5686" s="13">
        <f>IFERROR(VLOOKUP($A5686, 'Fielding Data'!$A$1:$H$12056, 5, 0), 0)</f>
        <v>16</v>
      </c>
      <c r="R5686" s="13">
        <f>IFERROR(VLOOKUP($A5686, 'Fielding Data'!$A$1:$H$12056, 6, 0), 0)</f>
        <v>37</v>
      </c>
      <c r="S5686" s="13">
        <f>IFERROR(VLOOKUP($A5686, 'Fielding Data'!$A$1:$H$12056, 7, 0), 0)</f>
        <v>3</v>
      </c>
      <c r="T5686" s="13">
        <f>IFERROR(VLOOKUP($A5686, 'Fielding Data'!$A$1:$H$12056, 8, 0), 0)</f>
        <v>3</v>
      </c>
      <c r="U5686" s="13">
        <f>SUMIFS('Fielding Data'!E:E, 'Fielding Data'!$A:$A, $A5686)</f>
        <v>16</v>
      </c>
      <c r="V5686" s="13">
        <f>SUMIFS('Fielding Data'!F:F, 'Fielding Data'!$A:$A, $A5686)</f>
        <v>37</v>
      </c>
      <c r="W5686" s="13">
        <f>SUMIFS('Fielding Data'!G:G, 'Fielding Data'!$A:$A, $A5686)</f>
        <v>3</v>
      </c>
      <c r="X5686" s="13">
        <f>SUMIFS('Fielding Data'!H:H, 'Fielding Data'!$A:$A, $A5686)</f>
        <v>3</v>
      </c>
    </row>
    <row r="5687" spans="1:24" x14ac:dyDescent="0.3">
      <c r="A5687" s="13" t="str">
        <f t="shared" si="177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 t="shared" si="176"/>
        <v>P</v>
      </c>
      <c r="Q5687" s="13">
        <f>IFERROR(VLOOKUP($A5687, 'Fielding Data'!$A$1:$H$12056, 5, 0), 0)</f>
        <v>1</v>
      </c>
      <c r="R5687" s="13">
        <f>IFERROR(VLOOKUP($A5687, 'Fielding Data'!$A$1:$H$12056, 6, 0), 0)</f>
        <v>5</v>
      </c>
      <c r="S5687" s="13">
        <f>IFERROR(VLOOKUP($A5687, 'Fielding Data'!$A$1:$H$12056, 7, 0), 0)</f>
        <v>1</v>
      </c>
      <c r="T5687" s="13">
        <f>IFERROR(VLOOKUP($A5687, 'Fielding Data'!$A$1:$H$12056, 8, 0), 0)</f>
        <v>2</v>
      </c>
      <c r="U5687" s="13">
        <f>SUMIFS('Fielding Data'!E:E, 'Fielding Data'!$A:$A, $A5687)</f>
        <v>1</v>
      </c>
      <c r="V5687" s="13">
        <f>SUMIFS('Fielding Data'!F:F, 'Fielding Data'!$A:$A, $A5687)</f>
        <v>5</v>
      </c>
      <c r="W5687" s="13">
        <f>SUMIFS('Fielding Data'!G:G, 'Fielding Data'!$A:$A, $A5687)</f>
        <v>1</v>
      </c>
      <c r="X5687" s="13">
        <f>SUMIFS('Fielding Data'!H:H, 'Fielding Data'!$A:$A, $A5687)</f>
        <v>2</v>
      </c>
    </row>
    <row r="5688" spans="1:24" x14ac:dyDescent="0.3">
      <c r="A5688" s="13" t="str">
        <f t="shared" si="177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 t="shared" si="176"/>
        <v>P</v>
      </c>
      <c r="Q5688" s="13">
        <f>IFERROR(VLOOKUP($A5688, 'Fielding Data'!$A$1:$H$12056, 5, 0), 0)</f>
        <v>0</v>
      </c>
      <c r="R5688" s="13">
        <f>IFERROR(VLOOKUP($A5688, 'Fielding Data'!$A$1:$H$12056, 6, 0), 0)</f>
        <v>3</v>
      </c>
      <c r="S5688" s="13">
        <f>IFERROR(VLOOKUP($A5688, 'Fielding Data'!$A$1:$H$12056, 7, 0), 0)</f>
        <v>0</v>
      </c>
      <c r="T5688" s="13">
        <f>IFERROR(VLOOKUP($A5688, 'Fielding Data'!$A$1:$H$12056, 8, 0), 0)</f>
        <v>0</v>
      </c>
      <c r="U5688" s="13">
        <f>SUMIFS('Fielding Data'!E:E, 'Fielding Data'!$A:$A, $A5688)</f>
        <v>0</v>
      </c>
      <c r="V5688" s="13">
        <f>SUMIFS('Fielding Data'!F:F, 'Fielding Data'!$A:$A, $A5688)</f>
        <v>3</v>
      </c>
      <c r="W5688" s="13">
        <f>SUMIFS('Fielding Data'!G:G, 'Fielding Data'!$A:$A, $A5688)</f>
        <v>0</v>
      </c>
      <c r="X5688" s="13">
        <f>SUMIFS('Fielding Data'!H:H, 'Fielding Data'!$A:$A, $A5688)</f>
        <v>0</v>
      </c>
    </row>
    <row r="5689" spans="1:24" x14ac:dyDescent="0.3">
      <c r="A5689" s="13" t="str">
        <f t="shared" si="177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 t="shared" si="176"/>
        <v>P</v>
      </c>
      <c r="Q5689" s="13">
        <f>IFERROR(VLOOKUP($A5689, 'Fielding Data'!$A$1:$H$12056, 5, 0), 0)</f>
        <v>0</v>
      </c>
      <c r="R5689" s="13">
        <f>IFERROR(VLOOKUP($A5689, 'Fielding Data'!$A$1:$H$12056, 6, 0), 0)</f>
        <v>0</v>
      </c>
      <c r="S5689" s="13">
        <f>IFERROR(VLOOKUP($A5689, 'Fielding Data'!$A$1:$H$12056, 7, 0), 0)</f>
        <v>1</v>
      </c>
      <c r="T5689" s="13">
        <f>IFERROR(VLOOKUP($A5689, 'Fielding Data'!$A$1:$H$12056, 8, 0), 0)</f>
        <v>0</v>
      </c>
      <c r="U5689" s="13">
        <f>SUMIFS('Fielding Data'!E:E, 'Fielding Data'!$A:$A, $A5689)</f>
        <v>0</v>
      </c>
      <c r="V5689" s="13">
        <f>SUMIFS('Fielding Data'!F:F, 'Fielding Data'!$A:$A, $A5689)</f>
        <v>0</v>
      </c>
      <c r="W5689" s="13">
        <f>SUMIFS('Fielding Data'!G:G, 'Fielding Data'!$A:$A, $A5689)</f>
        <v>1</v>
      </c>
      <c r="X5689" s="13">
        <f>SUMIFS('Fielding Data'!H:H, 'Fielding Data'!$A:$A, $A5689)</f>
        <v>0</v>
      </c>
    </row>
    <row r="5690" spans="1:24" x14ac:dyDescent="0.3">
      <c r="A5690" s="13" t="str">
        <f t="shared" si="177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 t="shared" si="176"/>
        <v>1B</v>
      </c>
      <c r="Q5690" s="13">
        <f>IFERROR(VLOOKUP($A5690, 'Fielding Data'!$A$1:$H$12056, 5, 0), 0)</f>
        <v>54</v>
      </c>
      <c r="R5690" s="13">
        <f>IFERROR(VLOOKUP($A5690, 'Fielding Data'!$A$1:$H$12056, 6, 0), 0)</f>
        <v>7</v>
      </c>
      <c r="S5690" s="13">
        <f>IFERROR(VLOOKUP($A5690, 'Fielding Data'!$A$1:$H$12056, 7, 0), 0)</f>
        <v>0</v>
      </c>
      <c r="T5690" s="13">
        <f>IFERROR(VLOOKUP($A5690, 'Fielding Data'!$A$1:$H$12056, 8, 0), 0)</f>
        <v>7</v>
      </c>
      <c r="U5690" s="13">
        <f>SUMIFS('Fielding Data'!E:E, 'Fielding Data'!$A:$A, $A5690)</f>
        <v>120</v>
      </c>
      <c r="V5690" s="13">
        <f>SUMIFS('Fielding Data'!F:F, 'Fielding Data'!$A:$A, $A5690)</f>
        <v>7</v>
      </c>
      <c r="W5690" s="13">
        <f>SUMIFS('Fielding Data'!G:G, 'Fielding Data'!$A:$A, $A5690)</f>
        <v>0</v>
      </c>
      <c r="X5690" s="13">
        <f>SUMIFS('Fielding Data'!H:H, 'Fielding Data'!$A:$A, $A5690)</f>
        <v>7</v>
      </c>
    </row>
    <row r="5691" spans="1:24" x14ac:dyDescent="0.3">
      <c r="A5691" s="13" t="str">
        <f t="shared" si="177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 t="shared" si="176"/>
        <v>P</v>
      </c>
      <c r="Q5691" s="13">
        <f>IFERROR(VLOOKUP($A5691, 'Fielding Data'!$A$1:$H$12056, 5, 0), 0)</f>
        <v>1</v>
      </c>
      <c r="R5691" s="13">
        <f>IFERROR(VLOOKUP($A5691, 'Fielding Data'!$A$1:$H$12056, 6, 0), 0)</f>
        <v>1</v>
      </c>
      <c r="S5691" s="13">
        <f>IFERROR(VLOOKUP($A5691, 'Fielding Data'!$A$1:$H$12056, 7, 0), 0)</f>
        <v>0</v>
      </c>
      <c r="T5691" s="13">
        <f>IFERROR(VLOOKUP($A5691, 'Fielding Data'!$A$1:$H$12056, 8, 0), 0)</f>
        <v>0</v>
      </c>
      <c r="U5691" s="13">
        <f>SUMIFS('Fielding Data'!E:E, 'Fielding Data'!$A:$A, $A5691)</f>
        <v>1</v>
      </c>
      <c r="V5691" s="13">
        <f>SUMIFS('Fielding Data'!F:F, 'Fielding Data'!$A:$A, $A5691)</f>
        <v>1</v>
      </c>
      <c r="W5691" s="13">
        <f>SUMIFS('Fielding Data'!G:G, 'Fielding Data'!$A:$A, $A5691)</f>
        <v>0</v>
      </c>
      <c r="X5691" s="13">
        <f>SUMIFS('Fielding Data'!H:H, 'Fielding Data'!$A:$A, $A5691)</f>
        <v>0</v>
      </c>
    </row>
    <row r="5692" spans="1:24" x14ac:dyDescent="0.3">
      <c r="A5692" s="13" t="str">
        <f t="shared" si="177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 t="shared" si="176"/>
        <v>1B</v>
      </c>
      <c r="Q5692" s="13">
        <f>IFERROR(VLOOKUP($A5692, 'Fielding Data'!$A$1:$H$12056, 5, 0), 0)</f>
        <v>106</v>
      </c>
      <c r="R5692" s="13">
        <f>IFERROR(VLOOKUP($A5692, 'Fielding Data'!$A$1:$H$12056, 6, 0), 0)</f>
        <v>6</v>
      </c>
      <c r="S5692" s="13">
        <f>IFERROR(VLOOKUP($A5692, 'Fielding Data'!$A$1:$H$12056, 7, 0), 0)</f>
        <v>0</v>
      </c>
      <c r="T5692" s="13">
        <f>IFERROR(VLOOKUP($A5692, 'Fielding Data'!$A$1:$H$12056, 8, 0), 0)</f>
        <v>9</v>
      </c>
      <c r="U5692" s="13">
        <f>SUMIFS('Fielding Data'!E:E, 'Fielding Data'!$A:$A, $A5692)</f>
        <v>146</v>
      </c>
      <c r="V5692" s="13">
        <f>SUMIFS('Fielding Data'!F:F, 'Fielding Data'!$A:$A, $A5692)</f>
        <v>7</v>
      </c>
      <c r="W5692" s="13">
        <f>SUMIFS('Fielding Data'!G:G, 'Fielding Data'!$A:$A, $A5692)</f>
        <v>0</v>
      </c>
      <c r="X5692" s="13">
        <f>SUMIFS('Fielding Data'!H:H, 'Fielding Data'!$A:$A, $A5692)</f>
        <v>9</v>
      </c>
    </row>
    <row r="5693" spans="1:24" x14ac:dyDescent="0.3">
      <c r="A5693" s="13" t="str">
        <f t="shared" si="177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 t="shared" si="176"/>
        <v>CF</v>
      </c>
      <c r="Q5693" s="13">
        <f>IFERROR(VLOOKUP($A5693, 'Fielding Data'!$A$1:$H$12056, 5, 0), 0)</f>
        <v>42</v>
      </c>
      <c r="R5693" s="13">
        <f>IFERROR(VLOOKUP($A5693, 'Fielding Data'!$A$1:$H$12056, 6, 0), 0)</f>
        <v>0</v>
      </c>
      <c r="S5693" s="13">
        <f>IFERROR(VLOOKUP($A5693, 'Fielding Data'!$A$1:$H$12056, 7, 0), 0)</f>
        <v>0</v>
      </c>
      <c r="T5693" s="13">
        <f>IFERROR(VLOOKUP($A5693, 'Fielding Data'!$A$1:$H$12056, 8, 0), 0)</f>
        <v>0</v>
      </c>
      <c r="U5693" s="13">
        <f>SUMIFS('Fielding Data'!E:E, 'Fielding Data'!$A:$A, $A5693)</f>
        <v>230</v>
      </c>
      <c r="V5693" s="13">
        <f>SUMIFS('Fielding Data'!F:F, 'Fielding Data'!$A:$A, $A5693)</f>
        <v>2</v>
      </c>
      <c r="W5693" s="13">
        <f>SUMIFS('Fielding Data'!G:G, 'Fielding Data'!$A:$A, $A5693)</f>
        <v>2</v>
      </c>
      <c r="X5693" s="13">
        <f>SUMIFS('Fielding Data'!H:H, 'Fielding Data'!$A:$A, $A5693)</f>
        <v>0</v>
      </c>
    </row>
    <row r="5694" spans="1:24" x14ac:dyDescent="0.3">
      <c r="A5694" s="13" t="str">
        <f t="shared" si="177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 t="shared" si="176"/>
        <v>C</v>
      </c>
      <c r="Q5694" s="13">
        <f>IFERROR(VLOOKUP($A5694, 'Fielding Data'!$A$1:$H$12056, 5, 0), 0)</f>
        <v>852</v>
      </c>
      <c r="R5694" s="13">
        <f>IFERROR(VLOOKUP($A5694, 'Fielding Data'!$A$1:$H$12056, 6, 0), 0)</f>
        <v>68</v>
      </c>
      <c r="S5694" s="13">
        <f>IFERROR(VLOOKUP($A5694, 'Fielding Data'!$A$1:$H$12056, 7, 0), 0)</f>
        <v>5</v>
      </c>
      <c r="T5694" s="13">
        <f>IFERROR(VLOOKUP($A5694, 'Fielding Data'!$A$1:$H$12056, 8, 0), 0)</f>
        <v>9</v>
      </c>
      <c r="U5694" s="13">
        <f>SUMIFS('Fielding Data'!E:E, 'Fielding Data'!$A:$A, $A5694)</f>
        <v>852</v>
      </c>
      <c r="V5694" s="13">
        <f>SUMIFS('Fielding Data'!F:F, 'Fielding Data'!$A:$A, $A5694)</f>
        <v>68</v>
      </c>
      <c r="W5694" s="13">
        <f>SUMIFS('Fielding Data'!G:G, 'Fielding Data'!$A:$A, $A5694)</f>
        <v>5</v>
      </c>
      <c r="X5694" s="13">
        <f>SUMIFS('Fielding Data'!H:H, 'Fielding Data'!$A:$A, $A5694)</f>
        <v>9</v>
      </c>
    </row>
    <row r="5695" spans="1:24" x14ac:dyDescent="0.3">
      <c r="A5695" s="13" t="str">
        <f t="shared" si="177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 t="shared" si="176"/>
        <v>C</v>
      </c>
      <c r="Q5695" s="13">
        <f>IFERROR(VLOOKUP($A5695, 'Fielding Data'!$A$1:$H$12056, 5, 0), 0)</f>
        <v>130</v>
      </c>
      <c r="R5695" s="13">
        <f>IFERROR(VLOOKUP($A5695, 'Fielding Data'!$A$1:$H$12056, 6, 0), 0)</f>
        <v>18</v>
      </c>
      <c r="S5695" s="13">
        <f>IFERROR(VLOOKUP($A5695, 'Fielding Data'!$A$1:$H$12056, 7, 0), 0)</f>
        <v>2</v>
      </c>
      <c r="T5695" s="13">
        <f>IFERROR(VLOOKUP($A5695, 'Fielding Data'!$A$1:$H$12056, 8, 0), 0)</f>
        <v>2</v>
      </c>
      <c r="U5695" s="13">
        <f>SUMIFS('Fielding Data'!E:E, 'Fielding Data'!$A:$A, $A5695)</f>
        <v>130</v>
      </c>
      <c r="V5695" s="13">
        <f>SUMIFS('Fielding Data'!F:F, 'Fielding Data'!$A:$A, $A5695)</f>
        <v>18</v>
      </c>
      <c r="W5695" s="13">
        <f>SUMIFS('Fielding Data'!G:G, 'Fielding Data'!$A:$A, $A5695)</f>
        <v>2</v>
      </c>
      <c r="X5695" s="13">
        <f>SUMIFS('Fielding Data'!H:H, 'Fielding Data'!$A:$A, $A5695)</f>
        <v>2</v>
      </c>
    </row>
    <row r="5696" spans="1:24" x14ac:dyDescent="0.3">
      <c r="A5696" s="13" t="str">
        <f t="shared" si="177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 t="shared" si="176"/>
        <v>P</v>
      </c>
      <c r="Q5696" s="13">
        <f>IFERROR(VLOOKUP($A5696, 'Fielding Data'!$A$1:$H$12056, 5, 0), 0)</f>
        <v>2</v>
      </c>
      <c r="R5696" s="13">
        <f>IFERROR(VLOOKUP($A5696, 'Fielding Data'!$A$1:$H$12056, 6, 0), 0)</f>
        <v>2</v>
      </c>
      <c r="S5696" s="13">
        <f>IFERROR(VLOOKUP($A5696, 'Fielding Data'!$A$1:$H$12056, 7, 0), 0)</f>
        <v>0</v>
      </c>
      <c r="T5696" s="13">
        <f>IFERROR(VLOOKUP($A5696, 'Fielding Data'!$A$1:$H$12056, 8, 0), 0)</f>
        <v>0</v>
      </c>
      <c r="U5696" s="13">
        <f>SUMIFS('Fielding Data'!E:E, 'Fielding Data'!$A:$A, $A5696)</f>
        <v>2</v>
      </c>
      <c r="V5696" s="13">
        <f>SUMIFS('Fielding Data'!F:F, 'Fielding Data'!$A:$A, $A5696)</f>
        <v>2</v>
      </c>
      <c r="W5696" s="13">
        <f>SUMIFS('Fielding Data'!G:G, 'Fielding Data'!$A:$A, $A5696)</f>
        <v>0</v>
      </c>
      <c r="X5696" s="13">
        <f>SUMIFS('Fielding Data'!H:H, 'Fielding Data'!$A:$A, $A5696)</f>
        <v>0</v>
      </c>
    </row>
    <row r="5697" spans="1:24" x14ac:dyDescent="0.3">
      <c r="A5697" s="13" t="str">
        <f t="shared" si="177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 t="shared" si="176"/>
        <v>2B</v>
      </c>
      <c r="Q5697" s="13">
        <f>IFERROR(VLOOKUP($A5697, 'Fielding Data'!$A$1:$H$12056, 5, 0), 0)</f>
        <v>25</v>
      </c>
      <c r="R5697" s="13">
        <f>IFERROR(VLOOKUP($A5697, 'Fielding Data'!$A$1:$H$12056, 6, 0), 0)</f>
        <v>27</v>
      </c>
      <c r="S5697" s="13">
        <f>IFERROR(VLOOKUP($A5697, 'Fielding Data'!$A$1:$H$12056, 7, 0), 0)</f>
        <v>2</v>
      </c>
      <c r="T5697" s="13">
        <f>IFERROR(VLOOKUP($A5697, 'Fielding Data'!$A$1:$H$12056, 8, 0), 0)</f>
        <v>6</v>
      </c>
      <c r="U5697" s="13">
        <f>SUMIFS('Fielding Data'!E:E, 'Fielding Data'!$A:$A, $A5697)</f>
        <v>90</v>
      </c>
      <c r="V5697" s="13">
        <f>SUMIFS('Fielding Data'!F:F, 'Fielding Data'!$A:$A, $A5697)</f>
        <v>194</v>
      </c>
      <c r="W5697" s="13">
        <f>SUMIFS('Fielding Data'!G:G, 'Fielding Data'!$A:$A, $A5697)</f>
        <v>13</v>
      </c>
      <c r="X5697" s="13">
        <f>SUMIFS('Fielding Data'!H:H, 'Fielding Data'!$A:$A, $A5697)</f>
        <v>41</v>
      </c>
    </row>
    <row r="5698" spans="1:24" x14ac:dyDescent="0.3">
      <c r="A5698" s="13" t="str">
        <f t="shared" si="177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 t="shared" ref="P5698:P5761" si="178">IFERROR(VLOOKUP($A5698, Fielding, 4, 0), "Other")</f>
        <v>1B</v>
      </c>
      <c r="Q5698" s="13">
        <f>IFERROR(VLOOKUP($A5698, 'Fielding Data'!$A$1:$H$12056, 5, 0), 0)</f>
        <v>8</v>
      </c>
      <c r="R5698" s="13">
        <f>IFERROR(VLOOKUP($A5698, 'Fielding Data'!$A$1:$H$12056, 6, 0), 0)</f>
        <v>1</v>
      </c>
      <c r="S5698" s="13">
        <f>IFERROR(VLOOKUP($A5698, 'Fielding Data'!$A$1:$H$12056, 7, 0), 0)</f>
        <v>0</v>
      </c>
      <c r="T5698" s="13">
        <f>IFERROR(VLOOKUP($A5698, 'Fielding Data'!$A$1:$H$12056, 8, 0), 0)</f>
        <v>1</v>
      </c>
      <c r="U5698" s="13">
        <f>SUMIFS('Fielding Data'!E:E, 'Fielding Data'!$A:$A, $A5698)</f>
        <v>53</v>
      </c>
      <c r="V5698" s="13">
        <f>SUMIFS('Fielding Data'!F:F, 'Fielding Data'!$A:$A, $A5698)</f>
        <v>102</v>
      </c>
      <c r="W5698" s="13">
        <f>SUMIFS('Fielding Data'!G:G, 'Fielding Data'!$A:$A, $A5698)</f>
        <v>4</v>
      </c>
      <c r="X5698" s="13">
        <f>SUMIFS('Fielding Data'!H:H, 'Fielding Data'!$A:$A, $A5698)</f>
        <v>20</v>
      </c>
    </row>
    <row r="5699" spans="1:24" x14ac:dyDescent="0.3">
      <c r="A5699" s="13" t="str">
        <f t="shared" ref="A5699:A5762" si="17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 t="shared" si="178"/>
        <v>P</v>
      </c>
      <c r="Q5699" s="13">
        <f>IFERROR(VLOOKUP($A5699, 'Fielding Data'!$A$1:$H$12056, 5, 0), 0)</f>
        <v>2</v>
      </c>
      <c r="R5699" s="13">
        <f>IFERROR(VLOOKUP($A5699, 'Fielding Data'!$A$1:$H$12056, 6, 0), 0)</f>
        <v>1</v>
      </c>
      <c r="S5699" s="13">
        <f>IFERROR(VLOOKUP($A5699, 'Fielding Data'!$A$1:$H$12056, 7, 0), 0)</f>
        <v>0</v>
      </c>
      <c r="T5699" s="13">
        <f>IFERROR(VLOOKUP($A5699, 'Fielding Data'!$A$1:$H$12056, 8, 0), 0)</f>
        <v>0</v>
      </c>
      <c r="U5699" s="13">
        <f>SUMIFS('Fielding Data'!E:E, 'Fielding Data'!$A:$A, $A5699)</f>
        <v>2</v>
      </c>
      <c r="V5699" s="13">
        <f>SUMIFS('Fielding Data'!F:F, 'Fielding Data'!$A:$A, $A5699)</f>
        <v>1</v>
      </c>
      <c r="W5699" s="13">
        <f>SUMIFS('Fielding Data'!G:G, 'Fielding Data'!$A:$A, $A5699)</f>
        <v>0</v>
      </c>
      <c r="X5699" s="13">
        <f>SUMIFS('Fielding Data'!H:H, 'Fielding Data'!$A:$A, $A5699)</f>
        <v>0</v>
      </c>
    </row>
    <row r="5700" spans="1:24" x14ac:dyDescent="0.3">
      <c r="A5700" s="13" t="str">
        <f t="shared" si="17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 t="shared" si="178"/>
        <v>P</v>
      </c>
      <c r="Q5700" s="13">
        <f>IFERROR(VLOOKUP($A5700, 'Fielding Data'!$A$1:$H$12056, 5, 0), 0)</f>
        <v>7</v>
      </c>
      <c r="R5700" s="13">
        <f>IFERROR(VLOOKUP($A5700, 'Fielding Data'!$A$1:$H$12056, 6, 0), 0)</f>
        <v>25</v>
      </c>
      <c r="S5700" s="13">
        <f>IFERROR(VLOOKUP($A5700, 'Fielding Data'!$A$1:$H$12056, 7, 0), 0)</f>
        <v>1</v>
      </c>
      <c r="T5700" s="13">
        <f>IFERROR(VLOOKUP($A5700, 'Fielding Data'!$A$1:$H$12056, 8, 0), 0)</f>
        <v>3</v>
      </c>
      <c r="U5700" s="13">
        <f>SUMIFS('Fielding Data'!E:E, 'Fielding Data'!$A:$A, $A5700)</f>
        <v>7</v>
      </c>
      <c r="V5700" s="13">
        <f>SUMIFS('Fielding Data'!F:F, 'Fielding Data'!$A:$A, $A5700)</f>
        <v>25</v>
      </c>
      <c r="W5700" s="13">
        <f>SUMIFS('Fielding Data'!G:G, 'Fielding Data'!$A:$A, $A5700)</f>
        <v>1</v>
      </c>
      <c r="X5700" s="13">
        <f>SUMIFS('Fielding Data'!H:H, 'Fielding Data'!$A:$A, $A5700)</f>
        <v>3</v>
      </c>
    </row>
    <row r="5701" spans="1:24" x14ac:dyDescent="0.3">
      <c r="A5701" s="13" t="str">
        <f t="shared" si="17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 t="shared" si="178"/>
        <v>P</v>
      </c>
      <c r="Q5701" s="13">
        <f>IFERROR(VLOOKUP($A5701, 'Fielding Data'!$A$1:$H$12056, 5, 0), 0)</f>
        <v>3</v>
      </c>
      <c r="R5701" s="13">
        <f>IFERROR(VLOOKUP($A5701, 'Fielding Data'!$A$1:$H$12056, 6, 0), 0)</f>
        <v>5</v>
      </c>
      <c r="S5701" s="13">
        <f>IFERROR(VLOOKUP($A5701, 'Fielding Data'!$A$1:$H$12056, 7, 0), 0)</f>
        <v>1</v>
      </c>
      <c r="T5701" s="13">
        <f>IFERROR(VLOOKUP($A5701, 'Fielding Data'!$A$1:$H$12056, 8, 0), 0)</f>
        <v>0</v>
      </c>
      <c r="U5701" s="13">
        <f>SUMIFS('Fielding Data'!E:E, 'Fielding Data'!$A:$A, $A5701)</f>
        <v>3</v>
      </c>
      <c r="V5701" s="13">
        <f>SUMIFS('Fielding Data'!F:F, 'Fielding Data'!$A:$A, $A5701)</f>
        <v>5</v>
      </c>
      <c r="W5701" s="13">
        <f>SUMIFS('Fielding Data'!G:G, 'Fielding Data'!$A:$A, $A5701)</f>
        <v>1</v>
      </c>
      <c r="X5701" s="13">
        <f>SUMIFS('Fielding Data'!H:H, 'Fielding Data'!$A:$A, $A5701)</f>
        <v>0</v>
      </c>
    </row>
    <row r="5702" spans="1:24" x14ac:dyDescent="0.3">
      <c r="A5702" s="13" t="str">
        <f t="shared" si="17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 t="shared" si="178"/>
        <v>P</v>
      </c>
      <c r="Q5702" s="13">
        <f>IFERROR(VLOOKUP($A5702, 'Fielding Data'!$A$1:$H$12056, 5, 0), 0)</f>
        <v>1</v>
      </c>
      <c r="R5702" s="13">
        <f>IFERROR(VLOOKUP($A5702, 'Fielding Data'!$A$1:$H$12056, 6, 0), 0)</f>
        <v>5</v>
      </c>
      <c r="S5702" s="13">
        <f>IFERROR(VLOOKUP($A5702, 'Fielding Data'!$A$1:$H$12056, 7, 0), 0)</f>
        <v>0</v>
      </c>
      <c r="T5702" s="13">
        <f>IFERROR(VLOOKUP($A5702, 'Fielding Data'!$A$1:$H$12056, 8, 0), 0)</f>
        <v>0</v>
      </c>
      <c r="U5702" s="13">
        <f>SUMIFS('Fielding Data'!E:E, 'Fielding Data'!$A:$A, $A5702)</f>
        <v>1</v>
      </c>
      <c r="V5702" s="13">
        <f>SUMIFS('Fielding Data'!F:F, 'Fielding Data'!$A:$A, $A5702)</f>
        <v>5</v>
      </c>
      <c r="W5702" s="13">
        <f>SUMIFS('Fielding Data'!G:G, 'Fielding Data'!$A:$A, $A5702)</f>
        <v>0</v>
      </c>
      <c r="X5702" s="13">
        <f>SUMIFS('Fielding Data'!H:H, 'Fielding Data'!$A:$A, $A5702)</f>
        <v>0</v>
      </c>
    </row>
    <row r="5703" spans="1:24" x14ac:dyDescent="0.3">
      <c r="A5703" s="13" t="str">
        <f t="shared" si="17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 t="shared" si="178"/>
        <v>P</v>
      </c>
      <c r="Q5703" s="13">
        <f>IFERROR(VLOOKUP($A5703, 'Fielding Data'!$A$1:$H$12056, 5, 0), 0)</f>
        <v>3</v>
      </c>
      <c r="R5703" s="13">
        <f>IFERROR(VLOOKUP($A5703, 'Fielding Data'!$A$1:$H$12056, 6, 0), 0)</f>
        <v>1</v>
      </c>
      <c r="S5703" s="13">
        <f>IFERROR(VLOOKUP($A5703, 'Fielding Data'!$A$1:$H$12056, 7, 0), 0)</f>
        <v>0</v>
      </c>
      <c r="T5703" s="13">
        <f>IFERROR(VLOOKUP($A5703, 'Fielding Data'!$A$1:$H$12056, 8, 0), 0)</f>
        <v>0</v>
      </c>
      <c r="U5703" s="13">
        <f>SUMIFS('Fielding Data'!E:E, 'Fielding Data'!$A:$A, $A5703)</f>
        <v>3</v>
      </c>
      <c r="V5703" s="13">
        <f>SUMIFS('Fielding Data'!F:F, 'Fielding Data'!$A:$A, $A5703)</f>
        <v>1</v>
      </c>
      <c r="W5703" s="13">
        <f>SUMIFS('Fielding Data'!G:G, 'Fielding Data'!$A:$A, $A5703)</f>
        <v>0</v>
      </c>
      <c r="X5703" s="13">
        <f>SUMIFS('Fielding Data'!H:H, 'Fielding Data'!$A:$A, $A5703)</f>
        <v>0</v>
      </c>
    </row>
    <row r="5704" spans="1:24" x14ac:dyDescent="0.3">
      <c r="A5704" s="13" t="str">
        <f t="shared" si="17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 t="shared" si="178"/>
        <v>P</v>
      </c>
      <c r="Q5704" s="13">
        <f>IFERROR(VLOOKUP($A5704, 'Fielding Data'!$A$1:$H$12056, 5, 0), 0)</f>
        <v>6</v>
      </c>
      <c r="R5704" s="13">
        <f>IFERROR(VLOOKUP($A5704, 'Fielding Data'!$A$1:$H$12056, 6, 0), 0)</f>
        <v>7</v>
      </c>
      <c r="S5704" s="13">
        <f>IFERROR(VLOOKUP($A5704, 'Fielding Data'!$A$1:$H$12056, 7, 0), 0)</f>
        <v>0</v>
      </c>
      <c r="T5704" s="13">
        <f>IFERROR(VLOOKUP($A5704, 'Fielding Data'!$A$1:$H$12056, 8, 0), 0)</f>
        <v>1</v>
      </c>
      <c r="U5704" s="13">
        <f>SUMIFS('Fielding Data'!E:E, 'Fielding Data'!$A:$A, $A5704)</f>
        <v>6</v>
      </c>
      <c r="V5704" s="13">
        <f>SUMIFS('Fielding Data'!F:F, 'Fielding Data'!$A:$A, $A5704)</f>
        <v>7</v>
      </c>
      <c r="W5704" s="13">
        <f>SUMIFS('Fielding Data'!G:G, 'Fielding Data'!$A:$A, $A5704)</f>
        <v>0</v>
      </c>
      <c r="X5704" s="13">
        <f>SUMIFS('Fielding Data'!H:H, 'Fielding Data'!$A:$A, $A5704)</f>
        <v>1</v>
      </c>
    </row>
    <row r="5705" spans="1:24" x14ac:dyDescent="0.3">
      <c r="A5705" s="13" t="str">
        <f t="shared" si="17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 t="shared" si="178"/>
        <v>P</v>
      </c>
      <c r="Q5705" s="13">
        <f>IFERROR(VLOOKUP($A5705, 'Fielding Data'!$A$1:$H$12056, 5, 0), 0)</f>
        <v>3</v>
      </c>
      <c r="R5705" s="13">
        <f>IFERROR(VLOOKUP($A5705, 'Fielding Data'!$A$1:$H$12056, 6, 0), 0)</f>
        <v>6</v>
      </c>
      <c r="S5705" s="13">
        <f>IFERROR(VLOOKUP($A5705, 'Fielding Data'!$A$1:$H$12056, 7, 0), 0)</f>
        <v>0</v>
      </c>
      <c r="T5705" s="13">
        <f>IFERROR(VLOOKUP($A5705, 'Fielding Data'!$A$1:$H$12056, 8, 0), 0)</f>
        <v>1</v>
      </c>
      <c r="U5705" s="13">
        <f>SUMIFS('Fielding Data'!E:E, 'Fielding Data'!$A:$A, $A5705)</f>
        <v>3</v>
      </c>
      <c r="V5705" s="13">
        <f>SUMIFS('Fielding Data'!F:F, 'Fielding Data'!$A:$A, $A5705)</f>
        <v>6</v>
      </c>
      <c r="W5705" s="13">
        <f>SUMIFS('Fielding Data'!G:G, 'Fielding Data'!$A:$A, $A5705)</f>
        <v>0</v>
      </c>
      <c r="X5705" s="13">
        <f>SUMIFS('Fielding Data'!H:H, 'Fielding Data'!$A:$A, $A5705)</f>
        <v>1</v>
      </c>
    </row>
    <row r="5706" spans="1:24" x14ac:dyDescent="0.3">
      <c r="A5706" s="13" t="str">
        <f t="shared" si="17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 t="shared" si="178"/>
        <v>P</v>
      </c>
      <c r="Q5706" s="13">
        <f>IFERROR(VLOOKUP($A5706, 'Fielding Data'!$A$1:$H$12056, 5, 0), 0)</f>
        <v>4</v>
      </c>
      <c r="R5706" s="13">
        <f>IFERROR(VLOOKUP($A5706, 'Fielding Data'!$A$1:$H$12056, 6, 0), 0)</f>
        <v>13</v>
      </c>
      <c r="S5706" s="13">
        <f>IFERROR(VLOOKUP($A5706, 'Fielding Data'!$A$1:$H$12056, 7, 0), 0)</f>
        <v>0</v>
      </c>
      <c r="T5706" s="13">
        <f>IFERROR(VLOOKUP($A5706, 'Fielding Data'!$A$1:$H$12056, 8, 0), 0)</f>
        <v>0</v>
      </c>
      <c r="U5706" s="13">
        <f>SUMIFS('Fielding Data'!E:E, 'Fielding Data'!$A:$A, $A5706)</f>
        <v>4</v>
      </c>
      <c r="V5706" s="13">
        <f>SUMIFS('Fielding Data'!F:F, 'Fielding Data'!$A:$A, $A5706)</f>
        <v>13</v>
      </c>
      <c r="W5706" s="13">
        <f>SUMIFS('Fielding Data'!G:G, 'Fielding Data'!$A:$A, $A5706)</f>
        <v>0</v>
      </c>
      <c r="X5706" s="13">
        <f>SUMIFS('Fielding Data'!H:H, 'Fielding Data'!$A:$A, $A5706)</f>
        <v>0</v>
      </c>
    </row>
    <row r="5707" spans="1:24" x14ac:dyDescent="0.3">
      <c r="A5707" s="13" t="str">
        <f t="shared" si="17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 t="shared" si="178"/>
        <v>C</v>
      </c>
      <c r="Q5707" s="13">
        <f>IFERROR(VLOOKUP($A5707, 'Fielding Data'!$A$1:$H$12056, 5, 0), 0)</f>
        <v>741</v>
      </c>
      <c r="R5707" s="13">
        <f>IFERROR(VLOOKUP($A5707, 'Fielding Data'!$A$1:$H$12056, 6, 0), 0)</f>
        <v>45</v>
      </c>
      <c r="S5707" s="13">
        <f>IFERROR(VLOOKUP($A5707, 'Fielding Data'!$A$1:$H$12056, 7, 0), 0)</f>
        <v>15</v>
      </c>
      <c r="T5707" s="13">
        <f>IFERROR(VLOOKUP($A5707, 'Fielding Data'!$A$1:$H$12056, 8, 0), 0)</f>
        <v>6</v>
      </c>
      <c r="U5707" s="13">
        <f>SUMIFS('Fielding Data'!E:E, 'Fielding Data'!$A:$A, $A5707)</f>
        <v>741</v>
      </c>
      <c r="V5707" s="13">
        <f>SUMIFS('Fielding Data'!F:F, 'Fielding Data'!$A:$A, $A5707)</f>
        <v>45</v>
      </c>
      <c r="W5707" s="13">
        <f>SUMIFS('Fielding Data'!G:G, 'Fielding Data'!$A:$A, $A5707)</f>
        <v>15</v>
      </c>
      <c r="X5707" s="13">
        <f>SUMIFS('Fielding Data'!H:H, 'Fielding Data'!$A:$A, $A5707)</f>
        <v>6</v>
      </c>
    </row>
    <row r="5708" spans="1:24" x14ac:dyDescent="0.3">
      <c r="A5708" s="13" t="str">
        <f t="shared" si="17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 t="shared" si="178"/>
        <v>P</v>
      </c>
      <c r="Q5708" s="13">
        <f>IFERROR(VLOOKUP($A5708, 'Fielding Data'!$A$1:$H$12056, 5, 0), 0)</f>
        <v>0</v>
      </c>
      <c r="R5708" s="13">
        <f>IFERROR(VLOOKUP($A5708, 'Fielding Data'!$A$1:$H$12056, 6, 0), 0)</f>
        <v>11</v>
      </c>
      <c r="S5708" s="13">
        <f>IFERROR(VLOOKUP($A5708, 'Fielding Data'!$A$1:$H$12056, 7, 0), 0)</f>
        <v>1</v>
      </c>
      <c r="T5708" s="13">
        <f>IFERROR(VLOOKUP($A5708, 'Fielding Data'!$A$1:$H$12056, 8, 0), 0)</f>
        <v>0</v>
      </c>
      <c r="U5708" s="13">
        <f>SUMIFS('Fielding Data'!E:E, 'Fielding Data'!$A:$A, $A5708)</f>
        <v>0</v>
      </c>
      <c r="V5708" s="13">
        <f>SUMIFS('Fielding Data'!F:F, 'Fielding Data'!$A:$A, $A5708)</f>
        <v>11</v>
      </c>
      <c r="W5708" s="13">
        <f>SUMIFS('Fielding Data'!G:G, 'Fielding Data'!$A:$A, $A5708)</f>
        <v>1</v>
      </c>
      <c r="X5708" s="13">
        <f>SUMIFS('Fielding Data'!H:H, 'Fielding Data'!$A:$A, $A5708)</f>
        <v>0</v>
      </c>
    </row>
    <row r="5709" spans="1:24" x14ac:dyDescent="0.3">
      <c r="A5709" s="13" t="str">
        <f t="shared" si="17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 t="shared" si="178"/>
        <v>P</v>
      </c>
      <c r="Q5709" s="13">
        <f>IFERROR(VLOOKUP($A5709, 'Fielding Data'!$A$1:$H$12056, 5, 0), 0)</f>
        <v>11</v>
      </c>
      <c r="R5709" s="13">
        <f>IFERROR(VLOOKUP($A5709, 'Fielding Data'!$A$1:$H$12056, 6, 0), 0)</f>
        <v>18</v>
      </c>
      <c r="S5709" s="13">
        <f>IFERROR(VLOOKUP($A5709, 'Fielding Data'!$A$1:$H$12056, 7, 0), 0)</f>
        <v>0</v>
      </c>
      <c r="T5709" s="13">
        <f>IFERROR(VLOOKUP($A5709, 'Fielding Data'!$A$1:$H$12056, 8, 0), 0)</f>
        <v>2</v>
      </c>
      <c r="U5709" s="13">
        <f>SUMIFS('Fielding Data'!E:E, 'Fielding Data'!$A:$A, $A5709)</f>
        <v>11</v>
      </c>
      <c r="V5709" s="13">
        <f>SUMIFS('Fielding Data'!F:F, 'Fielding Data'!$A:$A, $A5709)</f>
        <v>18</v>
      </c>
      <c r="W5709" s="13">
        <f>SUMIFS('Fielding Data'!G:G, 'Fielding Data'!$A:$A, $A5709)</f>
        <v>0</v>
      </c>
      <c r="X5709" s="13">
        <f>SUMIFS('Fielding Data'!H:H, 'Fielding Data'!$A:$A, $A5709)</f>
        <v>2</v>
      </c>
    </row>
    <row r="5710" spans="1:24" x14ac:dyDescent="0.3">
      <c r="A5710" s="13" t="str">
        <f t="shared" si="17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 t="shared" si="178"/>
        <v>2B</v>
      </c>
      <c r="Q5710" s="13">
        <f>IFERROR(VLOOKUP($A5710, 'Fielding Data'!$A$1:$H$12056, 5, 0), 0)</f>
        <v>49</v>
      </c>
      <c r="R5710" s="13">
        <f>IFERROR(VLOOKUP($A5710, 'Fielding Data'!$A$1:$H$12056, 6, 0), 0)</f>
        <v>72</v>
      </c>
      <c r="S5710" s="13">
        <f>IFERROR(VLOOKUP($A5710, 'Fielding Data'!$A$1:$H$12056, 7, 0), 0)</f>
        <v>1</v>
      </c>
      <c r="T5710" s="13">
        <f>IFERROR(VLOOKUP($A5710, 'Fielding Data'!$A$1:$H$12056, 8, 0), 0)</f>
        <v>18</v>
      </c>
      <c r="U5710" s="13">
        <f>SUMIFS('Fielding Data'!E:E, 'Fielding Data'!$A:$A, $A5710)</f>
        <v>50</v>
      </c>
      <c r="V5710" s="13">
        <f>SUMIFS('Fielding Data'!F:F, 'Fielding Data'!$A:$A, $A5710)</f>
        <v>77</v>
      </c>
      <c r="W5710" s="13">
        <f>SUMIFS('Fielding Data'!G:G, 'Fielding Data'!$A:$A, $A5710)</f>
        <v>1</v>
      </c>
      <c r="X5710" s="13">
        <f>SUMIFS('Fielding Data'!H:H, 'Fielding Data'!$A:$A, $A5710)</f>
        <v>18</v>
      </c>
    </row>
    <row r="5711" spans="1:24" x14ac:dyDescent="0.3">
      <c r="A5711" s="13" t="str">
        <f t="shared" si="17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 t="shared" si="178"/>
        <v>1B</v>
      </c>
      <c r="Q5711" s="13">
        <f>IFERROR(VLOOKUP($A5711, 'Fielding Data'!$A$1:$H$12056, 5, 0), 0)</f>
        <v>554</v>
      </c>
      <c r="R5711" s="13">
        <f>IFERROR(VLOOKUP($A5711, 'Fielding Data'!$A$1:$H$12056, 6, 0), 0)</f>
        <v>38</v>
      </c>
      <c r="S5711" s="13">
        <f>IFERROR(VLOOKUP($A5711, 'Fielding Data'!$A$1:$H$12056, 7, 0), 0)</f>
        <v>3</v>
      </c>
      <c r="T5711" s="13">
        <f>IFERROR(VLOOKUP($A5711, 'Fielding Data'!$A$1:$H$12056, 8, 0), 0)</f>
        <v>46</v>
      </c>
      <c r="U5711" s="13">
        <f>SUMIFS('Fielding Data'!E:E, 'Fielding Data'!$A:$A, $A5711)</f>
        <v>554</v>
      </c>
      <c r="V5711" s="13">
        <f>SUMIFS('Fielding Data'!F:F, 'Fielding Data'!$A:$A, $A5711)</f>
        <v>38</v>
      </c>
      <c r="W5711" s="13">
        <f>SUMIFS('Fielding Data'!G:G, 'Fielding Data'!$A:$A, $A5711)</f>
        <v>3</v>
      </c>
      <c r="X5711" s="13">
        <f>SUMIFS('Fielding Data'!H:H, 'Fielding Data'!$A:$A, $A5711)</f>
        <v>46</v>
      </c>
    </row>
    <row r="5712" spans="1:24" x14ac:dyDescent="0.3">
      <c r="A5712" s="13" t="str">
        <f t="shared" si="17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 t="shared" si="178"/>
        <v>1B</v>
      </c>
      <c r="Q5712" s="13">
        <f>IFERROR(VLOOKUP($A5712, 'Fielding Data'!$A$1:$H$12056, 5, 0), 0)</f>
        <v>6</v>
      </c>
      <c r="R5712" s="13">
        <f>IFERROR(VLOOKUP($A5712, 'Fielding Data'!$A$1:$H$12056, 6, 0), 0)</f>
        <v>1</v>
      </c>
      <c r="S5712" s="13">
        <f>IFERROR(VLOOKUP($A5712, 'Fielding Data'!$A$1:$H$12056, 7, 0), 0)</f>
        <v>0</v>
      </c>
      <c r="T5712" s="13">
        <f>IFERROR(VLOOKUP($A5712, 'Fielding Data'!$A$1:$H$12056, 8, 0), 0)</f>
        <v>0</v>
      </c>
      <c r="U5712" s="13">
        <f>SUMIFS('Fielding Data'!E:E, 'Fielding Data'!$A:$A, $A5712)</f>
        <v>267</v>
      </c>
      <c r="V5712" s="13">
        <f>SUMIFS('Fielding Data'!F:F, 'Fielding Data'!$A:$A, $A5712)</f>
        <v>29</v>
      </c>
      <c r="W5712" s="13">
        <f>SUMIFS('Fielding Data'!G:G, 'Fielding Data'!$A:$A, $A5712)</f>
        <v>3</v>
      </c>
      <c r="X5712" s="13">
        <f>SUMIFS('Fielding Data'!H:H, 'Fielding Data'!$A:$A, $A5712)</f>
        <v>1</v>
      </c>
    </row>
    <row r="5713" spans="1:24" x14ac:dyDescent="0.3">
      <c r="A5713" s="13" t="str">
        <f t="shared" si="17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 t="shared" si="178"/>
        <v>C</v>
      </c>
      <c r="Q5713" s="13">
        <f>IFERROR(VLOOKUP($A5713, 'Fielding Data'!$A$1:$H$12056, 5, 0), 0)</f>
        <v>135</v>
      </c>
      <c r="R5713" s="13">
        <f>IFERROR(VLOOKUP($A5713, 'Fielding Data'!$A$1:$H$12056, 6, 0), 0)</f>
        <v>10</v>
      </c>
      <c r="S5713" s="13">
        <f>IFERROR(VLOOKUP($A5713, 'Fielding Data'!$A$1:$H$12056, 7, 0), 0)</f>
        <v>5</v>
      </c>
      <c r="T5713" s="13">
        <f>IFERROR(VLOOKUP($A5713, 'Fielding Data'!$A$1:$H$12056, 8, 0), 0)</f>
        <v>0</v>
      </c>
      <c r="U5713" s="13">
        <f>SUMIFS('Fielding Data'!E:E, 'Fielding Data'!$A:$A, $A5713)</f>
        <v>135</v>
      </c>
      <c r="V5713" s="13">
        <f>SUMIFS('Fielding Data'!F:F, 'Fielding Data'!$A:$A, $A5713)</f>
        <v>10</v>
      </c>
      <c r="W5713" s="13">
        <f>SUMIFS('Fielding Data'!G:G, 'Fielding Data'!$A:$A, $A5713)</f>
        <v>5</v>
      </c>
      <c r="X5713" s="13">
        <f>SUMIFS('Fielding Data'!H:H, 'Fielding Data'!$A:$A, $A5713)</f>
        <v>0</v>
      </c>
    </row>
    <row r="5714" spans="1:24" x14ac:dyDescent="0.3">
      <c r="A5714" s="13" t="str">
        <f t="shared" si="17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 t="shared" si="178"/>
        <v>3B</v>
      </c>
      <c r="Q5714" s="13">
        <f>IFERROR(VLOOKUP($A5714, 'Fielding Data'!$A$1:$H$12056, 5, 0), 0)</f>
        <v>89</v>
      </c>
      <c r="R5714" s="13">
        <f>IFERROR(VLOOKUP($A5714, 'Fielding Data'!$A$1:$H$12056, 6, 0), 0)</f>
        <v>282</v>
      </c>
      <c r="S5714" s="13">
        <f>IFERROR(VLOOKUP($A5714, 'Fielding Data'!$A$1:$H$12056, 7, 0), 0)</f>
        <v>11</v>
      </c>
      <c r="T5714" s="13">
        <f>IFERROR(VLOOKUP($A5714, 'Fielding Data'!$A$1:$H$12056, 8, 0), 0)</f>
        <v>27</v>
      </c>
      <c r="U5714" s="13">
        <f>SUMIFS('Fielding Data'!E:E, 'Fielding Data'!$A:$A, $A5714)</f>
        <v>89</v>
      </c>
      <c r="V5714" s="13">
        <f>SUMIFS('Fielding Data'!F:F, 'Fielding Data'!$A:$A, $A5714)</f>
        <v>282</v>
      </c>
      <c r="W5714" s="13">
        <f>SUMIFS('Fielding Data'!G:G, 'Fielding Data'!$A:$A, $A5714)</f>
        <v>11</v>
      </c>
      <c r="X5714" s="13">
        <f>SUMIFS('Fielding Data'!H:H, 'Fielding Data'!$A:$A, $A5714)</f>
        <v>27</v>
      </c>
    </row>
    <row r="5715" spans="1:24" x14ac:dyDescent="0.3">
      <c r="A5715" s="13" t="str">
        <f t="shared" si="17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 t="shared" si="178"/>
        <v>Other</v>
      </c>
      <c r="Q5715" s="13">
        <f>IFERROR(VLOOKUP($A5715, 'Fielding Data'!$A$1:$H$12056, 5, 0), 0)</f>
        <v>0</v>
      </c>
      <c r="R5715" s="13">
        <f>IFERROR(VLOOKUP($A5715, 'Fielding Data'!$A$1:$H$12056, 6, 0), 0)</f>
        <v>0</v>
      </c>
      <c r="S5715" s="13">
        <f>IFERROR(VLOOKUP($A5715, 'Fielding Data'!$A$1:$H$12056, 7, 0), 0)</f>
        <v>0</v>
      </c>
      <c r="T5715" s="13">
        <f>IFERROR(VLOOKUP($A5715, 'Fielding Data'!$A$1:$H$12056, 8, 0), 0)</f>
        <v>0</v>
      </c>
      <c r="U5715" s="13">
        <f>SUMIFS('Fielding Data'!E:E, 'Fielding Data'!$A:$A, $A5715)</f>
        <v>0</v>
      </c>
      <c r="V5715" s="13">
        <f>SUMIFS('Fielding Data'!F:F, 'Fielding Data'!$A:$A, $A5715)</f>
        <v>0</v>
      </c>
      <c r="W5715" s="13">
        <f>SUMIFS('Fielding Data'!G:G, 'Fielding Data'!$A:$A, $A5715)</f>
        <v>0</v>
      </c>
      <c r="X5715" s="13">
        <f>SUMIFS('Fielding Data'!H:H, 'Fielding Data'!$A:$A, $A5715)</f>
        <v>0</v>
      </c>
    </row>
    <row r="5716" spans="1:24" x14ac:dyDescent="0.3">
      <c r="A5716" s="13" t="str">
        <f t="shared" si="17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 t="shared" si="178"/>
        <v>1B</v>
      </c>
      <c r="Q5716" s="13">
        <f>IFERROR(VLOOKUP($A5716, 'Fielding Data'!$A$1:$H$12056, 5, 0), 0)</f>
        <v>842</v>
      </c>
      <c r="R5716" s="13">
        <f>IFERROR(VLOOKUP($A5716, 'Fielding Data'!$A$1:$H$12056, 6, 0), 0)</f>
        <v>64</v>
      </c>
      <c r="S5716" s="13">
        <f>IFERROR(VLOOKUP($A5716, 'Fielding Data'!$A$1:$H$12056, 7, 0), 0)</f>
        <v>5</v>
      </c>
      <c r="T5716" s="13">
        <f>IFERROR(VLOOKUP($A5716, 'Fielding Data'!$A$1:$H$12056, 8, 0), 0)</f>
        <v>71</v>
      </c>
      <c r="U5716" s="13">
        <f>SUMIFS('Fielding Data'!E:E, 'Fielding Data'!$A:$A, $A5716)</f>
        <v>961</v>
      </c>
      <c r="V5716" s="13">
        <f>SUMIFS('Fielding Data'!F:F, 'Fielding Data'!$A:$A, $A5716)</f>
        <v>109</v>
      </c>
      <c r="W5716" s="13">
        <f>SUMIFS('Fielding Data'!G:G, 'Fielding Data'!$A:$A, $A5716)</f>
        <v>11</v>
      </c>
      <c r="X5716" s="13">
        <f>SUMIFS('Fielding Data'!H:H, 'Fielding Data'!$A:$A, $A5716)</f>
        <v>75</v>
      </c>
    </row>
    <row r="5717" spans="1:24" x14ac:dyDescent="0.3">
      <c r="A5717" s="13" t="str">
        <f t="shared" si="17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 t="shared" si="178"/>
        <v>CF</v>
      </c>
      <c r="Q5717" s="13">
        <f>IFERROR(VLOOKUP($A5717, 'Fielding Data'!$A$1:$H$12056, 5, 0), 0)</f>
        <v>167</v>
      </c>
      <c r="R5717" s="13">
        <f>IFERROR(VLOOKUP($A5717, 'Fielding Data'!$A$1:$H$12056, 6, 0), 0)</f>
        <v>5</v>
      </c>
      <c r="S5717" s="13">
        <f>IFERROR(VLOOKUP($A5717, 'Fielding Data'!$A$1:$H$12056, 7, 0), 0)</f>
        <v>4</v>
      </c>
      <c r="T5717" s="13">
        <f>IFERROR(VLOOKUP($A5717, 'Fielding Data'!$A$1:$H$12056, 8, 0), 0)</f>
        <v>0</v>
      </c>
      <c r="U5717" s="13">
        <f>SUMIFS('Fielding Data'!E:E, 'Fielding Data'!$A:$A, $A5717)</f>
        <v>387</v>
      </c>
      <c r="V5717" s="13">
        <f>SUMIFS('Fielding Data'!F:F, 'Fielding Data'!$A:$A, $A5717)</f>
        <v>75</v>
      </c>
      <c r="W5717" s="13">
        <f>SUMIFS('Fielding Data'!G:G, 'Fielding Data'!$A:$A, $A5717)</f>
        <v>10</v>
      </c>
      <c r="X5717" s="13">
        <f>SUMIFS('Fielding Data'!H:H, 'Fielding Data'!$A:$A, $A5717)</f>
        <v>15</v>
      </c>
    </row>
    <row r="5718" spans="1:24" x14ac:dyDescent="0.3">
      <c r="A5718" s="13" t="str">
        <f t="shared" si="17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 t="shared" si="178"/>
        <v>LF</v>
      </c>
      <c r="Q5718" s="13">
        <f>IFERROR(VLOOKUP($A5718, 'Fielding Data'!$A$1:$H$12056, 5, 0), 0)</f>
        <v>4</v>
      </c>
      <c r="R5718" s="13">
        <f>IFERROR(VLOOKUP($A5718, 'Fielding Data'!$A$1:$H$12056, 6, 0), 0)</f>
        <v>1</v>
      </c>
      <c r="S5718" s="13">
        <f>IFERROR(VLOOKUP($A5718, 'Fielding Data'!$A$1:$H$12056, 7, 0), 0)</f>
        <v>0</v>
      </c>
      <c r="T5718" s="13">
        <f>IFERROR(VLOOKUP($A5718, 'Fielding Data'!$A$1:$H$12056, 8, 0), 0)</f>
        <v>0</v>
      </c>
      <c r="U5718" s="13">
        <f>SUMIFS('Fielding Data'!E:E, 'Fielding Data'!$A:$A, $A5718)</f>
        <v>12</v>
      </c>
      <c r="V5718" s="13">
        <f>SUMIFS('Fielding Data'!F:F, 'Fielding Data'!$A:$A, $A5718)</f>
        <v>2</v>
      </c>
      <c r="W5718" s="13">
        <f>SUMIFS('Fielding Data'!G:G, 'Fielding Data'!$A:$A, $A5718)</f>
        <v>0</v>
      </c>
      <c r="X5718" s="13">
        <f>SUMIFS('Fielding Data'!H:H, 'Fielding Data'!$A:$A, $A5718)</f>
        <v>0</v>
      </c>
    </row>
    <row r="5719" spans="1:24" x14ac:dyDescent="0.3">
      <c r="A5719" s="13" t="str">
        <f t="shared" si="17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 t="shared" si="178"/>
        <v>P</v>
      </c>
      <c r="Q5719" s="13">
        <f>IFERROR(VLOOKUP($A5719, 'Fielding Data'!$A$1:$H$12056, 5, 0), 0)</f>
        <v>17</v>
      </c>
      <c r="R5719" s="13">
        <f>IFERROR(VLOOKUP($A5719, 'Fielding Data'!$A$1:$H$12056, 6, 0), 0)</f>
        <v>20</v>
      </c>
      <c r="S5719" s="13">
        <f>IFERROR(VLOOKUP($A5719, 'Fielding Data'!$A$1:$H$12056, 7, 0), 0)</f>
        <v>1</v>
      </c>
      <c r="T5719" s="13">
        <f>IFERROR(VLOOKUP($A5719, 'Fielding Data'!$A$1:$H$12056, 8, 0), 0)</f>
        <v>1</v>
      </c>
      <c r="U5719" s="13">
        <f>SUMIFS('Fielding Data'!E:E, 'Fielding Data'!$A:$A, $A5719)</f>
        <v>17</v>
      </c>
      <c r="V5719" s="13">
        <f>SUMIFS('Fielding Data'!F:F, 'Fielding Data'!$A:$A, $A5719)</f>
        <v>20</v>
      </c>
      <c r="W5719" s="13">
        <f>SUMIFS('Fielding Data'!G:G, 'Fielding Data'!$A:$A, $A5719)</f>
        <v>1</v>
      </c>
      <c r="X5719" s="13">
        <f>SUMIFS('Fielding Data'!H:H, 'Fielding Data'!$A:$A, $A5719)</f>
        <v>1</v>
      </c>
    </row>
    <row r="5720" spans="1:24" x14ac:dyDescent="0.3">
      <c r="A5720" s="13" t="str">
        <f t="shared" si="17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 t="shared" si="178"/>
        <v>P</v>
      </c>
      <c r="Q5720" s="13">
        <f>IFERROR(VLOOKUP($A5720, 'Fielding Data'!$A$1:$H$12056, 5, 0), 0)</f>
        <v>3</v>
      </c>
      <c r="R5720" s="13">
        <f>IFERROR(VLOOKUP($A5720, 'Fielding Data'!$A$1:$H$12056, 6, 0), 0)</f>
        <v>17</v>
      </c>
      <c r="S5720" s="13">
        <f>IFERROR(VLOOKUP($A5720, 'Fielding Data'!$A$1:$H$12056, 7, 0), 0)</f>
        <v>2</v>
      </c>
      <c r="T5720" s="13">
        <f>IFERROR(VLOOKUP($A5720, 'Fielding Data'!$A$1:$H$12056, 8, 0), 0)</f>
        <v>0</v>
      </c>
      <c r="U5720" s="13">
        <f>SUMIFS('Fielding Data'!E:E, 'Fielding Data'!$A:$A, $A5720)</f>
        <v>3</v>
      </c>
      <c r="V5720" s="13">
        <f>SUMIFS('Fielding Data'!F:F, 'Fielding Data'!$A:$A, $A5720)</f>
        <v>17</v>
      </c>
      <c r="W5720" s="13">
        <f>SUMIFS('Fielding Data'!G:G, 'Fielding Data'!$A:$A, $A5720)</f>
        <v>2</v>
      </c>
      <c r="X5720" s="13">
        <f>SUMIFS('Fielding Data'!H:H, 'Fielding Data'!$A:$A, $A5720)</f>
        <v>0</v>
      </c>
    </row>
    <row r="5721" spans="1:24" x14ac:dyDescent="0.3">
      <c r="A5721" s="13" t="str">
        <f t="shared" si="17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 t="shared" si="178"/>
        <v>2B</v>
      </c>
      <c r="Q5721" s="13">
        <f>IFERROR(VLOOKUP($A5721, 'Fielding Data'!$A$1:$H$12056, 5, 0), 0)</f>
        <v>25</v>
      </c>
      <c r="R5721" s="13">
        <f>IFERROR(VLOOKUP($A5721, 'Fielding Data'!$A$1:$H$12056, 6, 0), 0)</f>
        <v>47</v>
      </c>
      <c r="S5721" s="13">
        <f>IFERROR(VLOOKUP($A5721, 'Fielding Data'!$A$1:$H$12056, 7, 0), 0)</f>
        <v>1</v>
      </c>
      <c r="T5721" s="13">
        <f>IFERROR(VLOOKUP($A5721, 'Fielding Data'!$A$1:$H$12056, 8, 0), 0)</f>
        <v>8</v>
      </c>
      <c r="U5721" s="13">
        <f>SUMIFS('Fielding Data'!E:E, 'Fielding Data'!$A:$A, $A5721)</f>
        <v>64</v>
      </c>
      <c r="V5721" s="13">
        <f>SUMIFS('Fielding Data'!F:F, 'Fielding Data'!$A:$A, $A5721)</f>
        <v>130</v>
      </c>
      <c r="W5721" s="13">
        <f>SUMIFS('Fielding Data'!G:G, 'Fielding Data'!$A:$A, $A5721)</f>
        <v>5</v>
      </c>
      <c r="X5721" s="13">
        <f>SUMIFS('Fielding Data'!H:H, 'Fielding Data'!$A:$A, $A5721)</f>
        <v>18</v>
      </c>
    </row>
    <row r="5722" spans="1:24" x14ac:dyDescent="0.3">
      <c r="A5722" s="13" t="str">
        <f t="shared" si="17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 t="shared" si="178"/>
        <v>P</v>
      </c>
      <c r="Q5722" s="13">
        <f>IFERROR(VLOOKUP($A5722, 'Fielding Data'!$A$1:$H$12056, 5, 0), 0)</f>
        <v>2</v>
      </c>
      <c r="R5722" s="13">
        <f>IFERROR(VLOOKUP($A5722, 'Fielding Data'!$A$1:$H$12056, 6, 0), 0)</f>
        <v>1</v>
      </c>
      <c r="S5722" s="13">
        <f>IFERROR(VLOOKUP($A5722, 'Fielding Data'!$A$1:$H$12056, 7, 0), 0)</f>
        <v>0</v>
      </c>
      <c r="T5722" s="13">
        <f>IFERROR(VLOOKUP($A5722, 'Fielding Data'!$A$1:$H$12056, 8, 0), 0)</f>
        <v>0</v>
      </c>
      <c r="U5722" s="13">
        <f>SUMIFS('Fielding Data'!E:E, 'Fielding Data'!$A:$A, $A5722)</f>
        <v>2</v>
      </c>
      <c r="V5722" s="13">
        <f>SUMIFS('Fielding Data'!F:F, 'Fielding Data'!$A:$A, $A5722)</f>
        <v>1</v>
      </c>
      <c r="W5722" s="13">
        <f>SUMIFS('Fielding Data'!G:G, 'Fielding Data'!$A:$A, $A5722)</f>
        <v>0</v>
      </c>
      <c r="X5722" s="13">
        <f>SUMIFS('Fielding Data'!H:H, 'Fielding Data'!$A:$A, $A5722)</f>
        <v>0</v>
      </c>
    </row>
    <row r="5723" spans="1:24" x14ac:dyDescent="0.3">
      <c r="A5723" s="13" t="str">
        <f t="shared" si="17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 t="shared" si="178"/>
        <v>2B</v>
      </c>
      <c r="Q5723" s="13">
        <f>IFERROR(VLOOKUP($A5723, 'Fielding Data'!$A$1:$H$12056, 5, 0), 0)</f>
        <v>26</v>
      </c>
      <c r="R5723" s="13">
        <f>IFERROR(VLOOKUP($A5723, 'Fielding Data'!$A$1:$H$12056, 6, 0), 0)</f>
        <v>33</v>
      </c>
      <c r="S5723" s="13">
        <f>IFERROR(VLOOKUP($A5723, 'Fielding Data'!$A$1:$H$12056, 7, 0), 0)</f>
        <v>0</v>
      </c>
      <c r="T5723" s="13">
        <f>IFERROR(VLOOKUP($A5723, 'Fielding Data'!$A$1:$H$12056, 8, 0), 0)</f>
        <v>10</v>
      </c>
      <c r="U5723" s="13">
        <f>SUMIFS('Fielding Data'!E:E, 'Fielding Data'!$A:$A, $A5723)</f>
        <v>44</v>
      </c>
      <c r="V5723" s="13">
        <f>SUMIFS('Fielding Data'!F:F, 'Fielding Data'!$A:$A, $A5723)</f>
        <v>69</v>
      </c>
      <c r="W5723" s="13">
        <f>SUMIFS('Fielding Data'!G:G, 'Fielding Data'!$A:$A, $A5723)</f>
        <v>4</v>
      </c>
      <c r="X5723" s="13">
        <f>SUMIFS('Fielding Data'!H:H, 'Fielding Data'!$A:$A, $A5723)</f>
        <v>17</v>
      </c>
    </row>
    <row r="5724" spans="1:24" x14ac:dyDescent="0.3">
      <c r="A5724" s="13" t="str">
        <f t="shared" si="17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 t="shared" si="178"/>
        <v>1B</v>
      </c>
      <c r="Q5724" s="13">
        <f>IFERROR(VLOOKUP($A5724, 'Fielding Data'!$A$1:$H$12056, 5, 0), 0)</f>
        <v>50</v>
      </c>
      <c r="R5724" s="13">
        <f>IFERROR(VLOOKUP($A5724, 'Fielding Data'!$A$1:$H$12056, 6, 0), 0)</f>
        <v>3</v>
      </c>
      <c r="S5724" s="13">
        <f>IFERROR(VLOOKUP($A5724, 'Fielding Data'!$A$1:$H$12056, 7, 0), 0)</f>
        <v>0</v>
      </c>
      <c r="T5724" s="13">
        <f>IFERROR(VLOOKUP($A5724, 'Fielding Data'!$A$1:$H$12056, 8, 0), 0)</f>
        <v>4</v>
      </c>
      <c r="U5724" s="13">
        <f>SUMIFS('Fielding Data'!E:E, 'Fielding Data'!$A:$A, $A5724)</f>
        <v>50</v>
      </c>
      <c r="V5724" s="13">
        <f>SUMIFS('Fielding Data'!F:F, 'Fielding Data'!$A:$A, $A5724)</f>
        <v>4</v>
      </c>
      <c r="W5724" s="13">
        <f>SUMIFS('Fielding Data'!G:G, 'Fielding Data'!$A:$A, $A5724)</f>
        <v>0</v>
      </c>
      <c r="X5724" s="13">
        <f>SUMIFS('Fielding Data'!H:H, 'Fielding Data'!$A:$A, $A5724)</f>
        <v>4</v>
      </c>
    </row>
    <row r="5725" spans="1:24" x14ac:dyDescent="0.3">
      <c r="A5725" s="13" t="str">
        <f t="shared" si="17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 t="shared" si="178"/>
        <v>CF</v>
      </c>
      <c r="Q5725" s="13">
        <f>IFERROR(VLOOKUP($A5725, 'Fielding Data'!$A$1:$H$12056, 5, 0), 0)</f>
        <v>23</v>
      </c>
      <c r="R5725" s="13">
        <f>IFERROR(VLOOKUP($A5725, 'Fielding Data'!$A$1:$H$12056, 6, 0), 0)</f>
        <v>0</v>
      </c>
      <c r="S5725" s="13">
        <f>IFERROR(VLOOKUP($A5725, 'Fielding Data'!$A$1:$H$12056, 7, 0), 0)</f>
        <v>0</v>
      </c>
      <c r="T5725" s="13">
        <f>IFERROR(VLOOKUP($A5725, 'Fielding Data'!$A$1:$H$12056, 8, 0), 0)</f>
        <v>0</v>
      </c>
      <c r="U5725" s="13">
        <f>SUMIFS('Fielding Data'!E:E, 'Fielding Data'!$A:$A, $A5725)</f>
        <v>254</v>
      </c>
      <c r="V5725" s="13">
        <f>SUMIFS('Fielding Data'!F:F, 'Fielding Data'!$A:$A, $A5725)</f>
        <v>2</v>
      </c>
      <c r="W5725" s="13">
        <f>SUMIFS('Fielding Data'!G:G, 'Fielding Data'!$A:$A, $A5725)</f>
        <v>0</v>
      </c>
      <c r="X5725" s="13">
        <f>SUMIFS('Fielding Data'!H:H, 'Fielding Data'!$A:$A, $A5725)</f>
        <v>0</v>
      </c>
    </row>
    <row r="5726" spans="1:24" x14ac:dyDescent="0.3">
      <c r="A5726" s="13" t="str">
        <f t="shared" si="17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 t="shared" si="178"/>
        <v>P</v>
      </c>
      <c r="Q5726" s="13">
        <f>IFERROR(VLOOKUP($A5726, 'Fielding Data'!$A$1:$H$12056, 5, 0), 0)</f>
        <v>0</v>
      </c>
      <c r="R5726" s="13">
        <f>IFERROR(VLOOKUP($A5726, 'Fielding Data'!$A$1:$H$12056, 6, 0), 0)</f>
        <v>0</v>
      </c>
      <c r="S5726" s="13">
        <f>IFERROR(VLOOKUP($A5726, 'Fielding Data'!$A$1:$H$12056, 7, 0), 0)</f>
        <v>0</v>
      </c>
      <c r="T5726" s="13">
        <f>IFERROR(VLOOKUP($A5726, 'Fielding Data'!$A$1:$H$12056, 8, 0), 0)</f>
        <v>0</v>
      </c>
      <c r="U5726" s="13">
        <f>SUMIFS('Fielding Data'!E:E, 'Fielding Data'!$A:$A, $A5726)</f>
        <v>0</v>
      </c>
      <c r="V5726" s="13">
        <f>SUMIFS('Fielding Data'!F:F, 'Fielding Data'!$A:$A, $A5726)</f>
        <v>0</v>
      </c>
      <c r="W5726" s="13">
        <f>SUMIFS('Fielding Data'!G:G, 'Fielding Data'!$A:$A, $A5726)</f>
        <v>0</v>
      </c>
      <c r="X5726" s="13">
        <f>SUMIFS('Fielding Data'!H:H, 'Fielding Data'!$A:$A, $A5726)</f>
        <v>0</v>
      </c>
    </row>
    <row r="5727" spans="1:24" x14ac:dyDescent="0.3">
      <c r="A5727" s="13" t="str">
        <f t="shared" si="17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 t="shared" si="178"/>
        <v>P</v>
      </c>
      <c r="Q5727" s="13">
        <f>IFERROR(VLOOKUP($A5727, 'Fielding Data'!$A$1:$H$12056, 5, 0), 0)</f>
        <v>3</v>
      </c>
      <c r="R5727" s="13">
        <f>IFERROR(VLOOKUP($A5727, 'Fielding Data'!$A$1:$H$12056, 6, 0), 0)</f>
        <v>2</v>
      </c>
      <c r="S5727" s="13">
        <f>IFERROR(VLOOKUP($A5727, 'Fielding Data'!$A$1:$H$12056, 7, 0), 0)</f>
        <v>0</v>
      </c>
      <c r="T5727" s="13">
        <f>IFERROR(VLOOKUP($A5727, 'Fielding Data'!$A$1:$H$12056, 8, 0), 0)</f>
        <v>0</v>
      </c>
      <c r="U5727" s="13">
        <f>SUMIFS('Fielding Data'!E:E, 'Fielding Data'!$A:$A, $A5727)</f>
        <v>3</v>
      </c>
      <c r="V5727" s="13">
        <f>SUMIFS('Fielding Data'!F:F, 'Fielding Data'!$A:$A, $A5727)</f>
        <v>2</v>
      </c>
      <c r="W5727" s="13">
        <f>SUMIFS('Fielding Data'!G:G, 'Fielding Data'!$A:$A, $A5727)</f>
        <v>0</v>
      </c>
      <c r="X5727" s="13">
        <f>SUMIFS('Fielding Data'!H:H, 'Fielding Data'!$A:$A, $A5727)</f>
        <v>0</v>
      </c>
    </row>
    <row r="5728" spans="1:24" x14ac:dyDescent="0.3">
      <c r="A5728" s="13" t="str">
        <f t="shared" si="17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 t="shared" si="178"/>
        <v>CF</v>
      </c>
      <c r="Q5728" s="13">
        <f>IFERROR(VLOOKUP($A5728, 'Fielding Data'!$A$1:$H$12056, 5, 0), 0)</f>
        <v>16</v>
      </c>
      <c r="R5728" s="13">
        <f>IFERROR(VLOOKUP($A5728, 'Fielding Data'!$A$1:$H$12056, 6, 0), 0)</f>
        <v>1</v>
      </c>
      <c r="S5728" s="13">
        <f>IFERROR(VLOOKUP($A5728, 'Fielding Data'!$A$1:$H$12056, 7, 0), 0)</f>
        <v>0</v>
      </c>
      <c r="T5728" s="13">
        <f>IFERROR(VLOOKUP($A5728, 'Fielding Data'!$A$1:$H$12056, 8, 0), 0)</f>
        <v>1</v>
      </c>
      <c r="U5728" s="13">
        <f>SUMIFS('Fielding Data'!E:E, 'Fielding Data'!$A:$A, $A5728)</f>
        <v>108</v>
      </c>
      <c r="V5728" s="13">
        <f>SUMIFS('Fielding Data'!F:F, 'Fielding Data'!$A:$A, $A5728)</f>
        <v>8</v>
      </c>
      <c r="W5728" s="13">
        <f>SUMIFS('Fielding Data'!G:G, 'Fielding Data'!$A:$A, $A5728)</f>
        <v>2</v>
      </c>
      <c r="X5728" s="13">
        <f>SUMIFS('Fielding Data'!H:H, 'Fielding Data'!$A:$A, $A5728)</f>
        <v>4</v>
      </c>
    </row>
    <row r="5729" spans="1:24" x14ac:dyDescent="0.3">
      <c r="A5729" s="13" t="str">
        <f t="shared" si="17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 t="shared" si="178"/>
        <v>P</v>
      </c>
      <c r="Q5729" s="13">
        <f>IFERROR(VLOOKUP($A5729, 'Fielding Data'!$A$1:$H$12056, 5, 0), 0)</f>
        <v>0</v>
      </c>
      <c r="R5729" s="13">
        <f>IFERROR(VLOOKUP($A5729, 'Fielding Data'!$A$1:$H$12056, 6, 0), 0)</f>
        <v>3</v>
      </c>
      <c r="S5729" s="13">
        <f>IFERROR(VLOOKUP($A5729, 'Fielding Data'!$A$1:$H$12056, 7, 0), 0)</f>
        <v>1</v>
      </c>
      <c r="T5729" s="13">
        <f>IFERROR(VLOOKUP($A5729, 'Fielding Data'!$A$1:$H$12056, 8, 0), 0)</f>
        <v>0</v>
      </c>
      <c r="U5729" s="13">
        <f>SUMIFS('Fielding Data'!E:E, 'Fielding Data'!$A:$A, $A5729)</f>
        <v>0</v>
      </c>
      <c r="V5729" s="13">
        <f>SUMIFS('Fielding Data'!F:F, 'Fielding Data'!$A:$A, $A5729)</f>
        <v>3</v>
      </c>
      <c r="W5729" s="13">
        <f>SUMIFS('Fielding Data'!G:G, 'Fielding Data'!$A:$A, $A5729)</f>
        <v>1</v>
      </c>
      <c r="X5729" s="13">
        <f>SUMIFS('Fielding Data'!H:H, 'Fielding Data'!$A:$A, $A5729)</f>
        <v>0</v>
      </c>
    </row>
    <row r="5730" spans="1:24" x14ac:dyDescent="0.3">
      <c r="A5730" s="13" t="str">
        <f t="shared" si="17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 t="shared" si="178"/>
        <v>P</v>
      </c>
      <c r="Q5730" s="13">
        <f>IFERROR(VLOOKUP($A5730, 'Fielding Data'!$A$1:$H$12056, 5, 0), 0)</f>
        <v>9</v>
      </c>
      <c r="R5730" s="13">
        <f>IFERROR(VLOOKUP($A5730, 'Fielding Data'!$A$1:$H$12056, 6, 0), 0)</f>
        <v>17</v>
      </c>
      <c r="S5730" s="13">
        <f>IFERROR(VLOOKUP($A5730, 'Fielding Data'!$A$1:$H$12056, 7, 0), 0)</f>
        <v>1</v>
      </c>
      <c r="T5730" s="13">
        <f>IFERROR(VLOOKUP($A5730, 'Fielding Data'!$A$1:$H$12056, 8, 0), 0)</f>
        <v>2</v>
      </c>
      <c r="U5730" s="13">
        <f>SUMIFS('Fielding Data'!E:E, 'Fielding Data'!$A:$A, $A5730)</f>
        <v>9</v>
      </c>
      <c r="V5730" s="13">
        <f>SUMIFS('Fielding Data'!F:F, 'Fielding Data'!$A:$A, $A5730)</f>
        <v>17</v>
      </c>
      <c r="W5730" s="13">
        <f>SUMIFS('Fielding Data'!G:G, 'Fielding Data'!$A:$A, $A5730)</f>
        <v>1</v>
      </c>
      <c r="X5730" s="13">
        <f>SUMIFS('Fielding Data'!H:H, 'Fielding Data'!$A:$A, $A5730)</f>
        <v>2</v>
      </c>
    </row>
    <row r="5731" spans="1:24" x14ac:dyDescent="0.3">
      <c r="A5731" s="13" t="str">
        <f t="shared" si="17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 t="shared" si="178"/>
        <v>P</v>
      </c>
      <c r="Q5731" s="13">
        <f>IFERROR(VLOOKUP($A5731, 'Fielding Data'!$A$1:$H$12056, 5, 0), 0)</f>
        <v>4</v>
      </c>
      <c r="R5731" s="13">
        <f>IFERROR(VLOOKUP($A5731, 'Fielding Data'!$A$1:$H$12056, 6, 0), 0)</f>
        <v>15</v>
      </c>
      <c r="S5731" s="13">
        <f>IFERROR(VLOOKUP($A5731, 'Fielding Data'!$A$1:$H$12056, 7, 0), 0)</f>
        <v>0</v>
      </c>
      <c r="T5731" s="13">
        <f>IFERROR(VLOOKUP($A5731, 'Fielding Data'!$A$1:$H$12056, 8, 0), 0)</f>
        <v>1</v>
      </c>
      <c r="U5731" s="13">
        <f>SUMIFS('Fielding Data'!E:E, 'Fielding Data'!$A:$A, $A5731)</f>
        <v>4</v>
      </c>
      <c r="V5731" s="13">
        <f>SUMIFS('Fielding Data'!F:F, 'Fielding Data'!$A:$A, $A5731)</f>
        <v>15</v>
      </c>
      <c r="W5731" s="13">
        <f>SUMIFS('Fielding Data'!G:G, 'Fielding Data'!$A:$A, $A5731)</f>
        <v>0</v>
      </c>
      <c r="X5731" s="13">
        <f>SUMIFS('Fielding Data'!H:H, 'Fielding Data'!$A:$A, $A5731)</f>
        <v>1</v>
      </c>
    </row>
    <row r="5732" spans="1:24" x14ac:dyDescent="0.3">
      <c r="A5732" s="13" t="str">
        <f t="shared" si="17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 t="shared" si="178"/>
        <v>P</v>
      </c>
      <c r="Q5732" s="13">
        <f>IFERROR(VLOOKUP($A5732, 'Fielding Data'!$A$1:$H$12056, 5, 0), 0)</f>
        <v>1</v>
      </c>
      <c r="R5732" s="13">
        <f>IFERROR(VLOOKUP($A5732, 'Fielding Data'!$A$1:$H$12056, 6, 0), 0)</f>
        <v>3</v>
      </c>
      <c r="S5732" s="13">
        <f>IFERROR(VLOOKUP($A5732, 'Fielding Data'!$A$1:$H$12056, 7, 0), 0)</f>
        <v>1</v>
      </c>
      <c r="T5732" s="13">
        <f>IFERROR(VLOOKUP($A5732, 'Fielding Data'!$A$1:$H$12056, 8, 0), 0)</f>
        <v>0</v>
      </c>
      <c r="U5732" s="13">
        <f>SUMIFS('Fielding Data'!E:E, 'Fielding Data'!$A:$A, $A5732)</f>
        <v>1</v>
      </c>
      <c r="V5732" s="13">
        <f>SUMIFS('Fielding Data'!F:F, 'Fielding Data'!$A:$A, $A5732)</f>
        <v>3</v>
      </c>
      <c r="W5732" s="13">
        <f>SUMIFS('Fielding Data'!G:G, 'Fielding Data'!$A:$A, $A5732)</f>
        <v>1</v>
      </c>
      <c r="X5732" s="13">
        <f>SUMIFS('Fielding Data'!H:H, 'Fielding Data'!$A:$A, $A5732)</f>
        <v>0</v>
      </c>
    </row>
    <row r="5733" spans="1:24" x14ac:dyDescent="0.3">
      <c r="A5733" s="13" t="str">
        <f t="shared" si="17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 t="shared" si="178"/>
        <v>2B</v>
      </c>
      <c r="Q5733" s="13">
        <f>IFERROR(VLOOKUP($A5733, 'Fielding Data'!$A$1:$H$12056, 5, 0), 0)</f>
        <v>206</v>
      </c>
      <c r="R5733" s="13">
        <f>IFERROR(VLOOKUP($A5733, 'Fielding Data'!$A$1:$H$12056, 6, 0), 0)</f>
        <v>338</v>
      </c>
      <c r="S5733" s="13">
        <f>IFERROR(VLOOKUP($A5733, 'Fielding Data'!$A$1:$H$12056, 7, 0), 0)</f>
        <v>7</v>
      </c>
      <c r="T5733" s="13">
        <f>IFERROR(VLOOKUP($A5733, 'Fielding Data'!$A$1:$H$12056, 8, 0), 0)</f>
        <v>89</v>
      </c>
      <c r="U5733" s="13">
        <f>SUMIFS('Fielding Data'!E:E, 'Fielding Data'!$A:$A, $A5733)</f>
        <v>219</v>
      </c>
      <c r="V5733" s="13">
        <f>SUMIFS('Fielding Data'!F:F, 'Fielding Data'!$A:$A, $A5733)</f>
        <v>362</v>
      </c>
      <c r="W5733" s="13">
        <f>SUMIFS('Fielding Data'!G:G, 'Fielding Data'!$A:$A, $A5733)</f>
        <v>11</v>
      </c>
      <c r="X5733" s="13">
        <f>SUMIFS('Fielding Data'!H:H, 'Fielding Data'!$A:$A, $A5733)</f>
        <v>89</v>
      </c>
    </row>
    <row r="5734" spans="1:24" x14ac:dyDescent="0.3">
      <c r="A5734" s="13" t="str">
        <f t="shared" si="17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 t="shared" si="178"/>
        <v>P</v>
      </c>
      <c r="Q5734" s="13">
        <f>IFERROR(VLOOKUP($A5734, 'Fielding Data'!$A$1:$H$12056, 5, 0), 0)</f>
        <v>1</v>
      </c>
      <c r="R5734" s="13">
        <f>IFERROR(VLOOKUP($A5734, 'Fielding Data'!$A$1:$H$12056, 6, 0), 0)</f>
        <v>2</v>
      </c>
      <c r="S5734" s="13">
        <f>IFERROR(VLOOKUP($A5734, 'Fielding Data'!$A$1:$H$12056, 7, 0), 0)</f>
        <v>0</v>
      </c>
      <c r="T5734" s="13">
        <f>IFERROR(VLOOKUP($A5734, 'Fielding Data'!$A$1:$H$12056, 8, 0), 0)</f>
        <v>0</v>
      </c>
      <c r="U5734" s="13">
        <f>SUMIFS('Fielding Data'!E:E, 'Fielding Data'!$A:$A, $A5734)</f>
        <v>1</v>
      </c>
      <c r="V5734" s="13">
        <f>SUMIFS('Fielding Data'!F:F, 'Fielding Data'!$A:$A, $A5734)</f>
        <v>2</v>
      </c>
      <c r="W5734" s="13">
        <f>SUMIFS('Fielding Data'!G:G, 'Fielding Data'!$A:$A, $A5734)</f>
        <v>0</v>
      </c>
      <c r="X5734" s="13">
        <f>SUMIFS('Fielding Data'!H:H, 'Fielding Data'!$A:$A, $A5734)</f>
        <v>0</v>
      </c>
    </row>
    <row r="5735" spans="1:24" x14ac:dyDescent="0.3">
      <c r="A5735" s="13" t="str">
        <f t="shared" si="17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 t="shared" si="178"/>
        <v>2B</v>
      </c>
      <c r="Q5735" s="13">
        <f>IFERROR(VLOOKUP($A5735, 'Fielding Data'!$A$1:$H$12056, 5, 0), 0)</f>
        <v>28</v>
      </c>
      <c r="R5735" s="13">
        <f>IFERROR(VLOOKUP($A5735, 'Fielding Data'!$A$1:$H$12056, 6, 0), 0)</f>
        <v>39</v>
      </c>
      <c r="S5735" s="13">
        <f>IFERROR(VLOOKUP($A5735, 'Fielding Data'!$A$1:$H$12056, 7, 0), 0)</f>
        <v>3</v>
      </c>
      <c r="T5735" s="13">
        <f>IFERROR(VLOOKUP($A5735, 'Fielding Data'!$A$1:$H$12056, 8, 0), 0)</f>
        <v>7</v>
      </c>
      <c r="U5735" s="13">
        <f>SUMIFS('Fielding Data'!E:E, 'Fielding Data'!$A:$A, $A5735)</f>
        <v>170</v>
      </c>
      <c r="V5735" s="13">
        <f>SUMIFS('Fielding Data'!F:F, 'Fielding Data'!$A:$A, $A5735)</f>
        <v>45</v>
      </c>
      <c r="W5735" s="13">
        <f>SUMIFS('Fielding Data'!G:G, 'Fielding Data'!$A:$A, $A5735)</f>
        <v>5</v>
      </c>
      <c r="X5735" s="13">
        <f>SUMIFS('Fielding Data'!H:H, 'Fielding Data'!$A:$A, $A5735)</f>
        <v>9</v>
      </c>
    </row>
    <row r="5736" spans="1:24" x14ac:dyDescent="0.3">
      <c r="A5736" s="13" t="str">
        <f t="shared" si="17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 t="shared" si="178"/>
        <v>P</v>
      </c>
      <c r="Q5736" s="13">
        <f>IFERROR(VLOOKUP($A5736, 'Fielding Data'!$A$1:$H$12056, 5, 0), 0)</f>
        <v>0</v>
      </c>
      <c r="R5736" s="13">
        <f>IFERROR(VLOOKUP($A5736, 'Fielding Data'!$A$1:$H$12056, 6, 0), 0)</f>
        <v>1</v>
      </c>
      <c r="S5736" s="13">
        <f>IFERROR(VLOOKUP($A5736, 'Fielding Data'!$A$1:$H$12056, 7, 0), 0)</f>
        <v>0</v>
      </c>
      <c r="T5736" s="13">
        <f>IFERROR(VLOOKUP($A5736, 'Fielding Data'!$A$1:$H$12056, 8, 0), 0)</f>
        <v>0</v>
      </c>
      <c r="U5736" s="13">
        <f>SUMIFS('Fielding Data'!E:E, 'Fielding Data'!$A:$A, $A5736)</f>
        <v>0</v>
      </c>
      <c r="V5736" s="13">
        <f>SUMIFS('Fielding Data'!F:F, 'Fielding Data'!$A:$A, $A5736)</f>
        <v>1</v>
      </c>
      <c r="W5736" s="13">
        <f>SUMIFS('Fielding Data'!G:G, 'Fielding Data'!$A:$A, $A5736)</f>
        <v>0</v>
      </c>
      <c r="X5736" s="13">
        <f>SUMIFS('Fielding Data'!H:H, 'Fielding Data'!$A:$A, $A5736)</f>
        <v>0</v>
      </c>
    </row>
    <row r="5737" spans="1:24" x14ac:dyDescent="0.3">
      <c r="A5737" s="13" t="str">
        <f t="shared" si="17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 t="shared" si="178"/>
        <v>1B</v>
      </c>
      <c r="Q5737" s="13">
        <f>IFERROR(VLOOKUP($A5737, 'Fielding Data'!$A$1:$H$12056, 5, 0), 0)</f>
        <v>29</v>
      </c>
      <c r="R5737" s="13">
        <f>IFERROR(VLOOKUP($A5737, 'Fielding Data'!$A$1:$H$12056, 6, 0), 0)</f>
        <v>3</v>
      </c>
      <c r="S5737" s="13">
        <f>IFERROR(VLOOKUP($A5737, 'Fielding Data'!$A$1:$H$12056, 7, 0), 0)</f>
        <v>1</v>
      </c>
      <c r="T5737" s="13">
        <f>IFERROR(VLOOKUP($A5737, 'Fielding Data'!$A$1:$H$12056, 8, 0), 0)</f>
        <v>4</v>
      </c>
      <c r="U5737" s="13">
        <f>SUMIFS('Fielding Data'!E:E, 'Fielding Data'!$A:$A, $A5737)</f>
        <v>29</v>
      </c>
      <c r="V5737" s="13">
        <f>SUMIFS('Fielding Data'!F:F, 'Fielding Data'!$A:$A, $A5737)</f>
        <v>3</v>
      </c>
      <c r="W5737" s="13">
        <f>SUMIFS('Fielding Data'!G:G, 'Fielding Data'!$A:$A, $A5737)</f>
        <v>1</v>
      </c>
      <c r="X5737" s="13">
        <f>SUMIFS('Fielding Data'!H:H, 'Fielding Data'!$A:$A, $A5737)</f>
        <v>4</v>
      </c>
    </row>
    <row r="5738" spans="1:24" x14ac:dyDescent="0.3">
      <c r="A5738" s="13" t="str">
        <f t="shared" si="17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 t="shared" si="178"/>
        <v>2B</v>
      </c>
      <c r="Q5738" s="13">
        <f>IFERROR(VLOOKUP($A5738, 'Fielding Data'!$A$1:$H$12056, 5, 0), 0)</f>
        <v>4</v>
      </c>
      <c r="R5738" s="13">
        <f>IFERROR(VLOOKUP($A5738, 'Fielding Data'!$A$1:$H$12056, 6, 0), 0)</f>
        <v>5</v>
      </c>
      <c r="S5738" s="13">
        <f>IFERROR(VLOOKUP($A5738, 'Fielding Data'!$A$1:$H$12056, 7, 0), 0)</f>
        <v>0</v>
      </c>
      <c r="T5738" s="13">
        <f>IFERROR(VLOOKUP($A5738, 'Fielding Data'!$A$1:$H$12056, 8, 0), 0)</f>
        <v>0</v>
      </c>
      <c r="U5738" s="13">
        <f>SUMIFS('Fielding Data'!E:E, 'Fielding Data'!$A:$A, $A5738)</f>
        <v>4</v>
      </c>
      <c r="V5738" s="13">
        <f>SUMIFS('Fielding Data'!F:F, 'Fielding Data'!$A:$A, $A5738)</f>
        <v>5</v>
      </c>
      <c r="W5738" s="13">
        <f>SUMIFS('Fielding Data'!G:G, 'Fielding Data'!$A:$A, $A5738)</f>
        <v>0</v>
      </c>
      <c r="X5738" s="13">
        <f>SUMIFS('Fielding Data'!H:H, 'Fielding Data'!$A:$A, $A5738)</f>
        <v>0</v>
      </c>
    </row>
    <row r="5739" spans="1:24" x14ac:dyDescent="0.3">
      <c r="A5739" s="13" t="str">
        <f t="shared" si="17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 t="shared" si="178"/>
        <v>3B</v>
      </c>
      <c r="Q5739" s="13">
        <f>IFERROR(VLOOKUP($A5739, 'Fielding Data'!$A$1:$H$12056, 5, 0), 0)</f>
        <v>87</v>
      </c>
      <c r="R5739" s="13">
        <f>IFERROR(VLOOKUP($A5739, 'Fielding Data'!$A$1:$H$12056, 6, 0), 0)</f>
        <v>327</v>
      </c>
      <c r="S5739" s="13">
        <f>IFERROR(VLOOKUP($A5739, 'Fielding Data'!$A$1:$H$12056, 7, 0), 0)</f>
        <v>8</v>
      </c>
      <c r="T5739" s="13">
        <f>IFERROR(VLOOKUP($A5739, 'Fielding Data'!$A$1:$H$12056, 8, 0), 0)</f>
        <v>36</v>
      </c>
      <c r="U5739" s="13">
        <f>SUMIFS('Fielding Data'!E:E, 'Fielding Data'!$A:$A, $A5739)</f>
        <v>87</v>
      </c>
      <c r="V5739" s="13">
        <f>SUMIFS('Fielding Data'!F:F, 'Fielding Data'!$A:$A, $A5739)</f>
        <v>327</v>
      </c>
      <c r="W5739" s="13">
        <f>SUMIFS('Fielding Data'!G:G, 'Fielding Data'!$A:$A, $A5739)</f>
        <v>8</v>
      </c>
      <c r="X5739" s="13">
        <f>SUMIFS('Fielding Data'!H:H, 'Fielding Data'!$A:$A, $A5739)</f>
        <v>36</v>
      </c>
    </row>
    <row r="5740" spans="1:24" x14ac:dyDescent="0.3">
      <c r="A5740" s="13" t="str">
        <f t="shared" si="17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 t="shared" si="178"/>
        <v>SS</v>
      </c>
      <c r="Q5740" s="13">
        <f>IFERROR(VLOOKUP($A5740, 'Fielding Data'!$A$1:$H$12056, 5, 0), 0)</f>
        <v>180</v>
      </c>
      <c r="R5740" s="13">
        <f>IFERROR(VLOOKUP($A5740, 'Fielding Data'!$A$1:$H$12056, 6, 0), 0)</f>
        <v>447</v>
      </c>
      <c r="S5740" s="13">
        <f>IFERROR(VLOOKUP($A5740, 'Fielding Data'!$A$1:$H$12056, 7, 0), 0)</f>
        <v>16</v>
      </c>
      <c r="T5740" s="13">
        <f>IFERROR(VLOOKUP($A5740, 'Fielding Data'!$A$1:$H$12056, 8, 0), 0)</f>
        <v>83</v>
      </c>
      <c r="U5740" s="13">
        <f>SUMIFS('Fielding Data'!E:E, 'Fielding Data'!$A:$A, $A5740)</f>
        <v>180</v>
      </c>
      <c r="V5740" s="13">
        <f>SUMIFS('Fielding Data'!F:F, 'Fielding Data'!$A:$A, $A5740)</f>
        <v>447</v>
      </c>
      <c r="W5740" s="13">
        <f>SUMIFS('Fielding Data'!G:G, 'Fielding Data'!$A:$A, $A5740)</f>
        <v>16</v>
      </c>
      <c r="X5740" s="13">
        <f>SUMIFS('Fielding Data'!H:H, 'Fielding Data'!$A:$A, $A5740)</f>
        <v>83</v>
      </c>
    </row>
    <row r="5741" spans="1:24" x14ac:dyDescent="0.3">
      <c r="A5741" s="13" t="str">
        <f t="shared" si="17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 t="shared" si="178"/>
        <v>2B</v>
      </c>
      <c r="Q5741" s="13">
        <f>IFERROR(VLOOKUP($A5741, 'Fielding Data'!$A$1:$H$12056, 5, 0), 0)</f>
        <v>0</v>
      </c>
      <c r="R5741" s="13">
        <f>IFERROR(VLOOKUP($A5741, 'Fielding Data'!$A$1:$H$12056, 6, 0), 0)</f>
        <v>2</v>
      </c>
      <c r="S5741" s="13">
        <f>IFERROR(VLOOKUP($A5741, 'Fielding Data'!$A$1:$H$12056, 7, 0), 0)</f>
        <v>0</v>
      </c>
      <c r="T5741" s="13">
        <f>IFERROR(VLOOKUP($A5741, 'Fielding Data'!$A$1:$H$12056, 8, 0), 0)</f>
        <v>0</v>
      </c>
      <c r="U5741" s="13">
        <f>SUMIFS('Fielding Data'!E:E, 'Fielding Data'!$A:$A, $A5741)</f>
        <v>9</v>
      </c>
      <c r="V5741" s="13">
        <f>SUMIFS('Fielding Data'!F:F, 'Fielding Data'!$A:$A, $A5741)</f>
        <v>16</v>
      </c>
      <c r="W5741" s="13">
        <f>SUMIFS('Fielding Data'!G:G, 'Fielding Data'!$A:$A, $A5741)</f>
        <v>0</v>
      </c>
      <c r="X5741" s="13">
        <f>SUMIFS('Fielding Data'!H:H, 'Fielding Data'!$A:$A, $A5741)</f>
        <v>4</v>
      </c>
    </row>
    <row r="5742" spans="1:24" x14ac:dyDescent="0.3">
      <c r="A5742" s="13" t="str">
        <f t="shared" si="17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 t="shared" si="178"/>
        <v>2B</v>
      </c>
      <c r="Q5742" s="13">
        <f>IFERROR(VLOOKUP($A5742, 'Fielding Data'!$A$1:$H$12056, 5, 0), 0)</f>
        <v>51</v>
      </c>
      <c r="R5742" s="13">
        <f>IFERROR(VLOOKUP($A5742, 'Fielding Data'!$A$1:$H$12056, 6, 0), 0)</f>
        <v>78</v>
      </c>
      <c r="S5742" s="13">
        <f>IFERROR(VLOOKUP($A5742, 'Fielding Data'!$A$1:$H$12056, 7, 0), 0)</f>
        <v>4</v>
      </c>
      <c r="T5742" s="13">
        <f>IFERROR(VLOOKUP($A5742, 'Fielding Data'!$A$1:$H$12056, 8, 0), 0)</f>
        <v>23</v>
      </c>
      <c r="U5742" s="13">
        <f>SUMIFS('Fielding Data'!E:E, 'Fielding Data'!$A:$A, $A5742)</f>
        <v>65</v>
      </c>
      <c r="V5742" s="13">
        <f>SUMIFS('Fielding Data'!F:F, 'Fielding Data'!$A:$A, $A5742)</f>
        <v>153</v>
      </c>
      <c r="W5742" s="13">
        <f>SUMIFS('Fielding Data'!G:G, 'Fielding Data'!$A:$A, $A5742)</f>
        <v>14</v>
      </c>
      <c r="X5742" s="13">
        <f>SUMIFS('Fielding Data'!H:H, 'Fielding Data'!$A:$A, $A5742)</f>
        <v>33</v>
      </c>
    </row>
    <row r="5743" spans="1:24" x14ac:dyDescent="0.3">
      <c r="A5743" s="13" t="str">
        <f t="shared" si="17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 t="shared" si="178"/>
        <v>P</v>
      </c>
      <c r="Q5743" s="13">
        <f>IFERROR(VLOOKUP($A5743, 'Fielding Data'!$A$1:$H$12056, 5, 0), 0)</f>
        <v>1</v>
      </c>
      <c r="R5743" s="13">
        <f>IFERROR(VLOOKUP($A5743, 'Fielding Data'!$A$1:$H$12056, 6, 0), 0)</f>
        <v>10</v>
      </c>
      <c r="S5743" s="13">
        <f>IFERROR(VLOOKUP($A5743, 'Fielding Data'!$A$1:$H$12056, 7, 0), 0)</f>
        <v>0</v>
      </c>
      <c r="T5743" s="13">
        <f>IFERROR(VLOOKUP($A5743, 'Fielding Data'!$A$1:$H$12056, 8, 0), 0)</f>
        <v>0</v>
      </c>
      <c r="U5743" s="13">
        <f>SUMIFS('Fielding Data'!E:E, 'Fielding Data'!$A:$A, $A5743)</f>
        <v>1</v>
      </c>
      <c r="V5743" s="13">
        <f>SUMIFS('Fielding Data'!F:F, 'Fielding Data'!$A:$A, $A5743)</f>
        <v>10</v>
      </c>
      <c r="W5743" s="13">
        <f>SUMIFS('Fielding Data'!G:G, 'Fielding Data'!$A:$A, $A5743)</f>
        <v>0</v>
      </c>
      <c r="X5743" s="13">
        <f>SUMIFS('Fielding Data'!H:H, 'Fielding Data'!$A:$A, $A5743)</f>
        <v>0</v>
      </c>
    </row>
    <row r="5744" spans="1:24" x14ac:dyDescent="0.3">
      <c r="A5744" s="13" t="str">
        <f t="shared" si="17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 t="shared" si="178"/>
        <v>P</v>
      </c>
      <c r="Q5744" s="13">
        <f>IFERROR(VLOOKUP($A5744, 'Fielding Data'!$A$1:$H$12056, 5, 0), 0)</f>
        <v>18</v>
      </c>
      <c r="R5744" s="13">
        <f>IFERROR(VLOOKUP($A5744, 'Fielding Data'!$A$1:$H$12056, 6, 0), 0)</f>
        <v>30</v>
      </c>
      <c r="S5744" s="13">
        <f>IFERROR(VLOOKUP($A5744, 'Fielding Data'!$A$1:$H$12056, 7, 0), 0)</f>
        <v>4</v>
      </c>
      <c r="T5744" s="13">
        <f>IFERROR(VLOOKUP($A5744, 'Fielding Data'!$A$1:$H$12056, 8, 0), 0)</f>
        <v>0</v>
      </c>
      <c r="U5744" s="13">
        <f>SUMIFS('Fielding Data'!E:E, 'Fielding Data'!$A:$A, $A5744)</f>
        <v>18</v>
      </c>
      <c r="V5744" s="13">
        <f>SUMIFS('Fielding Data'!F:F, 'Fielding Data'!$A:$A, $A5744)</f>
        <v>30</v>
      </c>
      <c r="W5744" s="13">
        <f>SUMIFS('Fielding Data'!G:G, 'Fielding Data'!$A:$A, $A5744)</f>
        <v>4</v>
      </c>
      <c r="X5744" s="13">
        <f>SUMIFS('Fielding Data'!H:H, 'Fielding Data'!$A:$A, $A5744)</f>
        <v>0</v>
      </c>
    </row>
    <row r="5745" spans="1:24" x14ac:dyDescent="0.3">
      <c r="A5745" s="13" t="str">
        <f t="shared" si="17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 t="shared" si="178"/>
        <v>P</v>
      </c>
      <c r="Q5745" s="13">
        <f>IFERROR(VLOOKUP($A5745, 'Fielding Data'!$A$1:$H$12056, 5, 0), 0)</f>
        <v>7</v>
      </c>
      <c r="R5745" s="13">
        <f>IFERROR(VLOOKUP($A5745, 'Fielding Data'!$A$1:$H$12056, 6, 0), 0)</f>
        <v>12</v>
      </c>
      <c r="S5745" s="13">
        <f>IFERROR(VLOOKUP($A5745, 'Fielding Data'!$A$1:$H$12056, 7, 0), 0)</f>
        <v>3</v>
      </c>
      <c r="T5745" s="13">
        <f>IFERROR(VLOOKUP($A5745, 'Fielding Data'!$A$1:$H$12056, 8, 0), 0)</f>
        <v>1</v>
      </c>
      <c r="U5745" s="13">
        <f>SUMIFS('Fielding Data'!E:E, 'Fielding Data'!$A:$A, $A5745)</f>
        <v>7</v>
      </c>
      <c r="V5745" s="13">
        <f>SUMIFS('Fielding Data'!F:F, 'Fielding Data'!$A:$A, $A5745)</f>
        <v>12</v>
      </c>
      <c r="W5745" s="13">
        <f>SUMIFS('Fielding Data'!G:G, 'Fielding Data'!$A:$A, $A5745)</f>
        <v>3</v>
      </c>
      <c r="X5745" s="13">
        <f>SUMIFS('Fielding Data'!H:H, 'Fielding Data'!$A:$A, $A5745)</f>
        <v>1</v>
      </c>
    </row>
    <row r="5746" spans="1:24" x14ac:dyDescent="0.3">
      <c r="A5746" s="13" t="str">
        <f t="shared" si="17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 t="shared" si="178"/>
        <v>P</v>
      </c>
      <c r="Q5746" s="13">
        <f>IFERROR(VLOOKUP($A5746, 'Fielding Data'!$A$1:$H$12056, 5, 0), 0)</f>
        <v>0</v>
      </c>
      <c r="R5746" s="13">
        <f>IFERROR(VLOOKUP($A5746, 'Fielding Data'!$A$1:$H$12056, 6, 0), 0)</f>
        <v>3</v>
      </c>
      <c r="S5746" s="13">
        <f>IFERROR(VLOOKUP($A5746, 'Fielding Data'!$A$1:$H$12056, 7, 0), 0)</f>
        <v>0</v>
      </c>
      <c r="T5746" s="13">
        <f>IFERROR(VLOOKUP($A5746, 'Fielding Data'!$A$1:$H$12056, 8, 0), 0)</f>
        <v>0</v>
      </c>
      <c r="U5746" s="13">
        <f>SUMIFS('Fielding Data'!E:E, 'Fielding Data'!$A:$A, $A5746)</f>
        <v>0</v>
      </c>
      <c r="V5746" s="13">
        <f>SUMIFS('Fielding Data'!F:F, 'Fielding Data'!$A:$A, $A5746)</f>
        <v>3</v>
      </c>
      <c r="W5746" s="13">
        <f>SUMIFS('Fielding Data'!G:G, 'Fielding Data'!$A:$A, $A5746)</f>
        <v>0</v>
      </c>
      <c r="X5746" s="13">
        <f>SUMIFS('Fielding Data'!H:H, 'Fielding Data'!$A:$A, $A5746)</f>
        <v>0</v>
      </c>
    </row>
    <row r="5747" spans="1:24" x14ac:dyDescent="0.3">
      <c r="A5747" s="13" t="str">
        <f t="shared" si="17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 t="shared" si="178"/>
        <v>P</v>
      </c>
      <c r="Q5747" s="13">
        <f>IFERROR(VLOOKUP($A5747, 'Fielding Data'!$A$1:$H$12056, 5, 0), 0)</f>
        <v>1</v>
      </c>
      <c r="R5747" s="13">
        <f>IFERROR(VLOOKUP($A5747, 'Fielding Data'!$A$1:$H$12056, 6, 0), 0)</f>
        <v>0</v>
      </c>
      <c r="S5747" s="13">
        <f>IFERROR(VLOOKUP($A5747, 'Fielding Data'!$A$1:$H$12056, 7, 0), 0)</f>
        <v>0</v>
      </c>
      <c r="T5747" s="13">
        <f>IFERROR(VLOOKUP($A5747, 'Fielding Data'!$A$1:$H$12056, 8, 0), 0)</f>
        <v>0</v>
      </c>
      <c r="U5747" s="13">
        <f>SUMIFS('Fielding Data'!E:E, 'Fielding Data'!$A:$A, $A5747)</f>
        <v>1</v>
      </c>
      <c r="V5747" s="13">
        <f>SUMIFS('Fielding Data'!F:F, 'Fielding Data'!$A:$A, $A5747)</f>
        <v>0</v>
      </c>
      <c r="W5747" s="13">
        <f>SUMIFS('Fielding Data'!G:G, 'Fielding Data'!$A:$A, $A5747)</f>
        <v>0</v>
      </c>
      <c r="X5747" s="13">
        <f>SUMIFS('Fielding Data'!H:H, 'Fielding Data'!$A:$A, $A5747)</f>
        <v>0</v>
      </c>
    </row>
    <row r="5748" spans="1:24" x14ac:dyDescent="0.3">
      <c r="A5748" s="13" t="str">
        <f t="shared" si="17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 t="shared" si="178"/>
        <v>SS</v>
      </c>
      <c r="Q5748" s="13">
        <f>IFERROR(VLOOKUP($A5748, 'Fielding Data'!$A$1:$H$12056, 5, 0), 0)</f>
        <v>217</v>
      </c>
      <c r="R5748" s="13">
        <f>IFERROR(VLOOKUP($A5748, 'Fielding Data'!$A$1:$H$12056, 6, 0), 0)</f>
        <v>411</v>
      </c>
      <c r="S5748" s="13">
        <f>IFERROR(VLOOKUP($A5748, 'Fielding Data'!$A$1:$H$12056, 7, 0), 0)</f>
        <v>14</v>
      </c>
      <c r="T5748" s="13">
        <f>IFERROR(VLOOKUP($A5748, 'Fielding Data'!$A$1:$H$12056, 8, 0), 0)</f>
        <v>99</v>
      </c>
      <c r="U5748" s="13">
        <f>SUMIFS('Fielding Data'!E:E, 'Fielding Data'!$A:$A, $A5748)</f>
        <v>217</v>
      </c>
      <c r="V5748" s="13">
        <f>SUMIFS('Fielding Data'!F:F, 'Fielding Data'!$A:$A, $A5748)</f>
        <v>411</v>
      </c>
      <c r="W5748" s="13">
        <f>SUMIFS('Fielding Data'!G:G, 'Fielding Data'!$A:$A, $A5748)</f>
        <v>14</v>
      </c>
      <c r="X5748" s="13">
        <f>SUMIFS('Fielding Data'!H:H, 'Fielding Data'!$A:$A, $A5748)</f>
        <v>99</v>
      </c>
    </row>
    <row r="5749" spans="1:24" x14ac:dyDescent="0.3">
      <c r="A5749" s="13" t="str">
        <f t="shared" si="17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 t="shared" si="178"/>
        <v>P</v>
      </c>
      <c r="Q5749" s="13">
        <f>IFERROR(VLOOKUP($A5749, 'Fielding Data'!$A$1:$H$12056, 5, 0), 0)</f>
        <v>0</v>
      </c>
      <c r="R5749" s="13">
        <f>IFERROR(VLOOKUP($A5749, 'Fielding Data'!$A$1:$H$12056, 6, 0), 0)</f>
        <v>1</v>
      </c>
      <c r="S5749" s="13">
        <f>IFERROR(VLOOKUP($A5749, 'Fielding Data'!$A$1:$H$12056, 7, 0), 0)</f>
        <v>0</v>
      </c>
      <c r="T5749" s="13">
        <f>IFERROR(VLOOKUP($A5749, 'Fielding Data'!$A$1:$H$12056, 8, 0), 0)</f>
        <v>0</v>
      </c>
      <c r="U5749" s="13">
        <f>SUMIFS('Fielding Data'!E:E, 'Fielding Data'!$A:$A, $A5749)</f>
        <v>0</v>
      </c>
      <c r="V5749" s="13">
        <f>SUMIFS('Fielding Data'!F:F, 'Fielding Data'!$A:$A, $A5749)</f>
        <v>1</v>
      </c>
      <c r="W5749" s="13">
        <f>SUMIFS('Fielding Data'!G:G, 'Fielding Data'!$A:$A, $A5749)</f>
        <v>0</v>
      </c>
      <c r="X5749" s="13">
        <f>SUMIFS('Fielding Data'!H:H, 'Fielding Data'!$A:$A, $A5749)</f>
        <v>0</v>
      </c>
    </row>
    <row r="5750" spans="1:24" x14ac:dyDescent="0.3">
      <c r="A5750" s="13" t="str">
        <f t="shared" si="17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 t="shared" si="178"/>
        <v>P</v>
      </c>
      <c r="Q5750" s="13">
        <f>IFERROR(VLOOKUP($A5750, 'Fielding Data'!$A$1:$H$12056, 5, 0), 0)</f>
        <v>15</v>
      </c>
      <c r="R5750" s="13">
        <f>IFERROR(VLOOKUP($A5750, 'Fielding Data'!$A$1:$H$12056, 6, 0), 0)</f>
        <v>26</v>
      </c>
      <c r="S5750" s="13">
        <f>IFERROR(VLOOKUP($A5750, 'Fielding Data'!$A$1:$H$12056, 7, 0), 0)</f>
        <v>2</v>
      </c>
      <c r="T5750" s="13">
        <f>IFERROR(VLOOKUP($A5750, 'Fielding Data'!$A$1:$H$12056, 8, 0), 0)</f>
        <v>0</v>
      </c>
      <c r="U5750" s="13">
        <f>SUMIFS('Fielding Data'!E:E, 'Fielding Data'!$A:$A, $A5750)</f>
        <v>15</v>
      </c>
      <c r="V5750" s="13">
        <f>SUMIFS('Fielding Data'!F:F, 'Fielding Data'!$A:$A, $A5750)</f>
        <v>26</v>
      </c>
      <c r="W5750" s="13">
        <f>SUMIFS('Fielding Data'!G:G, 'Fielding Data'!$A:$A, $A5750)</f>
        <v>2</v>
      </c>
      <c r="X5750" s="13">
        <f>SUMIFS('Fielding Data'!H:H, 'Fielding Data'!$A:$A, $A5750)</f>
        <v>0</v>
      </c>
    </row>
    <row r="5751" spans="1:24" x14ac:dyDescent="0.3">
      <c r="A5751" s="13" t="str">
        <f t="shared" si="17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 t="shared" si="178"/>
        <v>1B</v>
      </c>
      <c r="Q5751" s="13">
        <f>IFERROR(VLOOKUP($A5751, 'Fielding Data'!$A$1:$H$12056, 5, 0), 0)</f>
        <v>776</v>
      </c>
      <c r="R5751" s="13">
        <f>IFERROR(VLOOKUP($A5751, 'Fielding Data'!$A$1:$H$12056, 6, 0), 0)</f>
        <v>53</v>
      </c>
      <c r="S5751" s="13">
        <f>IFERROR(VLOOKUP($A5751, 'Fielding Data'!$A$1:$H$12056, 7, 0), 0)</f>
        <v>11</v>
      </c>
      <c r="T5751" s="13">
        <f>IFERROR(VLOOKUP($A5751, 'Fielding Data'!$A$1:$H$12056, 8, 0), 0)</f>
        <v>75</v>
      </c>
      <c r="U5751" s="13">
        <f>SUMIFS('Fielding Data'!E:E, 'Fielding Data'!$A:$A, $A5751)</f>
        <v>776</v>
      </c>
      <c r="V5751" s="13">
        <f>SUMIFS('Fielding Data'!F:F, 'Fielding Data'!$A:$A, $A5751)</f>
        <v>53</v>
      </c>
      <c r="W5751" s="13">
        <f>SUMIFS('Fielding Data'!G:G, 'Fielding Data'!$A:$A, $A5751)</f>
        <v>11</v>
      </c>
      <c r="X5751" s="13">
        <f>SUMIFS('Fielding Data'!H:H, 'Fielding Data'!$A:$A, $A5751)</f>
        <v>75</v>
      </c>
    </row>
    <row r="5752" spans="1:24" x14ac:dyDescent="0.3">
      <c r="A5752" s="13" t="str">
        <f t="shared" si="17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 t="shared" si="178"/>
        <v>LF</v>
      </c>
      <c r="Q5752" s="13">
        <f>IFERROR(VLOOKUP($A5752, 'Fielding Data'!$A$1:$H$12056, 5, 0), 0)</f>
        <v>0</v>
      </c>
      <c r="R5752" s="13">
        <f>IFERROR(VLOOKUP($A5752, 'Fielding Data'!$A$1:$H$12056, 6, 0), 0)</f>
        <v>0</v>
      </c>
      <c r="S5752" s="13">
        <f>IFERROR(VLOOKUP($A5752, 'Fielding Data'!$A$1:$H$12056, 7, 0), 0)</f>
        <v>0</v>
      </c>
      <c r="T5752" s="13">
        <f>IFERROR(VLOOKUP($A5752, 'Fielding Data'!$A$1:$H$12056, 8, 0), 0)</f>
        <v>0</v>
      </c>
      <c r="U5752" s="13">
        <f>SUMIFS('Fielding Data'!E:E, 'Fielding Data'!$A:$A, $A5752)</f>
        <v>4</v>
      </c>
      <c r="V5752" s="13">
        <f>SUMIFS('Fielding Data'!F:F, 'Fielding Data'!$A:$A, $A5752)</f>
        <v>4</v>
      </c>
      <c r="W5752" s="13">
        <f>SUMIFS('Fielding Data'!G:G, 'Fielding Data'!$A:$A, $A5752)</f>
        <v>0</v>
      </c>
      <c r="X5752" s="13">
        <f>SUMIFS('Fielding Data'!H:H, 'Fielding Data'!$A:$A, $A5752)</f>
        <v>0</v>
      </c>
    </row>
    <row r="5753" spans="1:24" x14ac:dyDescent="0.3">
      <c r="A5753" s="13" t="str">
        <f t="shared" si="17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 t="shared" si="178"/>
        <v>1B</v>
      </c>
      <c r="Q5753" s="13">
        <f>IFERROR(VLOOKUP($A5753, 'Fielding Data'!$A$1:$H$12056, 5, 0), 0)</f>
        <v>8</v>
      </c>
      <c r="R5753" s="13">
        <f>IFERROR(VLOOKUP($A5753, 'Fielding Data'!$A$1:$H$12056, 6, 0), 0)</f>
        <v>0</v>
      </c>
      <c r="S5753" s="13">
        <f>IFERROR(VLOOKUP($A5753, 'Fielding Data'!$A$1:$H$12056, 7, 0), 0)</f>
        <v>0</v>
      </c>
      <c r="T5753" s="13">
        <f>IFERROR(VLOOKUP($A5753, 'Fielding Data'!$A$1:$H$12056, 8, 0), 0)</f>
        <v>1</v>
      </c>
      <c r="U5753" s="13">
        <f>SUMIFS('Fielding Data'!E:E, 'Fielding Data'!$A:$A, $A5753)</f>
        <v>14</v>
      </c>
      <c r="V5753" s="13">
        <f>SUMIFS('Fielding Data'!F:F, 'Fielding Data'!$A:$A, $A5753)</f>
        <v>6</v>
      </c>
      <c r="W5753" s="13">
        <f>SUMIFS('Fielding Data'!G:G, 'Fielding Data'!$A:$A, $A5753)</f>
        <v>0</v>
      </c>
      <c r="X5753" s="13">
        <f>SUMIFS('Fielding Data'!H:H, 'Fielding Data'!$A:$A, $A5753)</f>
        <v>2</v>
      </c>
    </row>
    <row r="5754" spans="1:24" x14ac:dyDescent="0.3">
      <c r="A5754" s="13" t="str">
        <f t="shared" si="17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 t="shared" si="178"/>
        <v>P</v>
      </c>
      <c r="Q5754" s="13">
        <f>IFERROR(VLOOKUP($A5754, 'Fielding Data'!$A$1:$H$12056, 5, 0), 0)</f>
        <v>2</v>
      </c>
      <c r="R5754" s="13">
        <f>IFERROR(VLOOKUP($A5754, 'Fielding Data'!$A$1:$H$12056, 6, 0), 0)</f>
        <v>17</v>
      </c>
      <c r="S5754" s="13">
        <f>IFERROR(VLOOKUP($A5754, 'Fielding Data'!$A$1:$H$12056, 7, 0), 0)</f>
        <v>1</v>
      </c>
      <c r="T5754" s="13">
        <f>IFERROR(VLOOKUP($A5754, 'Fielding Data'!$A$1:$H$12056, 8, 0), 0)</f>
        <v>0</v>
      </c>
      <c r="U5754" s="13">
        <f>SUMIFS('Fielding Data'!E:E, 'Fielding Data'!$A:$A, $A5754)</f>
        <v>2</v>
      </c>
      <c r="V5754" s="13">
        <f>SUMIFS('Fielding Data'!F:F, 'Fielding Data'!$A:$A, $A5754)</f>
        <v>17</v>
      </c>
      <c r="W5754" s="13">
        <f>SUMIFS('Fielding Data'!G:G, 'Fielding Data'!$A:$A, $A5754)</f>
        <v>1</v>
      </c>
      <c r="X5754" s="13">
        <f>SUMIFS('Fielding Data'!H:H, 'Fielding Data'!$A:$A, $A5754)</f>
        <v>0</v>
      </c>
    </row>
    <row r="5755" spans="1:24" x14ac:dyDescent="0.3">
      <c r="A5755" s="13" t="str">
        <f t="shared" si="17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 t="shared" si="178"/>
        <v>P</v>
      </c>
      <c r="Q5755" s="13">
        <f>IFERROR(VLOOKUP($A5755, 'Fielding Data'!$A$1:$H$12056, 5, 0), 0)</f>
        <v>5</v>
      </c>
      <c r="R5755" s="13">
        <f>IFERROR(VLOOKUP($A5755, 'Fielding Data'!$A$1:$H$12056, 6, 0), 0)</f>
        <v>5</v>
      </c>
      <c r="S5755" s="13">
        <f>IFERROR(VLOOKUP($A5755, 'Fielding Data'!$A$1:$H$12056, 7, 0), 0)</f>
        <v>0</v>
      </c>
      <c r="T5755" s="13">
        <f>IFERROR(VLOOKUP($A5755, 'Fielding Data'!$A$1:$H$12056, 8, 0), 0)</f>
        <v>0</v>
      </c>
      <c r="U5755" s="13">
        <f>SUMIFS('Fielding Data'!E:E, 'Fielding Data'!$A:$A, $A5755)</f>
        <v>5</v>
      </c>
      <c r="V5755" s="13">
        <f>SUMIFS('Fielding Data'!F:F, 'Fielding Data'!$A:$A, $A5755)</f>
        <v>5</v>
      </c>
      <c r="W5755" s="13">
        <f>SUMIFS('Fielding Data'!G:G, 'Fielding Data'!$A:$A, $A5755)</f>
        <v>0</v>
      </c>
      <c r="X5755" s="13">
        <f>SUMIFS('Fielding Data'!H:H, 'Fielding Data'!$A:$A, $A5755)</f>
        <v>0</v>
      </c>
    </row>
    <row r="5756" spans="1:24" x14ac:dyDescent="0.3">
      <c r="A5756" s="13" t="str">
        <f t="shared" si="17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 t="shared" si="178"/>
        <v>P</v>
      </c>
      <c r="Q5756" s="13">
        <f>IFERROR(VLOOKUP($A5756, 'Fielding Data'!$A$1:$H$12056, 5, 0), 0)</f>
        <v>0</v>
      </c>
      <c r="R5756" s="13">
        <f>IFERROR(VLOOKUP($A5756, 'Fielding Data'!$A$1:$H$12056, 6, 0), 0)</f>
        <v>1</v>
      </c>
      <c r="S5756" s="13">
        <f>IFERROR(VLOOKUP($A5756, 'Fielding Data'!$A$1:$H$12056, 7, 0), 0)</f>
        <v>0</v>
      </c>
      <c r="T5756" s="13">
        <f>IFERROR(VLOOKUP($A5756, 'Fielding Data'!$A$1:$H$12056, 8, 0), 0)</f>
        <v>0</v>
      </c>
      <c r="U5756" s="13">
        <f>SUMIFS('Fielding Data'!E:E, 'Fielding Data'!$A:$A, $A5756)</f>
        <v>0</v>
      </c>
      <c r="V5756" s="13">
        <f>SUMIFS('Fielding Data'!F:F, 'Fielding Data'!$A:$A, $A5756)</f>
        <v>1</v>
      </c>
      <c r="W5756" s="13">
        <f>SUMIFS('Fielding Data'!G:G, 'Fielding Data'!$A:$A, $A5756)</f>
        <v>0</v>
      </c>
      <c r="X5756" s="13">
        <f>SUMIFS('Fielding Data'!H:H, 'Fielding Data'!$A:$A, $A5756)</f>
        <v>0</v>
      </c>
    </row>
    <row r="5757" spans="1:24" x14ac:dyDescent="0.3">
      <c r="A5757" s="13" t="str">
        <f t="shared" si="17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 t="shared" si="178"/>
        <v>P</v>
      </c>
      <c r="Q5757" s="13">
        <f>IFERROR(VLOOKUP($A5757, 'Fielding Data'!$A$1:$H$12056, 5, 0), 0)</f>
        <v>0</v>
      </c>
      <c r="R5757" s="13">
        <f>IFERROR(VLOOKUP($A5757, 'Fielding Data'!$A$1:$H$12056, 6, 0), 0)</f>
        <v>2</v>
      </c>
      <c r="S5757" s="13">
        <f>IFERROR(VLOOKUP($A5757, 'Fielding Data'!$A$1:$H$12056, 7, 0), 0)</f>
        <v>0</v>
      </c>
      <c r="T5757" s="13">
        <f>IFERROR(VLOOKUP($A5757, 'Fielding Data'!$A$1:$H$12056, 8, 0), 0)</f>
        <v>1</v>
      </c>
      <c r="U5757" s="13">
        <f>SUMIFS('Fielding Data'!E:E, 'Fielding Data'!$A:$A, $A5757)</f>
        <v>0</v>
      </c>
      <c r="V5757" s="13">
        <f>SUMIFS('Fielding Data'!F:F, 'Fielding Data'!$A:$A, $A5757)</f>
        <v>2</v>
      </c>
      <c r="W5757" s="13">
        <f>SUMIFS('Fielding Data'!G:G, 'Fielding Data'!$A:$A, $A5757)</f>
        <v>0</v>
      </c>
      <c r="X5757" s="13">
        <f>SUMIFS('Fielding Data'!H:H, 'Fielding Data'!$A:$A, $A5757)</f>
        <v>1</v>
      </c>
    </row>
    <row r="5758" spans="1:24" x14ac:dyDescent="0.3">
      <c r="A5758" s="13" t="str">
        <f t="shared" si="17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 t="shared" si="178"/>
        <v>P</v>
      </c>
      <c r="Q5758" s="13">
        <f>IFERROR(VLOOKUP($A5758, 'Fielding Data'!$A$1:$H$12056, 5, 0), 0)</f>
        <v>3</v>
      </c>
      <c r="R5758" s="13">
        <f>IFERROR(VLOOKUP($A5758, 'Fielding Data'!$A$1:$H$12056, 6, 0), 0)</f>
        <v>12</v>
      </c>
      <c r="S5758" s="13">
        <f>IFERROR(VLOOKUP($A5758, 'Fielding Data'!$A$1:$H$12056, 7, 0), 0)</f>
        <v>0</v>
      </c>
      <c r="T5758" s="13">
        <f>IFERROR(VLOOKUP($A5758, 'Fielding Data'!$A$1:$H$12056, 8, 0), 0)</f>
        <v>1</v>
      </c>
      <c r="U5758" s="13">
        <f>SUMIFS('Fielding Data'!E:E, 'Fielding Data'!$A:$A, $A5758)</f>
        <v>3</v>
      </c>
      <c r="V5758" s="13">
        <f>SUMIFS('Fielding Data'!F:F, 'Fielding Data'!$A:$A, $A5758)</f>
        <v>12</v>
      </c>
      <c r="W5758" s="13">
        <f>SUMIFS('Fielding Data'!G:G, 'Fielding Data'!$A:$A, $A5758)</f>
        <v>0</v>
      </c>
      <c r="X5758" s="13">
        <f>SUMIFS('Fielding Data'!H:H, 'Fielding Data'!$A:$A, $A5758)</f>
        <v>1</v>
      </c>
    </row>
    <row r="5759" spans="1:24" x14ac:dyDescent="0.3">
      <c r="A5759" s="13" t="str">
        <f t="shared" si="17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 t="shared" si="178"/>
        <v>LF</v>
      </c>
      <c r="Q5759" s="13">
        <f>IFERROR(VLOOKUP($A5759, 'Fielding Data'!$A$1:$H$12056, 5, 0), 0)</f>
        <v>157</v>
      </c>
      <c r="R5759" s="13">
        <f>IFERROR(VLOOKUP($A5759, 'Fielding Data'!$A$1:$H$12056, 6, 0), 0)</f>
        <v>2</v>
      </c>
      <c r="S5759" s="13">
        <f>IFERROR(VLOOKUP($A5759, 'Fielding Data'!$A$1:$H$12056, 7, 0), 0)</f>
        <v>1</v>
      </c>
      <c r="T5759" s="13">
        <f>IFERROR(VLOOKUP($A5759, 'Fielding Data'!$A$1:$H$12056, 8, 0), 0)</f>
        <v>0</v>
      </c>
      <c r="U5759" s="13">
        <f>SUMIFS('Fielding Data'!E:E, 'Fielding Data'!$A:$A, $A5759)</f>
        <v>438</v>
      </c>
      <c r="V5759" s="13">
        <f>SUMIFS('Fielding Data'!F:F, 'Fielding Data'!$A:$A, $A5759)</f>
        <v>10</v>
      </c>
      <c r="W5759" s="13">
        <f>SUMIFS('Fielding Data'!G:G, 'Fielding Data'!$A:$A, $A5759)</f>
        <v>2</v>
      </c>
      <c r="X5759" s="13">
        <f>SUMIFS('Fielding Data'!H:H, 'Fielding Data'!$A:$A, $A5759)</f>
        <v>2</v>
      </c>
    </row>
    <row r="5760" spans="1:24" x14ac:dyDescent="0.3">
      <c r="A5760" s="13" t="str">
        <f t="shared" si="17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 t="shared" si="178"/>
        <v>P</v>
      </c>
      <c r="Q5760" s="13">
        <f>IFERROR(VLOOKUP($A5760, 'Fielding Data'!$A$1:$H$12056, 5, 0), 0)</f>
        <v>0</v>
      </c>
      <c r="R5760" s="13">
        <f>IFERROR(VLOOKUP($A5760, 'Fielding Data'!$A$1:$H$12056, 6, 0), 0)</f>
        <v>7</v>
      </c>
      <c r="S5760" s="13">
        <f>IFERROR(VLOOKUP($A5760, 'Fielding Data'!$A$1:$H$12056, 7, 0), 0)</f>
        <v>1</v>
      </c>
      <c r="T5760" s="13">
        <f>IFERROR(VLOOKUP($A5760, 'Fielding Data'!$A$1:$H$12056, 8, 0), 0)</f>
        <v>0</v>
      </c>
      <c r="U5760" s="13">
        <f>SUMIFS('Fielding Data'!E:E, 'Fielding Data'!$A:$A, $A5760)</f>
        <v>0</v>
      </c>
      <c r="V5760" s="13">
        <f>SUMIFS('Fielding Data'!F:F, 'Fielding Data'!$A:$A, $A5760)</f>
        <v>7</v>
      </c>
      <c r="W5760" s="13">
        <f>SUMIFS('Fielding Data'!G:G, 'Fielding Data'!$A:$A, $A5760)</f>
        <v>1</v>
      </c>
      <c r="X5760" s="13">
        <f>SUMIFS('Fielding Data'!H:H, 'Fielding Data'!$A:$A, $A5760)</f>
        <v>0</v>
      </c>
    </row>
    <row r="5761" spans="1:24" x14ac:dyDescent="0.3">
      <c r="A5761" s="13" t="str">
        <f t="shared" si="17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 t="shared" si="178"/>
        <v>1B</v>
      </c>
      <c r="Q5761" s="13">
        <f>IFERROR(VLOOKUP($A5761, 'Fielding Data'!$A$1:$H$12056, 5, 0), 0)</f>
        <v>588</v>
      </c>
      <c r="R5761" s="13">
        <f>IFERROR(VLOOKUP($A5761, 'Fielding Data'!$A$1:$H$12056, 6, 0), 0)</f>
        <v>31</v>
      </c>
      <c r="S5761" s="13">
        <f>IFERROR(VLOOKUP($A5761, 'Fielding Data'!$A$1:$H$12056, 7, 0), 0)</f>
        <v>2</v>
      </c>
      <c r="T5761" s="13">
        <f>IFERROR(VLOOKUP($A5761, 'Fielding Data'!$A$1:$H$12056, 8, 0), 0)</f>
        <v>60</v>
      </c>
      <c r="U5761" s="13">
        <f>SUMIFS('Fielding Data'!E:E, 'Fielding Data'!$A:$A, $A5761)</f>
        <v>588</v>
      </c>
      <c r="V5761" s="13">
        <f>SUMIFS('Fielding Data'!F:F, 'Fielding Data'!$A:$A, $A5761)</f>
        <v>31</v>
      </c>
      <c r="W5761" s="13">
        <f>SUMIFS('Fielding Data'!G:G, 'Fielding Data'!$A:$A, $A5761)</f>
        <v>2</v>
      </c>
      <c r="X5761" s="13">
        <f>SUMIFS('Fielding Data'!H:H, 'Fielding Data'!$A:$A, $A5761)</f>
        <v>60</v>
      </c>
    </row>
    <row r="5762" spans="1:24" x14ac:dyDescent="0.3">
      <c r="A5762" s="13" t="str">
        <f t="shared" si="17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 t="shared" ref="P5762:P5825" si="180">IFERROR(VLOOKUP($A5762, Fielding, 4, 0), "Other")</f>
        <v>LF</v>
      </c>
      <c r="Q5762" s="13">
        <f>IFERROR(VLOOKUP($A5762, 'Fielding Data'!$A$1:$H$12056, 5, 0), 0)</f>
        <v>17</v>
      </c>
      <c r="R5762" s="13">
        <f>IFERROR(VLOOKUP($A5762, 'Fielding Data'!$A$1:$H$12056, 6, 0), 0)</f>
        <v>0</v>
      </c>
      <c r="S5762" s="13">
        <f>IFERROR(VLOOKUP($A5762, 'Fielding Data'!$A$1:$H$12056, 7, 0), 0)</f>
        <v>0</v>
      </c>
      <c r="T5762" s="13">
        <f>IFERROR(VLOOKUP($A5762, 'Fielding Data'!$A$1:$H$12056, 8, 0), 0)</f>
        <v>0</v>
      </c>
      <c r="U5762" s="13">
        <f>SUMIFS('Fielding Data'!E:E, 'Fielding Data'!$A:$A, $A5762)</f>
        <v>82</v>
      </c>
      <c r="V5762" s="13">
        <f>SUMIFS('Fielding Data'!F:F, 'Fielding Data'!$A:$A, $A5762)</f>
        <v>0</v>
      </c>
      <c r="W5762" s="13">
        <f>SUMIFS('Fielding Data'!G:G, 'Fielding Data'!$A:$A, $A5762)</f>
        <v>0</v>
      </c>
      <c r="X5762" s="13">
        <f>SUMIFS('Fielding Data'!H:H, 'Fielding Data'!$A:$A, $A5762)</f>
        <v>0</v>
      </c>
    </row>
    <row r="5763" spans="1:24" x14ac:dyDescent="0.3">
      <c r="A5763" s="13" t="str">
        <f t="shared" ref="A5763:A5826" si="181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 t="shared" si="180"/>
        <v>LF</v>
      </c>
      <c r="Q5763" s="13">
        <f>IFERROR(VLOOKUP($A5763, 'Fielding Data'!$A$1:$H$12056, 5, 0), 0)</f>
        <v>44</v>
      </c>
      <c r="R5763" s="13">
        <f>IFERROR(VLOOKUP($A5763, 'Fielding Data'!$A$1:$H$12056, 6, 0), 0)</f>
        <v>3</v>
      </c>
      <c r="S5763" s="13">
        <f>IFERROR(VLOOKUP($A5763, 'Fielding Data'!$A$1:$H$12056, 7, 0), 0)</f>
        <v>0</v>
      </c>
      <c r="T5763" s="13">
        <f>IFERROR(VLOOKUP($A5763, 'Fielding Data'!$A$1:$H$12056, 8, 0), 0)</f>
        <v>2</v>
      </c>
      <c r="U5763" s="13">
        <f>SUMIFS('Fielding Data'!E:E, 'Fielding Data'!$A:$A, $A5763)</f>
        <v>216</v>
      </c>
      <c r="V5763" s="13">
        <f>SUMIFS('Fielding Data'!F:F, 'Fielding Data'!$A:$A, $A5763)</f>
        <v>16</v>
      </c>
      <c r="W5763" s="13">
        <f>SUMIFS('Fielding Data'!G:G, 'Fielding Data'!$A:$A, $A5763)</f>
        <v>2</v>
      </c>
      <c r="X5763" s="13">
        <f>SUMIFS('Fielding Data'!H:H, 'Fielding Data'!$A:$A, $A5763)</f>
        <v>4</v>
      </c>
    </row>
    <row r="5764" spans="1:24" x14ac:dyDescent="0.3">
      <c r="A5764" s="13" t="str">
        <f t="shared" si="181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 t="shared" si="180"/>
        <v>P</v>
      </c>
      <c r="Q5764" s="13">
        <f>IFERROR(VLOOKUP($A5764, 'Fielding Data'!$A$1:$H$12056, 5, 0), 0)</f>
        <v>0</v>
      </c>
      <c r="R5764" s="13">
        <f>IFERROR(VLOOKUP($A5764, 'Fielding Data'!$A$1:$H$12056, 6, 0), 0)</f>
        <v>0</v>
      </c>
      <c r="S5764" s="13">
        <f>IFERROR(VLOOKUP($A5764, 'Fielding Data'!$A$1:$H$12056, 7, 0), 0)</f>
        <v>0</v>
      </c>
      <c r="T5764" s="13">
        <f>IFERROR(VLOOKUP($A5764, 'Fielding Data'!$A$1:$H$12056, 8, 0), 0)</f>
        <v>0</v>
      </c>
      <c r="U5764" s="13">
        <f>SUMIFS('Fielding Data'!E:E, 'Fielding Data'!$A:$A, $A5764)</f>
        <v>0</v>
      </c>
      <c r="V5764" s="13">
        <f>SUMIFS('Fielding Data'!F:F, 'Fielding Data'!$A:$A, $A5764)</f>
        <v>0</v>
      </c>
      <c r="W5764" s="13">
        <f>SUMIFS('Fielding Data'!G:G, 'Fielding Data'!$A:$A, $A5764)</f>
        <v>0</v>
      </c>
      <c r="X5764" s="13">
        <f>SUMIFS('Fielding Data'!H:H, 'Fielding Data'!$A:$A, $A5764)</f>
        <v>0</v>
      </c>
    </row>
    <row r="5765" spans="1:24" x14ac:dyDescent="0.3">
      <c r="A5765" s="13" t="str">
        <f t="shared" si="181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 t="shared" si="180"/>
        <v>1B</v>
      </c>
      <c r="Q5765" s="13">
        <f>IFERROR(VLOOKUP($A5765, 'Fielding Data'!$A$1:$H$12056, 5, 0), 0)</f>
        <v>63</v>
      </c>
      <c r="R5765" s="13">
        <f>IFERROR(VLOOKUP($A5765, 'Fielding Data'!$A$1:$H$12056, 6, 0), 0)</f>
        <v>4</v>
      </c>
      <c r="S5765" s="13">
        <f>IFERROR(VLOOKUP($A5765, 'Fielding Data'!$A$1:$H$12056, 7, 0), 0)</f>
        <v>1</v>
      </c>
      <c r="T5765" s="13">
        <f>IFERROR(VLOOKUP($A5765, 'Fielding Data'!$A$1:$H$12056, 8, 0), 0)</f>
        <v>9</v>
      </c>
      <c r="U5765" s="13">
        <f>SUMIFS('Fielding Data'!E:E, 'Fielding Data'!$A:$A, $A5765)</f>
        <v>63</v>
      </c>
      <c r="V5765" s="13">
        <f>SUMIFS('Fielding Data'!F:F, 'Fielding Data'!$A:$A, $A5765)</f>
        <v>4</v>
      </c>
      <c r="W5765" s="13">
        <f>SUMIFS('Fielding Data'!G:G, 'Fielding Data'!$A:$A, $A5765)</f>
        <v>1</v>
      </c>
      <c r="X5765" s="13">
        <f>SUMIFS('Fielding Data'!H:H, 'Fielding Data'!$A:$A, $A5765)</f>
        <v>9</v>
      </c>
    </row>
    <row r="5766" spans="1:24" x14ac:dyDescent="0.3">
      <c r="A5766" s="13" t="str">
        <f t="shared" si="181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 t="shared" si="180"/>
        <v>2B</v>
      </c>
      <c r="Q5766" s="13">
        <f>IFERROR(VLOOKUP($A5766, 'Fielding Data'!$A$1:$H$12056, 5, 0), 0)</f>
        <v>154</v>
      </c>
      <c r="R5766" s="13">
        <f>IFERROR(VLOOKUP($A5766, 'Fielding Data'!$A$1:$H$12056, 6, 0), 0)</f>
        <v>247</v>
      </c>
      <c r="S5766" s="13">
        <f>IFERROR(VLOOKUP($A5766, 'Fielding Data'!$A$1:$H$12056, 7, 0), 0)</f>
        <v>5</v>
      </c>
      <c r="T5766" s="13">
        <f>IFERROR(VLOOKUP($A5766, 'Fielding Data'!$A$1:$H$12056, 8, 0), 0)</f>
        <v>49</v>
      </c>
      <c r="U5766" s="13">
        <f>SUMIFS('Fielding Data'!E:E, 'Fielding Data'!$A:$A, $A5766)</f>
        <v>164</v>
      </c>
      <c r="V5766" s="13">
        <f>SUMIFS('Fielding Data'!F:F, 'Fielding Data'!$A:$A, $A5766)</f>
        <v>280</v>
      </c>
      <c r="W5766" s="13">
        <f>SUMIFS('Fielding Data'!G:G, 'Fielding Data'!$A:$A, $A5766)</f>
        <v>10</v>
      </c>
      <c r="X5766" s="13">
        <f>SUMIFS('Fielding Data'!H:H, 'Fielding Data'!$A:$A, $A5766)</f>
        <v>54</v>
      </c>
    </row>
    <row r="5767" spans="1:24" x14ac:dyDescent="0.3">
      <c r="A5767" s="13" t="str">
        <f t="shared" si="181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 t="shared" si="180"/>
        <v>2B</v>
      </c>
      <c r="Q5767" s="13">
        <f>IFERROR(VLOOKUP($A5767, 'Fielding Data'!$A$1:$H$12056, 5, 0), 0)</f>
        <v>139</v>
      </c>
      <c r="R5767" s="13">
        <f>IFERROR(VLOOKUP($A5767, 'Fielding Data'!$A$1:$H$12056, 6, 0), 0)</f>
        <v>212</v>
      </c>
      <c r="S5767" s="13">
        <f>IFERROR(VLOOKUP($A5767, 'Fielding Data'!$A$1:$H$12056, 7, 0), 0)</f>
        <v>1</v>
      </c>
      <c r="T5767" s="13">
        <f>IFERROR(VLOOKUP($A5767, 'Fielding Data'!$A$1:$H$12056, 8, 0), 0)</f>
        <v>47</v>
      </c>
      <c r="U5767" s="13">
        <f>SUMIFS('Fielding Data'!E:E, 'Fielding Data'!$A:$A, $A5767)</f>
        <v>148</v>
      </c>
      <c r="V5767" s="13">
        <f>SUMIFS('Fielding Data'!F:F, 'Fielding Data'!$A:$A, $A5767)</f>
        <v>228</v>
      </c>
      <c r="W5767" s="13">
        <f>SUMIFS('Fielding Data'!G:G, 'Fielding Data'!$A:$A, $A5767)</f>
        <v>1</v>
      </c>
      <c r="X5767" s="13">
        <f>SUMIFS('Fielding Data'!H:H, 'Fielding Data'!$A:$A, $A5767)</f>
        <v>52</v>
      </c>
    </row>
    <row r="5768" spans="1:24" x14ac:dyDescent="0.3">
      <c r="A5768" s="13" t="str">
        <f t="shared" si="181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 t="shared" si="180"/>
        <v>OF</v>
      </c>
      <c r="Q5768" s="13">
        <f>IFERROR(VLOOKUP($A5768, 'Fielding Data'!$A$1:$H$12056, 5, 0), 0)</f>
        <v>44</v>
      </c>
      <c r="R5768" s="13">
        <f>IFERROR(VLOOKUP($A5768, 'Fielding Data'!$A$1:$H$12056, 6, 0), 0)</f>
        <v>2</v>
      </c>
      <c r="S5768" s="13">
        <f>IFERROR(VLOOKUP($A5768, 'Fielding Data'!$A$1:$H$12056, 7, 0), 0)</f>
        <v>2</v>
      </c>
      <c r="T5768" s="13">
        <f>IFERROR(VLOOKUP($A5768, 'Fielding Data'!$A$1:$H$12056, 8, 0), 0)</f>
        <v>1</v>
      </c>
      <c r="U5768" s="13">
        <f>SUMIFS('Fielding Data'!E:E, 'Fielding Data'!$A:$A, $A5768)</f>
        <v>88</v>
      </c>
      <c r="V5768" s="13">
        <f>SUMIFS('Fielding Data'!F:F, 'Fielding Data'!$A:$A, $A5768)</f>
        <v>4</v>
      </c>
      <c r="W5768" s="13">
        <f>SUMIFS('Fielding Data'!G:G, 'Fielding Data'!$A:$A, $A5768)</f>
        <v>4</v>
      </c>
      <c r="X5768" s="13">
        <f>SUMIFS('Fielding Data'!H:H, 'Fielding Data'!$A:$A, $A5768)</f>
        <v>2</v>
      </c>
    </row>
    <row r="5769" spans="1:24" x14ac:dyDescent="0.3">
      <c r="A5769" s="13" t="str">
        <f t="shared" si="181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 t="shared" si="180"/>
        <v>C</v>
      </c>
      <c r="Q5769" s="13">
        <f>IFERROR(VLOOKUP($A5769, 'Fielding Data'!$A$1:$H$12056, 5, 0), 0)</f>
        <v>27</v>
      </c>
      <c r="R5769" s="13">
        <f>IFERROR(VLOOKUP($A5769, 'Fielding Data'!$A$1:$H$12056, 6, 0), 0)</f>
        <v>0</v>
      </c>
      <c r="S5769" s="13">
        <f>IFERROR(VLOOKUP($A5769, 'Fielding Data'!$A$1:$H$12056, 7, 0), 0)</f>
        <v>0</v>
      </c>
      <c r="T5769" s="13">
        <f>IFERROR(VLOOKUP($A5769, 'Fielding Data'!$A$1:$H$12056, 8, 0), 0)</f>
        <v>0</v>
      </c>
      <c r="U5769" s="13">
        <f>SUMIFS('Fielding Data'!E:E, 'Fielding Data'!$A:$A, $A5769)</f>
        <v>27</v>
      </c>
      <c r="V5769" s="13">
        <f>SUMIFS('Fielding Data'!F:F, 'Fielding Data'!$A:$A, $A5769)</f>
        <v>0</v>
      </c>
      <c r="W5769" s="13">
        <f>SUMIFS('Fielding Data'!G:G, 'Fielding Data'!$A:$A, $A5769)</f>
        <v>0</v>
      </c>
      <c r="X5769" s="13">
        <f>SUMIFS('Fielding Data'!H:H, 'Fielding Data'!$A:$A, $A5769)</f>
        <v>0</v>
      </c>
    </row>
    <row r="5770" spans="1:24" x14ac:dyDescent="0.3">
      <c r="A5770" s="13" t="str">
        <f t="shared" si="181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 t="shared" si="180"/>
        <v>LF</v>
      </c>
      <c r="Q5770" s="13">
        <f>IFERROR(VLOOKUP($A5770, 'Fielding Data'!$A$1:$H$12056, 5, 0), 0)</f>
        <v>14</v>
      </c>
      <c r="R5770" s="13">
        <f>IFERROR(VLOOKUP($A5770, 'Fielding Data'!$A$1:$H$12056, 6, 0), 0)</f>
        <v>0</v>
      </c>
      <c r="S5770" s="13">
        <f>IFERROR(VLOOKUP($A5770, 'Fielding Data'!$A$1:$H$12056, 7, 0), 0)</f>
        <v>0</v>
      </c>
      <c r="T5770" s="13">
        <f>IFERROR(VLOOKUP($A5770, 'Fielding Data'!$A$1:$H$12056, 8, 0), 0)</f>
        <v>0</v>
      </c>
      <c r="U5770" s="13">
        <f>SUMIFS('Fielding Data'!E:E, 'Fielding Data'!$A:$A, $A5770)</f>
        <v>78</v>
      </c>
      <c r="V5770" s="13">
        <f>SUMIFS('Fielding Data'!F:F, 'Fielding Data'!$A:$A, $A5770)</f>
        <v>4</v>
      </c>
      <c r="W5770" s="13">
        <f>SUMIFS('Fielding Data'!G:G, 'Fielding Data'!$A:$A, $A5770)</f>
        <v>4</v>
      </c>
      <c r="X5770" s="13">
        <f>SUMIFS('Fielding Data'!H:H, 'Fielding Data'!$A:$A, $A5770)</f>
        <v>0</v>
      </c>
    </row>
    <row r="5771" spans="1:24" x14ac:dyDescent="0.3">
      <c r="A5771" s="13" t="str">
        <f t="shared" si="181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 t="shared" si="180"/>
        <v>P</v>
      </c>
      <c r="Q5771" s="13">
        <f>IFERROR(VLOOKUP($A5771, 'Fielding Data'!$A$1:$H$12056, 5, 0), 0)</f>
        <v>2</v>
      </c>
      <c r="R5771" s="13">
        <f>IFERROR(VLOOKUP($A5771, 'Fielding Data'!$A$1:$H$12056, 6, 0), 0)</f>
        <v>4</v>
      </c>
      <c r="S5771" s="13">
        <f>IFERROR(VLOOKUP($A5771, 'Fielding Data'!$A$1:$H$12056, 7, 0), 0)</f>
        <v>0</v>
      </c>
      <c r="T5771" s="13">
        <f>IFERROR(VLOOKUP($A5771, 'Fielding Data'!$A$1:$H$12056, 8, 0), 0)</f>
        <v>1</v>
      </c>
      <c r="U5771" s="13">
        <f>SUMIFS('Fielding Data'!E:E, 'Fielding Data'!$A:$A, $A5771)</f>
        <v>2</v>
      </c>
      <c r="V5771" s="13">
        <f>SUMIFS('Fielding Data'!F:F, 'Fielding Data'!$A:$A, $A5771)</f>
        <v>4</v>
      </c>
      <c r="W5771" s="13">
        <f>SUMIFS('Fielding Data'!G:G, 'Fielding Data'!$A:$A, $A5771)</f>
        <v>0</v>
      </c>
      <c r="X5771" s="13">
        <f>SUMIFS('Fielding Data'!H:H, 'Fielding Data'!$A:$A, $A5771)</f>
        <v>1</v>
      </c>
    </row>
    <row r="5772" spans="1:24" x14ac:dyDescent="0.3">
      <c r="A5772" s="13" t="str">
        <f t="shared" si="181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 t="shared" si="180"/>
        <v>1B</v>
      </c>
      <c r="Q5772" s="13">
        <f>IFERROR(VLOOKUP($A5772, 'Fielding Data'!$A$1:$H$12056, 5, 0), 0)</f>
        <v>20</v>
      </c>
      <c r="R5772" s="13">
        <f>IFERROR(VLOOKUP($A5772, 'Fielding Data'!$A$1:$H$12056, 6, 0), 0)</f>
        <v>1</v>
      </c>
      <c r="S5772" s="13">
        <f>IFERROR(VLOOKUP($A5772, 'Fielding Data'!$A$1:$H$12056, 7, 0), 0)</f>
        <v>0</v>
      </c>
      <c r="T5772" s="13">
        <f>IFERROR(VLOOKUP($A5772, 'Fielding Data'!$A$1:$H$12056, 8, 0), 0)</f>
        <v>0</v>
      </c>
      <c r="U5772" s="13">
        <f>SUMIFS('Fielding Data'!E:E, 'Fielding Data'!$A:$A, $A5772)</f>
        <v>21</v>
      </c>
      <c r="V5772" s="13">
        <f>SUMIFS('Fielding Data'!F:F, 'Fielding Data'!$A:$A, $A5772)</f>
        <v>2</v>
      </c>
      <c r="W5772" s="13">
        <f>SUMIFS('Fielding Data'!G:G, 'Fielding Data'!$A:$A, $A5772)</f>
        <v>0</v>
      </c>
      <c r="X5772" s="13">
        <f>SUMIFS('Fielding Data'!H:H, 'Fielding Data'!$A:$A, $A5772)</f>
        <v>0</v>
      </c>
    </row>
    <row r="5773" spans="1:24" x14ac:dyDescent="0.3">
      <c r="A5773" s="13" t="str">
        <f t="shared" si="181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 t="shared" si="180"/>
        <v>CF</v>
      </c>
      <c r="Q5773" s="13">
        <f>IFERROR(VLOOKUP($A5773, 'Fielding Data'!$A$1:$H$12056, 5, 0), 0)</f>
        <v>0</v>
      </c>
      <c r="R5773" s="13">
        <f>IFERROR(VLOOKUP($A5773, 'Fielding Data'!$A$1:$H$12056, 6, 0), 0)</f>
        <v>0</v>
      </c>
      <c r="S5773" s="13">
        <f>IFERROR(VLOOKUP($A5773, 'Fielding Data'!$A$1:$H$12056, 7, 0), 0)</f>
        <v>0</v>
      </c>
      <c r="T5773" s="13">
        <f>IFERROR(VLOOKUP($A5773, 'Fielding Data'!$A$1:$H$12056, 8, 0), 0)</f>
        <v>0</v>
      </c>
      <c r="U5773" s="13">
        <f>SUMIFS('Fielding Data'!E:E, 'Fielding Data'!$A:$A, $A5773)</f>
        <v>20</v>
      </c>
      <c r="V5773" s="13">
        <f>SUMIFS('Fielding Data'!F:F, 'Fielding Data'!$A:$A, $A5773)</f>
        <v>0</v>
      </c>
      <c r="W5773" s="13">
        <f>SUMIFS('Fielding Data'!G:G, 'Fielding Data'!$A:$A, $A5773)</f>
        <v>2</v>
      </c>
      <c r="X5773" s="13">
        <f>SUMIFS('Fielding Data'!H:H, 'Fielding Data'!$A:$A, $A5773)</f>
        <v>0</v>
      </c>
    </row>
    <row r="5774" spans="1:24" x14ac:dyDescent="0.3">
      <c r="A5774" s="13" t="str">
        <f t="shared" si="181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 t="shared" si="180"/>
        <v>CF</v>
      </c>
      <c r="Q5774" s="13">
        <f>IFERROR(VLOOKUP($A5774, 'Fielding Data'!$A$1:$H$12056, 5, 0), 0)</f>
        <v>377</v>
      </c>
      <c r="R5774" s="13">
        <f>IFERROR(VLOOKUP($A5774, 'Fielding Data'!$A$1:$H$12056, 6, 0), 0)</f>
        <v>7</v>
      </c>
      <c r="S5774" s="13">
        <f>IFERROR(VLOOKUP($A5774, 'Fielding Data'!$A$1:$H$12056, 7, 0), 0)</f>
        <v>4</v>
      </c>
      <c r="T5774" s="13">
        <f>IFERROR(VLOOKUP($A5774, 'Fielding Data'!$A$1:$H$12056, 8, 0), 0)</f>
        <v>3</v>
      </c>
      <c r="U5774" s="13">
        <f>SUMIFS('Fielding Data'!E:E, 'Fielding Data'!$A:$A, $A5774)</f>
        <v>754</v>
      </c>
      <c r="V5774" s="13">
        <f>SUMIFS('Fielding Data'!F:F, 'Fielding Data'!$A:$A, $A5774)</f>
        <v>14</v>
      </c>
      <c r="W5774" s="13">
        <f>SUMIFS('Fielding Data'!G:G, 'Fielding Data'!$A:$A, $A5774)</f>
        <v>8</v>
      </c>
      <c r="X5774" s="13">
        <f>SUMIFS('Fielding Data'!H:H, 'Fielding Data'!$A:$A, $A5774)</f>
        <v>6</v>
      </c>
    </row>
    <row r="5775" spans="1:24" x14ac:dyDescent="0.3">
      <c r="A5775" s="13" t="str">
        <f t="shared" si="181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 t="shared" si="180"/>
        <v>2B</v>
      </c>
      <c r="Q5775" s="13">
        <f>IFERROR(VLOOKUP($A5775, 'Fielding Data'!$A$1:$H$12056, 5, 0), 0)</f>
        <v>3</v>
      </c>
      <c r="R5775" s="13">
        <f>IFERROR(VLOOKUP($A5775, 'Fielding Data'!$A$1:$H$12056, 6, 0), 0)</f>
        <v>5</v>
      </c>
      <c r="S5775" s="13">
        <f>IFERROR(VLOOKUP($A5775, 'Fielding Data'!$A$1:$H$12056, 7, 0), 0)</f>
        <v>1</v>
      </c>
      <c r="T5775" s="13">
        <f>IFERROR(VLOOKUP($A5775, 'Fielding Data'!$A$1:$H$12056, 8, 0), 0)</f>
        <v>0</v>
      </c>
      <c r="U5775" s="13">
        <f>SUMIFS('Fielding Data'!E:E, 'Fielding Data'!$A:$A, $A5775)</f>
        <v>13</v>
      </c>
      <c r="V5775" s="13">
        <f>SUMIFS('Fielding Data'!F:F, 'Fielding Data'!$A:$A, $A5775)</f>
        <v>19</v>
      </c>
      <c r="W5775" s="13">
        <f>SUMIFS('Fielding Data'!G:G, 'Fielding Data'!$A:$A, $A5775)</f>
        <v>6</v>
      </c>
      <c r="X5775" s="13">
        <f>SUMIFS('Fielding Data'!H:H, 'Fielding Data'!$A:$A, $A5775)</f>
        <v>0</v>
      </c>
    </row>
    <row r="5776" spans="1:24" x14ac:dyDescent="0.3">
      <c r="A5776" s="13" t="str">
        <f t="shared" si="181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 t="shared" si="180"/>
        <v>CF</v>
      </c>
      <c r="Q5776" s="13">
        <f>IFERROR(VLOOKUP($A5776, 'Fielding Data'!$A$1:$H$12056, 5, 0), 0)</f>
        <v>24</v>
      </c>
      <c r="R5776" s="13">
        <f>IFERROR(VLOOKUP($A5776, 'Fielding Data'!$A$1:$H$12056, 6, 0), 0)</f>
        <v>0</v>
      </c>
      <c r="S5776" s="13">
        <f>IFERROR(VLOOKUP($A5776, 'Fielding Data'!$A$1:$H$12056, 7, 0), 0)</f>
        <v>0</v>
      </c>
      <c r="T5776" s="13">
        <f>IFERROR(VLOOKUP($A5776, 'Fielding Data'!$A$1:$H$12056, 8, 0), 0)</f>
        <v>0</v>
      </c>
      <c r="U5776" s="13">
        <f>SUMIFS('Fielding Data'!E:E, 'Fielding Data'!$A:$A, $A5776)</f>
        <v>326</v>
      </c>
      <c r="V5776" s="13">
        <f>SUMIFS('Fielding Data'!F:F, 'Fielding Data'!$A:$A, $A5776)</f>
        <v>12</v>
      </c>
      <c r="W5776" s="13">
        <f>SUMIFS('Fielding Data'!G:G, 'Fielding Data'!$A:$A, $A5776)</f>
        <v>14</v>
      </c>
      <c r="X5776" s="13">
        <f>SUMIFS('Fielding Data'!H:H, 'Fielding Data'!$A:$A, $A5776)</f>
        <v>4</v>
      </c>
    </row>
    <row r="5777" spans="1:24" x14ac:dyDescent="0.3">
      <c r="A5777" s="13" t="str">
        <f t="shared" si="181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 t="shared" si="180"/>
        <v>P</v>
      </c>
      <c r="Q5777" s="13">
        <f>IFERROR(VLOOKUP($A5777, 'Fielding Data'!$A$1:$H$12056, 5, 0), 0)</f>
        <v>0</v>
      </c>
      <c r="R5777" s="13">
        <f>IFERROR(VLOOKUP($A5777, 'Fielding Data'!$A$1:$H$12056, 6, 0), 0)</f>
        <v>2</v>
      </c>
      <c r="S5777" s="13">
        <f>IFERROR(VLOOKUP($A5777, 'Fielding Data'!$A$1:$H$12056, 7, 0), 0)</f>
        <v>1</v>
      </c>
      <c r="T5777" s="13">
        <f>IFERROR(VLOOKUP($A5777, 'Fielding Data'!$A$1:$H$12056, 8, 0), 0)</f>
        <v>0</v>
      </c>
      <c r="U5777" s="13">
        <f>SUMIFS('Fielding Data'!E:E, 'Fielding Data'!$A:$A, $A5777)</f>
        <v>0</v>
      </c>
      <c r="V5777" s="13">
        <f>SUMIFS('Fielding Data'!F:F, 'Fielding Data'!$A:$A, $A5777)</f>
        <v>2</v>
      </c>
      <c r="W5777" s="13">
        <f>SUMIFS('Fielding Data'!G:G, 'Fielding Data'!$A:$A, $A5777)</f>
        <v>1</v>
      </c>
      <c r="X5777" s="13">
        <f>SUMIFS('Fielding Data'!H:H, 'Fielding Data'!$A:$A, $A5777)</f>
        <v>0</v>
      </c>
    </row>
    <row r="5778" spans="1:24" x14ac:dyDescent="0.3">
      <c r="A5778" s="13" t="str">
        <f t="shared" si="181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 t="shared" si="180"/>
        <v>P</v>
      </c>
      <c r="Q5778" s="13">
        <f>IFERROR(VLOOKUP($A5778, 'Fielding Data'!$A$1:$H$12056, 5, 0), 0)</f>
        <v>3</v>
      </c>
      <c r="R5778" s="13">
        <f>IFERROR(VLOOKUP($A5778, 'Fielding Data'!$A$1:$H$12056, 6, 0), 0)</f>
        <v>6</v>
      </c>
      <c r="S5778" s="13">
        <f>IFERROR(VLOOKUP($A5778, 'Fielding Data'!$A$1:$H$12056, 7, 0), 0)</f>
        <v>1</v>
      </c>
      <c r="T5778" s="13">
        <f>IFERROR(VLOOKUP($A5778, 'Fielding Data'!$A$1:$H$12056, 8, 0), 0)</f>
        <v>2</v>
      </c>
      <c r="U5778" s="13">
        <f>SUMIFS('Fielding Data'!E:E, 'Fielding Data'!$A:$A, $A5778)</f>
        <v>3</v>
      </c>
      <c r="V5778" s="13">
        <f>SUMIFS('Fielding Data'!F:F, 'Fielding Data'!$A:$A, $A5778)</f>
        <v>6</v>
      </c>
      <c r="W5778" s="13">
        <f>SUMIFS('Fielding Data'!G:G, 'Fielding Data'!$A:$A, $A5778)</f>
        <v>1</v>
      </c>
      <c r="X5778" s="13">
        <f>SUMIFS('Fielding Data'!H:H, 'Fielding Data'!$A:$A, $A5778)</f>
        <v>2</v>
      </c>
    </row>
    <row r="5779" spans="1:24" x14ac:dyDescent="0.3">
      <c r="A5779" s="13" t="str">
        <f t="shared" si="181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 t="shared" si="180"/>
        <v>OF</v>
      </c>
      <c r="Q5779" s="13">
        <f>IFERROR(VLOOKUP($A5779, 'Fielding Data'!$A$1:$H$12056, 5, 0), 0)</f>
        <v>319</v>
      </c>
      <c r="R5779" s="13">
        <f>IFERROR(VLOOKUP($A5779, 'Fielding Data'!$A$1:$H$12056, 6, 0), 0)</f>
        <v>7</v>
      </c>
      <c r="S5779" s="13">
        <f>IFERROR(VLOOKUP($A5779, 'Fielding Data'!$A$1:$H$12056, 7, 0), 0)</f>
        <v>6</v>
      </c>
      <c r="T5779" s="13">
        <f>IFERROR(VLOOKUP($A5779, 'Fielding Data'!$A$1:$H$12056, 8, 0), 0)</f>
        <v>1</v>
      </c>
      <c r="U5779" s="13">
        <f>SUMIFS('Fielding Data'!E:E, 'Fielding Data'!$A:$A, $A5779)</f>
        <v>638</v>
      </c>
      <c r="V5779" s="13">
        <f>SUMIFS('Fielding Data'!F:F, 'Fielding Data'!$A:$A, $A5779)</f>
        <v>14</v>
      </c>
      <c r="W5779" s="13">
        <f>SUMIFS('Fielding Data'!G:G, 'Fielding Data'!$A:$A, $A5779)</f>
        <v>12</v>
      </c>
      <c r="X5779" s="13">
        <f>SUMIFS('Fielding Data'!H:H, 'Fielding Data'!$A:$A, $A5779)</f>
        <v>2</v>
      </c>
    </row>
    <row r="5780" spans="1:24" x14ac:dyDescent="0.3">
      <c r="A5780" s="13" t="str">
        <f t="shared" si="181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 t="shared" si="180"/>
        <v>C</v>
      </c>
      <c r="Q5780" s="13">
        <f>IFERROR(VLOOKUP($A5780, 'Fielding Data'!$A$1:$H$12056, 5, 0), 0)</f>
        <v>22</v>
      </c>
      <c r="R5780" s="13">
        <f>IFERROR(VLOOKUP($A5780, 'Fielding Data'!$A$1:$H$12056, 6, 0), 0)</f>
        <v>5</v>
      </c>
      <c r="S5780" s="13">
        <f>IFERROR(VLOOKUP($A5780, 'Fielding Data'!$A$1:$H$12056, 7, 0), 0)</f>
        <v>1</v>
      </c>
      <c r="T5780" s="13">
        <f>IFERROR(VLOOKUP($A5780, 'Fielding Data'!$A$1:$H$12056, 8, 0), 0)</f>
        <v>0</v>
      </c>
      <c r="U5780" s="13">
        <f>SUMIFS('Fielding Data'!E:E, 'Fielding Data'!$A:$A, $A5780)</f>
        <v>22</v>
      </c>
      <c r="V5780" s="13">
        <f>SUMIFS('Fielding Data'!F:F, 'Fielding Data'!$A:$A, $A5780)</f>
        <v>5</v>
      </c>
      <c r="W5780" s="13">
        <f>SUMIFS('Fielding Data'!G:G, 'Fielding Data'!$A:$A, $A5780)</f>
        <v>1</v>
      </c>
      <c r="X5780" s="13">
        <f>SUMIFS('Fielding Data'!H:H, 'Fielding Data'!$A:$A, $A5780)</f>
        <v>0</v>
      </c>
    </row>
    <row r="5781" spans="1:24" x14ac:dyDescent="0.3">
      <c r="A5781" s="13" t="str">
        <f t="shared" si="181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 t="shared" si="180"/>
        <v>P</v>
      </c>
      <c r="Q5781" s="13">
        <f>IFERROR(VLOOKUP($A5781, 'Fielding Data'!$A$1:$H$12056, 5, 0), 0)</f>
        <v>7</v>
      </c>
      <c r="R5781" s="13">
        <f>IFERROR(VLOOKUP($A5781, 'Fielding Data'!$A$1:$H$12056, 6, 0), 0)</f>
        <v>5</v>
      </c>
      <c r="S5781" s="13">
        <f>IFERROR(VLOOKUP($A5781, 'Fielding Data'!$A$1:$H$12056, 7, 0), 0)</f>
        <v>0</v>
      </c>
      <c r="T5781" s="13">
        <f>IFERROR(VLOOKUP($A5781, 'Fielding Data'!$A$1:$H$12056, 8, 0), 0)</f>
        <v>2</v>
      </c>
      <c r="U5781" s="13">
        <f>SUMIFS('Fielding Data'!E:E, 'Fielding Data'!$A:$A, $A5781)</f>
        <v>7</v>
      </c>
      <c r="V5781" s="13">
        <f>SUMIFS('Fielding Data'!F:F, 'Fielding Data'!$A:$A, $A5781)</f>
        <v>5</v>
      </c>
      <c r="W5781" s="13">
        <f>SUMIFS('Fielding Data'!G:G, 'Fielding Data'!$A:$A, $A5781)</f>
        <v>0</v>
      </c>
      <c r="X5781" s="13">
        <f>SUMIFS('Fielding Data'!H:H, 'Fielding Data'!$A:$A, $A5781)</f>
        <v>2</v>
      </c>
    </row>
    <row r="5782" spans="1:24" x14ac:dyDescent="0.3">
      <c r="A5782" s="13" t="str">
        <f t="shared" si="181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 t="shared" si="180"/>
        <v>C</v>
      </c>
      <c r="Q5782" s="13">
        <f>IFERROR(VLOOKUP($A5782, 'Fielding Data'!$A$1:$H$12056, 5, 0), 0)</f>
        <v>308</v>
      </c>
      <c r="R5782" s="13">
        <f>IFERROR(VLOOKUP($A5782, 'Fielding Data'!$A$1:$H$12056, 6, 0), 0)</f>
        <v>29</v>
      </c>
      <c r="S5782" s="13">
        <f>IFERROR(VLOOKUP($A5782, 'Fielding Data'!$A$1:$H$12056, 7, 0), 0)</f>
        <v>3</v>
      </c>
      <c r="T5782" s="13">
        <f>IFERROR(VLOOKUP($A5782, 'Fielding Data'!$A$1:$H$12056, 8, 0), 0)</f>
        <v>0</v>
      </c>
      <c r="U5782" s="13">
        <f>SUMIFS('Fielding Data'!E:E, 'Fielding Data'!$A:$A, $A5782)</f>
        <v>308</v>
      </c>
      <c r="V5782" s="13">
        <f>SUMIFS('Fielding Data'!F:F, 'Fielding Data'!$A:$A, $A5782)</f>
        <v>29</v>
      </c>
      <c r="W5782" s="13">
        <f>SUMIFS('Fielding Data'!G:G, 'Fielding Data'!$A:$A, $A5782)</f>
        <v>3</v>
      </c>
      <c r="X5782" s="13">
        <f>SUMIFS('Fielding Data'!H:H, 'Fielding Data'!$A:$A, $A5782)</f>
        <v>0</v>
      </c>
    </row>
    <row r="5783" spans="1:24" x14ac:dyDescent="0.3">
      <c r="A5783" s="13" t="str">
        <f t="shared" si="181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 t="shared" si="180"/>
        <v>1B</v>
      </c>
      <c r="Q5783" s="13">
        <f>IFERROR(VLOOKUP($A5783, 'Fielding Data'!$A$1:$H$12056, 5, 0), 0)</f>
        <v>24</v>
      </c>
      <c r="R5783" s="13">
        <f>IFERROR(VLOOKUP($A5783, 'Fielding Data'!$A$1:$H$12056, 6, 0), 0)</f>
        <v>1</v>
      </c>
      <c r="S5783" s="13">
        <f>IFERROR(VLOOKUP($A5783, 'Fielding Data'!$A$1:$H$12056, 7, 0), 0)</f>
        <v>0</v>
      </c>
      <c r="T5783" s="13">
        <f>IFERROR(VLOOKUP($A5783, 'Fielding Data'!$A$1:$H$12056, 8, 0), 0)</f>
        <v>1</v>
      </c>
      <c r="U5783" s="13">
        <f>SUMIFS('Fielding Data'!E:E, 'Fielding Data'!$A:$A, $A5783)</f>
        <v>34</v>
      </c>
      <c r="V5783" s="13">
        <f>SUMIFS('Fielding Data'!F:F, 'Fielding Data'!$A:$A, $A5783)</f>
        <v>16</v>
      </c>
      <c r="W5783" s="13">
        <f>SUMIFS('Fielding Data'!G:G, 'Fielding Data'!$A:$A, $A5783)</f>
        <v>1</v>
      </c>
      <c r="X5783" s="13">
        <f>SUMIFS('Fielding Data'!H:H, 'Fielding Data'!$A:$A, $A5783)</f>
        <v>1</v>
      </c>
    </row>
    <row r="5784" spans="1:24" x14ac:dyDescent="0.3">
      <c r="A5784" s="13" t="str">
        <f t="shared" si="181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 t="shared" si="180"/>
        <v>P</v>
      </c>
      <c r="Q5784" s="13">
        <f>IFERROR(VLOOKUP($A5784, 'Fielding Data'!$A$1:$H$12056, 5, 0), 0)</f>
        <v>2</v>
      </c>
      <c r="R5784" s="13">
        <f>IFERROR(VLOOKUP($A5784, 'Fielding Data'!$A$1:$H$12056, 6, 0), 0)</f>
        <v>0</v>
      </c>
      <c r="S5784" s="13">
        <f>IFERROR(VLOOKUP($A5784, 'Fielding Data'!$A$1:$H$12056, 7, 0), 0)</f>
        <v>0</v>
      </c>
      <c r="T5784" s="13">
        <f>IFERROR(VLOOKUP($A5784, 'Fielding Data'!$A$1:$H$12056, 8, 0), 0)</f>
        <v>0</v>
      </c>
      <c r="U5784" s="13">
        <f>SUMIFS('Fielding Data'!E:E, 'Fielding Data'!$A:$A, $A5784)</f>
        <v>2</v>
      </c>
      <c r="V5784" s="13">
        <f>SUMIFS('Fielding Data'!F:F, 'Fielding Data'!$A:$A, $A5784)</f>
        <v>0</v>
      </c>
      <c r="W5784" s="13">
        <f>SUMIFS('Fielding Data'!G:G, 'Fielding Data'!$A:$A, $A5784)</f>
        <v>0</v>
      </c>
      <c r="X5784" s="13">
        <f>SUMIFS('Fielding Data'!H:H, 'Fielding Data'!$A:$A, $A5784)</f>
        <v>0</v>
      </c>
    </row>
    <row r="5785" spans="1:24" x14ac:dyDescent="0.3">
      <c r="A5785" s="13" t="str">
        <f t="shared" si="181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 t="shared" si="180"/>
        <v>P</v>
      </c>
      <c r="Q5785" s="13">
        <f>IFERROR(VLOOKUP($A5785, 'Fielding Data'!$A$1:$H$12056, 5, 0), 0)</f>
        <v>1</v>
      </c>
      <c r="R5785" s="13">
        <f>IFERROR(VLOOKUP($A5785, 'Fielding Data'!$A$1:$H$12056, 6, 0), 0)</f>
        <v>5</v>
      </c>
      <c r="S5785" s="13">
        <f>IFERROR(VLOOKUP($A5785, 'Fielding Data'!$A$1:$H$12056, 7, 0), 0)</f>
        <v>0</v>
      </c>
      <c r="T5785" s="13">
        <f>IFERROR(VLOOKUP($A5785, 'Fielding Data'!$A$1:$H$12056, 8, 0), 0)</f>
        <v>0</v>
      </c>
      <c r="U5785" s="13">
        <f>SUMIFS('Fielding Data'!E:E, 'Fielding Data'!$A:$A, $A5785)</f>
        <v>1</v>
      </c>
      <c r="V5785" s="13">
        <f>SUMIFS('Fielding Data'!F:F, 'Fielding Data'!$A:$A, $A5785)</f>
        <v>5</v>
      </c>
      <c r="W5785" s="13">
        <f>SUMIFS('Fielding Data'!G:G, 'Fielding Data'!$A:$A, $A5785)</f>
        <v>0</v>
      </c>
      <c r="X5785" s="13">
        <f>SUMIFS('Fielding Data'!H:H, 'Fielding Data'!$A:$A, $A5785)</f>
        <v>0</v>
      </c>
    </row>
    <row r="5786" spans="1:24" x14ac:dyDescent="0.3">
      <c r="A5786" s="13" t="str">
        <f t="shared" si="181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 t="shared" si="180"/>
        <v>P</v>
      </c>
      <c r="Q5786" s="13">
        <f>IFERROR(VLOOKUP($A5786, 'Fielding Data'!$A$1:$H$12056, 5, 0), 0)</f>
        <v>2</v>
      </c>
      <c r="R5786" s="13">
        <f>IFERROR(VLOOKUP($A5786, 'Fielding Data'!$A$1:$H$12056, 6, 0), 0)</f>
        <v>8</v>
      </c>
      <c r="S5786" s="13">
        <f>IFERROR(VLOOKUP($A5786, 'Fielding Data'!$A$1:$H$12056, 7, 0), 0)</f>
        <v>0</v>
      </c>
      <c r="T5786" s="13">
        <f>IFERROR(VLOOKUP($A5786, 'Fielding Data'!$A$1:$H$12056, 8, 0), 0)</f>
        <v>0</v>
      </c>
      <c r="U5786" s="13">
        <f>SUMIFS('Fielding Data'!E:E, 'Fielding Data'!$A:$A, $A5786)</f>
        <v>2</v>
      </c>
      <c r="V5786" s="13">
        <f>SUMIFS('Fielding Data'!F:F, 'Fielding Data'!$A:$A, $A5786)</f>
        <v>8</v>
      </c>
      <c r="W5786" s="13">
        <f>SUMIFS('Fielding Data'!G:G, 'Fielding Data'!$A:$A, $A5786)</f>
        <v>0</v>
      </c>
      <c r="X5786" s="13">
        <f>SUMIFS('Fielding Data'!H:H, 'Fielding Data'!$A:$A, $A5786)</f>
        <v>0</v>
      </c>
    </row>
    <row r="5787" spans="1:24" x14ac:dyDescent="0.3">
      <c r="A5787" s="13" t="str">
        <f t="shared" si="181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 t="shared" si="180"/>
        <v>P</v>
      </c>
      <c r="Q5787" s="13">
        <f>IFERROR(VLOOKUP($A5787, 'Fielding Data'!$A$1:$H$12056, 5, 0), 0)</f>
        <v>13</v>
      </c>
      <c r="R5787" s="13">
        <f>IFERROR(VLOOKUP($A5787, 'Fielding Data'!$A$1:$H$12056, 6, 0), 0)</f>
        <v>25</v>
      </c>
      <c r="S5787" s="13">
        <f>IFERROR(VLOOKUP($A5787, 'Fielding Data'!$A$1:$H$12056, 7, 0), 0)</f>
        <v>4</v>
      </c>
      <c r="T5787" s="13">
        <f>IFERROR(VLOOKUP($A5787, 'Fielding Data'!$A$1:$H$12056, 8, 0), 0)</f>
        <v>2</v>
      </c>
      <c r="U5787" s="13">
        <f>SUMIFS('Fielding Data'!E:E, 'Fielding Data'!$A:$A, $A5787)</f>
        <v>13</v>
      </c>
      <c r="V5787" s="13">
        <f>SUMIFS('Fielding Data'!F:F, 'Fielding Data'!$A:$A, $A5787)</f>
        <v>25</v>
      </c>
      <c r="W5787" s="13">
        <f>SUMIFS('Fielding Data'!G:G, 'Fielding Data'!$A:$A, $A5787)</f>
        <v>4</v>
      </c>
      <c r="X5787" s="13">
        <f>SUMIFS('Fielding Data'!H:H, 'Fielding Data'!$A:$A, $A5787)</f>
        <v>2</v>
      </c>
    </row>
    <row r="5788" spans="1:24" x14ac:dyDescent="0.3">
      <c r="A5788" s="13" t="str">
        <f t="shared" si="181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 t="shared" si="180"/>
        <v>P</v>
      </c>
      <c r="Q5788" s="13">
        <f>IFERROR(VLOOKUP($A5788, 'Fielding Data'!$A$1:$H$12056, 5, 0), 0)</f>
        <v>1</v>
      </c>
      <c r="R5788" s="13">
        <f>IFERROR(VLOOKUP($A5788, 'Fielding Data'!$A$1:$H$12056, 6, 0), 0)</f>
        <v>0</v>
      </c>
      <c r="S5788" s="13">
        <f>IFERROR(VLOOKUP($A5788, 'Fielding Data'!$A$1:$H$12056, 7, 0), 0)</f>
        <v>0</v>
      </c>
      <c r="T5788" s="13">
        <f>IFERROR(VLOOKUP($A5788, 'Fielding Data'!$A$1:$H$12056, 8, 0), 0)</f>
        <v>0</v>
      </c>
      <c r="U5788" s="13">
        <f>SUMIFS('Fielding Data'!E:E, 'Fielding Data'!$A:$A, $A5788)</f>
        <v>1</v>
      </c>
      <c r="V5788" s="13">
        <f>SUMIFS('Fielding Data'!F:F, 'Fielding Data'!$A:$A, $A5788)</f>
        <v>0</v>
      </c>
      <c r="W5788" s="13">
        <f>SUMIFS('Fielding Data'!G:G, 'Fielding Data'!$A:$A, $A5788)</f>
        <v>0</v>
      </c>
      <c r="X5788" s="13">
        <f>SUMIFS('Fielding Data'!H:H, 'Fielding Data'!$A:$A, $A5788)</f>
        <v>0</v>
      </c>
    </row>
    <row r="5789" spans="1:24" x14ac:dyDescent="0.3">
      <c r="A5789" s="13" t="str">
        <f t="shared" si="181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 t="shared" si="180"/>
        <v>P</v>
      </c>
      <c r="Q5789" s="13">
        <f>IFERROR(VLOOKUP($A5789, 'Fielding Data'!$A$1:$H$12056, 5, 0), 0)</f>
        <v>7</v>
      </c>
      <c r="R5789" s="13">
        <f>IFERROR(VLOOKUP($A5789, 'Fielding Data'!$A$1:$H$12056, 6, 0), 0)</f>
        <v>19</v>
      </c>
      <c r="S5789" s="13">
        <f>IFERROR(VLOOKUP($A5789, 'Fielding Data'!$A$1:$H$12056, 7, 0), 0)</f>
        <v>0</v>
      </c>
      <c r="T5789" s="13">
        <f>IFERROR(VLOOKUP($A5789, 'Fielding Data'!$A$1:$H$12056, 8, 0), 0)</f>
        <v>0</v>
      </c>
      <c r="U5789" s="13">
        <f>SUMIFS('Fielding Data'!E:E, 'Fielding Data'!$A:$A, $A5789)</f>
        <v>7</v>
      </c>
      <c r="V5789" s="13">
        <f>SUMIFS('Fielding Data'!F:F, 'Fielding Data'!$A:$A, $A5789)</f>
        <v>19</v>
      </c>
      <c r="W5789" s="13">
        <f>SUMIFS('Fielding Data'!G:G, 'Fielding Data'!$A:$A, $A5789)</f>
        <v>0</v>
      </c>
      <c r="X5789" s="13">
        <f>SUMIFS('Fielding Data'!H:H, 'Fielding Data'!$A:$A, $A5789)</f>
        <v>0</v>
      </c>
    </row>
    <row r="5790" spans="1:24" x14ac:dyDescent="0.3">
      <c r="A5790" s="13" t="str">
        <f t="shared" si="181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 t="shared" si="180"/>
        <v>P</v>
      </c>
      <c r="Q5790" s="13">
        <f>IFERROR(VLOOKUP($A5790, 'Fielding Data'!$A$1:$H$12056, 5, 0), 0)</f>
        <v>3</v>
      </c>
      <c r="R5790" s="13">
        <f>IFERROR(VLOOKUP($A5790, 'Fielding Data'!$A$1:$H$12056, 6, 0), 0)</f>
        <v>3</v>
      </c>
      <c r="S5790" s="13">
        <f>IFERROR(VLOOKUP($A5790, 'Fielding Data'!$A$1:$H$12056, 7, 0), 0)</f>
        <v>0</v>
      </c>
      <c r="T5790" s="13">
        <f>IFERROR(VLOOKUP($A5790, 'Fielding Data'!$A$1:$H$12056, 8, 0), 0)</f>
        <v>1</v>
      </c>
      <c r="U5790" s="13">
        <f>SUMIFS('Fielding Data'!E:E, 'Fielding Data'!$A:$A, $A5790)</f>
        <v>3</v>
      </c>
      <c r="V5790" s="13">
        <f>SUMIFS('Fielding Data'!F:F, 'Fielding Data'!$A:$A, $A5790)</f>
        <v>3</v>
      </c>
      <c r="W5790" s="13">
        <f>SUMIFS('Fielding Data'!G:G, 'Fielding Data'!$A:$A, $A5790)</f>
        <v>0</v>
      </c>
      <c r="X5790" s="13">
        <f>SUMIFS('Fielding Data'!H:H, 'Fielding Data'!$A:$A, $A5790)</f>
        <v>1</v>
      </c>
    </row>
    <row r="5791" spans="1:24" x14ac:dyDescent="0.3">
      <c r="A5791" s="13" t="str">
        <f t="shared" si="181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 t="shared" si="180"/>
        <v>CF</v>
      </c>
      <c r="Q5791" s="13">
        <f>IFERROR(VLOOKUP($A5791, 'Fielding Data'!$A$1:$H$12056, 5, 0), 0)</f>
        <v>215</v>
      </c>
      <c r="R5791" s="13">
        <f>IFERROR(VLOOKUP($A5791, 'Fielding Data'!$A$1:$H$12056, 6, 0), 0)</f>
        <v>7</v>
      </c>
      <c r="S5791" s="13">
        <f>IFERROR(VLOOKUP($A5791, 'Fielding Data'!$A$1:$H$12056, 7, 0), 0)</f>
        <v>7</v>
      </c>
      <c r="T5791" s="13">
        <f>IFERROR(VLOOKUP($A5791, 'Fielding Data'!$A$1:$H$12056, 8, 0), 0)</f>
        <v>1</v>
      </c>
      <c r="U5791" s="13">
        <f>SUMIFS('Fielding Data'!E:E, 'Fielding Data'!$A:$A, $A5791)</f>
        <v>430</v>
      </c>
      <c r="V5791" s="13">
        <f>SUMIFS('Fielding Data'!F:F, 'Fielding Data'!$A:$A, $A5791)</f>
        <v>14</v>
      </c>
      <c r="W5791" s="13">
        <f>SUMIFS('Fielding Data'!G:G, 'Fielding Data'!$A:$A, $A5791)</f>
        <v>14</v>
      </c>
      <c r="X5791" s="13">
        <f>SUMIFS('Fielding Data'!H:H, 'Fielding Data'!$A:$A, $A5791)</f>
        <v>2</v>
      </c>
    </row>
    <row r="5792" spans="1:24" x14ac:dyDescent="0.3">
      <c r="A5792" s="13" t="str">
        <f t="shared" si="181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 t="shared" si="180"/>
        <v>P</v>
      </c>
      <c r="Q5792" s="13">
        <f>IFERROR(VLOOKUP($A5792, 'Fielding Data'!$A$1:$H$12056, 5, 0), 0)</f>
        <v>10</v>
      </c>
      <c r="R5792" s="13">
        <f>IFERROR(VLOOKUP($A5792, 'Fielding Data'!$A$1:$H$12056, 6, 0), 0)</f>
        <v>28</v>
      </c>
      <c r="S5792" s="13">
        <f>IFERROR(VLOOKUP($A5792, 'Fielding Data'!$A$1:$H$12056, 7, 0), 0)</f>
        <v>2</v>
      </c>
      <c r="T5792" s="13">
        <f>IFERROR(VLOOKUP($A5792, 'Fielding Data'!$A$1:$H$12056, 8, 0), 0)</f>
        <v>2</v>
      </c>
      <c r="U5792" s="13">
        <f>SUMIFS('Fielding Data'!E:E, 'Fielding Data'!$A:$A, $A5792)</f>
        <v>10</v>
      </c>
      <c r="V5792" s="13">
        <f>SUMIFS('Fielding Data'!F:F, 'Fielding Data'!$A:$A, $A5792)</f>
        <v>28</v>
      </c>
      <c r="W5792" s="13">
        <f>SUMIFS('Fielding Data'!G:G, 'Fielding Data'!$A:$A, $A5792)</f>
        <v>2</v>
      </c>
      <c r="X5792" s="13">
        <f>SUMIFS('Fielding Data'!H:H, 'Fielding Data'!$A:$A, $A5792)</f>
        <v>2</v>
      </c>
    </row>
    <row r="5793" spans="1:24" x14ac:dyDescent="0.3">
      <c r="A5793" s="13" t="str">
        <f t="shared" si="181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 t="shared" si="180"/>
        <v>3B</v>
      </c>
      <c r="Q5793" s="13">
        <f>IFERROR(VLOOKUP($A5793, 'Fielding Data'!$A$1:$H$12056, 5, 0), 0)</f>
        <v>1</v>
      </c>
      <c r="R5793" s="13">
        <f>IFERROR(VLOOKUP($A5793, 'Fielding Data'!$A$1:$H$12056, 6, 0), 0)</f>
        <v>1</v>
      </c>
      <c r="S5793" s="13">
        <f>IFERROR(VLOOKUP($A5793, 'Fielding Data'!$A$1:$H$12056, 7, 0), 0)</f>
        <v>0</v>
      </c>
      <c r="T5793" s="13">
        <f>IFERROR(VLOOKUP($A5793, 'Fielding Data'!$A$1:$H$12056, 8, 0), 0)</f>
        <v>0</v>
      </c>
      <c r="U5793" s="13">
        <f>SUMIFS('Fielding Data'!E:E, 'Fielding Data'!$A:$A, $A5793)</f>
        <v>114</v>
      </c>
      <c r="V5793" s="13">
        <f>SUMIFS('Fielding Data'!F:F, 'Fielding Data'!$A:$A, $A5793)</f>
        <v>190</v>
      </c>
      <c r="W5793" s="13">
        <f>SUMIFS('Fielding Data'!G:G, 'Fielding Data'!$A:$A, $A5793)</f>
        <v>10</v>
      </c>
      <c r="X5793" s="13">
        <f>SUMIFS('Fielding Data'!H:H, 'Fielding Data'!$A:$A, $A5793)</f>
        <v>49</v>
      </c>
    </row>
    <row r="5794" spans="1:24" x14ac:dyDescent="0.3">
      <c r="A5794" s="13" t="str">
        <f t="shared" si="181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 t="shared" si="180"/>
        <v>C</v>
      </c>
      <c r="Q5794" s="13">
        <f>IFERROR(VLOOKUP($A5794, 'Fielding Data'!$A$1:$H$12056, 5, 0), 0)</f>
        <v>151</v>
      </c>
      <c r="R5794" s="13">
        <f>IFERROR(VLOOKUP($A5794, 'Fielding Data'!$A$1:$H$12056, 6, 0), 0)</f>
        <v>10</v>
      </c>
      <c r="S5794" s="13">
        <f>IFERROR(VLOOKUP($A5794, 'Fielding Data'!$A$1:$H$12056, 7, 0), 0)</f>
        <v>1</v>
      </c>
      <c r="T5794" s="13">
        <f>IFERROR(VLOOKUP($A5794, 'Fielding Data'!$A$1:$H$12056, 8, 0), 0)</f>
        <v>0</v>
      </c>
      <c r="U5794" s="13">
        <f>SUMIFS('Fielding Data'!E:E, 'Fielding Data'!$A:$A, $A5794)</f>
        <v>151</v>
      </c>
      <c r="V5794" s="13">
        <f>SUMIFS('Fielding Data'!F:F, 'Fielding Data'!$A:$A, $A5794)</f>
        <v>10</v>
      </c>
      <c r="W5794" s="13">
        <f>SUMIFS('Fielding Data'!G:G, 'Fielding Data'!$A:$A, $A5794)</f>
        <v>1</v>
      </c>
      <c r="X5794" s="13">
        <f>SUMIFS('Fielding Data'!H:H, 'Fielding Data'!$A:$A, $A5794)</f>
        <v>0</v>
      </c>
    </row>
    <row r="5795" spans="1:24" x14ac:dyDescent="0.3">
      <c r="A5795" s="13" t="str">
        <f t="shared" si="181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 t="shared" si="180"/>
        <v>P</v>
      </c>
      <c r="Q5795" s="13">
        <f>IFERROR(VLOOKUP($A5795, 'Fielding Data'!$A$1:$H$12056, 5, 0), 0)</f>
        <v>1</v>
      </c>
      <c r="R5795" s="13">
        <f>IFERROR(VLOOKUP($A5795, 'Fielding Data'!$A$1:$H$12056, 6, 0), 0)</f>
        <v>6</v>
      </c>
      <c r="S5795" s="13">
        <f>IFERROR(VLOOKUP($A5795, 'Fielding Data'!$A$1:$H$12056, 7, 0), 0)</f>
        <v>0</v>
      </c>
      <c r="T5795" s="13">
        <f>IFERROR(VLOOKUP($A5795, 'Fielding Data'!$A$1:$H$12056, 8, 0), 0)</f>
        <v>1</v>
      </c>
      <c r="U5795" s="13">
        <f>SUMIFS('Fielding Data'!E:E, 'Fielding Data'!$A:$A, $A5795)</f>
        <v>1</v>
      </c>
      <c r="V5795" s="13">
        <f>SUMIFS('Fielding Data'!F:F, 'Fielding Data'!$A:$A, $A5795)</f>
        <v>6</v>
      </c>
      <c r="W5795" s="13">
        <f>SUMIFS('Fielding Data'!G:G, 'Fielding Data'!$A:$A, $A5795)</f>
        <v>0</v>
      </c>
      <c r="X5795" s="13">
        <f>SUMIFS('Fielding Data'!H:H, 'Fielding Data'!$A:$A, $A5795)</f>
        <v>1</v>
      </c>
    </row>
    <row r="5796" spans="1:24" x14ac:dyDescent="0.3">
      <c r="A5796" s="13" t="str">
        <f t="shared" si="181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 t="shared" si="180"/>
        <v>C</v>
      </c>
      <c r="Q5796" s="13">
        <f>IFERROR(VLOOKUP($A5796, 'Fielding Data'!$A$1:$H$12056, 5, 0), 0)</f>
        <v>160</v>
      </c>
      <c r="R5796" s="13">
        <f>IFERROR(VLOOKUP($A5796, 'Fielding Data'!$A$1:$H$12056, 6, 0), 0)</f>
        <v>20</v>
      </c>
      <c r="S5796" s="13">
        <f>IFERROR(VLOOKUP($A5796, 'Fielding Data'!$A$1:$H$12056, 7, 0), 0)</f>
        <v>0</v>
      </c>
      <c r="T5796" s="13">
        <f>IFERROR(VLOOKUP($A5796, 'Fielding Data'!$A$1:$H$12056, 8, 0), 0)</f>
        <v>1</v>
      </c>
      <c r="U5796" s="13">
        <f>SUMIFS('Fielding Data'!E:E, 'Fielding Data'!$A:$A, $A5796)</f>
        <v>160</v>
      </c>
      <c r="V5796" s="13">
        <f>SUMIFS('Fielding Data'!F:F, 'Fielding Data'!$A:$A, $A5796)</f>
        <v>20</v>
      </c>
      <c r="W5796" s="13">
        <f>SUMIFS('Fielding Data'!G:G, 'Fielding Data'!$A:$A, $A5796)</f>
        <v>0</v>
      </c>
      <c r="X5796" s="13">
        <f>SUMIFS('Fielding Data'!H:H, 'Fielding Data'!$A:$A, $A5796)</f>
        <v>1</v>
      </c>
    </row>
    <row r="5797" spans="1:24" x14ac:dyDescent="0.3">
      <c r="A5797" s="13" t="str">
        <f t="shared" si="181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 t="shared" si="180"/>
        <v>CF</v>
      </c>
      <c r="Q5797" s="13">
        <f>IFERROR(VLOOKUP($A5797, 'Fielding Data'!$A$1:$H$12056, 5, 0), 0)</f>
        <v>7</v>
      </c>
      <c r="R5797" s="13">
        <f>IFERROR(VLOOKUP($A5797, 'Fielding Data'!$A$1:$H$12056, 6, 0), 0)</f>
        <v>0</v>
      </c>
      <c r="S5797" s="13">
        <f>IFERROR(VLOOKUP($A5797, 'Fielding Data'!$A$1:$H$12056, 7, 0), 0)</f>
        <v>0</v>
      </c>
      <c r="T5797" s="13">
        <f>IFERROR(VLOOKUP($A5797, 'Fielding Data'!$A$1:$H$12056, 8, 0), 0)</f>
        <v>0</v>
      </c>
      <c r="U5797" s="13">
        <f>SUMIFS('Fielding Data'!E:E, 'Fielding Data'!$A:$A, $A5797)</f>
        <v>378</v>
      </c>
      <c r="V5797" s="13">
        <f>SUMIFS('Fielding Data'!F:F, 'Fielding Data'!$A:$A, $A5797)</f>
        <v>8</v>
      </c>
      <c r="W5797" s="13">
        <f>SUMIFS('Fielding Data'!G:G, 'Fielding Data'!$A:$A, $A5797)</f>
        <v>2</v>
      </c>
      <c r="X5797" s="13">
        <f>SUMIFS('Fielding Data'!H:H, 'Fielding Data'!$A:$A, $A5797)</f>
        <v>0</v>
      </c>
    </row>
    <row r="5798" spans="1:24" x14ac:dyDescent="0.3">
      <c r="A5798" s="13" t="str">
        <f t="shared" si="181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 t="shared" si="180"/>
        <v>C</v>
      </c>
      <c r="Q5798" s="13">
        <f>IFERROR(VLOOKUP($A5798, 'Fielding Data'!$A$1:$H$12056, 5, 0), 0)</f>
        <v>737</v>
      </c>
      <c r="R5798" s="13">
        <f>IFERROR(VLOOKUP($A5798, 'Fielding Data'!$A$1:$H$12056, 6, 0), 0)</f>
        <v>39</v>
      </c>
      <c r="S5798" s="13">
        <f>IFERROR(VLOOKUP($A5798, 'Fielding Data'!$A$1:$H$12056, 7, 0), 0)</f>
        <v>4</v>
      </c>
      <c r="T5798" s="13">
        <f>IFERROR(VLOOKUP($A5798, 'Fielding Data'!$A$1:$H$12056, 8, 0), 0)</f>
        <v>1</v>
      </c>
      <c r="U5798" s="13">
        <f>SUMIFS('Fielding Data'!E:E, 'Fielding Data'!$A:$A, $A5798)</f>
        <v>737</v>
      </c>
      <c r="V5798" s="13">
        <f>SUMIFS('Fielding Data'!F:F, 'Fielding Data'!$A:$A, $A5798)</f>
        <v>39</v>
      </c>
      <c r="W5798" s="13">
        <f>SUMIFS('Fielding Data'!G:G, 'Fielding Data'!$A:$A, $A5798)</f>
        <v>4</v>
      </c>
      <c r="X5798" s="13">
        <f>SUMIFS('Fielding Data'!H:H, 'Fielding Data'!$A:$A, $A5798)</f>
        <v>1</v>
      </c>
    </row>
    <row r="5799" spans="1:24" x14ac:dyDescent="0.3">
      <c r="A5799" s="13" t="str">
        <f t="shared" si="181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 t="shared" si="180"/>
        <v>P</v>
      </c>
      <c r="Q5799" s="13">
        <f>IFERROR(VLOOKUP($A5799, 'Fielding Data'!$A$1:$H$12056, 5, 0), 0)</f>
        <v>8</v>
      </c>
      <c r="R5799" s="13">
        <f>IFERROR(VLOOKUP($A5799, 'Fielding Data'!$A$1:$H$12056, 6, 0), 0)</f>
        <v>7</v>
      </c>
      <c r="S5799" s="13">
        <f>IFERROR(VLOOKUP($A5799, 'Fielding Data'!$A$1:$H$12056, 7, 0), 0)</f>
        <v>0</v>
      </c>
      <c r="T5799" s="13">
        <f>IFERROR(VLOOKUP($A5799, 'Fielding Data'!$A$1:$H$12056, 8, 0), 0)</f>
        <v>0</v>
      </c>
      <c r="U5799" s="13">
        <f>SUMIFS('Fielding Data'!E:E, 'Fielding Data'!$A:$A, $A5799)</f>
        <v>8</v>
      </c>
      <c r="V5799" s="13">
        <f>SUMIFS('Fielding Data'!F:F, 'Fielding Data'!$A:$A, $A5799)</f>
        <v>7</v>
      </c>
      <c r="W5799" s="13">
        <f>SUMIFS('Fielding Data'!G:G, 'Fielding Data'!$A:$A, $A5799)</f>
        <v>0</v>
      </c>
      <c r="X5799" s="13">
        <f>SUMIFS('Fielding Data'!H:H, 'Fielding Data'!$A:$A, $A5799)</f>
        <v>0</v>
      </c>
    </row>
    <row r="5800" spans="1:24" x14ac:dyDescent="0.3">
      <c r="A5800" s="13" t="str">
        <f t="shared" si="181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 t="shared" si="180"/>
        <v>CF</v>
      </c>
      <c r="Q5800" s="13">
        <f>IFERROR(VLOOKUP($A5800, 'Fielding Data'!$A$1:$H$12056, 5, 0), 0)</f>
        <v>46</v>
      </c>
      <c r="R5800" s="13">
        <f>IFERROR(VLOOKUP($A5800, 'Fielding Data'!$A$1:$H$12056, 6, 0), 0)</f>
        <v>0</v>
      </c>
      <c r="S5800" s="13">
        <f>IFERROR(VLOOKUP($A5800, 'Fielding Data'!$A$1:$H$12056, 7, 0), 0)</f>
        <v>1</v>
      </c>
      <c r="T5800" s="13">
        <f>IFERROR(VLOOKUP($A5800, 'Fielding Data'!$A$1:$H$12056, 8, 0), 0)</f>
        <v>0</v>
      </c>
      <c r="U5800" s="13">
        <f>SUMIFS('Fielding Data'!E:E, 'Fielding Data'!$A:$A, $A5800)</f>
        <v>188</v>
      </c>
      <c r="V5800" s="13">
        <f>SUMIFS('Fielding Data'!F:F, 'Fielding Data'!$A:$A, $A5800)</f>
        <v>14</v>
      </c>
      <c r="W5800" s="13">
        <f>SUMIFS('Fielding Data'!G:G, 'Fielding Data'!$A:$A, $A5800)</f>
        <v>2</v>
      </c>
      <c r="X5800" s="13">
        <f>SUMIFS('Fielding Data'!H:H, 'Fielding Data'!$A:$A, $A5800)</f>
        <v>2</v>
      </c>
    </row>
    <row r="5801" spans="1:24" x14ac:dyDescent="0.3">
      <c r="A5801" s="13" t="str">
        <f t="shared" si="181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 t="shared" si="180"/>
        <v>1B</v>
      </c>
      <c r="Q5801" s="13">
        <f>IFERROR(VLOOKUP($A5801, 'Fielding Data'!$A$1:$H$12056, 5, 0), 0)</f>
        <v>400</v>
      </c>
      <c r="R5801" s="13">
        <f>IFERROR(VLOOKUP($A5801, 'Fielding Data'!$A$1:$H$12056, 6, 0), 0)</f>
        <v>39</v>
      </c>
      <c r="S5801" s="13">
        <f>IFERROR(VLOOKUP($A5801, 'Fielding Data'!$A$1:$H$12056, 7, 0), 0)</f>
        <v>9</v>
      </c>
      <c r="T5801" s="13">
        <f>IFERROR(VLOOKUP($A5801, 'Fielding Data'!$A$1:$H$12056, 8, 0), 0)</f>
        <v>42</v>
      </c>
      <c r="U5801" s="13">
        <f>SUMIFS('Fielding Data'!E:E, 'Fielding Data'!$A:$A, $A5801)</f>
        <v>414</v>
      </c>
      <c r="V5801" s="13">
        <f>SUMIFS('Fielding Data'!F:F, 'Fielding Data'!$A:$A, $A5801)</f>
        <v>39</v>
      </c>
      <c r="W5801" s="13">
        <f>SUMIFS('Fielding Data'!G:G, 'Fielding Data'!$A:$A, $A5801)</f>
        <v>9</v>
      </c>
      <c r="X5801" s="13">
        <f>SUMIFS('Fielding Data'!H:H, 'Fielding Data'!$A:$A, $A5801)</f>
        <v>42</v>
      </c>
    </row>
    <row r="5802" spans="1:24" x14ac:dyDescent="0.3">
      <c r="A5802" s="13" t="str">
        <f t="shared" si="181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 t="shared" si="180"/>
        <v>CF</v>
      </c>
      <c r="Q5802" s="13">
        <f>IFERROR(VLOOKUP($A5802, 'Fielding Data'!$A$1:$H$12056, 5, 0), 0)</f>
        <v>14</v>
      </c>
      <c r="R5802" s="13">
        <f>IFERROR(VLOOKUP($A5802, 'Fielding Data'!$A$1:$H$12056, 6, 0), 0)</f>
        <v>0</v>
      </c>
      <c r="S5802" s="13">
        <f>IFERROR(VLOOKUP($A5802, 'Fielding Data'!$A$1:$H$12056, 7, 0), 0)</f>
        <v>0</v>
      </c>
      <c r="T5802" s="13">
        <f>IFERROR(VLOOKUP($A5802, 'Fielding Data'!$A$1:$H$12056, 8, 0), 0)</f>
        <v>0</v>
      </c>
      <c r="U5802" s="13">
        <f>SUMIFS('Fielding Data'!E:E, 'Fielding Data'!$A:$A, $A5802)</f>
        <v>96</v>
      </c>
      <c r="V5802" s="13">
        <f>SUMIFS('Fielding Data'!F:F, 'Fielding Data'!$A:$A, $A5802)</f>
        <v>2</v>
      </c>
      <c r="W5802" s="13">
        <f>SUMIFS('Fielding Data'!G:G, 'Fielding Data'!$A:$A, $A5802)</f>
        <v>0</v>
      </c>
      <c r="X5802" s="13">
        <f>SUMIFS('Fielding Data'!H:H, 'Fielding Data'!$A:$A, $A5802)</f>
        <v>2</v>
      </c>
    </row>
    <row r="5803" spans="1:24" x14ac:dyDescent="0.3">
      <c r="A5803" s="13" t="str">
        <f t="shared" si="181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 t="shared" si="180"/>
        <v>CF</v>
      </c>
      <c r="Q5803" s="13">
        <f>IFERROR(VLOOKUP($A5803, 'Fielding Data'!$A$1:$H$12056, 5, 0), 0)</f>
        <v>0</v>
      </c>
      <c r="R5803" s="13">
        <f>IFERROR(VLOOKUP($A5803, 'Fielding Data'!$A$1:$H$12056, 6, 0), 0)</f>
        <v>0</v>
      </c>
      <c r="S5803" s="13">
        <f>IFERROR(VLOOKUP($A5803, 'Fielding Data'!$A$1:$H$12056, 7, 0), 0)</f>
        <v>0</v>
      </c>
      <c r="T5803" s="13">
        <f>IFERROR(VLOOKUP($A5803, 'Fielding Data'!$A$1:$H$12056, 8, 0), 0)</f>
        <v>0</v>
      </c>
      <c r="U5803" s="13">
        <f>SUMIFS('Fielding Data'!E:E, 'Fielding Data'!$A:$A, $A5803)</f>
        <v>108</v>
      </c>
      <c r="V5803" s="13">
        <f>SUMIFS('Fielding Data'!F:F, 'Fielding Data'!$A:$A, $A5803)</f>
        <v>6</v>
      </c>
      <c r="W5803" s="13">
        <f>SUMIFS('Fielding Data'!G:G, 'Fielding Data'!$A:$A, $A5803)</f>
        <v>0</v>
      </c>
      <c r="X5803" s="13">
        <f>SUMIFS('Fielding Data'!H:H, 'Fielding Data'!$A:$A, $A5803)</f>
        <v>0</v>
      </c>
    </row>
    <row r="5804" spans="1:24" x14ac:dyDescent="0.3">
      <c r="A5804" s="13" t="str">
        <f t="shared" si="181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 t="shared" si="180"/>
        <v>P</v>
      </c>
      <c r="Q5804" s="13">
        <f>IFERROR(VLOOKUP($A5804, 'Fielding Data'!$A$1:$H$12056, 5, 0), 0)</f>
        <v>12</v>
      </c>
      <c r="R5804" s="13">
        <f>IFERROR(VLOOKUP($A5804, 'Fielding Data'!$A$1:$H$12056, 6, 0), 0)</f>
        <v>14</v>
      </c>
      <c r="S5804" s="13">
        <f>IFERROR(VLOOKUP($A5804, 'Fielding Data'!$A$1:$H$12056, 7, 0), 0)</f>
        <v>0</v>
      </c>
      <c r="T5804" s="13">
        <f>IFERROR(VLOOKUP($A5804, 'Fielding Data'!$A$1:$H$12056, 8, 0), 0)</f>
        <v>1</v>
      </c>
      <c r="U5804" s="13">
        <f>SUMIFS('Fielding Data'!E:E, 'Fielding Data'!$A:$A, $A5804)</f>
        <v>12</v>
      </c>
      <c r="V5804" s="13">
        <f>SUMIFS('Fielding Data'!F:F, 'Fielding Data'!$A:$A, $A5804)</f>
        <v>14</v>
      </c>
      <c r="W5804" s="13">
        <f>SUMIFS('Fielding Data'!G:G, 'Fielding Data'!$A:$A, $A5804)</f>
        <v>0</v>
      </c>
      <c r="X5804" s="13">
        <f>SUMIFS('Fielding Data'!H:H, 'Fielding Data'!$A:$A, $A5804)</f>
        <v>1</v>
      </c>
    </row>
    <row r="5805" spans="1:24" x14ac:dyDescent="0.3">
      <c r="A5805" s="13" t="str">
        <f t="shared" si="181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 t="shared" si="180"/>
        <v>CF</v>
      </c>
      <c r="Q5805" s="13">
        <f>IFERROR(VLOOKUP($A5805, 'Fielding Data'!$A$1:$H$12056, 5, 0), 0)</f>
        <v>10</v>
      </c>
      <c r="R5805" s="13">
        <f>IFERROR(VLOOKUP($A5805, 'Fielding Data'!$A$1:$H$12056, 6, 0), 0)</f>
        <v>0</v>
      </c>
      <c r="S5805" s="13">
        <f>IFERROR(VLOOKUP($A5805, 'Fielding Data'!$A$1:$H$12056, 7, 0), 0)</f>
        <v>0</v>
      </c>
      <c r="T5805" s="13">
        <f>IFERROR(VLOOKUP($A5805, 'Fielding Data'!$A$1:$H$12056, 8, 0), 0)</f>
        <v>0</v>
      </c>
      <c r="U5805" s="13">
        <f>SUMIFS('Fielding Data'!E:E, 'Fielding Data'!$A:$A, $A5805)</f>
        <v>214</v>
      </c>
      <c r="V5805" s="13">
        <f>SUMIFS('Fielding Data'!F:F, 'Fielding Data'!$A:$A, $A5805)</f>
        <v>6</v>
      </c>
      <c r="W5805" s="13">
        <f>SUMIFS('Fielding Data'!G:G, 'Fielding Data'!$A:$A, $A5805)</f>
        <v>2</v>
      </c>
      <c r="X5805" s="13">
        <f>SUMIFS('Fielding Data'!H:H, 'Fielding Data'!$A:$A, $A5805)</f>
        <v>2</v>
      </c>
    </row>
    <row r="5806" spans="1:24" x14ac:dyDescent="0.3">
      <c r="A5806" s="13" t="str">
        <f t="shared" si="181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 t="shared" si="180"/>
        <v>SS</v>
      </c>
      <c r="Q5806" s="13">
        <f>IFERROR(VLOOKUP($A5806, 'Fielding Data'!$A$1:$H$12056, 5, 0), 0)</f>
        <v>50</v>
      </c>
      <c r="R5806" s="13">
        <f>IFERROR(VLOOKUP($A5806, 'Fielding Data'!$A$1:$H$12056, 6, 0), 0)</f>
        <v>127</v>
      </c>
      <c r="S5806" s="13">
        <f>IFERROR(VLOOKUP($A5806, 'Fielding Data'!$A$1:$H$12056, 7, 0), 0)</f>
        <v>7</v>
      </c>
      <c r="T5806" s="13">
        <f>IFERROR(VLOOKUP($A5806, 'Fielding Data'!$A$1:$H$12056, 8, 0), 0)</f>
        <v>23</v>
      </c>
      <c r="U5806" s="13">
        <f>SUMIFS('Fielding Data'!E:E, 'Fielding Data'!$A:$A, $A5806)</f>
        <v>50</v>
      </c>
      <c r="V5806" s="13">
        <f>SUMIFS('Fielding Data'!F:F, 'Fielding Data'!$A:$A, $A5806)</f>
        <v>127</v>
      </c>
      <c r="W5806" s="13">
        <f>SUMIFS('Fielding Data'!G:G, 'Fielding Data'!$A:$A, $A5806)</f>
        <v>7</v>
      </c>
      <c r="X5806" s="13">
        <f>SUMIFS('Fielding Data'!H:H, 'Fielding Data'!$A:$A, $A5806)</f>
        <v>23</v>
      </c>
    </row>
    <row r="5807" spans="1:24" x14ac:dyDescent="0.3">
      <c r="A5807" s="13" t="str">
        <f t="shared" si="181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 t="shared" si="180"/>
        <v>LF</v>
      </c>
      <c r="Q5807" s="13">
        <f>IFERROR(VLOOKUP($A5807, 'Fielding Data'!$A$1:$H$12056, 5, 0), 0)</f>
        <v>13</v>
      </c>
      <c r="R5807" s="13">
        <f>IFERROR(VLOOKUP($A5807, 'Fielding Data'!$A$1:$H$12056, 6, 0), 0)</f>
        <v>2</v>
      </c>
      <c r="S5807" s="13">
        <f>IFERROR(VLOOKUP($A5807, 'Fielding Data'!$A$1:$H$12056, 7, 0), 0)</f>
        <v>0</v>
      </c>
      <c r="T5807" s="13">
        <f>IFERROR(VLOOKUP($A5807, 'Fielding Data'!$A$1:$H$12056, 8, 0), 0)</f>
        <v>0</v>
      </c>
      <c r="U5807" s="13">
        <f>SUMIFS('Fielding Data'!E:E, 'Fielding Data'!$A:$A, $A5807)</f>
        <v>26</v>
      </c>
      <c r="V5807" s="13">
        <f>SUMIFS('Fielding Data'!F:F, 'Fielding Data'!$A:$A, $A5807)</f>
        <v>4</v>
      </c>
      <c r="W5807" s="13">
        <f>SUMIFS('Fielding Data'!G:G, 'Fielding Data'!$A:$A, $A5807)</f>
        <v>0</v>
      </c>
      <c r="X5807" s="13">
        <f>SUMIFS('Fielding Data'!H:H, 'Fielding Data'!$A:$A, $A5807)</f>
        <v>0</v>
      </c>
    </row>
    <row r="5808" spans="1:24" x14ac:dyDescent="0.3">
      <c r="A5808" s="13" t="str">
        <f t="shared" si="181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 t="shared" si="180"/>
        <v>CF</v>
      </c>
      <c r="Q5808" s="13">
        <f>IFERROR(VLOOKUP($A5808, 'Fielding Data'!$A$1:$H$12056, 5, 0), 0)</f>
        <v>15</v>
      </c>
      <c r="R5808" s="13">
        <f>IFERROR(VLOOKUP($A5808, 'Fielding Data'!$A$1:$H$12056, 6, 0), 0)</f>
        <v>0</v>
      </c>
      <c r="S5808" s="13">
        <f>IFERROR(VLOOKUP($A5808, 'Fielding Data'!$A$1:$H$12056, 7, 0), 0)</f>
        <v>0</v>
      </c>
      <c r="T5808" s="13">
        <f>IFERROR(VLOOKUP($A5808, 'Fielding Data'!$A$1:$H$12056, 8, 0), 0)</f>
        <v>0</v>
      </c>
      <c r="U5808" s="13">
        <f>SUMIFS('Fielding Data'!E:E, 'Fielding Data'!$A:$A, $A5808)</f>
        <v>62</v>
      </c>
      <c r="V5808" s="13">
        <f>SUMIFS('Fielding Data'!F:F, 'Fielding Data'!$A:$A, $A5808)</f>
        <v>0</v>
      </c>
      <c r="W5808" s="13">
        <f>SUMIFS('Fielding Data'!G:G, 'Fielding Data'!$A:$A, $A5808)</f>
        <v>0</v>
      </c>
      <c r="X5808" s="13">
        <f>SUMIFS('Fielding Data'!H:H, 'Fielding Data'!$A:$A, $A5808)</f>
        <v>0</v>
      </c>
    </row>
    <row r="5809" spans="1:24" x14ac:dyDescent="0.3">
      <c r="A5809" s="13" t="str">
        <f t="shared" si="181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 t="shared" si="180"/>
        <v>P</v>
      </c>
      <c r="Q5809" s="13">
        <f>IFERROR(VLOOKUP($A5809, 'Fielding Data'!$A$1:$H$12056, 5, 0), 0)</f>
        <v>1</v>
      </c>
      <c r="R5809" s="13">
        <f>IFERROR(VLOOKUP($A5809, 'Fielding Data'!$A$1:$H$12056, 6, 0), 0)</f>
        <v>6</v>
      </c>
      <c r="S5809" s="13">
        <f>IFERROR(VLOOKUP($A5809, 'Fielding Data'!$A$1:$H$12056, 7, 0), 0)</f>
        <v>3</v>
      </c>
      <c r="T5809" s="13">
        <f>IFERROR(VLOOKUP($A5809, 'Fielding Data'!$A$1:$H$12056, 8, 0), 0)</f>
        <v>2</v>
      </c>
      <c r="U5809" s="13">
        <f>SUMIFS('Fielding Data'!E:E, 'Fielding Data'!$A:$A, $A5809)</f>
        <v>1</v>
      </c>
      <c r="V5809" s="13">
        <f>SUMIFS('Fielding Data'!F:F, 'Fielding Data'!$A:$A, $A5809)</f>
        <v>6</v>
      </c>
      <c r="W5809" s="13">
        <f>SUMIFS('Fielding Data'!G:G, 'Fielding Data'!$A:$A, $A5809)</f>
        <v>3</v>
      </c>
      <c r="X5809" s="13">
        <f>SUMIFS('Fielding Data'!H:H, 'Fielding Data'!$A:$A, $A5809)</f>
        <v>2</v>
      </c>
    </row>
    <row r="5810" spans="1:24" x14ac:dyDescent="0.3">
      <c r="A5810" s="13" t="str">
        <f t="shared" si="181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 t="shared" si="180"/>
        <v>C</v>
      </c>
      <c r="Q5810" s="13">
        <f>IFERROR(VLOOKUP($A5810, 'Fielding Data'!$A$1:$H$12056, 5, 0), 0)</f>
        <v>54</v>
      </c>
      <c r="R5810" s="13">
        <f>IFERROR(VLOOKUP($A5810, 'Fielding Data'!$A$1:$H$12056, 6, 0), 0)</f>
        <v>6</v>
      </c>
      <c r="S5810" s="13">
        <f>IFERROR(VLOOKUP($A5810, 'Fielding Data'!$A$1:$H$12056, 7, 0), 0)</f>
        <v>0</v>
      </c>
      <c r="T5810" s="13">
        <f>IFERROR(VLOOKUP($A5810, 'Fielding Data'!$A$1:$H$12056, 8, 0), 0)</f>
        <v>0</v>
      </c>
      <c r="U5810" s="13">
        <f>SUMIFS('Fielding Data'!E:E, 'Fielding Data'!$A:$A, $A5810)</f>
        <v>54</v>
      </c>
      <c r="V5810" s="13">
        <f>SUMIFS('Fielding Data'!F:F, 'Fielding Data'!$A:$A, $A5810)</f>
        <v>6</v>
      </c>
      <c r="W5810" s="13">
        <f>SUMIFS('Fielding Data'!G:G, 'Fielding Data'!$A:$A, $A5810)</f>
        <v>0</v>
      </c>
      <c r="X5810" s="13">
        <f>SUMIFS('Fielding Data'!H:H, 'Fielding Data'!$A:$A, $A5810)</f>
        <v>0</v>
      </c>
    </row>
    <row r="5811" spans="1:24" x14ac:dyDescent="0.3">
      <c r="A5811" s="13" t="str">
        <f t="shared" si="181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 t="shared" si="180"/>
        <v>P</v>
      </c>
      <c r="Q5811" s="13">
        <f>IFERROR(VLOOKUP($A5811, 'Fielding Data'!$A$1:$H$12056, 5, 0), 0)</f>
        <v>16</v>
      </c>
      <c r="R5811" s="13">
        <f>IFERROR(VLOOKUP($A5811, 'Fielding Data'!$A$1:$H$12056, 6, 0), 0)</f>
        <v>32</v>
      </c>
      <c r="S5811" s="13">
        <f>IFERROR(VLOOKUP($A5811, 'Fielding Data'!$A$1:$H$12056, 7, 0), 0)</f>
        <v>0</v>
      </c>
      <c r="T5811" s="13">
        <f>IFERROR(VLOOKUP($A5811, 'Fielding Data'!$A$1:$H$12056, 8, 0), 0)</f>
        <v>2</v>
      </c>
      <c r="U5811" s="13">
        <f>SUMIFS('Fielding Data'!E:E, 'Fielding Data'!$A:$A, $A5811)</f>
        <v>16</v>
      </c>
      <c r="V5811" s="13">
        <f>SUMIFS('Fielding Data'!F:F, 'Fielding Data'!$A:$A, $A5811)</f>
        <v>32</v>
      </c>
      <c r="W5811" s="13">
        <f>SUMIFS('Fielding Data'!G:G, 'Fielding Data'!$A:$A, $A5811)</f>
        <v>0</v>
      </c>
      <c r="X5811" s="13">
        <f>SUMIFS('Fielding Data'!H:H, 'Fielding Data'!$A:$A, $A5811)</f>
        <v>2</v>
      </c>
    </row>
    <row r="5812" spans="1:24" x14ac:dyDescent="0.3">
      <c r="A5812" s="13" t="str">
        <f t="shared" si="181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 t="shared" si="180"/>
        <v>1B</v>
      </c>
      <c r="Q5812" s="13">
        <f>IFERROR(VLOOKUP($A5812, 'Fielding Data'!$A$1:$H$12056, 5, 0), 0)</f>
        <v>915</v>
      </c>
      <c r="R5812" s="13">
        <f>IFERROR(VLOOKUP($A5812, 'Fielding Data'!$A$1:$H$12056, 6, 0), 0)</f>
        <v>66</v>
      </c>
      <c r="S5812" s="13">
        <f>IFERROR(VLOOKUP($A5812, 'Fielding Data'!$A$1:$H$12056, 7, 0), 0)</f>
        <v>6</v>
      </c>
      <c r="T5812" s="13">
        <f>IFERROR(VLOOKUP($A5812, 'Fielding Data'!$A$1:$H$12056, 8, 0), 0)</f>
        <v>73</v>
      </c>
      <c r="U5812" s="13">
        <f>SUMIFS('Fielding Data'!E:E, 'Fielding Data'!$A:$A, $A5812)</f>
        <v>915</v>
      </c>
      <c r="V5812" s="13">
        <f>SUMIFS('Fielding Data'!F:F, 'Fielding Data'!$A:$A, $A5812)</f>
        <v>66</v>
      </c>
      <c r="W5812" s="13">
        <f>SUMIFS('Fielding Data'!G:G, 'Fielding Data'!$A:$A, $A5812)</f>
        <v>6</v>
      </c>
      <c r="X5812" s="13">
        <f>SUMIFS('Fielding Data'!H:H, 'Fielding Data'!$A:$A, $A5812)</f>
        <v>73</v>
      </c>
    </row>
    <row r="5813" spans="1:24" x14ac:dyDescent="0.3">
      <c r="A5813" s="13" t="str">
        <f t="shared" si="181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 t="shared" si="180"/>
        <v>SS</v>
      </c>
      <c r="Q5813" s="13">
        <f>IFERROR(VLOOKUP($A5813, 'Fielding Data'!$A$1:$H$12056, 5, 0), 0)</f>
        <v>147</v>
      </c>
      <c r="R5813" s="13">
        <f>IFERROR(VLOOKUP($A5813, 'Fielding Data'!$A$1:$H$12056, 6, 0), 0)</f>
        <v>339</v>
      </c>
      <c r="S5813" s="13">
        <f>IFERROR(VLOOKUP($A5813, 'Fielding Data'!$A$1:$H$12056, 7, 0), 0)</f>
        <v>8</v>
      </c>
      <c r="T5813" s="13">
        <f>IFERROR(VLOOKUP($A5813, 'Fielding Data'!$A$1:$H$12056, 8, 0), 0)</f>
        <v>79</v>
      </c>
      <c r="U5813" s="13">
        <f>SUMIFS('Fielding Data'!E:E, 'Fielding Data'!$A:$A, $A5813)</f>
        <v>147</v>
      </c>
      <c r="V5813" s="13">
        <f>SUMIFS('Fielding Data'!F:F, 'Fielding Data'!$A:$A, $A5813)</f>
        <v>339</v>
      </c>
      <c r="W5813" s="13">
        <f>SUMIFS('Fielding Data'!G:G, 'Fielding Data'!$A:$A, $A5813)</f>
        <v>8</v>
      </c>
      <c r="X5813" s="13">
        <f>SUMIFS('Fielding Data'!H:H, 'Fielding Data'!$A:$A, $A5813)</f>
        <v>79</v>
      </c>
    </row>
    <row r="5814" spans="1:24" x14ac:dyDescent="0.3">
      <c r="A5814" s="13" t="str">
        <f t="shared" si="181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 t="shared" si="180"/>
        <v>C</v>
      </c>
      <c r="Q5814" s="13">
        <f>IFERROR(VLOOKUP($A5814, 'Fielding Data'!$A$1:$H$12056, 5, 0), 0)</f>
        <v>105</v>
      </c>
      <c r="R5814" s="13">
        <f>IFERROR(VLOOKUP($A5814, 'Fielding Data'!$A$1:$H$12056, 6, 0), 0)</f>
        <v>6</v>
      </c>
      <c r="S5814" s="13">
        <f>IFERROR(VLOOKUP($A5814, 'Fielding Data'!$A$1:$H$12056, 7, 0), 0)</f>
        <v>1</v>
      </c>
      <c r="T5814" s="13">
        <f>IFERROR(VLOOKUP($A5814, 'Fielding Data'!$A$1:$H$12056, 8, 0), 0)</f>
        <v>0</v>
      </c>
      <c r="U5814" s="13">
        <f>SUMIFS('Fielding Data'!E:E, 'Fielding Data'!$A:$A, $A5814)</f>
        <v>105</v>
      </c>
      <c r="V5814" s="13">
        <f>SUMIFS('Fielding Data'!F:F, 'Fielding Data'!$A:$A, $A5814)</f>
        <v>6</v>
      </c>
      <c r="W5814" s="13">
        <f>SUMIFS('Fielding Data'!G:G, 'Fielding Data'!$A:$A, $A5814)</f>
        <v>1</v>
      </c>
      <c r="X5814" s="13">
        <f>SUMIFS('Fielding Data'!H:H, 'Fielding Data'!$A:$A, $A5814)</f>
        <v>0</v>
      </c>
    </row>
    <row r="5815" spans="1:24" x14ac:dyDescent="0.3">
      <c r="A5815" s="13" t="str">
        <f t="shared" si="181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 t="shared" si="180"/>
        <v>P</v>
      </c>
      <c r="Q5815" s="13">
        <f>IFERROR(VLOOKUP($A5815, 'Fielding Data'!$A$1:$H$12056, 5, 0), 0)</f>
        <v>6</v>
      </c>
      <c r="R5815" s="13">
        <f>IFERROR(VLOOKUP($A5815, 'Fielding Data'!$A$1:$H$12056, 6, 0), 0)</f>
        <v>18</v>
      </c>
      <c r="S5815" s="13">
        <f>IFERROR(VLOOKUP($A5815, 'Fielding Data'!$A$1:$H$12056, 7, 0), 0)</f>
        <v>0</v>
      </c>
      <c r="T5815" s="13">
        <f>IFERROR(VLOOKUP($A5815, 'Fielding Data'!$A$1:$H$12056, 8, 0), 0)</f>
        <v>1</v>
      </c>
      <c r="U5815" s="13">
        <f>SUMIFS('Fielding Data'!E:E, 'Fielding Data'!$A:$A, $A5815)</f>
        <v>6</v>
      </c>
      <c r="V5815" s="13">
        <f>SUMIFS('Fielding Data'!F:F, 'Fielding Data'!$A:$A, $A5815)</f>
        <v>18</v>
      </c>
      <c r="W5815" s="13">
        <f>SUMIFS('Fielding Data'!G:G, 'Fielding Data'!$A:$A, $A5815)</f>
        <v>0</v>
      </c>
      <c r="X5815" s="13">
        <f>SUMIFS('Fielding Data'!H:H, 'Fielding Data'!$A:$A, $A5815)</f>
        <v>1</v>
      </c>
    </row>
    <row r="5816" spans="1:24" x14ac:dyDescent="0.3">
      <c r="A5816" s="13" t="str">
        <f t="shared" si="181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 t="shared" si="180"/>
        <v>1B</v>
      </c>
      <c r="Q5816" s="13">
        <f>IFERROR(VLOOKUP($A5816, 'Fielding Data'!$A$1:$H$12056, 5, 0), 0)</f>
        <v>2</v>
      </c>
      <c r="R5816" s="13">
        <f>IFERROR(VLOOKUP($A5816, 'Fielding Data'!$A$1:$H$12056, 6, 0), 0)</f>
        <v>0</v>
      </c>
      <c r="S5816" s="13">
        <f>IFERROR(VLOOKUP($A5816, 'Fielding Data'!$A$1:$H$12056, 7, 0), 0)</f>
        <v>0</v>
      </c>
      <c r="T5816" s="13">
        <f>IFERROR(VLOOKUP($A5816, 'Fielding Data'!$A$1:$H$12056, 8, 0), 0)</f>
        <v>0</v>
      </c>
      <c r="U5816" s="13">
        <f>SUMIFS('Fielding Data'!E:E, 'Fielding Data'!$A:$A, $A5816)</f>
        <v>8</v>
      </c>
      <c r="V5816" s="13">
        <f>SUMIFS('Fielding Data'!F:F, 'Fielding Data'!$A:$A, $A5816)</f>
        <v>0</v>
      </c>
      <c r="W5816" s="13">
        <f>SUMIFS('Fielding Data'!G:G, 'Fielding Data'!$A:$A, $A5816)</f>
        <v>0</v>
      </c>
      <c r="X5816" s="13">
        <f>SUMIFS('Fielding Data'!H:H, 'Fielding Data'!$A:$A, $A5816)</f>
        <v>0</v>
      </c>
    </row>
    <row r="5817" spans="1:24" x14ac:dyDescent="0.3">
      <c r="A5817" s="13" t="str">
        <f t="shared" si="181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 t="shared" si="180"/>
        <v>P</v>
      </c>
      <c r="Q5817" s="13">
        <f>IFERROR(VLOOKUP($A5817, 'Fielding Data'!$A$1:$H$12056, 5, 0), 0)</f>
        <v>2</v>
      </c>
      <c r="R5817" s="13">
        <f>IFERROR(VLOOKUP($A5817, 'Fielding Data'!$A$1:$H$12056, 6, 0), 0)</f>
        <v>6</v>
      </c>
      <c r="S5817" s="13">
        <f>IFERROR(VLOOKUP($A5817, 'Fielding Data'!$A$1:$H$12056, 7, 0), 0)</f>
        <v>0</v>
      </c>
      <c r="T5817" s="13">
        <f>IFERROR(VLOOKUP($A5817, 'Fielding Data'!$A$1:$H$12056, 8, 0), 0)</f>
        <v>0</v>
      </c>
      <c r="U5817" s="13">
        <f>SUMIFS('Fielding Data'!E:E, 'Fielding Data'!$A:$A, $A5817)</f>
        <v>2</v>
      </c>
      <c r="V5817" s="13">
        <f>SUMIFS('Fielding Data'!F:F, 'Fielding Data'!$A:$A, $A5817)</f>
        <v>6</v>
      </c>
      <c r="W5817" s="13">
        <f>SUMIFS('Fielding Data'!G:G, 'Fielding Data'!$A:$A, $A5817)</f>
        <v>0</v>
      </c>
      <c r="X5817" s="13">
        <f>SUMIFS('Fielding Data'!H:H, 'Fielding Data'!$A:$A, $A5817)</f>
        <v>0</v>
      </c>
    </row>
    <row r="5818" spans="1:24" x14ac:dyDescent="0.3">
      <c r="A5818" s="13" t="str">
        <f t="shared" si="181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 t="shared" si="180"/>
        <v>P</v>
      </c>
      <c r="Q5818" s="13">
        <f>IFERROR(VLOOKUP($A5818, 'Fielding Data'!$A$1:$H$12056, 5, 0), 0)</f>
        <v>2</v>
      </c>
      <c r="R5818" s="13">
        <f>IFERROR(VLOOKUP($A5818, 'Fielding Data'!$A$1:$H$12056, 6, 0), 0)</f>
        <v>7</v>
      </c>
      <c r="S5818" s="13">
        <f>IFERROR(VLOOKUP($A5818, 'Fielding Data'!$A$1:$H$12056, 7, 0), 0)</f>
        <v>1</v>
      </c>
      <c r="T5818" s="13">
        <f>IFERROR(VLOOKUP($A5818, 'Fielding Data'!$A$1:$H$12056, 8, 0), 0)</f>
        <v>0</v>
      </c>
      <c r="U5818" s="13">
        <f>SUMIFS('Fielding Data'!E:E, 'Fielding Data'!$A:$A, $A5818)</f>
        <v>2</v>
      </c>
      <c r="V5818" s="13">
        <f>SUMIFS('Fielding Data'!F:F, 'Fielding Data'!$A:$A, $A5818)</f>
        <v>7</v>
      </c>
      <c r="W5818" s="13">
        <f>SUMIFS('Fielding Data'!G:G, 'Fielding Data'!$A:$A, $A5818)</f>
        <v>1</v>
      </c>
      <c r="X5818" s="13">
        <f>SUMIFS('Fielding Data'!H:H, 'Fielding Data'!$A:$A, $A5818)</f>
        <v>0</v>
      </c>
    </row>
    <row r="5819" spans="1:24" x14ac:dyDescent="0.3">
      <c r="A5819" s="13" t="str">
        <f t="shared" si="181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 t="shared" si="180"/>
        <v>C</v>
      </c>
      <c r="Q5819" s="13">
        <f>IFERROR(VLOOKUP($A5819, 'Fielding Data'!$A$1:$H$12056, 5, 0), 0)</f>
        <v>295</v>
      </c>
      <c r="R5819" s="13">
        <f>IFERROR(VLOOKUP($A5819, 'Fielding Data'!$A$1:$H$12056, 6, 0), 0)</f>
        <v>11</v>
      </c>
      <c r="S5819" s="13">
        <f>IFERROR(VLOOKUP($A5819, 'Fielding Data'!$A$1:$H$12056, 7, 0), 0)</f>
        <v>1</v>
      </c>
      <c r="T5819" s="13">
        <f>IFERROR(VLOOKUP($A5819, 'Fielding Data'!$A$1:$H$12056, 8, 0), 0)</f>
        <v>3</v>
      </c>
      <c r="U5819" s="13">
        <f>SUMIFS('Fielding Data'!E:E, 'Fielding Data'!$A:$A, $A5819)</f>
        <v>295</v>
      </c>
      <c r="V5819" s="13">
        <f>SUMIFS('Fielding Data'!F:F, 'Fielding Data'!$A:$A, $A5819)</f>
        <v>11</v>
      </c>
      <c r="W5819" s="13">
        <f>SUMIFS('Fielding Data'!G:G, 'Fielding Data'!$A:$A, $A5819)</f>
        <v>1</v>
      </c>
      <c r="X5819" s="13">
        <f>SUMIFS('Fielding Data'!H:H, 'Fielding Data'!$A:$A, $A5819)</f>
        <v>3</v>
      </c>
    </row>
    <row r="5820" spans="1:24" x14ac:dyDescent="0.3">
      <c r="A5820" s="13" t="str">
        <f t="shared" si="181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 t="shared" si="180"/>
        <v>P</v>
      </c>
      <c r="Q5820" s="13">
        <f>IFERROR(VLOOKUP($A5820, 'Fielding Data'!$A$1:$H$12056, 5, 0), 0)</f>
        <v>3</v>
      </c>
      <c r="R5820" s="13">
        <f>IFERROR(VLOOKUP($A5820, 'Fielding Data'!$A$1:$H$12056, 6, 0), 0)</f>
        <v>1</v>
      </c>
      <c r="S5820" s="13">
        <f>IFERROR(VLOOKUP($A5820, 'Fielding Data'!$A$1:$H$12056, 7, 0), 0)</f>
        <v>0</v>
      </c>
      <c r="T5820" s="13">
        <f>IFERROR(VLOOKUP($A5820, 'Fielding Data'!$A$1:$H$12056, 8, 0), 0)</f>
        <v>0</v>
      </c>
      <c r="U5820" s="13">
        <f>SUMIFS('Fielding Data'!E:E, 'Fielding Data'!$A:$A, $A5820)</f>
        <v>3</v>
      </c>
      <c r="V5820" s="13">
        <f>SUMIFS('Fielding Data'!F:F, 'Fielding Data'!$A:$A, $A5820)</f>
        <v>1</v>
      </c>
      <c r="W5820" s="13">
        <f>SUMIFS('Fielding Data'!G:G, 'Fielding Data'!$A:$A, $A5820)</f>
        <v>0</v>
      </c>
      <c r="X5820" s="13">
        <f>SUMIFS('Fielding Data'!H:H, 'Fielding Data'!$A:$A, $A5820)</f>
        <v>0</v>
      </c>
    </row>
    <row r="5821" spans="1:24" x14ac:dyDescent="0.3">
      <c r="A5821" s="13" t="str">
        <f t="shared" si="181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 t="shared" si="180"/>
        <v>P</v>
      </c>
      <c r="Q5821" s="13">
        <f>IFERROR(VLOOKUP($A5821, 'Fielding Data'!$A$1:$H$12056, 5, 0), 0)</f>
        <v>1</v>
      </c>
      <c r="R5821" s="13">
        <f>IFERROR(VLOOKUP($A5821, 'Fielding Data'!$A$1:$H$12056, 6, 0), 0)</f>
        <v>0</v>
      </c>
      <c r="S5821" s="13">
        <f>IFERROR(VLOOKUP($A5821, 'Fielding Data'!$A$1:$H$12056, 7, 0), 0)</f>
        <v>0</v>
      </c>
      <c r="T5821" s="13">
        <f>IFERROR(VLOOKUP($A5821, 'Fielding Data'!$A$1:$H$12056, 8, 0), 0)</f>
        <v>0</v>
      </c>
      <c r="U5821" s="13">
        <f>SUMIFS('Fielding Data'!E:E, 'Fielding Data'!$A:$A, $A5821)</f>
        <v>1</v>
      </c>
      <c r="V5821" s="13">
        <f>SUMIFS('Fielding Data'!F:F, 'Fielding Data'!$A:$A, $A5821)</f>
        <v>0</v>
      </c>
      <c r="W5821" s="13">
        <f>SUMIFS('Fielding Data'!G:G, 'Fielding Data'!$A:$A, $A5821)</f>
        <v>0</v>
      </c>
      <c r="X5821" s="13">
        <f>SUMIFS('Fielding Data'!H:H, 'Fielding Data'!$A:$A, $A5821)</f>
        <v>0</v>
      </c>
    </row>
    <row r="5822" spans="1:24" x14ac:dyDescent="0.3">
      <c r="A5822" s="13" t="str">
        <f t="shared" si="181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 t="shared" si="180"/>
        <v>P</v>
      </c>
      <c r="Q5822" s="13">
        <f>IFERROR(VLOOKUP($A5822, 'Fielding Data'!$A$1:$H$12056, 5, 0), 0)</f>
        <v>0</v>
      </c>
      <c r="R5822" s="13">
        <f>IFERROR(VLOOKUP($A5822, 'Fielding Data'!$A$1:$H$12056, 6, 0), 0)</f>
        <v>2</v>
      </c>
      <c r="S5822" s="13">
        <f>IFERROR(VLOOKUP($A5822, 'Fielding Data'!$A$1:$H$12056, 7, 0), 0)</f>
        <v>0</v>
      </c>
      <c r="T5822" s="13">
        <f>IFERROR(VLOOKUP($A5822, 'Fielding Data'!$A$1:$H$12056, 8, 0), 0)</f>
        <v>0</v>
      </c>
      <c r="U5822" s="13">
        <f>SUMIFS('Fielding Data'!E:E, 'Fielding Data'!$A:$A, $A5822)</f>
        <v>0</v>
      </c>
      <c r="V5822" s="13">
        <f>SUMIFS('Fielding Data'!F:F, 'Fielding Data'!$A:$A, $A5822)</f>
        <v>2</v>
      </c>
      <c r="W5822" s="13">
        <f>SUMIFS('Fielding Data'!G:G, 'Fielding Data'!$A:$A, $A5822)</f>
        <v>0</v>
      </c>
      <c r="X5822" s="13">
        <f>SUMIFS('Fielding Data'!H:H, 'Fielding Data'!$A:$A, $A5822)</f>
        <v>0</v>
      </c>
    </row>
    <row r="5823" spans="1:24" x14ac:dyDescent="0.3">
      <c r="A5823" s="13" t="str">
        <f t="shared" si="181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 t="shared" si="180"/>
        <v>P</v>
      </c>
      <c r="Q5823" s="13">
        <f>IFERROR(VLOOKUP($A5823, 'Fielding Data'!$A$1:$H$12056, 5, 0), 0)</f>
        <v>3</v>
      </c>
      <c r="R5823" s="13">
        <f>IFERROR(VLOOKUP($A5823, 'Fielding Data'!$A$1:$H$12056, 6, 0), 0)</f>
        <v>3</v>
      </c>
      <c r="S5823" s="13">
        <f>IFERROR(VLOOKUP($A5823, 'Fielding Data'!$A$1:$H$12056, 7, 0), 0)</f>
        <v>0</v>
      </c>
      <c r="T5823" s="13">
        <f>IFERROR(VLOOKUP($A5823, 'Fielding Data'!$A$1:$H$12056, 8, 0), 0)</f>
        <v>0</v>
      </c>
      <c r="U5823" s="13">
        <f>SUMIFS('Fielding Data'!E:E, 'Fielding Data'!$A:$A, $A5823)</f>
        <v>3</v>
      </c>
      <c r="V5823" s="13">
        <f>SUMIFS('Fielding Data'!F:F, 'Fielding Data'!$A:$A, $A5823)</f>
        <v>3</v>
      </c>
      <c r="W5823" s="13">
        <f>SUMIFS('Fielding Data'!G:G, 'Fielding Data'!$A:$A, $A5823)</f>
        <v>0</v>
      </c>
      <c r="X5823" s="13">
        <f>SUMIFS('Fielding Data'!H:H, 'Fielding Data'!$A:$A, $A5823)</f>
        <v>0</v>
      </c>
    </row>
    <row r="5824" spans="1:24" x14ac:dyDescent="0.3">
      <c r="A5824" s="13" t="str">
        <f t="shared" si="181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 t="shared" si="180"/>
        <v>P</v>
      </c>
      <c r="Q5824" s="13">
        <f>IFERROR(VLOOKUP($A5824, 'Fielding Data'!$A$1:$H$12056, 5, 0), 0)</f>
        <v>10</v>
      </c>
      <c r="R5824" s="13">
        <f>IFERROR(VLOOKUP($A5824, 'Fielding Data'!$A$1:$H$12056, 6, 0), 0)</f>
        <v>19</v>
      </c>
      <c r="S5824" s="13">
        <f>IFERROR(VLOOKUP($A5824, 'Fielding Data'!$A$1:$H$12056, 7, 0), 0)</f>
        <v>2</v>
      </c>
      <c r="T5824" s="13">
        <f>IFERROR(VLOOKUP($A5824, 'Fielding Data'!$A$1:$H$12056, 8, 0), 0)</f>
        <v>0</v>
      </c>
      <c r="U5824" s="13">
        <f>SUMIFS('Fielding Data'!E:E, 'Fielding Data'!$A:$A, $A5824)</f>
        <v>10</v>
      </c>
      <c r="V5824" s="13">
        <f>SUMIFS('Fielding Data'!F:F, 'Fielding Data'!$A:$A, $A5824)</f>
        <v>19</v>
      </c>
      <c r="W5824" s="13">
        <f>SUMIFS('Fielding Data'!G:G, 'Fielding Data'!$A:$A, $A5824)</f>
        <v>2</v>
      </c>
      <c r="X5824" s="13">
        <f>SUMIFS('Fielding Data'!H:H, 'Fielding Data'!$A:$A, $A5824)</f>
        <v>0</v>
      </c>
    </row>
    <row r="5825" spans="1:24" x14ac:dyDescent="0.3">
      <c r="A5825" s="13" t="str">
        <f t="shared" si="181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 t="shared" si="180"/>
        <v>P</v>
      </c>
      <c r="Q5825" s="13">
        <f>IFERROR(VLOOKUP($A5825, 'Fielding Data'!$A$1:$H$12056, 5, 0), 0)</f>
        <v>5</v>
      </c>
      <c r="R5825" s="13">
        <f>IFERROR(VLOOKUP($A5825, 'Fielding Data'!$A$1:$H$12056, 6, 0), 0)</f>
        <v>6</v>
      </c>
      <c r="S5825" s="13">
        <f>IFERROR(VLOOKUP($A5825, 'Fielding Data'!$A$1:$H$12056, 7, 0), 0)</f>
        <v>0</v>
      </c>
      <c r="T5825" s="13">
        <f>IFERROR(VLOOKUP($A5825, 'Fielding Data'!$A$1:$H$12056, 8, 0), 0)</f>
        <v>0</v>
      </c>
      <c r="U5825" s="13">
        <f>SUMIFS('Fielding Data'!E:E, 'Fielding Data'!$A:$A, $A5825)</f>
        <v>5</v>
      </c>
      <c r="V5825" s="13">
        <f>SUMIFS('Fielding Data'!F:F, 'Fielding Data'!$A:$A, $A5825)</f>
        <v>6</v>
      </c>
      <c r="W5825" s="13">
        <f>SUMIFS('Fielding Data'!G:G, 'Fielding Data'!$A:$A, $A5825)</f>
        <v>0</v>
      </c>
      <c r="X5825" s="13">
        <f>SUMIFS('Fielding Data'!H:H, 'Fielding Data'!$A:$A, $A5825)</f>
        <v>0</v>
      </c>
    </row>
    <row r="5826" spans="1:24" x14ac:dyDescent="0.3">
      <c r="A5826" s="13" t="str">
        <f t="shared" si="181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 t="shared" ref="P5826:P5889" si="182">IFERROR(VLOOKUP($A5826, Fielding, 4, 0), "Other")</f>
        <v>2B</v>
      </c>
      <c r="Q5826" s="13">
        <f>IFERROR(VLOOKUP($A5826, 'Fielding Data'!$A$1:$H$12056, 5, 0), 0)</f>
        <v>56</v>
      </c>
      <c r="R5826" s="13">
        <f>IFERROR(VLOOKUP($A5826, 'Fielding Data'!$A$1:$H$12056, 6, 0), 0)</f>
        <v>75</v>
      </c>
      <c r="S5826" s="13">
        <f>IFERROR(VLOOKUP($A5826, 'Fielding Data'!$A$1:$H$12056, 7, 0), 0)</f>
        <v>5</v>
      </c>
      <c r="T5826" s="13">
        <f>IFERROR(VLOOKUP($A5826, 'Fielding Data'!$A$1:$H$12056, 8, 0), 0)</f>
        <v>14</v>
      </c>
      <c r="U5826" s="13">
        <f>SUMIFS('Fielding Data'!E:E, 'Fielding Data'!$A:$A, $A5826)</f>
        <v>86</v>
      </c>
      <c r="V5826" s="13">
        <f>SUMIFS('Fielding Data'!F:F, 'Fielding Data'!$A:$A, $A5826)</f>
        <v>104</v>
      </c>
      <c r="W5826" s="13">
        <f>SUMIFS('Fielding Data'!G:G, 'Fielding Data'!$A:$A, $A5826)</f>
        <v>7</v>
      </c>
      <c r="X5826" s="13">
        <f>SUMIFS('Fielding Data'!H:H, 'Fielding Data'!$A:$A, $A5826)</f>
        <v>15</v>
      </c>
    </row>
    <row r="5827" spans="1:24" x14ac:dyDescent="0.3">
      <c r="A5827" s="13" t="str">
        <f t="shared" ref="A5827:A5890" si="183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 t="shared" si="182"/>
        <v>P</v>
      </c>
      <c r="Q5827" s="13">
        <f>IFERROR(VLOOKUP($A5827, 'Fielding Data'!$A$1:$H$12056, 5, 0), 0)</f>
        <v>10</v>
      </c>
      <c r="R5827" s="13">
        <f>IFERROR(VLOOKUP($A5827, 'Fielding Data'!$A$1:$H$12056, 6, 0), 0)</f>
        <v>10</v>
      </c>
      <c r="S5827" s="13">
        <f>IFERROR(VLOOKUP($A5827, 'Fielding Data'!$A$1:$H$12056, 7, 0), 0)</f>
        <v>2</v>
      </c>
      <c r="T5827" s="13">
        <f>IFERROR(VLOOKUP($A5827, 'Fielding Data'!$A$1:$H$12056, 8, 0), 0)</f>
        <v>2</v>
      </c>
      <c r="U5827" s="13">
        <f>SUMIFS('Fielding Data'!E:E, 'Fielding Data'!$A:$A, $A5827)</f>
        <v>10</v>
      </c>
      <c r="V5827" s="13">
        <f>SUMIFS('Fielding Data'!F:F, 'Fielding Data'!$A:$A, $A5827)</f>
        <v>10</v>
      </c>
      <c r="W5827" s="13">
        <f>SUMIFS('Fielding Data'!G:G, 'Fielding Data'!$A:$A, $A5827)</f>
        <v>2</v>
      </c>
      <c r="X5827" s="13">
        <f>SUMIFS('Fielding Data'!H:H, 'Fielding Data'!$A:$A, $A5827)</f>
        <v>2</v>
      </c>
    </row>
    <row r="5828" spans="1:24" x14ac:dyDescent="0.3">
      <c r="A5828" s="13" t="str">
        <f t="shared" si="183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 t="shared" si="182"/>
        <v>P</v>
      </c>
      <c r="Q5828" s="13">
        <f>IFERROR(VLOOKUP($A5828, 'Fielding Data'!$A$1:$H$12056, 5, 0), 0)</f>
        <v>1</v>
      </c>
      <c r="R5828" s="13">
        <f>IFERROR(VLOOKUP($A5828, 'Fielding Data'!$A$1:$H$12056, 6, 0), 0)</f>
        <v>4</v>
      </c>
      <c r="S5828" s="13">
        <f>IFERROR(VLOOKUP($A5828, 'Fielding Data'!$A$1:$H$12056, 7, 0), 0)</f>
        <v>0</v>
      </c>
      <c r="T5828" s="13">
        <f>IFERROR(VLOOKUP($A5828, 'Fielding Data'!$A$1:$H$12056, 8, 0), 0)</f>
        <v>0</v>
      </c>
      <c r="U5828" s="13">
        <f>SUMIFS('Fielding Data'!E:E, 'Fielding Data'!$A:$A, $A5828)</f>
        <v>1</v>
      </c>
      <c r="V5828" s="13">
        <f>SUMIFS('Fielding Data'!F:F, 'Fielding Data'!$A:$A, $A5828)</f>
        <v>4</v>
      </c>
      <c r="W5828" s="13">
        <f>SUMIFS('Fielding Data'!G:G, 'Fielding Data'!$A:$A, $A5828)</f>
        <v>0</v>
      </c>
      <c r="X5828" s="13">
        <f>SUMIFS('Fielding Data'!H:H, 'Fielding Data'!$A:$A, $A5828)</f>
        <v>0</v>
      </c>
    </row>
    <row r="5829" spans="1:24" x14ac:dyDescent="0.3">
      <c r="A5829" s="13" t="str">
        <f t="shared" si="183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 t="shared" si="182"/>
        <v>P</v>
      </c>
      <c r="Q5829" s="13">
        <f>IFERROR(VLOOKUP($A5829, 'Fielding Data'!$A$1:$H$12056, 5, 0), 0)</f>
        <v>3</v>
      </c>
      <c r="R5829" s="13">
        <f>IFERROR(VLOOKUP($A5829, 'Fielding Data'!$A$1:$H$12056, 6, 0), 0)</f>
        <v>8</v>
      </c>
      <c r="S5829" s="13">
        <f>IFERROR(VLOOKUP($A5829, 'Fielding Data'!$A$1:$H$12056, 7, 0), 0)</f>
        <v>2</v>
      </c>
      <c r="T5829" s="13">
        <f>IFERROR(VLOOKUP($A5829, 'Fielding Data'!$A$1:$H$12056, 8, 0), 0)</f>
        <v>1</v>
      </c>
      <c r="U5829" s="13">
        <f>SUMIFS('Fielding Data'!E:E, 'Fielding Data'!$A:$A, $A5829)</f>
        <v>3</v>
      </c>
      <c r="V5829" s="13">
        <f>SUMIFS('Fielding Data'!F:F, 'Fielding Data'!$A:$A, $A5829)</f>
        <v>8</v>
      </c>
      <c r="W5829" s="13">
        <f>SUMIFS('Fielding Data'!G:G, 'Fielding Data'!$A:$A, $A5829)</f>
        <v>2</v>
      </c>
      <c r="X5829" s="13">
        <f>SUMIFS('Fielding Data'!H:H, 'Fielding Data'!$A:$A, $A5829)</f>
        <v>1</v>
      </c>
    </row>
    <row r="5830" spans="1:24" x14ac:dyDescent="0.3">
      <c r="A5830" s="13" t="str">
        <f t="shared" si="183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 t="shared" si="182"/>
        <v>P</v>
      </c>
      <c r="Q5830" s="13">
        <f>IFERROR(VLOOKUP($A5830, 'Fielding Data'!$A$1:$H$12056, 5, 0), 0)</f>
        <v>4</v>
      </c>
      <c r="R5830" s="13">
        <f>IFERROR(VLOOKUP($A5830, 'Fielding Data'!$A$1:$H$12056, 6, 0), 0)</f>
        <v>8</v>
      </c>
      <c r="S5830" s="13">
        <f>IFERROR(VLOOKUP($A5830, 'Fielding Data'!$A$1:$H$12056, 7, 0), 0)</f>
        <v>1</v>
      </c>
      <c r="T5830" s="13">
        <f>IFERROR(VLOOKUP($A5830, 'Fielding Data'!$A$1:$H$12056, 8, 0), 0)</f>
        <v>3</v>
      </c>
      <c r="U5830" s="13">
        <f>SUMIFS('Fielding Data'!E:E, 'Fielding Data'!$A:$A, $A5830)</f>
        <v>4</v>
      </c>
      <c r="V5830" s="13">
        <f>SUMIFS('Fielding Data'!F:F, 'Fielding Data'!$A:$A, $A5830)</f>
        <v>8</v>
      </c>
      <c r="W5830" s="13">
        <f>SUMIFS('Fielding Data'!G:G, 'Fielding Data'!$A:$A, $A5830)</f>
        <v>1</v>
      </c>
      <c r="X5830" s="13">
        <f>SUMIFS('Fielding Data'!H:H, 'Fielding Data'!$A:$A, $A5830)</f>
        <v>3</v>
      </c>
    </row>
    <row r="5831" spans="1:24" x14ac:dyDescent="0.3">
      <c r="A5831" s="13" t="str">
        <f t="shared" si="183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 t="shared" si="182"/>
        <v>SS</v>
      </c>
      <c r="Q5831" s="13">
        <f>IFERROR(VLOOKUP($A5831, 'Fielding Data'!$A$1:$H$12056, 5, 0), 0)</f>
        <v>0</v>
      </c>
      <c r="R5831" s="13">
        <f>IFERROR(VLOOKUP($A5831, 'Fielding Data'!$A$1:$H$12056, 6, 0), 0)</f>
        <v>1</v>
      </c>
      <c r="S5831" s="13">
        <f>IFERROR(VLOOKUP($A5831, 'Fielding Data'!$A$1:$H$12056, 7, 0), 0)</f>
        <v>0</v>
      </c>
      <c r="T5831" s="13">
        <f>IFERROR(VLOOKUP($A5831, 'Fielding Data'!$A$1:$H$12056, 8, 0), 0)</f>
        <v>0</v>
      </c>
      <c r="U5831" s="13">
        <f>SUMIFS('Fielding Data'!E:E, 'Fielding Data'!$A:$A, $A5831)</f>
        <v>0</v>
      </c>
      <c r="V5831" s="13">
        <f>SUMIFS('Fielding Data'!F:F, 'Fielding Data'!$A:$A, $A5831)</f>
        <v>1</v>
      </c>
      <c r="W5831" s="13">
        <f>SUMIFS('Fielding Data'!G:G, 'Fielding Data'!$A:$A, $A5831)</f>
        <v>0</v>
      </c>
      <c r="X5831" s="13">
        <f>SUMIFS('Fielding Data'!H:H, 'Fielding Data'!$A:$A, $A5831)</f>
        <v>0</v>
      </c>
    </row>
    <row r="5832" spans="1:24" x14ac:dyDescent="0.3">
      <c r="A5832" s="13" t="str">
        <f t="shared" si="183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 t="shared" si="182"/>
        <v>P</v>
      </c>
      <c r="Q5832" s="13">
        <f>IFERROR(VLOOKUP($A5832, 'Fielding Data'!$A$1:$H$12056, 5, 0), 0)</f>
        <v>6</v>
      </c>
      <c r="R5832" s="13">
        <f>IFERROR(VLOOKUP($A5832, 'Fielding Data'!$A$1:$H$12056, 6, 0), 0)</f>
        <v>12</v>
      </c>
      <c r="S5832" s="13">
        <f>IFERROR(VLOOKUP($A5832, 'Fielding Data'!$A$1:$H$12056, 7, 0), 0)</f>
        <v>1</v>
      </c>
      <c r="T5832" s="13">
        <f>IFERROR(VLOOKUP($A5832, 'Fielding Data'!$A$1:$H$12056, 8, 0), 0)</f>
        <v>0</v>
      </c>
      <c r="U5832" s="13">
        <f>SUMIFS('Fielding Data'!E:E, 'Fielding Data'!$A:$A, $A5832)</f>
        <v>6</v>
      </c>
      <c r="V5832" s="13">
        <f>SUMIFS('Fielding Data'!F:F, 'Fielding Data'!$A:$A, $A5832)</f>
        <v>12</v>
      </c>
      <c r="W5832" s="13">
        <f>SUMIFS('Fielding Data'!G:G, 'Fielding Data'!$A:$A, $A5832)</f>
        <v>1</v>
      </c>
      <c r="X5832" s="13">
        <f>SUMIFS('Fielding Data'!H:H, 'Fielding Data'!$A:$A, $A5832)</f>
        <v>0</v>
      </c>
    </row>
    <row r="5833" spans="1:24" x14ac:dyDescent="0.3">
      <c r="A5833" s="13" t="str">
        <f t="shared" si="183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 t="shared" si="182"/>
        <v>SS</v>
      </c>
      <c r="Q5833" s="13">
        <f>IFERROR(VLOOKUP($A5833, 'Fielding Data'!$A$1:$H$12056, 5, 0), 0)</f>
        <v>7</v>
      </c>
      <c r="R5833" s="13">
        <f>IFERROR(VLOOKUP($A5833, 'Fielding Data'!$A$1:$H$12056, 6, 0), 0)</f>
        <v>9</v>
      </c>
      <c r="S5833" s="13">
        <f>IFERROR(VLOOKUP($A5833, 'Fielding Data'!$A$1:$H$12056, 7, 0), 0)</f>
        <v>2</v>
      </c>
      <c r="T5833" s="13">
        <f>IFERROR(VLOOKUP($A5833, 'Fielding Data'!$A$1:$H$12056, 8, 0), 0)</f>
        <v>2</v>
      </c>
      <c r="U5833" s="13">
        <f>SUMIFS('Fielding Data'!E:E, 'Fielding Data'!$A:$A, $A5833)</f>
        <v>7</v>
      </c>
      <c r="V5833" s="13">
        <f>SUMIFS('Fielding Data'!F:F, 'Fielding Data'!$A:$A, $A5833)</f>
        <v>9</v>
      </c>
      <c r="W5833" s="13">
        <f>SUMIFS('Fielding Data'!G:G, 'Fielding Data'!$A:$A, $A5833)</f>
        <v>2</v>
      </c>
      <c r="X5833" s="13">
        <f>SUMIFS('Fielding Data'!H:H, 'Fielding Data'!$A:$A, $A5833)</f>
        <v>2</v>
      </c>
    </row>
    <row r="5834" spans="1:24" x14ac:dyDescent="0.3">
      <c r="A5834" s="13" t="str">
        <f t="shared" si="183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 t="shared" si="182"/>
        <v>P</v>
      </c>
      <c r="Q5834" s="13">
        <f>IFERROR(VLOOKUP($A5834, 'Fielding Data'!$A$1:$H$12056, 5, 0), 0)</f>
        <v>3</v>
      </c>
      <c r="R5834" s="13">
        <f>IFERROR(VLOOKUP($A5834, 'Fielding Data'!$A$1:$H$12056, 6, 0), 0)</f>
        <v>2</v>
      </c>
      <c r="S5834" s="13">
        <f>IFERROR(VLOOKUP($A5834, 'Fielding Data'!$A$1:$H$12056, 7, 0), 0)</f>
        <v>0</v>
      </c>
      <c r="T5834" s="13">
        <f>IFERROR(VLOOKUP($A5834, 'Fielding Data'!$A$1:$H$12056, 8, 0), 0)</f>
        <v>1</v>
      </c>
      <c r="U5834" s="13">
        <f>SUMIFS('Fielding Data'!E:E, 'Fielding Data'!$A:$A, $A5834)</f>
        <v>3</v>
      </c>
      <c r="V5834" s="13">
        <f>SUMIFS('Fielding Data'!F:F, 'Fielding Data'!$A:$A, $A5834)</f>
        <v>2</v>
      </c>
      <c r="W5834" s="13">
        <f>SUMIFS('Fielding Data'!G:G, 'Fielding Data'!$A:$A, $A5834)</f>
        <v>0</v>
      </c>
      <c r="X5834" s="13">
        <f>SUMIFS('Fielding Data'!H:H, 'Fielding Data'!$A:$A, $A5834)</f>
        <v>1</v>
      </c>
    </row>
    <row r="5835" spans="1:24" x14ac:dyDescent="0.3">
      <c r="A5835" s="13" t="str">
        <f t="shared" si="183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 t="shared" si="182"/>
        <v>CF</v>
      </c>
      <c r="Q5835" s="13">
        <f>IFERROR(VLOOKUP($A5835, 'Fielding Data'!$A$1:$H$12056, 5, 0), 0)</f>
        <v>383</v>
      </c>
      <c r="R5835" s="13">
        <f>IFERROR(VLOOKUP($A5835, 'Fielding Data'!$A$1:$H$12056, 6, 0), 0)</f>
        <v>4</v>
      </c>
      <c r="S5835" s="13">
        <f>IFERROR(VLOOKUP($A5835, 'Fielding Data'!$A$1:$H$12056, 7, 0), 0)</f>
        <v>3</v>
      </c>
      <c r="T5835" s="13">
        <f>IFERROR(VLOOKUP($A5835, 'Fielding Data'!$A$1:$H$12056, 8, 0), 0)</f>
        <v>1</v>
      </c>
      <c r="U5835" s="13">
        <f>SUMIFS('Fielding Data'!E:E, 'Fielding Data'!$A:$A, $A5835)</f>
        <v>766</v>
      </c>
      <c r="V5835" s="13">
        <f>SUMIFS('Fielding Data'!F:F, 'Fielding Data'!$A:$A, $A5835)</f>
        <v>8</v>
      </c>
      <c r="W5835" s="13">
        <f>SUMIFS('Fielding Data'!G:G, 'Fielding Data'!$A:$A, $A5835)</f>
        <v>6</v>
      </c>
      <c r="X5835" s="13">
        <f>SUMIFS('Fielding Data'!H:H, 'Fielding Data'!$A:$A, $A5835)</f>
        <v>2</v>
      </c>
    </row>
    <row r="5836" spans="1:24" x14ac:dyDescent="0.3">
      <c r="A5836" s="13" t="str">
        <f t="shared" si="183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 t="shared" si="182"/>
        <v>1B</v>
      </c>
      <c r="Q5836" s="13">
        <f>IFERROR(VLOOKUP($A5836, 'Fielding Data'!$A$1:$H$12056, 5, 0), 0)</f>
        <v>363</v>
      </c>
      <c r="R5836" s="13">
        <f>IFERROR(VLOOKUP($A5836, 'Fielding Data'!$A$1:$H$12056, 6, 0), 0)</f>
        <v>18</v>
      </c>
      <c r="S5836" s="13">
        <f>IFERROR(VLOOKUP($A5836, 'Fielding Data'!$A$1:$H$12056, 7, 0), 0)</f>
        <v>3</v>
      </c>
      <c r="T5836" s="13">
        <f>IFERROR(VLOOKUP($A5836, 'Fielding Data'!$A$1:$H$12056, 8, 0), 0)</f>
        <v>42</v>
      </c>
      <c r="U5836" s="13">
        <f>SUMIFS('Fielding Data'!E:E, 'Fielding Data'!$A:$A, $A5836)</f>
        <v>493</v>
      </c>
      <c r="V5836" s="13">
        <f>SUMIFS('Fielding Data'!F:F, 'Fielding Data'!$A:$A, $A5836)</f>
        <v>28</v>
      </c>
      <c r="W5836" s="13">
        <f>SUMIFS('Fielding Data'!G:G, 'Fielding Data'!$A:$A, $A5836)</f>
        <v>3</v>
      </c>
      <c r="X5836" s="13">
        <f>SUMIFS('Fielding Data'!H:H, 'Fielding Data'!$A:$A, $A5836)</f>
        <v>42</v>
      </c>
    </row>
    <row r="5837" spans="1:24" x14ac:dyDescent="0.3">
      <c r="A5837" s="13" t="str">
        <f t="shared" si="183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 t="shared" si="182"/>
        <v>P</v>
      </c>
      <c r="Q5837" s="13">
        <f>IFERROR(VLOOKUP($A5837, 'Fielding Data'!$A$1:$H$12056, 5, 0), 0)</f>
        <v>0</v>
      </c>
      <c r="R5837" s="13">
        <f>IFERROR(VLOOKUP($A5837, 'Fielding Data'!$A$1:$H$12056, 6, 0), 0)</f>
        <v>0</v>
      </c>
      <c r="S5837" s="13">
        <f>IFERROR(VLOOKUP($A5837, 'Fielding Data'!$A$1:$H$12056, 7, 0), 0)</f>
        <v>0</v>
      </c>
      <c r="T5837" s="13">
        <f>IFERROR(VLOOKUP($A5837, 'Fielding Data'!$A$1:$H$12056, 8, 0), 0)</f>
        <v>0</v>
      </c>
      <c r="U5837" s="13">
        <f>SUMIFS('Fielding Data'!E:E, 'Fielding Data'!$A:$A, $A5837)</f>
        <v>0</v>
      </c>
      <c r="V5837" s="13">
        <f>SUMIFS('Fielding Data'!F:F, 'Fielding Data'!$A:$A, $A5837)</f>
        <v>0</v>
      </c>
      <c r="W5837" s="13">
        <f>SUMIFS('Fielding Data'!G:G, 'Fielding Data'!$A:$A, $A5837)</f>
        <v>0</v>
      </c>
      <c r="X5837" s="13">
        <f>SUMIFS('Fielding Data'!H:H, 'Fielding Data'!$A:$A, $A5837)</f>
        <v>0</v>
      </c>
    </row>
    <row r="5838" spans="1:24" x14ac:dyDescent="0.3">
      <c r="A5838" s="13" t="str">
        <f t="shared" si="183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 t="shared" si="182"/>
        <v>SS</v>
      </c>
      <c r="Q5838" s="13">
        <f>IFERROR(VLOOKUP($A5838, 'Fielding Data'!$A$1:$H$12056, 5, 0), 0)</f>
        <v>119</v>
      </c>
      <c r="R5838" s="13">
        <f>IFERROR(VLOOKUP($A5838, 'Fielding Data'!$A$1:$H$12056, 6, 0), 0)</f>
        <v>269</v>
      </c>
      <c r="S5838" s="13">
        <f>IFERROR(VLOOKUP($A5838, 'Fielding Data'!$A$1:$H$12056, 7, 0), 0)</f>
        <v>4</v>
      </c>
      <c r="T5838" s="13">
        <f>IFERROR(VLOOKUP($A5838, 'Fielding Data'!$A$1:$H$12056, 8, 0), 0)</f>
        <v>59</v>
      </c>
      <c r="U5838" s="13">
        <f>SUMIFS('Fielding Data'!E:E, 'Fielding Data'!$A:$A, $A5838)</f>
        <v>119</v>
      </c>
      <c r="V5838" s="13">
        <f>SUMIFS('Fielding Data'!F:F, 'Fielding Data'!$A:$A, $A5838)</f>
        <v>269</v>
      </c>
      <c r="W5838" s="13">
        <f>SUMIFS('Fielding Data'!G:G, 'Fielding Data'!$A:$A, $A5838)</f>
        <v>4</v>
      </c>
      <c r="X5838" s="13">
        <f>SUMIFS('Fielding Data'!H:H, 'Fielding Data'!$A:$A, $A5838)</f>
        <v>59</v>
      </c>
    </row>
    <row r="5839" spans="1:24" x14ac:dyDescent="0.3">
      <c r="A5839" s="13" t="str">
        <f t="shared" si="183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 t="shared" si="182"/>
        <v>1B</v>
      </c>
      <c r="Q5839" s="13">
        <f>IFERROR(VLOOKUP($A5839, 'Fielding Data'!$A$1:$H$12056, 5, 0), 0)</f>
        <v>13</v>
      </c>
      <c r="R5839" s="13">
        <f>IFERROR(VLOOKUP($A5839, 'Fielding Data'!$A$1:$H$12056, 6, 0), 0)</f>
        <v>2</v>
      </c>
      <c r="S5839" s="13">
        <f>IFERROR(VLOOKUP($A5839, 'Fielding Data'!$A$1:$H$12056, 7, 0), 0)</f>
        <v>0</v>
      </c>
      <c r="T5839" s="13">
        <f>IFERROR(VLOOKUP($A5839, 'Fielding Data'!$A$1:$H$12056, 8, 0), 0)</f>
        <v>2</v>
      </c>
      <c r="U5839" s="13">
        <f>SUMIFS('Fielding Data'!E:E, 'Fielding Data'!$A:$A, $A5839)</f>
        <v>70</v>
      </c>
      <c r="V5839" s="13">
        <f>SUMIFS('Fielding Data'!F:F, 'Fielding Data'!$A:$A, $A5839)</f>
        <v>176</v>
      </c>
      <c r="W5839" s="13">
        <f>SUMIFS('Fielding Data'!G:G, 'Fielding Data'!$A:$A, $A5839)</f>
        <v>12</v>
      </c>
      <c r="X5839" s="13">
        <f>SUMIFS('Fielding Data'!H:H, 'Fielding Data'!$A:$A, $A5839)</f>
        <v>24</v>
      </c>
    </row>
    <row r="5840" spans="1:24" x14ac:dyDescent="0.3">
      <c r="A5840" s="13" t="str">
        <f t="shared" si="183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 t="shared" si="182"/>
        <v>P</v>
      </c>
      <c r="Q5840" s="13">
        <f>IFERROR(VLOOKUP($A5840, 'Fielding Data'!$A$1:$H$12056, 5, 0), 0)</f>
        <v>3</v>
      </c>
      <c r="R5840" s="13">
        <f>IFERROR(VLOOKUP($A5840, 'Fielding Data'!$A$1:$H$12056, 6, 0), 0)</f>
        <v>7</v>
      </c>
      <c r="S5840" s="13">
        <f>IFERROR(VLOOKUP($A5840, 'Fielding Data'!$A$1:$H$12056, 7, 0), 0)</f>
        <v>0</v>
      </c>
      <c r="T5840" s="13">
        <f>IFERROR(VLOOKUP($A5840, 'Fielding Data'!$A$1:$H$12056, 8, 0), 0)</f>
        <v>0</v>
      </c>
      <c r="U5840" s="13">
        <f>SUMIFS('Fielding Data'!E:E, 'Fielding Data'!$A:$A, $A5840)</f>
        <v>3</v>
      </c>
      <c r="V5840" s="13">
        <f>SUMIFS('Fielding Data'!F:F, 'Fielding Data'!$A:$A, $A5840)</f>
        <v>7</v>
      </c>
      <c r="W5840" s="13">
        <f>SUMIFS('Fielding Data'!G:G, 'Fielding Data'!$A:$A, $A5840)</f>
        <v>0</v>
      </c>
      <c r="X5840" s="13">
        <f>SUMIFS('Fielding Data'!H:H, 'Fielding Data'!$A:$A, $A5840)</f>
        <v>0</v>
      </c>
    </row>
    <row r="5841" spans="1:24" x14ac:dyDescent="0.3">
      <c r="A5841" s="13" t="str">
        <f t="shared" si="183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 t="shared" si="182"/>
        <v>CF</v>
      </c>
      <c r="Q5841" s="13">
        <f>IFERROR(VLOOKUP($A5841, 'Fielding Data'!$A$1:$H$12056, 5, 0), 0)</f>
        <v>329</v>
      </c>
      <c r="R5841" s="13">
        <f>IFERROR(VLOOKUP($A5841, 'Fielding Data'!$A$1:$H$12056, 6, 0), 0)</f>
        <v>9</v>
      </c>
      <c r="S5841" s="13">
        <f>IFERROR(VLOOKUP($A5841, 'Fielding Data'!$A$1:$H$12056, 7, 0), 0)</f>
        <v>7</v>
      </c>
      <c r="T5841" s="13">
        <f>IFERROR(VLOOKUP($A5841, 'Fielding Data'!$A$1:$H$12056, 8, 0), 0)</f>
        <v>3</v>
      </c>
      <c r="U5841" s="13">
        <f>SUMIFS('Fielding Data'!E:E, 'Fielding Data'!$A:$A, $A5841)</f>
        <v>658</v>
      </c>
      <c r="V5841" s="13">
        <f>SUMIFS('Fielding Data'!F:F, 'Fielding Data'!$A:$A, $A5841)</f>
        <v>18</v>
      </c>
      <c r="W5841" s="13">
        <f>SUMIFS('Fielding Data'!G:G, 'Fielding Data'!$A:$A, $A5841)</f>
        <v>14</v>
      </c>
      <c r="X5841" s="13">
        <f>SUMIFS('Fielding Data'!H:H, 'Fielding Data'!$A:$A, $A5841)</f>
        <v>6</v>
      </c>
    </row>
    <row r="5842" spans="1:24" x14ac:dyDescent="0.3">
      <c r="A5842" s="13" t="str">
        <f t="shared" si="183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 t="shared" si="182"/>
        <v>LF</v>
      </c>
      <c r="Q5842" s="13">
        <f>IFERROR(VLOOKUP($A5842, 'Fielding Data'!$A$1:$H$12056, 5, 0), 0)</f>
        <v>271</v>
      </c>
      <c r="R5842" s="13">
        <f>IFERROR(VLOOKUP($A5842, 'Fielding Data'!$A$1:$H$12056, 6, 0), 0)</f>
        <v>5</v>
      </c>
      <c r="S5842" s="13">
        <f>IFERROR(VLOOKUP($A5842, 'Fielding Data'!$A$1:$H$12056, 7, 0), 0)</f>
        <v>8</v>
      </c>
      <c r="T5842" s="13">
        <f>IFERROR(VLOOKUP($A5842, 'Fielding Data'!$A$1:$H$12056, 8, 0), 0)</f>
        <v>0</v>
      </c>
      <c r="U5842" s="13">
        <f>SUMIFS('Fielding Data'!E:E, 'Fielding Data'!$A:$A, $A5842)</f>
        <v>542</v>
      </c>
      <c r="V5842" s="13">
        <f>SUMIFS('Fielding Data'!F:F, 'Fielding Data'!$A:$A, $A5842)</f>
        <v>10</v>
      </c>
      <c r="W5842" s="13">
        <f>SUMIFS('Fielding Data'!G:G, 'Fielding Data'!$A:$A, $A5842)</f>
        <v>16</v>
      </c>
      <c r="X5842" s="13">
        <f>SUMIFS('Fielding Data'!H:H, 'Fielding Data'!$A:$A, $A5842)</f>
        <v>0</v>
      </c>
    </row>
    <row r="5843" spans="1:24" x14ac:dyDescent="0.3">
      <c r="A5843" s="13" t="str">
        <f t="shared" si="183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 t="shared" si="182"/>
        <v>3B</v>
      </c>
      <c r="Q5843" s="13">
        <f>IFERROR(VLOOKUP($A5843, 'Fielding Data'!$A$1:$H$12056, 5, 0), 0)</f>
        <v>60</v>
      </c>
      <c r="R5843" s="13">
        <f>IFERROR(VLOOKUP($A5843, 'Fielding Data'!$A$1:$H$12056, 6, 0), 0)</f>
        <v>215</v>
      </c>
      <c r="S5843" s="13">
        <f>IFERROR(VLOOKUP($A5843, 'Fielding Data'!$A$1:$H$12056, 7, 0), 0)</f>
        <v>6</v>
      </c>
      <c r="T5843" s="13">
        <f>IFERROR(VLOOKUP($A5843, 'Fielding Data'!$A$1:$H$12056, 8, 0), 0)</f>
        <v>25</v>
      </c>
      <c r="U5843" s="13">
        <f>SUMIFS('Fielding Data'!E:E, 'Fielding Data'!$A:$A, $A5843)</f>
        <v>60</v>
      </c>
      <c r="V5843" s="13">
        <f>SUMIFS('Fielding Data'!F:F, 'Fielding Data'!$A:$A, $A5843)</f>
        <v>215</v>
      </c>
      <c r="W5843" s="13">
        <f>SUMIFS('Fielding Data'!G:G, 'Fielding Data'!$A:$A, $A5843)</f>
        <v>6</v>
      </c>
      <c r="X5843" s="13">
        <f>SUMIFS('Fielding Data'!H:H, 'Fielding Data'!$A:$A, $A5843)</f>
        <v>25</v>
      </c>
    </row>
    <row r="5844" spans="1:24" x14ac:dyDescent="0.3">
      <c r="A5844" s="13" t="str">
        <f t="shared" si="183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 t="shared" si="182"/>
        <v>1B</v>
      </c>
      <c r="Q5844" s="13">
        <f>IFERROR(VLOOKUP($A5844, 'Fielding Data'!$A$1:$H$12056, 5, 0), 0)</f>
        <v>2</v>
      </c>
      <c r="R5844" s="13">
        <f>IFERROR(VLOOKUP($A5844, 'Fielding Data'!$A$1:$H$12056, 6, 0), 0)</f>
        <v>0</v>
      </c>
      <c r="S5844" s="13">
        <f>IFERROR(VLOOKUP($A5844, 'Fielding Data'!$A$1:$H$12056, 7, 0), 0)</f>
        <v>0</v>
      </c>
      <c r="T5844" s="13">
        <f>IFERROR(VLOOKUP($A5844, 'Fielding Data'!$A$1:$H$12056, 8, 0), 0)</f>
        <v>0</v>
      </c>
      <c r="U5844" s="13">
        <f>SUMIFS('Fielding Data'!E:E, 'Fielding Data'!$A:$A, $A5844)</f>
        <v>294</v>
      </c>
      <c r="V5844" s="13">
        <f>SUMIFS('Fielding Data'!F:F, 'Fielding Data'!$A:$A, $A5844)</f>
        <v>423</v>
      </c>
      <c r="W5844" s="13">
        <f>SUMIFS('Fielding Data'!G:G, 'Fielding Data'!$A:$A, $A5844)</f>
        <v>11</v>
      </c>
      <c r="X5844" s="13">
        <f>SUMIFS('Fielding Data'!H:H, 'Fielding Data'!$A:$A, $A5844)</f>
        <v>87</v>
      </c>
    </row>
    <row r="5845" spans="1:24" x14ac:dyDescent="0.3">
      <c r="A5845" s="13" t="str">
        <f t="shared" si="183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 t="shared" si="182"/>
        <v>1B</v>
      </c>
      <c r="Q5845" s="13">
        <f>IFERROR(VLOOKUP($A5845, 'Fielding Data'!$A$1:$H$12056, 5, 0), 0)</f>
        <v>99</v>
      </c>
      <c r="R5845" s="13">
        <f>IFERROR(VLOOKUP($A5845, 'Fielding Data'!$A$1:$H$12056, 6, 0), 0)</f>
        <v>12</v>
      </c>
      <c r="S5845" s="13">
        <f>IFERROR(VLOOKUP($A5845, 'Fielding Data'!$A$1:$H$12056, 7, 0), 0)</f>
        <v>2</v>
      </c>
      <c r="T5845" s="13">
        <f>IFERROR(VLOOKUP($A5845, 'Fielding Data'!$A$1:$H$12056, 8, 0), 0)</f>
        <v>13</v>
      </c>
      <c r="U5845" s="13">
        <f>SUMIFS('Fielding Data'!E:E, 'Fielding Data'!$A:$A, $A5845)</f>
        <v>129</v>
      </c>
      <c r="V5845" s="13">
        <f>SUMIFS('Fielding Data'!F:F, 'Fielding Data'!$A:$A, $A5845)</f>
        <v>60</v>
      </c>
      <c r="W5845" s="13">
        <f>SUMIFS('Fielding Data'!G:G, 'Fielding Data'!$A:$A, $A5845)</f>
        <v>2</v>
      </c>
      <c r="X5845" s="13">
        <f>SUMIFS('Fielding Data'!H:H, 'Fielding Data'!$A:$A, $A5845)</f>
        <v>22</v>
      </c>
    </row>
    <row r="5846" spans="1:24" x14ac:dyDescent="0.3">
      <c r="A5846" s="13" t="str">
        <f t="shared" si="183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 t="shared" si="182"/>
        <v>2B</v>
      </c>
      <c r="Q5846" s="13">
        <f>IFERROR(VLOOKUP($A5846, 'Fielding Data'!$A$1:$H$12056, 5, 0), 0)</f>
        <v>24</v>
      </c>
      <c r="R5846" s="13">
        <f>IFERROR(VLOOKUP($A5846, 'Fielding Data'!$A$1:$H$12056, 6, 0), 0)</f>
        <v>41</v>
      </c>
      <c r="S5846" s="13">
        <f>IFERROR(VLOOKUP($A5846, 'Fielding Data'!$A$1:$H$12056, 7, 0), 0)</f>
        <v>0</v>
      </c>
      <c r="T5846" s="13">
        <f>IFERROR(VLOOKUP($A5846, 'Fielding Data'!$A$1:$H$12056, 8, 0), 0)</f>
        <v>4</v>
      </c>
      <c r="U5846" s="13">
        <f>SUMIFS('Fielding Data'!E:E, 'Fielding Data'!$A:$A, $A5846)</f>
        <v>102</v>
      </c>
      <c r="V5846" s="13">
        <f>SUMIFS('Fielding Data'!F:F, 'Fielding Data'!$A:$A, $A5846)</f>
        <v>243</v>
      </c>
      <c r="W5846" s="13">
        <f>SUMIFS('Fielding Data'!G:G, 'Fielding Data'!$A:$A, $A5846)</f>
        <v>9</v>
      </c>
      <c r="X5846" s="13">
        <f>SUMIFS('Fielding Data'!H:H, 'Fielding Data'!$A:$A, $A5846)</f>
        <v>21</v>
      </c>
    </row>
    <row r="5847" spans="1:24" x14ac:dyDescent="0.3">
      <c r="A5847" s="13" t="str">
        <f t="shared" si="183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 t="shared" si="182"/>
        <v>2B</v>
      </c>
      <c r="Q5847" s="13">
        <f>IFERROR(VLOOKUP($A5847, 'Fielding Data'!$A$1:$H$12056, 5, 0), 0)</f>
        <v>28</v>
      </c>
      <c r="R5847" s="13">
        <f>IFERROR(VLOOKUP($A5847, 'Fielding Data'!$A$1:$H$12056, 6, 0), 0)</f>
        <v>45</v>
      </c>
      <c r="S5847" s="13">
        <f>IFERROR(VLOOKUP($A5847, 'Fielding Data'!$A$1:$H$12056, 7, 0), 0)</f>
        <v>3</v>
      </c>
      <c r="T5847" s="13">
        <f>IFERROR(VLOOKUP($A5847, 'Fielding Data'!$A$1:$H$12056, 8, 0), 0)</f>
        <v>8</v>
      </c>
      <c r="U5847" s="13">
        <f>SUMIFS('Fielding Data'!E:E, 'Fielding Data'!$A:$A, $A5847)</f>
        <v>58</v>
      </c>
      <c r="V5847" s="13">
        <f>SUMIFS('Fielding Data'!F:F, 'Fielding Data'!$A:$A, $A5847)</f>
        <v>45</v>
      </c>
      <c r="W5847" s="13">
        <f>SUMIFS('Fielding Data'!G:G, 'Fielding Data'!$A:$A, $A5847)</f>
        <v>3</v>
      </c>
      <c r="X5847" s="13">
        <f>SUMIFS('Fielding Data'!H:H, 'Fielding Data'!$A:$A, $A5847)</f>
        <v>8</v>
      </c>
    </row>
    <row r="5848" spans="1:24" x14ac:dyDescent="0.3">
      <c r="A5848" s="13" t="str">
        <f t="shared" si="183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 t="shared" si="182"/>
        <v>P</v>
      </c>
      <c r="Q5848" s="13">
        <f>IFERROR(VLOOKUP($A5848, 'Fielding Data'!$A$1:$H$12056, 5, 0), 0)</f>
        <v>0</v>
      </c>
      <c r="R5848" s="13">
        <f>IFERROR(VLOOKUP($A5848, 'Fielding Data'!$A$1:$H$12056, 6, 0), 0)</f>
        <v>0</v>
      </c>
      <c r="S5848" s="13">
        <f>IFERROR(VLOOKUP($A5848, 'Fielding Data'!$A$1:$H$12056, 7, 0), 0)</f>
        <v>0</v>
      </c>
      <c r="T5848" s="13">
        <f>IFERROR(VLOOKUP($A5848, 'Fielding Data'!$A$1:$H$12056, 8, 0), 0)</f>
        <v>0</v>
      </c>
      <c r="U5848" s="13">
        <f>SUMIFS('Fielding Data'!E:E, 'Fielding Data'!$A:$A, $A5848)</f>
        <v>0</v>
      </c>
      <c r="V5848" s="13">
        <f>SUMIFS('Fielding Data'!F:F, 'Fielding Data'!$A:$A, $A5848)</f>
        <v>0</v>
      </c>
      <c r="W5848" s="13">
        <f>SUMIFS('Fielding Data'!G:G, 'Fielding Data'!$A:$A, $A5848)</f>
        <v>0</v>
      </c>
      <c r="X5848" s="13">
        <f>SUMIFS('Fielding Data'!H:H, 'Fielding Data'!$A:$A, $A5848)</f>
        <v>0</v>
      </c>
    </row>
    <row r="5849" spans="1:24" x14ac:dyDescent="0.3">
      <c r="A5849" s="13" t="str">
        <f t="shared" si="183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 t="shared" si="182"/>
        <v>P</v>
      </c>
      <c r="Q5849" s="13">
        <f>IFERROR(VLOOKUP($A5849, 'Fielding Data'!$A$1:$H$12056, 5, 0), 0)</f>
        <v>0</v>
      </c>
      <c r="R5849" s="13">
        <f>IFERROR(VLOOKUP($A5849, 'Fielding Data'!$A$1:$H$12056, 6, 0), 0)</f>
        <v>0</v>
      </c>
      <c r="S5849" s="13">
        <f>IFERROR(VLOOKUP($A5849, 'Fielding Data'!$A$1:$H$12056, 7, 0), 0)</f>
        <v>2</v>
      </c>
      <c r="T5849" s="13">
        <f>IFERROR(VLOOKUP($A5849, 'Fielding Data'!$A$1:$H$12056, 8, 0), 0)</f>
        <v>0</v>
      </c>
      <c r="U5849" s="13">
        <f>SUMIFS('Fielding Data'!E:E, 'Fielding Data'!$A:$A, $A5849)</f>
        <v>0</v>
      </c>
      <c r="V5849" s="13">
        <f>SUMIFS('Fielding Data'!F:F, 'Fielding Data'!$A:$A, $A5849)</f>
        <v>0</v>
      </c>
      <c r="W5849" s="13">
        <f>SUMIFS('Fielding Data'!G:G, 'Fielding Data'!$A:$A, $A5849)</f>
        <v>2</v>
      </c>
      <c r="X5849" s="13">
        <f>SUMIFS('Fielding Data'!H:H, 'Fielding Data'!$A:$A, $A5849)</f>
        <v>0</v>
      </c>
    </row>
    <row r="5850" spans="1:24" x14ac:dyDescent="0.3">
      <c r="A5850" s="13" t="str">
        <f t="shared" si="183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 t="shared" si="182"/>
        <v>1B</v>
      </c>
      <c r="Q5850" s="13">
        <f>IFERROR(VLOOKUP($A5850, 'Fielding Data'!$A$1:$H$12056, 5, 0), 0)</f>
        <v>70</v>
      </c>
      <c r="R5850" s="13">
        <f>IFERROR(VLOOKUP($A5850, 'Fielding Data'!$A$1:$H$12056, 6, 0), 0)</f>
        <v>7</v>
      </c>
      <c r="S5850" s="13">
        <f>IFERROR(VLOOKUP($A5850, 'Fielding Data'!$A$1:$H$12056, 7, 0), 0)</f>
        <v>2</v>
      </c>
      <c r="T5850" s="13">
        <f>IFERROR(VLOOKUP($A5850, 'Fielding Data'!$A$1:$H$12056, 8, 0), 0)</f>
        <v>8</v>
      </c>
      <c r="U5850" s="13">
        <f>SUMIFS('Fielding Data'!E:E, 'Fielding Data'!$A:$A, $A5850)</f>
        <v>236</v>
      </c>
      <c r="V5850" s="13">
        <f>SUMIFS('Fielding Data'!F:F, 'Fielding Data'!$A:$A, $A5850)</f>
        <v>9</v>
      </c>
      <c r="W5850" s="13">
        <f>SUMIFS('Fielding Data'!G:G, 'Fielding Data'!$A:$A, $A5850)</f>
        <v>6</v>
      </c>
      <c r="X5850" s="13">
        <f>SUMIFS('Fielding Data'!H:H, 'Fielding Data'!$A:$A, $A5850)</f>
        <v>8</v>
      </c>
    </row>
    <row r="5851" spans="1:24" x14ac:dyDescent="0.3">
      <c r="A5851" s="13" t="str">
        <f t="shared" si="183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 t="shared" si="182"/>
        <v>P</v>
      </c>
      <c r="Q5851" s="13">
        <f>IFERROR(VLOOKUP($A5851, 'Fielding Data'!$A$1:$H$12056, 5, 0), 0)</f>
        <v>7</v>
      </c>
      <c r="R5851" s="13">
        <f>IFERROR(VLOOKUP($A5851, 'Fielding Data'!$A$1:$H$12056, 6, 0), 0)</f>
        <v>22</v>
      </c>
      <c r="S5851" s="13">
        <f>IFERROR(VLOOKUP($A5851, 'Fielding Data'!$A$1:$H$12056, 7, 0), 0)</f>
        <v>2</v>
      </c>
      <c r="T5851" s="13">
        <f>IFERROR(VLOOKUP($A5851, 'Fielding Data'!$A$1:$H$12056, 8, 0), 0)</f>
        <v>3</v>
      </c>
      <c r="U5851" s="13">
        <f>SUMIFS('Fielding Data'!E:E, 'Fielding Data'!$A:$A, $A5851)</f>
        <v>7</v>
      </c>
      <c r="V5851" s="13">
        <f>SUMIFS('Fielding Data'!F:F, 'Fielding Data'!$A:$A, $A5851)</f>
        <v>22</v>
      </c>
      <c r="W5851" s="13">
        <f>SUMIFS('Fielding Data'!G:G, 'Fielding Data'!$A:$A, $A5851)</f>
        <v>2</v>
      </c>
      <c r="X5851" s="13">
        <f>SUMIFS('Fielding Data'!H:H, 'Fielding Data'!$A:$A, $A5851)</f>
        <v>3</v>
      </c>
    </row>
    <row r="5852" spans="1:24" x14ac:dyDescent="0.3">
      <c r="A5852" s="13" t="str">
        <f t="shared" si="183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 t="shared" si="182"/>
        <v>1B</v>
      </c>
      <c r="Q5852" s="13">
        <f>IFERROR(VLOOKUP($A5852, 'Fielding Data'!$A$1:$H$12056, 5, 0), 0)</f>
        <v>88</v>
      </c>
      <c r="R5852" s="13">
        <f>IFERROR(VLOOKUP($A5852, 'Fielding Data'!$A$1:$H$12056, 6, 0), 0)</f>
        <v>9</v>
      </c>
      <c r="S5852" s="13">
        <f>IFERROR(VLOOKUP($A5852, 'Fielding Data'!$A$1:$H$12056, 7, 0), 0)</f>
        <v>3</v>
      </c>
      <c r="T5852" s="13">
        <f>IFERROR(VLOOKUP($A5852, 'Fielding Data'!$A$1:$H$12056, 8, 0), 0)</f>
        <v>3</v>
      </c>
      <c r="U5852" s="13">
        <f>SUMIFS('Fielding Data'!E:E, 'Fielding Data'!$A:$A, $A5852)</f>
        <v>88</v>
      </c>
      <c r="V5852" s="13">
        <f>SUMIFS('Fielding Data'!F:F, 'Fielding Data'!$A:$A, $A5852)</f>
        <v>9</v>
      </c>
      <c r="W5852" s="13">
        <f>SUMIFS('Fielding Data'!G:G, 'Fielding Data'!$A:$A, $A5852)</f>
        <v>3</v>
      </c>
      <c r="X5852" s="13">
        <f>SUMIFS('Fielding Data'!H:H, 'Fielding Data'!$A:$A, $A5852)</f>
        <v>3</v>
      </c>
    </row>
    <row r="5853" spans="1:24" x14ac:dyDescent="0.3">
      <c r="A5853" s="13" t="str">
        <f t="shared" si="183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 t="shared" si="182"/>
        <v>P</v>
      </c>
      <c r="Q5853" s="13">
        <f>IFERROR(VLOOKUP($A5853, 'Fielding Data'!$A$1:$H$12056, 5, 0), 0)</f>
        <v>1</v>
      </c>
      <c r="R5853" s="13">
        <f>IFERROR(VLOOKUP($A5853, 'Fielding Data'!$A$1:$H$12056, 6, 0), 0)</f>
        <v>4</v>
      </c>
      <c r="S5853" s="13">
        <f>IFERROR(VLOOKUP($A5853, 'Fielding Data'!$A$1:$H$12056, 7, 0), 0)</f>
        <v>0</v>
      </c>
      <c r="T5853" s="13">
        <f>IFERROR(VLOOKUP($A5853, 'Fielding Data'!$A$1:$H$12056, 8, 0), 0)</f>
        <v>0</v>
      </c>
      <c r="U5853" s="13">
        <f>SUMIFS('Fielding Data'!E:E, 'Fielding Data'!$A:$A, $A5853)</f>
        <v>1</v>
      </c>
      <c r="V5853" s="13">
        <f>SUMIFS('Fielding Data'!F:F, 'Fielding Data'!$A:$A, $A5853)</f>
        <v>4</v>
      </c>
      <c r="W5853" s="13">
        <f>SUMIFS('Fielding Data'!G:G, 'Fielding Data'!$A:$A, $A5853)</f>
        <v>0</v>
      </c>
      <c r="X5853" s="13">
        <f>SUMIFS('Fielding Data'!H:H, 'Fielding Data'!$A:$A, $A5853)</f>
        <v>0</v>
      </c>
    </row>
    <row r="5854" spans="1:24" x14ac:dyDescent="0.3">
      <c r="A5854" s="13" t="str">
        <f t="shared" si="183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 t="shared" si="182"/>
        <v>C</v>
      </c>
      <c r="Q5854" s="13">
        <f>IFERROR(VLOOKUP($A5854, 'Fielding Data'!$A$1:$H$12056, 5, 0), 0)</f>
        <v>338</v>
      </c>
      <c r="R5854" s="13">
        <f>IFERROR(VLOOKUP($A5854, 'Fielding Data'!$A$1:$H$12056, 6, 0), 0)</f>
        <v>32</v>
      </c>
      <c r="S5854" s="13">
        <f>IFERROR(VLOOKUP($A5854, 'Fielding Data'!$A$1:$H$12056, 7, 0), 0)</f>
        <v>5</v>
      </c>
      <c r="T5854" s="13">
        <f>IFERROR(VLOOKUP($A5854, 'Fielding Data'!$A$1:$H$12056, 8, 0), 0)</f>
        <v>4</v>
      </c>
      <c r="U5854" s="13">
        <f>SUMIFS('Fielding Data'!E:E, 'Fielding Data'!$A:$A, $A5854)</f>
        <v>338</v>
      </c>
      <c r="V5854" s="13">
        <f>SUMIFS('Fielding Data'!F:F, 'Fielding Data'!$A:$A, $A5854)</f>
        <v>32</v>
      </c>
      <c r="W5854" s="13">
        <f>SUMIFS('Fielding Data'!G:G, 'Fielding Data'!$A:$A, $A5854)</f>
        <v>5</v>
      </c>
      <c r="X5854" s="13">
        <f>SUMIFS('Fielding Data'!H:H, 'Fielding Data'!$A:$A, $A5854)</f>
        <v>4</v>
      </c>
    </row>
    <row r="5855" spans="1:24" x14ac:dyDescent="0.3">
      <c r="A5855" s="13" t="str">
        <f t="shared" si="183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 t="shared" si="182"/>
        <v>P</v>
      </c>
      <c r="Q5855" s="13">
        <f>IFERROR(VLOOKUP($A5855, 'Fielding Data'!$A$1:$H$12056, 5, 0), 0)</f>
        <v>0</v>
      </c>
      <c r="R5855" s="13">
        <f>IFERROR(VLOOKUP($A5855, 'Fielding Data'!$A$1:$H$12056, 6, 0), 0)</f>
        <v>0</v>
      </c>
      <c r="S5855" s="13">
        <f>IFERROR(VLOOKUP($A5855, 'Fielding Data'!$A$1:$H$12056, 7, 0), 0)</f>
        <v>0</v>
      </c>
      <c r="T5855" s="13">
        <f>IFERROR(VLOOKUP($A5855, 'Fielding Data'!$A$1:$H$12056, 8, 0), 0)</f>
        <v>0</v>
      </c>
      <c r="U5855" s="13">
        <f>SUMIFS('Fielding Data'!E:E, 'Fielding Data'!$A:$A, $A5855)</f>
        <v>0</v>
      </c>
      <c r="V5855" s="13">
        <f>SUMIFS('Fielding Data'!F:F, 'Fielding Data'!$A:$A, $A5855)</f>
        <v>0</v>
      </c>
      <c r="W5855" s="13">
        <f>SUMIFS('Fielding Data'!G:G, 'Fielding Data'!$A:$A, $A5855)</f>
        <v>0</v>
      </c>
      <c r="X5855" s="13">
        <f>SUMIFS('Fielding Data'!H:H, 'Fielding Data'!$A:$A, $A5855)</f>
        <v>0</v>
      </c>
    </row>
    <row r="5856" spans="1:24" x14ac:dyDescent="0.3">
      <c r="A5856" s="13" t="str">
        <f t="shared" si="183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 t="shared" si="182"/>
        <v>CF</v>
      </c>
      <c r="Q5856" s="13">
        <f>IFERROR(VLOOKUP($A5856, 'Fielding Data'!$A$1:$H$12056, 5, 0), 0)</f>
        <v>146</v>
      </c>
      <c r="R5856" s="13">
        <f>IFERROR(VLOOKUP($A5856, 'Fielding Data'!$A$1:$H$12056, 6, 0), 0)</f>
        <v>2</v>
      </c>
      <c r="S5856" s="13">
        <f>IFERROR(VLOOKUP($A5856, 'Fielding Data'!$A$1:$H$12056, 7, 0), 0)</f>
        <v>0</v>
      </c>
      <c r="T5856" s="13">
        <f>IFERROR(VLOOKUP($A5856, 'Fielding Data'!$A$1:$H$12056, 8, 0), 0)</f>
        <v>0</v>
      </c>
      <c r="U5856" s="13">
        <f>SUMIFS('Fielding Data'!E:E, 'Fielding Data'!$A:$A, $A5856)</f>
        <v>508</v>
      </c>
      <c r="V5856" s="13">
        <f>SUMIFS('Fielding Data'!F:F, 'Fielding Data'!$A:$A, $A5856)</f>
        <v>6</v>
      </c>
      <c r="W5856" s="13">
        <f>SUMIFS('Fielding Data'!G:G, 'Fielding Data'!$A:$A, $A5856)</f>
        <v>0</v>
      </c>
      <c r="X5856" s="13">
        <f>SUMIFS('Fielding Data'!H:H, 'Fielding Data'!$A:$A, $A5856)</f>
        <v>0</v>
      </c>
    </row>
    <row r="5857" spans="1:24" x14ac:dyDescent="0.3">
      <c r="A5857" s="13" t="str">
        <f t="shared" si="183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 t="shared" si="182"/>
        <v>P</v>
      </c>
      <c r="Q5857" s="13">
        <f>IFERROR(VLOOKUP($A5857, 'Fielding Data'!$A$1:$H$12056, 5, 0), 0)</f>
        <v>26</v>
      </c>
      <c r="R5857" s="13">
        <f>IFERROR(VLOOKUP($A5857, 'Fielding Data'!$A$1:$H$12056, 6, 0), 0)</f>
        <v>20</v>
      </c>
      <c r="S5857" s="13">
        <f>IFERROR(VLOOKUP($A5857, 'Fielding Data'!$A$1:$H$12056, 7, 0), 0)</f>
        <v>2</v>
      </c>
      <c r="T5857" s="13">
        <f>IFERROR(VLOOKUP($A5857, 'Fielding Data'!$A$1:$H$12056, 8, 0), 0)</f>
        <v>0</v>
      </c>
      <c r="U5857" s="13">
        <f>SUMIFS('Fielding Data'!E:E, 'Fielding Data'!$A:$A, $A5857)</f>
        <v>26</v>
      </c>
      <c r="V5857" s="13">
        <f>SUMIFS('Fielding Data'!F:F, 'Fielding Data'!$A:$A, $A5857)</f>
        <v>20</v>
      </c>
      <c r="W5857" s="13">
        <f>SUMIFS('Fielding Data'!G:G, 'Fielding Data'!$A:$A, $A5857)</f>
        <v>2</v>
      </c>
      <c r="X5857" s="13">
        <f>SUMIFS('Fielding Data'!H:H, 'Fielding Data'!$A:$A, $A5857)</f>
        <v>0</v>
      </c>
    </row>
    <row r="5858" spans="1:24" x14ac:dyDescent="0.3">
      <c r="A5858" s="13" t="str">
        <f t="shared" si="183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 t="shared" si="182"/>
        <v>P</v>
      </c>
      <c r="Q5858" s="13">
        <f>IFERROR(VLOOKUP($A5858, 'Fielding Data'!$A$1:$H$12056, 5, 0), 0)</f>
        <v>0</v>
      </c>
      <c r="R5858" s="13">
        <f>IFERROR(VLOOKUP($A5858, 'Fielding Data'!$A$1:$H$12056, 6, 0), 0)</f>
        <v>0</v>
      </c>
      <c r="S5858" s="13">
        <f>IFERROR(VLOOKUP($A5858, 'Fielding Data'!$A$1:$H$12056, 7, 0), 0)</f>
        <v>0</v>
      </c>
      <c r="T5858" s="13">
        <f>IFERROR(VLOOKUP($A5858, 'Fielding Data'!$A$1:$H$12056, 8, 0), 0)</f>
        <v>0</v>
      </c>
      <c r="U5858" s="13">
        <f>SUMIFS('Fielding Data'!E:E, 'Fielding Data'!$A:$A, $A5858)</f>
        <v>0</v>
      </c>
      <c r="V5858" s="13">
        <f>SUMIFS('Fielding Data'!F:F, 'Fielding Data'!$A:$A, $A5858)</f>
        <v>0</v>
      </c>
      <c r="W5858" s="13">
        <f>SUMIFS('Fielding Data'!G:G, 'Fielding Data'!$A:$A, $A5858)</f>
        <v>0</v>
      </c>
      <c r="X5858" s="13">
        <f>SUMIFS('Fielding Data'!H:H, 'Fielding Data'!$A:$A, $A5858)</f>
        <v>0</v>
      </c>
    </row>
    <row r="5859" spans="1:24" x14ac:dyDescent="0.3">
      <c r="A5859" s="13" t="str">
        <f t="shared" si="183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 t="shared" si="182"/>
        <v>P</v>
      </c>
      <c r="Q5859" s="13">
        <f>IFERROR(VLOOKUP($A5859, 'Fielding Data'!$A$1:$H$12056, 5, 0), 0)</f>
        <v>10</v>
      </c>
      <c r="R5859" s="13">
        <f>IFERROR(VLOOKUP($A5859, 'Fielding Data'!$A$1:$H$12056, 6, 0), 0)</f>
        <v>23</v>
      </c>
      <c r="S5859" s="13">
        <f>IFERROR(VLOOKUP($A5859, 'Fielding Data'!$A$1:$H$12056, 7, 0), 0)</f>
        <v>6</v>
      </c>
      <c r="T5859" s="13">
        <f>IFERROR(VLOOKUP($A5859, 'Fielding Data'!$A$1:$H$12056, 8, 0), 0)</f>
        <v>2</v>
      </c>
      <c r="U5859" s="13">
        <f>SUMIFS('Fielding Data'!E:E, 'Fielding Data'!$A:$A, $A5859)</f>
        <v>10</v>
      </c>
      <c r="V5859" s="13">
        <f>SUMIFS('Fielding Data'!F:F, 'Fielding Data'!$A:$A, $A5859)</f>
        <v>23</v>
      </c>
      <c r="W5859" s="13">
        <f>SUMIFS('Fielding Data'!G:G, 'Fielding Data'!$A:$A, $A5859)</f>
        <v>6</v>
      </c>
      <c r="X5859" s="13">
        <f>SUMIFS('Fielding Data'!H:H, 'Fielding Data'!$A:$A, $A5859)</f>
        <v>2</v>
      </c>
    </row>
    <row r="5860" spans="1:24" x14ac:dyDescent="0.3">
      <c r="A5860" s="13" t="str">
        <f t="shared" si="183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 t="shared" si="182"/>
        <v>1B</v>
      </c>
      <c r="Q5860" s="13">
        <f>IFERROR(VLOOKUP($A5860, 'Fielding Data'!$A$1:$H$12056, 5, 0), 0)</f>
        <v>25</v>
      </c>
      <c r="R5860" s="13">
        <f>IFERROR(VLOOKUP($A5860, 'Fielding Data'!$A$1:$H$12056, 6, 0), 0)</f>
        <v>0</v>
      </c>
      <c r="S5860" s="13">
        <f>IFERROR(VLOOKUP($A5860, 'Fielding Data'!$A$1:$H$12056, 7, 0), 0)</f>
        <v>0</v>
      </c>
      <c r="T5860" s="13">
        <f>IFERROR(VLOOKUP($A5860, 'Fielding Data'!$A$1:$H$12056, 8, 0), 0)</f>
        <v>1</v>
      </c>
      <c r="U5860" s="13">
        <f>SUMIFS('Fielding Data'!E:E, 'Fielding Data'!$A:$A, $A5860)</f>
        <v>455</v>
      </c>
      <c r="V5860" s="13">
        <f>SUMIFS('Fielding Data'!F:F, 'Fielding Data'!$A:$A, $A5860)</f>
        <v>10</v>
      </c>
      <c r="W5860" s="13">
        <f>SUMIFS('Fielding Data'!G:G, 'Fielding Data'!$A:$A, $A5860)</f>
        <v>16</v>
      </c>
      <c r="X5860" s="13">
        <f>SUMIFS('Fielding Data'!H:H, 'Fielding Data'!$A:$A, $A5860)</f>
        <v>1</v>
      </c>
    </row>
    <row r="5861" spans="1:24" x14ac:dyDescent="0.3">
      <c r="A5861" s="13" t="str">
        <f t="shared" si="183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 t="shared" si="182"/>
        <v>OF</v>
      </c>
      <c r="Q5861" s="13">
        <f>IFERROR(VLOOKUP($A5861, 'Fielding Data'!$A$1:$H$12056, 5, 0), 0)</f>
        <v>56</v>
      </c>
      <c r="R5861" s="13">
        <f>IFERROR(VLOOKUP($A5861, 'Fielding Data'!$A$1:$H$12056, 6, 0), 0)</f>
        <v>1</v>
      </c>
      <c r="S5861" s="13">
        <f>IFERROR(VLOOKUP($A5861, 'Fielding Data'!$A$1:$H$12056, 7, 0), 0)</f>
        <v>0</v>
      </c>
      <c r="T5861" s="13">
        <f>IFERROR(VLOOKUP($A5861, 'Fielding Data'!$A$1:$H$12056, 8, 0), 0)</f>
        <v>0</v>
      </c>
      <c r="U5861" s="13">
        <f>SUMIFS('Fielding Data'!E:E, 'Fielding Data'!$A:$A, $A5861)</f>
        <v>112</v>
      </c>
      <c r="V5861" s="13">
        <f>SUMIFS('Fielding Data'!F:F, 'Fielding Data'!$A:$A, $A5861)</f>
        <v>2</v>
      </c>
      <c r="W5861" s="13">
        <f>SUMIFS('Fielding Data'!G:G, 'Fielding Data'!$A:$A, $A5861)</f>
        <v>0</v>
      </c>
      <c r="X5861" s="13">
        <f>SUMIFS('Fielding Data'!H:H, 'Fielding Data'!$A:$A, $A5861)</f>
        <v>0</v>
      </c>
    </row>
    <row r="5862" spans="1:24" x14ac:dyDescent="0.3">
      <c r="A5862" s="13" t="str">
        <f t="shared" si="183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 t="shared" si="182"/>
        <v>P</v>
      </c>
      <c r="Q5862" s="13">
        <f>IFERROR(VLOOKUP($A5862, 'Fielding Data'!$A$1:$H$12056, 5, 0), 0)</f>
        <v>3</v>
      </c>
      <c r="R5862" s="13">
        <f>IFERROR(VLOOKUP($A5862, 'Fielding Data'!$A$1:$H$12056, 6, 0), 0)</f>
        <v>12</v>
      </c>
      <c r="S5862" s="13">
        <f>IFERROR(VLOOKUP($A5862, 'Fielding Data'!$A$1:$H$12056, 7, 0), 0)</f>
        <v>0</v>
      </c>
      <c r="T5862" s="13">
        <f>IFERROR(VLOOKUP($A5862, 'Fielding Data'!$A$1:$H$12056, 8, 0), 0)</f>
        <v>0</v>
      </c>
      <c r="U5862" s="13">
        <f>SUMIFS('Fielding Data'!E:E, 'Fielding Data'!$A:$A, $A5862)</f>
        <v>3</v>
      </c>
      <c r="V5862" s="13">
        <f>SUMIFS('Fielding Data'!F:F, 'Fielding Data'!$A:$A, $A5862)</f>
        <v>12</v>
      </c>
      <c r="W5862" s="13">
        <f>SUMIFS('Fielding Data'!G:G, 'Fielding Data'!$A:$A, $A5862)</f>
        <v>0</v>
      </c>
      <c r="X5862" s="13">
        <f>SUMIFS('Fielding Data'!H:H, 'Fielding Data'!$A:$A, $A5862)</f>
        <v>0</v>
      </c>
    </row>
    <row r="5863" spans="1:24" x14ac:dyDescent="0.3">
      <c r="A5863" s="13" t="str">
        <f t="shared" si="183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 t="shared" si="182"/>
        <v>SS</v>
      </c>
      <c r="Q5863" s="13">
        <f>IFERROR(VLOOKUP($A5863, 'Fielding Data'!$A$1:$H$12056, 5, 0), 0)</f>
        <v>104</v>
      </c>
      <c r="R5863" s="13">
        <f>IFERROR(VLOOKUP($A5863, 'Fielding Data'!$A$1:$H$12056, 6, 0), 0)</f>
        <v>229</v>
      </c>
      <c r="S5863" s="13">
        <f>IFERROR(VLOOKUP($A5863, 'Fielding Data'!$A$1:$H$12056, 7, 0), 0)</f>
        <v>18</v>
      </c>
      <c r="T5863" s="13">
        <f>IFERROR(VLOOKUP($A5863, 'Fielding Data'!$A$1:$H$12056, 8, 0), 0)</f>
        <v>45</v>
      </c>
      <c r="U5863" s="13">
        <f>SUMIFS('Fielding Data'!E:E, 'Fielding Data'!$A:$A, $A5863)</f>
        <v>104</v>
      </c>
      <c r="V5863" s="13">
        <f>SUMIFS('Fielding Data'!F:F, 'Fielding Data'!$A:$A, $A5863)</f>
        <v>229</v>
      </c>
      <c r="W5863" s="13">
        <f>SUMIFS('Fielding Data'!G:G, 'Fielding Data'!$A:$A, $A5863)</f>
        <v>18</v>
      </c>
      <c r="X5863" s="13">
        <f>SUMIFS('Fielding Data'!H:H, 'Fielding Data'!$A:$A, $A5863)</f>
        <v>45</v>
      </c>
    </row>
    <row r="5864" spans="1:24" x14ac:dyDescent="0.3">
      <c r="A5864" s="13" t="str">
        <f t="shared" si="183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 t="shared" si="182"/>
        <v>P</v>
      </c>
      <c r="Q5864" s="13">
        <f>IFERROR(VLOOKUP($A5864, 'Fielding Data'!$A$1:$H$12056, 5, 0), 0)</f>
        <v>0</v>
      </c>
      <c r="R5864" s="13">
        <f>IFERROR(VLOOKUP($A5864, 'Fielding Data'!$A$1:$H$12056, 6, 0), 0)</f>
        <v>0</v>
      </c>
      <c r="S5864" s="13">
        <f>IFERROR(VLOOKUP($A5864, 'Fielding Data'!$A$1:$H$12056, 7, 0), 0)</f>
        <v>0</v>
      </c>
      <c r="T5864" s="13">
        <f>IFERROR(VLOOKUP($A5864, 'Fielding Data'!$A$1:$H$12056, 8, 0), 0)</f>
        <v>0</v>
      </c>
      <c r="U5864" s="13">
        <f>SUMIFS('Fielding Data'!E:E, 'Fielding Data'!$A:$A, $A5864)</f>
        <v>0</v>
      </c>
      <c r="V5864" s="13">
        <f>SUMIFS('Fielding Data'!F:F, 'Fielding Data'!$A:$A, $A5864)</f>
        <v>0</v>
      </c>
      <c r="W5864" s="13">
        <f>SUMIFS('Fielding Data'!G:G, 'Fielding Data'!$A:$A, $A5864)</f>
        <v>0</v>
      </c>
      <c r="X5864" s="13">
        <f>SUMIFS('Fielding Data'!H:H, 'Fielding Data'!$A:$A, $A5864)</f>
        <v>0</v>
      </c>
    </row>
    <row r="5865" spans="1:24" x14ac:dyDescent="0.3">
      <c r="A5865" s="13" t="str">
        <f t="shared" si="183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 t="shared" si="182"/>
        <v>P</v>
      </c>
      <c r="Q5865" s="13">
        <f>IFERROR(VLOOKUP($A5865, 'Fielding Data'!$A$1:$H$12056, 5, 0), 0)</f>
        <v>2</v>
      </c>
      <c r="R5865" s="13">
        <f>IFERROR(VLOOKUP($A5865, 'Fielding Data'!$A$1:$H$12056, 6, 0), 0)</f>
        <v>9</v>
      </c>
      <c r="S5865" s="13">
        <f>IFERROR(VLOOKUP($A5865, 'Fielding Data'!$A$1:$H$12056, 7, 0), 0)</f>
        <v>1</v>
      </c>
      <c r="T5865" s="13">
        <f>IFERROR(VLOOKUP($A5865, 'Fielding Data'!$A$1:$H$12056, 8, 0), 0)</f>
        <v>1</v>
      </c>
      <c r="U5865" s="13">
        <f>SUMIFS('Fielding Data'!E:E, 'Fielding Data'!$A:$A, $A5865)</f>
        <v>2</v>
      </c>
      <c r="V5865" s="13">
        <f>SUMIFS('Fielding Data'!F:F, 'Fielding Data'!$A:$A, $A5865)</f>
        <v>9</v>
      </c>
      <c r="W5865" s="13">
        <f>SUMIFS('Fielding Data'!G:G, 'Fielding Data'!$A:$A, $A5865)</f>
        <v>1</v>
      </c>
      <c r="X5865" s="13">
        <f>SUMIFS('Fielding Data'!H:H, 'Fielding Data'!$A:$A, $A5865)</f>
        <v>1</v>
      </c>
    </row>
    <row r="5866" spans="1:24" x14ac:dyDescent="0.3">
      <c r="A5866" s="13" t="str">
        <f t="shared" si="183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 t="shared" si="182"/>
        <v>P</v>
      </c>
      <c r="Q5866" s="13">
        <f>IFERROR(VLOOKUP($A5866, 'Fielding Data'!$A$1:$H$12056, 5, 0), 0)</f>
        <v>0</v>
      </c>
      <c r="R5866" s="13">
        <f>IFERROR(VLOOKUP($A5866, 'Fielding Data'!$A$1:$H$12056, 6, 0), 0)</f>
        <v>0</v>
      </c>
      <c r="S5866" s="13">
        <f>IFERROR(VLOOKUP($A5866, 'Fielding Data'!$A$1:$H$12056, 7, 0), 0)</f>
        <v>0</v>
      </c>
      <c r="T5866" s="13">
        <f>IFERROR(VLOOKUP($A5866, 'Fielding Data'!$A$1:$H$12056, 8, 0), 0)</f>
        <v>0</v>
      </c>
      <c r="U5866" s="13">
        <f>SUMIFS('Fielding Data'!E:E, 'Fielding Data'!$A:$A, $A5866)</f>
        <v>0</v>
      </c>
      <c r="V5866" s="13">
        <f>SUMIFS('Fielding Data'!F:F, 'Fielding Data'!$A:$A, $A5866)</f>
        <v>0</v>
      </c>
      <c r="W5866" s="13">
        <f>SUMIFS('Fielding Data'!G:G, 'Fielding Data'!$A:$A, $A5866)</f>
        <v>0</v>
      </c>
      <c r="X5866" s="13">
        <f>SUMIFS('Fielding Data'!H:H, 'Fielding Data'!$A:$A, $A5866)</f>
        <v>0</v>
      </c>
    </row>
    <row r="5867" spans="1:24" x14ac:dyDescent="0.3">
      <c r="A5867" s="13" t="str">
        <f t="shared" si="183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 t="shared" si="182"/>
        <v>P</v>
      </c>
      <c r="Q5867" s="13">
        <f>IFERROR(VLOOKUP($A5867, 'Fielding Data'!$A$1:$H$12056, 5, 0), 0)</f>
        <v>11</v>
      </c>
      <c r="R5867" s="13">
        <f>IFERROR(VLOOKUP($A5867, 'Fielding Data'!$A$1:$H$12056, 6, 0), 0)</f>
        <v>19</v>
      </c>
      <c r="S5867" s="13">
        <f>IFERROR(VLOOKUP($A5867, 'Fielding Data'!$A$1:$H$12056, 7, 0), 0)</f>
        <v>2</v>
      </c>
      <c r="T5867" s="13">
        <f>IFERROR(VLOOKUP($A5867, 'Fielding Data'!$A$1:$H$12056, 8, 0), 0)</f>
        <v>1</v>
      </c>
      <c r="U5867" s="13">
        <f>SUMIFS('Fielding Data'!E:E, 'Fielding Data'!$A:$A, $A5867)</f>
        <v>11</v>
      </c>
      <c r="V5867" s="13">
        <f>SUMIFS('Fielding Data'!F:F, 'Fielding Data'!$A:$A, $A5867)</f>
        <v>19</v>
      </c>
      <c r="W5867" s="13">
        <f>SUMIFS('Fielding Data'!G:G, 'Fielding Data'!$A:$A, $A5867)</f>
        <v>2</v>
      </c>
      <c r="X5867" s="13">
        <f>SUMIFS('Fielding Data'!H:H, 'Fielding Data'!$A:$A, $A5867)</f>
        <v>1</v>
      </c>
    </row>
    <row r="5868" spans="1:24" x14ac:dyDescent="0.3">
      <c r="A5868" s="13" t="str">
        <f t="shared" si="183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 t="shared" si="182"/>
        <v>1B</v>
      </c>
      <c r="Q5868" s="13">
        <f>IFERROR(VLOOKUP($A5868, 'Fielding Data'!$A$1:$H$12056, 5, 0), 0)</f>
        <v>341</v>
      </c>
      <c r="R5868" s="13">
        <f>IFERROR(VLOOKUP($A5868, 'Fielding Data'!$A$1:$H$12056, 6, 0), 0)</f>
        <v>21</v>
      </c>
      <c r="S5868" s="13">
        <f>IFERROR(VLOOKUP($A5868, 'Fielding Data'!$A$1:$H$12056, 7, 0), 0)</f>
        <v>2</v>
      </c>
      <c r="T5868" s="13">
        <f>IFERROR(VLOOKUP($A5868, 'Fielding Data'!$A$1:$H$12056, 8, 0), 0)</f>
        <v>28</v>
      </c>
      <c r="U5868" s="13">
        <f>SUMIFS('Fielding Data'!E:E, 'Fielding Data'!$A:$A, $A5868)</f>
        <v>454</v>
      </c>
      <c r="V5868" s="13">
        <f>SUMIFS('Fielding Data'!F:F, 'Fielding Data'!$A:$A, $A5868)</f>
        <v>25</v>
      </c>
      <c r="W5868" s="13">
        <f>SUMIFS('Fielding Data'!G:G, 'Fielding Data'!$A:$A, $A5868)</f>
        <v>2</v>
      </c>
      <c r="X5868" s="13">
        <f>SUMIFS('Fielding Data'!H:H, 'Fielding Data'!$A:$A, $A5868)</f>
        <v>28</v>
      </c>
    </row>
    <row r="5869" spans="1:24" x14ac:dyDescent="0.3">
      <c r="A5869" s="13" t="str">
        <f t="shared" si="183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 t="shared" si="182"/>
        <v>P</v>
      </c>
      <c r="Q5869" s="13">
        <f>IFERROR(VLOOKUP($A5869, 'Fielding Data'!$A$1:$H$12056, 5, 0), 0)</f>
        <v>9</v>
      </c>
      <c r="R5869" s="13">
        <f>IFERROR(VLOOKUP($A5869, 'Fielding Data'!$A$1:$H$12056, 6, 0), 0)</f>
        <v>25</v>
      </c>
      <c r="S5869" s="13">
        <f>IFERROR(VLOOKUP($A5869, 'Fielding Data'!$A$1:$H$12056, 7, 0), 0)</f>
        <v>3</v>
      </c>
      <c r="T5869" s="13">
        <f>IFERROR(VLOOKUP($A5869, 'Fielding Data'!$A$1:$H$12056, 8, 0), 0)</f>
        <v>1</v>
      </c>
      <c r="U5869" s="13">
        <f>SUMIFS('Fielding Data'!E:E, 'Fielding Data'!$A:$A, $A5869)</f>
        <v>9</v>
      </c>
      <c r="V5869" s="13">
        <f>SUMIFS('Fielding Data'!F:F, 'Fielding Data'!$A:$A, $A5869)</f>
        <v>25</v>
      </c>
      <c r="W5869" s="13">
        <f>SUMIFS('Fielding Data'!G:G, 'Fielding Data'!$A:$A, $A5869)</f>
        <v>3</v>
      </c>
      <c r="X5869" s="13">
        <f>SUMIFS('Fielding Data'!H:H, 'Fielding Data'!$A:$A, $A5869)</f>
        <v>1</v>
      </c>
    </row>
    <row r="5870" spans="1:24" x14ac:dyDescent="0.3">
      <c r="A5870" s="13" t="str">
        <f t="shared" si="183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 t="shared" si="182"/>
        <v>1B</v>
      </c>
      <c r="Q5870" s="13">
        <f>IFERROR(VLOOKUP($A5870, 'Fielding Data'!$A$1:$H$12056, 5, 0), 0)</f>
        <v>499</v>
      </c>
      <c r="R5870" s="13">
        <f>IFERROR(VLOOKUP($A5870, 'Fielding Data'!$A$1:$H$12056, 6, 0), 0)</f>
        <v>63</v>
      </c>
      <c r="S5870" s="13">
        <f>IFERROR(VLOOKUP($A5870, 'Fielding Data'!$A$1:$H$12056, 7, 0), 0)</f>
        <v>7</v>
      </c>
      <c r="T5870" s="13">
        <f>IFERROR(VLOOKUP($A5870, 'Fielding Data'!$A$1:$H$12056, 8, 0), 0)</f>
        <v>39</v>
      </c>
      <c r="U5870" s="13">
        <f>SUMIFS('Fielding Data'!E:E, 'Fielding Data'!$A:$A, $A5870)</f>
        <v>499</v>
      </c>
      <c r="V5870" s="13">
        <f>SUMIFS('Fielding Data'!F:F, 'Fielding Data'!$A:$A, $A5870)</f>
        <v>63</v>
      </c>
      <c r="W5870" s="13">
        <f>SUMIFS('Fielding Data'!G:G, 'Fielding Data'!$A:$A, $A5870)</f>
        <v>7</v>
      </c>
      <c r="X5870" s="13">
        <f>SUMIFS('Fielding Data'!H:H, 'Fielding Data'!$A:$A, $A5870)</f>
        <v>39</v>
      </c>
    </row>
    <row r="5871" spans="1:24" x14ac:dyDescent="0.3">
      <c r="A5871" s="13" t="str">
        <f t="shared" si="183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 t="shared" si="182"/>
        <v>P</v>
      </c>
      <c r="Q5871" s="13">
        <f>IFERROR(VLOOKUP($A5871, 'Fielding Data'!$A$1:$H$12056, 5, 0), 0)</f>
        <v>12</v>
      </c>
      <c r="R5871" s="13">
        <f>IFERROR(VLOOKUP($A5871, 'Fielding Data'!$A$1:$H$12056, 6, 0), 0)</f>
        <v>13</v>
      </c>
      <c r="S5871" s="13">
        <f>IFERROR(VLOOKUP($A5871, 'Fielding Data'!$A$1:$H$12056, 7, 0), 0)</f>
        <v>0</v>
      </c>
      <c r="T5871" s="13">
        <f>IFERROR(VLOOKUP($A5871, 'Fielding Data'!$A$1:$H$12056, 8, 0), 0)</f>
        <v>1</v>
      </c>
      <c r="U5871" s="13">
        <f>SUMIFS('Fielding Data'!E:E, 'Fielding Data'!$A:$A, $A5871)</f>
        <v>12</v>
      </c>
      <c r="V5871" s="13">
        <f>SUMIFS('Fielding Data'!F:F, 'Fielding Data'!$A:$A, $A5871)</f>
        <v>13</v>
      </c>
      <c r="W5871" s="13">
        <f>SUMIFS('Fielding Data'!G:G, 'Fielding Data'!$A:$A, $A5871)</f>
        <v>0</v>
      </c>
      <c r="X5871" s="13">
        <f>SUMIFS('Fielding Data'!H:H, 'Fielding Data'!$A:$A, $A5871)</f>
        <v>1</v>
      </c>
    </row>
    <row r="5872" spans="1:24" x14ac:dyDescent="0.3">
      <c r="A5872" s="13" t="str">
        <f t="shared" si="183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 t="shared" si="182"/>
        <v>P</v>
      </c>
      <c r="Q5872" s="13">
        <f>IFERROR(VLOOKUP($A5872, 'Fielding Data'!$A$1:$H$12056, 5, 0), 0)</f>
        <v>4</v>
      </c>
      <c r="R5872" s="13">
        <f>IFERROR(VLOOKUP($A5872, 'Fielding Data'!$A$1:$H$12056, 6, 0), 0)</f>
        <v>8</v>
      </c>
      <c r="S5872" s="13">
        <f>IFERROR(VLOOKUP($A5872, 'Fielding Data'!$A$1:$H$12056, 7, 0), 0)</f>
        <v>0</v>
      </c>
      <c r="T5872" s="13">
        <f>IFERROR(VLOOKUP($A5872, 'Fielding Data'!$A$1:$H$12056, 8, 0), 0)</f>
        <v>0</v>
      </c>
      <c r="U5872" s="13">
        <f>SUMIFS('Fielding Data'!E:E, 'Fielding Data'!$A:$A, $A5872)</f>
        <v>4</v>
      </c>
      <c r="V5872" s="13">
        <f>SUMIFS('Fielding Data'!F:F, 'Fielding Data'!$A:$A, $A5872)</f>
        <v>8</v>
      </c>
      <c r="W5872" s="13">
        <f>SUMIFS('Fielding Data'!G:G, 'Fielding Data'!$A:$A, $A5872)</f>
        <v>0</v>
      </c>
      <c r="X5872" s="13">
        <f>SUMIFS('Fielding Data'!H:H, 'Fielding Data'!$A:$A, $A5872)</f>
        <v>0</v>
      </c>
    </row>
    <row r="5873" spans="1:24" x14ac:dyDescent="0.3">
      <c r="A5873" s="13" t="str">
        <f t="shared" si="183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 t="shared" si="182"/>
        <v>P</v>
      </c>
      <c r="Q5873" s="13">
        <f>IFERROR(VLOOKUP($A5873, 'Fielding Data'!$A$1:$H$12056, 5, 0), 0)</f>
        <v>0</v>
      </c>
      <c r="R5873" s="13">
        <f>IFERROR(VLOOKUP($A5873, 'Fielding Data'!$A$1:$H$12056, 6, 0), 0)</f>
        <v>2</v>
      </c>
      <c r="S5873" s="13">
        <f>IFERROR(VLOOKUP($A5873, 'Fielding Data'!$A$1:$H$12056, 7, 0), 0)</f>
        <v>0</v>
      </c>
      <c r="T5873" s="13">
        <f>IFERROR(VLOOKUP($A5873, 'Fielding Data'!$A$1:$H$12056, 8, 0), 0)</f>
        <v>0</v>
      </c>
      <c r="U5873" s="13">
        <f>SUMIFS('Fielding Data'!E:E, 'Fielding Data'!$A:$A, $A5873)</f>
        <v>0</v>
      </c>
      <c r="V5873" s="13">
        <f>SUMIFS('Fielding Data'!F:F, 'Fielding Data'!$A:$A, $A5873)</f>
        <v>2</v>
      </c>
      <c r="W5873" s="13">
        <f>SUMIFS('Fielding Data'!G:G, 'Fielding Data'!$A:$A, $A5873)</f>
        <v>0</v>
      </c>
      <c r="X5873" s="13">
        <f>SUMIFS('Fielding Data'!H:H, 'Fielding Data'!$A:$A, $A5873)</f>
        <v>0</v>
      </c>
    </row>
    <row r="5874" spans="1:24" x14ac:dyDescent="0.3">
      <c r="A5874" s="13" t="str">
        <f t="shared" si="183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 t="shared" si="182"/>
        <v>P</v>
      </c>
      <c r="Q5874" s="13">
        <f>IFERROR(VLOOKUP($A5874, 'Fielding Data'!$A$1:$H$12056, 5, 0), 0)</f>
        <v>20</v>
      </c>
      <c r="R5874" s="13">
        <f>IFERROR(VLOOKUP($A5874, 'Fielding Data'!$A$1:$H$12056, 6, 0), 0)</f>
        <v>30</v>
      </c>
      <c r="S5874" s="13">
        <f>IFERROR(VLOOKUP($A5874, 'Fielding Data'!$A$1:$H$12056, 7, 0), 0)</f>
        <v>1</v>
      </c>
      <c r="T5874" s="13">
        <f>IFERROR(VLOOKUP($A5874, 'Fielding Data'!$A$1:$H$12056, 8, 0), 0)</f>
        <v>2</v>
      </c>
      <c r="U5874" s="13">
        <f>SUMIFS('Fielding Data'!E:E, 'Fielding Data'!$A:$A, $A5874)</f>
        <v>20</v>
      </c>
      <c r="V5874" s="13">
        <f>SUMIFS('Fielding Data'!F:F, 'Fielding Data'!$A:$A, $A5874)</f>
        <v>30</v>
      </c>
      <c r="W5874" s="13">
        <f>SUMIFS('Fielding Data'!G:G, 'Fielding Data'!$A:$A, $A5874)</f>
        <v>1</v>
      </c>
      <c r="X5874" s="13">
        <f>SUMIFS('Fielding Data'!H:H, 'Fielding Data'!$A:$A, $A5874)</f>
        <v>2</v>
      </c>
    </row>
    <row r="5875" spans="1:24" x14ac:dyDescent="0.3">
      <c r="A5875" s="13" t="str">
        <f t="shared" si="183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 t="shared" si="182"/>
        <v>P</v>
      </c>
      <c r="Q5875" s="13">
        <f>IFERROR(VLOOKUP($A5875, 'Fielding Data'!$A$1:$H$12056, 5, 0), 0)</f>
        <v>4</v>
      </c>
      <c r="R5875" s="13">
        <f>IFERROR(VLOOKUP($A5875, 'Fielding Data'!$A$1:$H$12056, 6, 0), 0)</f>
        <v>3</v>
      </c>
      <c r="S5875" s="13">
        <f>IFERROR(VLOOKUP($A5875, 'Fielding Data'!$A$1:$H$12056, 7, 0), 0)</f>
        <v>0</v>
      </c>
      <c r="T5875" s="13">
        <f>IFERROR(VLOOKUP($A5875, 'Fielding Data'!$A$1:$H$12056, 8, 0), 0)</f>
        <v>0</v>
      </c>
      <c r="U5875" s="13">
        <f>SUMIFS('Fielding Data'!E:E, 'Fielding Data'!$A:$A, $A5875)</f>
        <v>4</v>
      </c>
      <c r="V5875" s="13">
        <f>SUMIFS('Fielding Data'!F:F, 'Fielding Data'!$A:$A, $A5875)</f>
        <v>3</v>
      </c>
      <c r="W5875" s="13">
        <f>SUMIFS('Fielding Data'!G:G, 'Fielding Data'!$A:$A, $A5875)</f>
        <v>0</v>
      </c>
      <c r="X5875" s="13">
        <f>SUMIFS('Fielding Data'!H:H, 'Fielding Data'!$A:$A, $A5875)</f>
        <v>0</v>
      </c>
    </row>
    <row r="5876" spans="1:24" x14ac:dyDescent="0.3">
      <c r="A5876" s="13" t="str">
        <f t="shared" si="183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 t="shared" si="182"/>
        <v>1B</v>
      </c>
      <c r="Q5876" s="13">
        <f>IFERROR(VLOOKUP($A5876, 'Fielding Data'!$A$1:$H$12056, 5, 0), 0)</f>
        <v>45</v>
      </c>
      <c r="R5876" s="13">
        <f>IFERROR(VLOOKUP($A5876, 'Fielding Data'!$A$1:$H$12056, 6, 0), 0)</f>
        <v>2</v>
      </c>
      <c r="S5876" s="13">
        <f>IFERROR(VLOOKUP($A5876, 'Fielding Data'!$A$1:$H$12056, 7, 0), 0)</f>
        <v>1</v>
      </c>
      <c r="T5876" s="13">
        <f>IFERROR(VLOOKUP($A5876, 'Fielding Data'!$A$1:$H$12056, 8, 0), 0)</f>
        <v>5</v>
      </c>
      <c r="U5876" s="13">
        <f>SUMIFS('Fielding Data'!E:E, 'Fielding Data'!$A:$A, $A5876)</f>
        <v>45</v>
      </c>
      <c r="V5876" s="13">
        <f>SUMIFS('Fielding Data'!F:F, 'Fielding Data'!$A:$A, $A5876)</f>
        <v>2</v>
      </c>
      <c r="W5876" s="13">
        <f>SUMIFS('Fielding Data'!G:G, 'Fielding Data'!$A:$A, $A5876)</f>
        <v>1</v>
      </c>
      <c r="X5876" s="13">
        <f>SUMIFS('Fielding Data'!H:H, 'Fielding Data'!$A:$A, $A5876)</f>
        <v>5</v>
      </c>
    </row>
    <row r="5877" spans="1:24" x14ac:dyDescent="0.3">
      <c r="A5877" s="13" t="str">
        <f t="shared" si="183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 t="shared" si="182"/>
        <v>2B</v>
      </c>
      <c r="Q5877" s="13">
        <f>IFERROR(VLOOKUP($A5877, 'Fielding Data'!$A$1:$H$12056, 5, 0), 0)</f>
        <v>251</v>
      </c>
      <c r="R5877" s="13">
        <f>IFERROR(VLOOKUP($A5877, 'Fielding Data'!$A$1:$H$12056, 6, 0), 0)</f>
        <v>374</v>
      </c>
      <c r="S5877" s="13">
        <f>IFERROR(VLOOKUP($A5877, 'Fielding Data'!$A$1:$H$12056, 7, 0), 0)</f>
        <v>5</v>
      </c>
      <c r="T5877" s="13">
        <f>IFERROR(VLOOKUP($A5877, 'Fielding Data'!$A$1:$H$12056, 8, 0), 0)</f>
        <v>87</v>
      </c>
      <c r="U5877" s="13">
        <f>SUMIFS('Fielding Data'!E:E, 'Fielding Data'!$A:$A, $A5877)</f>
        <v>251</v>
      </c>
      <c r="V5877" s="13">
        <f>SUMIFS('Fielding Data'!F:F, 'Fielding Data'!$A:$A, $A5877)</f>
        <v>374</v>
      </c>
      <c r="W5877" s="13">
        <f>SUMIFS('Fielding Data'!G:G, 'Fielding Data'!$A:$A, $A5877)</f>
        <v>5</v>
      </c>
      <c r="X5877" s="13">
        <f>SUMIFS('Fielding Data'!H:H, 'Fielding Data'!$A:$A, $A5877)</f>
        <v>87</v>
      </c>
    </row>
    <row r="5878" spans="1:24" x14ac:dyDescent="0.3">
      <c r="A5878" s="13" t="str">
        <f t="shared" si="183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 t="shared" si="182"/>
        <v>P</v>
      </c>
      <c r="Q5878" s="13">
        <f>IFERROR(VLOOKUP($A5878, 'Fielding Data'!$A$1:$H$12056, 5, 0), 0)</f>
        <v>3</v>
      </c>
      <c r="R5878" s="13">
        <f>IFERROR(VLOOKUP($A5878, 'Fielding Data'!$A$1:$H$12056, 6, 0), 0)</f>
        <v>7</v>
      </c>
      <c r="S5878" s="13">
        <f>IFERROR(VLOOKUP($A5878, 'Fielding Data'!$A$1:$H$12056, 7, 0), 0)</f>
        <v>0</v>
      </c>
      <c r="T5878" s="13">
        <f>IFERROR(VLOOKUP($A5878, 'Fielding Data'!$A$1:$H$12056, 8, 0), 0)</f>
        <v>1</v>
      </c>
      <c r="U5878" s="13">
        <f>SUMIFS('Fielding Data'!E:E, 'Fielding Data'!$A:$A, $A5878)</f>
        <v>3</v>
      </c>
      <c r="V5878" s="13">
        <f>SUMIFS('Fielding Data'!F:F, 'Fielding Data'!$A:$A, $A5878)</f>
        <v>7</v>
      </c>
      <c r="W5878" s="13">
        <f>SUMIFS('Fielding Data'!G:G, 'Fielding Data'!$A:$A, $A5878)</f>
        <v>0</v>
      </c>
      <c r="X5878" s="13">
        <f>SUMIFS('Fielding Data'!H:H, 'Fielding Data'!$A:$A, $A5878)</f>
        <v>1</v>
      </c>
    </row>
    <row r="5879" spans="1:24" x14ac:dyDescent="0.3">
      <c r="A5879" s="13" t="str">
        <f t="shared" si="183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 t="shared" si="182"/>
        <v>P</v>
      </c>
      <c r="Q5879" s="13">
        <f>IFERROR(VLOOKUP($A5879, 'Fielding Data'!$A$1:$H$12056, 5, 0), 0)</f>
        <v>0</v>
      </c>
      <c r="R5879" s="13">
        <f>IFERROR(VLOOKUP($A5879, 'Fielding Data'!$A$1:$H$12056, 6, 0), 0)</f>
        <v>0</v>
      </c>
      <c r="S5879" s="13">
        <f>IFERROR(VLOOKUP($A5879, 'Fielding Data'!$A$1:$H$12056, 7, 0), 0)</f>
        <v>0</v>
      </c>
      <c r="T5879" s="13">
        <f>IFERROR(VLOOKUP($A5879, 'Fielding Data'!$A$1:$H$12056, 8, 0), 0)</f>
        <v>0</v>
      </c>
      <c r="U5879" s="13">
        <f>SUMIFS('Fielding Data'!E:E, 'Fielding Data'!$A:$A, $A5879)</f>
        <v>0</v>
      </c>
      <c r="V5879" s="13">
        <f>SUMIFS('Fielding Data'!F:F, 'Fielding Data'!$A:$A, $A5879)</f>
        <v>0</v>
      </c>
      <c r="W5879" s="13">
        <f>SUMIFS('Fielding Data'!G:G, 'Fielding Data'!$A:$A, $A5879)</f>
        <v>0</v>
      </c>
      <c r="X5879" s="13">
        <f>SUMIFS('Fielding Data'!H:H, 'Fielding Data'!$A:$A, $A5879)</f>
        <v>0</v>
      </c>
    </row>
    <row r="5880" spans="1:24" x14ac:dyDescent="0.3">
      <c r="A5880" s="13" t="str">
        <f t="shared" si="183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 t="shared" si="182"/>
        <v>P</v>
      </c>
      <c r="Q5880" s="13">
        <f>IFERROR(VLOOKUP($A5880, 'Fielding Data'!$A$1:$H$12056, 5, 0), 0)</f>
        <v>1</v>
      </c>
      <c r="R5880" s="13">
        <f>IFERROR(VLOOKUP($A5880, 'Fielding Data'!$A$1:$H$12056, 6, 0), 0)</f>
        <v>1</v>
      </c>
      <c r="S5880" s="13">
        <f>IFERROR(VLOOKUP($A5880, 'Fielding Data'!$A$1:$H$12056, 7, 0), 0)</f>
        <v>0</v>
      </c>
      <c r="T5880" s="13">
        <f>IFERROR(VLOOKUP($A5880, 'Fielding Data'!$A$1:$H$12056, 8, 0), 0)</f>
        <v>0</v>
      </c>
      <c r="U5880" s="13">
        <f>SUMIFS('Fielding Data'!E:E, 'Fielding Data'!$A:$A, $A5880)</f>
        <v>1</v>
      </c>
      <c r="V5880" s="13">
        <f>SUMIFS('Fielding Data'!F:F, 'Fielding Data'!$A:$A, $A5880)</f>
        <v>1</v>
      </c>
      <c r="W5880" s="13">
        <f>SUMIFS('Fielding Data'!G:G, 'Fielding Data'!$A:$A, $A5880)</f>
        <v>0</v>
      </c>
      <c r="X5880" s="13">
        <f>SUMIFS('Fielding Data'!H:H, 'Fielding Data'!$A:$A, $A5880)</f>
        <v>0</v>
      </c>
    </row>
    <row r="5881" spans="1:24" x14ac:dyDescent="0.3">
      <c r="A5881" s="13" t="str">
        <f t="shared" si="183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 t="shared" si="182"/>
        <v>P</v>
      </c>
      <c r="Q5881" s="13">
        <f>IFERROR(VLOOKUP($A5881, 'Fielding Data'!$A$1:$H$12056, 5, 0), 0)</f>
        <v>2</v>
      </c>
      <c r="R5881" s="13">
        <f>IFERROR(VLOOKUP($A5881, 'Fielding Data'!$A$1:$H$12056, 6, 0), 0)</f>
        <v>6</v>
      </c>
      <c r="S5881" s="13">
        <f>IFERROR(VLOOKUP($A5881, 'Fielding Data'!$A$1:$H$12056, 7, 0), 0)</f>
        <v>2</v>
      </c>
      <c r="T5881" s="13">
        <f>IFERROR(VLOOKUP($A5881, 'Fielding Data'!$A$1:$H$12056, 8, 0), 0)</f>
        <v>0</v>
      </c>
      <c r="U5881" s="13">
        <f>SUMIFS('Fielding Data'!E:E, 'Fielding Data'!$A:$A, $A5881)</f>
        <v>2</v>
      </c>
      <c r="V5881" s="13">
        <f>SUMIFS('Fielding Data'!F:F, 'Fielding Data'!$A:$A, $A5881)</f>
        <v>6</v>
      </c>
      <c r="W5881" s="13">
        <f>SUMIFS('Fielding Data'!G:G, 'Fielding Data'!$A:$A, $A5881)</f>
        <v>2</v>
      </c>
      <c r="X5881" s="13">
        <f>SUMIFS('Fielding Data'!H:H, 'Fielding Data'!$A:$A, $A5881)</f>
        <v>0</v>
      </c>
    </row>
    <row r="5882" spans="1:24" x14ac:dyDescent="0.3">
      <c r="A5882" s="13" t="str">
        <f t="shared" si="183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 t="shared" si="182"/>
        <v>2B</v>
      </c>
      <c r="Q5882" s="13">
        <f>IFERROR(VLOOKUP($A5882, 'Fielding Data'!$A$1:$H$12056, 5, 0), 0)</f>
        <v>30</v>
      </c>
      <c r="R5882" s="13">
        <f>IFERROR(VLOOKUP($A5882, 'Fielding Data'!$A$1:$H$12056, 6, 0), 0)</f>
        <v>29</v>
      </c>
      <c r="S5882" s="13">
        <f>IFERROR(VLOOKUP($A5882, 'Fielding Data'!$A$1:$H$12056, 7, 0), 0)</f>
        <v>6</v>
      </c>
      <c r="T5882" s="13">
        <f>IFERROR(VLOOKUP($A5882, 'Fielding Data'!$A$1:$H$12056, 8, 0), 0)</f>
        <v>9</v>
      </c>
      <c r="U5882" s="13">
        <f>SUMIFS('Fielding Data'!E:E, 'Fielding Data'!$A:$A, $A5882)</f>
        <v>38</v>
      </c>
      <c r="V5882" s="13">
        <f>SUMIFS('Fielding Data'!F:F, 'Fielding Data'!$A:$A, $A5882)</f>
        <v>29</v>
      </c>
      <c r="W5882" s="13">
        <f>SUMIFS('Fielding Data'!G:G, 'Fielding Data'!$A:$A, $A5882)</f>
        <v>6</v>
      </c>
      <c r="X5882" s="13">
        <f>SUMIFS('Fielding Data'!H:H, 'Fielding Data'!$A:$A, $A5882)</f>
        <v>9</v>
      </c>
    </row>
    <row r="5883" spans="1:24" x14ac:dyDescent="0.3">
      <c r="A5883" s="13" t="str">
        <f t="shared" si="183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 t="shared" si="182"/>
        <v>P</v>
      </c>
      <c r="Q5883" s="13">
        <f>IFERROR(VLOOKUP($A5883, 'Fielding Data'!$A$1:$H$12056, 5, 0), 0)</f>
        <v>7</v>
      </c>
      <c r="R5883" s="13">
        <f>IFERROR(VLOOKUP($A5883, 'Fielding Data'!$A$1:$H$12056, 6, 0), 0)</f>
        <v>11</v>
      </c>
      <c r="S5883" s="13">
        <f>IFERROR(VLOOKUP($A5883, 'Fielding Data'!$A$1:$H$12056, 7, 0), 0)</f>
        <v>1</v>
      </c>
      <c r="T5883" s="13">
        <f>IFERROR(VLOOKUP($A5883, 'Fielding Data'!$A$1:$H$12056, 8, 0), 0)</f>
        <v>0</v>
      </c>
      <c r="U5883" s="13">
        <f>SUMIFS('Fielding Data'!E:E, 'Fielding Data'!$A:$A, $A5883)</f>
        <v>7</v>
      </c>
      <c r="V5883" s="13">
        <f>SUMIFS('Fielding Data'!F:F, 'Fielding Data'!$A:$A, $A5883)</f>
        <v>11</v>
      </c>
      <c r="W5883" s="13">
        <f>SUMIFS('Fielding Data'!G:G, 'Fielding Data'!$A:$A, $A5883)</f>
        <v>1</v>
      </c>
      <c r="X5883" s="13">
        <f>SUMIFS('Fielding Data'!H:H, 'Fielding Data'!$A:$A, $A5883)</f>
        <v>0</v>
      </c>
    </row>
    <row r="5884" spans="1:24" x14ac:dyDescent="0.3">
      <c r="A5884" s="13" t="str">
        <f t="shared" si="183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 t="shared" si="182"/>
        <v>P</v>
      </c>
      <c r="Q5884" s="13">
        <f>IFERROR(VLOOKUP($A5884, 'Fielding Data'!$A$1:$H$12056, 5, 0), 0)</f>
        <v>12</v>
      </c>
      <c r="R5884" s="13">
        <f>IFERROR(VLOOKUP($A5884, 'Fielding Data'!$A$1:$H$12056, 6, 0), 0)</f>
        <v>25</v>
      </c>
      <c r="S5884" s="13">
        <f>IFERROR(VLOOKUP($A5884, 'Fielding Data'!$A$1:$H$12056, 7, 0), 0)</f>
        <v>2</v>
      </c>
      <c r="T5884" s="13">
        <f>IFERROR(VLOOKUP($A5884, 'Fielding Data'!$A$1:$H$12056, 8, 0), 0)</f>
        <v>0</v>
      </c>
      <c r="U5884" s="13">
        <f>SUMIFS('Fielding Data'!E:E, 'Fielding Data'!$A:$A, $A5884)</f>
        <v>12</v>
      </c>
      <c r="V5884" s="13">
        <f>SUMIFS('Fielding Data'!F:F, 'Fielding Data'!$A:$A, $A5884)</f>
        <v>25</v>
      </c>
      <c r="W5884" s="13">
        <f>SUMIFS('Fielding Data'!G:G, 'Fielding Data'!$A:$A, $A5884)</f>
        <v>2</v>
      </c>
      <c r="X5884" s="13">
        <f>SUMIFS('Fielding Data'!H:H, 'Fielding Data'!$A:$A, $A5884)</f>
        <v>0</v>
      </c>
    </row>
    <row r="5885" spans="1:24" x14ac:dyDescent="0.3">
      <c r="A5885" s="13" t="str">
        <f t="shared" si="183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 t="shared" si="182"/>
        <v>P</v>
      </c>
      <c r="Q5885" s="13">
        <f>IFERROR(VLOOKUP($A5885, 'Fielding Data'!$A$1:$H$12056, 5, 0), 0)</f>
        <v>3</v>
      </c>
      <c r="R5885" s="13">
        <f>IFERROR(VLOOKUP($A5885, 'Fielding Data'!$A$1:$H$12056, 6, 0), 0)</f>
        <v>7</v>
      </c>
      <c r="S5885" s="13">
        <f>IFERROR(VLOOKUP($A5885, 'Fielding Data'!$A$1:$H$12056, 7, 0), 0)</f>
        <v>3</v>
      </c>
      <c r="T5885" s="13">
        <f>IFERROR(VLOOKUP($A5885, 'Fielding Data'!$A$1:$H$12056, 8, 0), 0)</f>
        <v>0</v>
      </c>
      <c r="U5885" s="13">
        <f>SUMIFS('Fielding Data'!E:E, 'Fielding Data'!$A:$A, $A5885)</f>
        <v>3</v>
      </c>
      <c r="V5885" s="13">
        <f>SUMIFS('Fielding Data'!F:F, 'Fielding Data'!$A:$A, $A5885)</f>
        <v>7</v>
      </c>
      <c r="W5885" s="13">
        <f>SUMIFS('Fielding Data'!G:G, 'Fielding Data'!$A:$A, $A5885)</f>
        <v>3</v>
      </c>
      <c r="X5885" s="13">
        <f>SUMIFS('Fielding Data'!H:H, 'Fielding Data'!$A:$A, $A5885)</f>
        <v>0</v>
      </c>
    </row>
    <row r="5886" spans="1:24" x14ac:dyDescent="0.3">
      <c r="A5886" s="13" t="str">
        <f t="shared" si="183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 t="shared" si="182"/>
        <v>P</v>
      </c>
      <c r="Q5886" s="13">
        <f>IFERROR(VLOOKUP($A5886, 'Fielding Data'!$A$1:$H$12056, 5, 0), 0)</f>
        <v>2</v>
      </c>
      <c r="R5886" s="13">
        <f>IFERROR(VLOOKUP($A5886, 'Fielding Data'!$A$1:$H$12056, 6, 0), 0)</f>
        <v>6</v>
      </c>
      <c r="S5886" s="13">
        <f>IFERROR(VLOOKUP($A5886, 'Fielding Data'!$A$1:$H$12056, 7, 0), 0)</f>
        <v>0</v>
      </c>
      <c r="T5886" s="13">
        <f>IFERROR(VLOOKUP($A5886, 'Fielding Data'!$A$1:$H$12056, 8, 0), 0)</f>
        <v>0</v>
      </c>
      <c r="U5886" s="13">
        <f>SUMIFS('Fielding Data'!E:E, 'Fielding Data'!$A:$A, $A5886)</f>
        <v>2</v>
      </c>
      <c r="V5886" s="13">
        <f>SUMIFS('Fielding Data'!F:F, 'Fielding Data'!$A:$A, $A5886)</f>
        <v>6</v>
      </c>
      <c r="W5886" s="13">
        <f>SUMIFS('Fielding Data'!G:G, 'Fielding Data'!$A:$A, $A5886)</f>
        <v>0</v>
      </c>
      <c r="X5886" s="13">
        <f>SUMIFS('Fielding Data'!H:H, 'Fielding Data'!$A:$A, $A5886)</f>
        <v>0</v>
      </c>
    </row>
    <row r="5887" spans="1:24" x14ac:dyDescent="0.3">
      <c r="A5887" s="13" t="str">
        <f t="shared" si="183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 t="shared" si="182"/>
        <v>P</v>
      </c>
      <c r="Q5887" s="13">
        <f>IFERROR(VLOOKUP($A5887, 'Fielding Data'!$A$1:$H$12056, 5, 0), 0)</f>
        <v>8</v>
      </c>
      <c r="R5887" s="13">
        <f>IFERROR(VLOOKUP($A5887, 'Fielding Data'!$A$1:$H$12056, 6, 0), 0)</f>
        <v>5</v>
      </c>
      <c r="S5887" s="13">
        <f>IFERROR(VLOOKUP($A5887, 'Fielding Data'!$A$1:$H$12056, 7, 0), 0)</f>
        <v>0</v>
      </c>
      <c r="T5887" s="13">
        <f>IFERROR(VLOOKUP($A5887, 'Fielding Data'!$A$1:$H$12056, 8, 0), 0)</f>
        <v>0</v>
      </c>
      <c r="U5887" s="13">
        <f>SUMIFS('Fielding Data'!E:E, 'Fielding Data'!$A:$A, $A5887)</f>
        <v>8</v>
      </c>
      <c r="V5887" s="13">
        <f>SUMIFS('Fielding Data'!F:F, 'Fielding Data'!$A:$A, $A5887)</f>
        <v>5</v>
      </c>
      <c r="W5887" s="13">
        <f>SUMIFS('Fielding Data'!G:G, 'Fielding Data'!$A:$A, $A5887)</f>
        <v>0</v>
      </c>
      <c r="X5887" s="13">
        <f>SUMIFS('Fielding Data'!H:H, 'Fielding Data'!$A:$A, $A5887)</f>
        <v>0</v>
      </c>
    </row>
    <row r="5888" spans="1:24" x14ac:dyDescent="0.3">
      <c r="A5888" s="13" t="str">
        <f t="shared" si="183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 t="shared" si="182"/>
        <v>2B</v>
      </c>
      <c r="Q5888" s="13">
        <f>IFERROR(VLOOKUP($A5888, 'Fielding Data'!$A$1:$H$12056, 5, 0), 0)</f>
        <v>92</v>
      </c>
      <c r="R5888" s="13">
        <f>IFERROR(VLOOKUP($A5888, 'Fielding Data'!$A$1:$H$12056, 6, 0), 0)</f>
        <v>126</v>
      </c>
      <c r="S5888" s="13">
        <f>IFERROR(VLOOKUP($A5888, 'Fielding Data'!$A$1:$H$12056, 7, 0), 0)</f>
        <v>7</v>
      </c>
      <c r="T5888" s="13">
        <f>IFERROR(VLOOKUP($A5888, 'Fielding Data'!$A$1:$H$12056, 8, 0), 0)</f>
        <v>31</v>
      </c>
      <c r="U5888" s="13">
        <f>SUMIFS('Fielding Data'!E:E, 'Fielding Data'!$A:$A, $A5888)</f>
        <v>92</v>
      </c>
      <c r="V5888" s="13">
        <f>SUMIFS('Fielding Data'!F:F, 'Fielding Data'!$A:$A, $A5888)</f>
        <v>126</v>
      </c>
      <c r="W5888" s="13">
        <f>SUMIFS('Fielding Data'!G:G, 'Fielding Data'!$A:$A, $A5888)</f>
        <v>7</v>
      </c>
      <c r="X5888" s="13">
        <f>SUMIFS('Fielding Data'!H:H, 'Fielding Data'!$A:$A, $A5888)</f>
        <v>31</v>
      </c>
    </row>
    <row r="5889" spans="1:24" x14ac:dyDescent="0.3">
      <c r="A5889" s="13" t="str">
        <f t="shared" si="183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 t="shared" si="182"/>
        <v>OF</v>
      </c>
      <c r="Q5889" s="13">
        <f>IFERROR(VLOOKUP($A5889, 'Fielding Data'!$A$1:$H$12056, 5, 0), 0)</f>
        <v>247</v>
      </c>
      <c r="R5889" s="13">
        <f>IFERROR(VLOOKUP($A5889, 'Fielding Data'!$A$1:$H$12056, 6, 0), 0)</f>
        <v>8</v>
      </c>
      <c r="S5889" s="13">
        <f>IFERROR(VLOOKUP($A5889, 'Fielding Data'!$A$1:$H$12056, 7, 0), 0)</f>
        <v>5</v>
      </c>
      <c r="T5889" s="13">
        <f>IFERROR(VLOOKUP($A5889, 'Fielding Data'!$A$1:$H$12056, 8, 0), 0)</f>
        <v>1</v>
      </c>
      <c r="U5889" s="13">
        <f>SUMIFS('Fielding Data'!E:E, 'Fielding Data'!$A:$A, $A5889)</f>
        <v>494</v>
      </c>
      <c r="V5889" s="13">
        <f>SUMIFS('Fielding Data'!F:F, 'Fielding Data'!$A:$A, $A5889)</f>
        <v>16</v>
      </c>
      <c r="W5889" s="13">
        <f>SUMIFS('Fielding Data'!G:G, 'Fielding Data'!$A:$A, $A5889)</f>
        <v>10</v>
      </c>
      <c r="X5889" s="13">
        <f>SUMIFS('Fielding Data'!H:H, 'Fielding Data'!$A:$A, $A5889)</f>
        <v>2</v>
      </c>
    </row>
    <row r="5890" spans="1:24" x14ac:dyDescent="0.3">
      <c r="A5890" s="13" t="str">
        <f t="shared" si="183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 t="shared" ref="P5890:P5933" si="184">IFERROR(VLOOKUP($A5890, Fielding, 4, 0), "Other")</f>
        <v>P</v>
      </c>
      <c r="Q5890" s="13">
        <f>IFERROR(VLOOKUP($A5890, 'Fielding Data'!$A$1:$H$12056, 5, 0), 0)</f>
        <v>0</v>
      </c>
      <c r="R5890" s="13">
        <f>IFERROR(VLOOKUP($A5890, 'Fielding Data'!$A$1:$H$12056, 6, 0), 0)</f>
        <v>0</v>
      </c>
      <c r="S5890" s="13">
        <f>IFERROR(VLOOKUP($A5890, 'Fielding Data'!$A$1:$H$12056, 7, 0), 0)</f>
        <v>0</v>
      </c>
      <c r="T5890" s="13">
        <f>IFERROR(VLOOKUP($A5890, 'Fielding Data'!$A$1:$H$12056, 8, 0), 0)</f>
        <v>0</v>
      </c>
      <c r="U5890" s="13">
        <f>SUMIFS('Fielding Data'!E:E, 'Fielding Data'!$A:$A, $A5890)</f>
        <v>0</v>
      </c>
      <c r="V5890" s="13">
        <f>SUMIFS('Fielding Data'!F:F, 'Fielding Data'!$A:$A, $A5890)</f>
        <v>0</v>
      </c>
      <c r="W5890" s="13">
        <f>SUMIFS('Fielding Data'!G:G, 'Fielding Data'!$A:$A, $A5890)</f>
        <v>0</v>
      </c>
      <c r="X5890" s="13">
        <f>SUMIFS('Fielding Data'!H:H, 'Fielding Data'!$A:$A, $A5890)</f>
        <v>0</v>
      </c>
    </row>
    <row r="5891" spans="1:24" x14ac:dyDescent="0.3">
      <c r="A5891" s="13" t="str">
        <f t="shared" ref="A5891:A5933" si="185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 t="shared" si="184"/>
        <v>1B</v>
      </c>
      <c r="Q5891" s="13">
        <f>IFERROR(VLOOKUP($A5891, 'Fielding Data'!$A$1:$H$12056, 5, 0), 0)</f>
        <v>21</v>
      </c>
      <c r="R5891" s="13">
        <f>IFERROR(VLOOKUP($A5891, 'Fielding Data'!$A$1:$H$12056, 6, 0), 0)</f>
        <v>2</v>
      </c>
      <c r="S5891" s="13">
        <f>IFERROR(VLOOKUP($A5891, 'Fielding Data'!$A$1:$H$12056, 7, 0), 0)</f>
        <v>0</v>
      </c>
      <c r="T5891" s="13">
        <f>IFERROR(VLOOKUP($A5891, 'Fielding Data'!$A$1:$H$12056, 8, 0), 0)</f>
        <v>3</v>
      </c>
      <c r="U5891" s="13">
        <f>SUMIFS('Fielding Data'!E:E, 'Fielding Data'!$A:$A, $A5891)</f>
        <v>28</v>
      </c>
      <c r="V5891" s="13">
        <f>SUMIFS('Fielding Data'!F:F, 'Fielding Data'!$A:$A, $A5891)</f>
        <v>20</v>
      </c>
      <c r="W5891" s="13">
        <f>SUMIFS('Fielding Data'!G:G, 'Fielding Data'!$A:$A, $A5891)</f>
        <v>0</v>
      </c>
      <c r="X5891" s="13">
        <f>SUMIFS('Fielding Data'!H:H, 'Fielding Data'!$A:$A, $A5891)</f>
        <v>4</v>
      </c>
    </row>
    <row r="5892" spans="1:24" x14ac:dyDescent="0.3">
      <c r="A5892" s="13" t="str">
        <f t="shared" si="185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 t="shared" si="184"/>
        <v>P</v>
      </c>
      <c r="Q5892" s="13">
        <f>IFERROR(VLOOKUP($A5892, 'Fielding Data'!$A$1:$H$12056, 5, 0), 0)</f>
        <v>10</v>
      </c>
      <c r="R5892" s="13">
        <f>IFERROR(VLOOKUP($A5892, 'Fielding Data'!$A$1:$H$12056, 6, 0), 0)</f>
        <v>22</v>
      </c>
      <c r="S5892" s="13">
        <f>IFERROR(VLOOKUP($A5892, 'Fielding Data'!$A$1:$H$12056, 7, 0), 0)</f>
        <v>2</v>
      </c>
      <c r="T5892" s="13">
        <f>IFERROR(VLOOKUP($A5892, 'Fielding Data'!$A$1:$H$12056, 8, 0), 0)</f>
        <v>2</v>
      </c>
      <c r="U5892" s="13">
        <f>SUMIFS('Fielding Data'!E:E, 'Fielding Data'!$A:$A, $A5892)</f>
        <v>10</v>
      </c>
      <c r="V5892" s="13">
        <f>SUMIFS('Fielding Data'!F:F, 'Fielding Data'!$A:$A, $A5892)</f>
        <v>22</v>
      </c>
      <c r="W5892" s="13">
        <f>SUMIFS('Fielding Data'!G:G, 'Fielding Data'!$A:$A, $A5892)</f>
        <v>2</v>
      </c>
      <c r="X5892" s="13">
        <f>SUMIFS('Fielding Data'!H:H, 'Fielding Data'!$A:$A, $A5892)</f>
        <v>2</v>
      </c>
    </row>
    <row r="5893" spans="1:24" x14ac:dyDescent="0.3">
      <c r="A5893" s="13" t="str">
        <f t="shared" si="185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 t="shared" si="184"/>
        <v>3B</v>
      </c>
      <c r="Q5893" s="13">
        <f>IFERROR(VLOOKUP($A5893, 'Fielding Data'!$A$1:$H$12056, 5, 0), 0)</f>
        <v>12</v>
      </c>
      <c r="R5893" s="13">
        <f>IFERROR(VLOOKUP($A5893, 'Fielding Data'!$A$1:$H$12056, 6, 0), 0)</f>
        <v>19</v>
      </c>
      <c r="S5893" s="13">
        <f>IFERROR(VLOOKUP($A5893, 'Fielding Data'!$A$1:$H$12056, 7, 0), 0)</f>
        <v>1</v>
      </c>
      <c r="T5893" s="13">
        <f>IFERROR(VLOOKUP($A5893, 'Fielding Data'!$A$1:$H$12056, 8, 0), 0)</f>
        <v>3</v>
      </c>
      <c r="U5893" s="13">
        <f>SUMIFS('Fielding Data'!E:E, 'Fielding Data'!$A:$A, $A5893)</f>
        <v>26</v>
      </c>
      <c r="V5893" s="13">
        <f>SUMIFS('Fielding Data'!F:F, 'Fielding Data'!$A:$A, $A5893)</f>
        <v>23</v>
      </c>
      <c r="W5893" s="13">
        <f>SUMIFS('Fielding Data'!G:G, 'Fielding Data'!$A:$A, $A5893)</f>
        <v>3</v>
      </c>
      <c r="X5893" s="13">
        <f>SUMIFS('Fielding Data'!H:H, 'Fielding Data'!$A:$A, $A5893)</f>
        <v>3</v>
      </c>
    </row>
    <row r="5894" spans="1:24" x14ac:dyDescent="0.3">
      <c r="A5894" s="13" t="str">
        <f t="shared" si="185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 t="shared" si="184"/>
        <v>P</v>
      </c>
      <c r="Q5894" s="13">
        <f>IFERROR(VLOOKUP($A5894, 'Fielding Data'!$A$1:$H$12056, 5, 0), 0)</f>
        <v>0</v>
      </c>
      <c r="R5894" s="13">
        <f>IFERROR(VLOOKUP($A5894, 'Fielding Data'!$A$1:$H$12056, 6, 0), 0)</f>
        <v>0</v>
      </c>
      <c r="S5894" s="13">
        <f>IFERROR(VLOOKUP($A5894, 'Fielding Data'!$A$1:$H$12056, 7, 0), 0)</f>
        <v>0</v>
      </c>
      <c r="T5894" s="13">
        <f>IFERROR(VLOOKUP($A5894, 'Fielding Data'!$A$1:$H$12056, 8, 0), 0)</f>
        <v>0</v>
      </c>
      <c r="U5894" s="13">
        <f>SUMIFS('Fielding Data'!E:E, 'Fielding Data'!$A:$A, $A5894)</f>
        <v>0</v>
      </c>
      <c r="V5894" s="13">
        <f>SUMIFS('Fielding Data'!F:F, 'Fielding Data'!$A:$A, $A5894)</f>
        <v>0</v>
      </c>
      <c r="W5894" s="13">
        <f>SUMIFS('Fielding Data'!G:G, 'Fielding Data'!$A:$A, $A5894)</f>
        <v>0</v>
      </c>
      <c r="X5894" s="13">
        <f>SUMIFS('Fielding Data'!H:H, 'Fielding Data'!$A:$A, $A5894)</f>
        <v>0</v>
      </c>
    </row>
    <row r="5895" spans="1:24" x14ac:dyDescent="0.3">
      <c r="A5895" s="13" t="str">
        <f t="shared" si="185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 t="shared" si="184"/>
        <v>C</v>
      </c>
      <c r="Q5895" s="13">
        <f>IFERROR(VLOOKUP($A5895, 'Fielding Data'!$A$1:$H$12056, 5, 0), 0)</f>
        <v>49</v>
      </c>
      <c r="R5895" s="13">
        <f>IFERROR(VLOOKUP($A5895, 'Fielding Data'!$A$1:$H$12056, 6, 0), 0)</f>
        <v>3</v>
      </c>
      <c r="S5895" s="13">
        <f>IFERROR(VLOOKUP($A5895, 'Fielding Data'!$A$1:$H$12056, 7, 0), 0)</f>
        <v>0</v>
      </c>
      <c r="T5895" s="13">
        <f>IFERROR(VLOOKUP($A5895, 'Fielding Data'!$A$1:$H$12056, 8, 0), 0)</f>
        <v>1</v>
      </c>
      <c r="U5895" s="13">
        <f>SUMIFS('Fielding Data'!E:E, 'Fielding Data'!$A:$A, $A5895)</f>
        <v>49</v>
      </c>
      <c r="V5895" s="13">
        <f>SUMIFS('Fielding Data'!F:F, 'Fielding Data'!$A:$A, $A5895)</f>
        <v>3</v>
      </c>
      <c r="W5895" s="13">
        <f>SUMIFS('Fielding Data'!G:G, 'Fielding Data'!$A:$A, $A5895)</f>
        <v>0</v>
      </c>
      <c r="X5895" s="13">
        <f>SUMIFS('Fielding Data'!H:H, 'Fielding Data'!$A:$A, $A5895)</f>
        <v>1</v>
      </c>
    </row>
    <row r="5896" spans="1:24" x14ac:dyDescent="0.3">
      <c r="A5896" s="13" t="str">
        <f t="shared" si="185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 t="shared" si="184"/>
        <v>P</v>
      </c>
      <c r="Q5896" s="13">
        <f>IFERROR(VLOOKUP($A5896, 'Fielding Data'!$A$1:$H$12056, 5, 0), 0)</f>
        <v>7</v>
      </c>
      <c r="R5896" s="13">
        <f>IFERROR(VLOOKUP($A5896, 'Fielding Data'!$A$1:$H$12056, 6, 0), 0)</f>
        <v>6</v>
      </c>
      <c r="S5896" s="13">
        <f>IFERROR(VLOOKUP($A5896, 'Fielding Data'!$A$1:$H$12056, 7, 0), 0)</f>
        <v>0</v>
      </c>
      <c r="T5896" s="13">
        <f>IFERROR(VLOOKUP($A5896, 'Fielding Data'!$A$1:$H$12056, 8, 0), 0)</f>
        <v>0</v>
      </c>
      <c r="U5896" s="13">
        <f>SUMIFS('Fielding Data'!E:E, 'Fielding Data'!$A:$A, $A5896)</f>
        <v>7</v>
      </c>
      <c r="V5896" s="13">
        <f>SUMIFS('Fielding Data'!F:F, 'Fielding Data'!$A:$A, $A5896)</f>
        <v>6</v>
      </c>
      <c r="W5896" s="13">
        <f>SUMIFS('Fielding Data'!G:G, 'Fielding Data'!$A:$A, $A5896)</f>
        <v>0</v>
      </c>
      <c r="X5896" s="13">
        <f>SUMIFS('Fielding Data'!H:H, 'Fielding Data'!$A:$A, $A5896)</f>
        <v>0</v>
      </c>
    </row>
    <row r="5897" spans="1:24" x14ac:dyDescent="0.3">
      <c r="A5897" s="13" t="str">
        <f t="shared" si="185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 t="shared" si="184"/>
        <v>P</v>
      </c>
      <c r="Q5897" s="13">
        <f>IFERROR(VLOOKUP($A5897, 'Fielding Data'!$A$1:$H$12056, 5, 0), 0)</f>
        <v>0</v>
      </c>
      <c r="R5897" s="13">
        <f>IFERROR(VLOOKUP($A5897, 'Fielding Data'!$A$1:$H$12056, 6, 0), 0)</f>
        <v>1</v>
      </c>
      <c r="S5897" s="13">
        <f>IFERROR(VLOOKUP($A5897, 'Fielding Data'!$A$1:$H$12056, 7, 0), 0)</f>
        <v>1</v>
      </c>
      <c r="T5897" s="13">
        <f>IFERROR(VLOOKUP($A5897, 'Fielding Data'!$A$1:$H$12056, 8, 0), 0)</f>
        <v>0</v>
      </c>
      <c r="U5897" s="13">
        <f>SUMIFS('Fielding Data'!E:E, 'Fielding Data'!$A:$A, $A5897)</f>
        <v>0</v>
      </c>
      <c r="V5897" s="13">
        <f>SUMIFS('Fielding Data'!F:F, 'Fielding Data'!$A:$A, $A5897)</f>
        <v>1</v>
      </c>
      <c r="W5897" s="13">
        <f>SUMIFS('Fielding Data'!G:G, 'Fielding Data'!$A:$A, $A5897)</f>
        <v>1</v>
      </c>
      <c r="X5897" s="13">
        <f>SUMIFS('Fielding Data'!H:H, 'Fielding Data'!$A:$A, $A5897)</f>
        <v>0</v>
      </c>
    </row>
    <row r="5898" spans="1:24" x14ac:dyDescent="0.3">
      <c r="A5898" s="13" t="str">
        <f t="shared" si="185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 t="shared" si="184"/>
        <v>C</v>
      </c>
      <c r="Q5898" s="13">
        <f>IFERROR(VLOOKUP($A5898, 'Fielding Data'!$A$1:$H$12056, 5, 0), 0)</f>
        <v>169</v>
      </c>
      <c r="R5898" s="13">
        <f>IFERROR(VLOOKUP($A5898, 'Fielding Data'!$A$1:$H$12056, 6, 0), 0)</f>
        <v>5</v>
      </c>
      <c r="S5898" s="13">
        <f>IFERROR(VLOOKUP($A5898, 'Fielding Data'!$A$1:$H$12056, 7, 0), 0)</f>
        <v>1</v>
      </c>
      <c r="T5898" s="13">
        <f>IFERROR(VLOOKUP($A5898, 'Fielding Data'!$A$1:$H$12056, 8, 0), 0)</f>
        <v>0</v>
      </c>
      <c r="U5898" s="13">
        <f>SUMIFS('Fielding Data'!E:E, 'Fielding Data'!$A:$A, $A5898)</f>
        <v>169</v>
      </c>
      <c r="V5898" s="13">
        <f>SUMIFS('Fielding Data'!F:F, 'Fielding Data'!$A:$A, $A5898)</f>
        <v>5</v>
      </c>
      <c r="W5898" s="13">
        <f>SUMIFS('Fielding Data'!G:G, 'Fielding Data'!$A:$A, $A5898)</f>
        <v>1</v>
      </c>
      <c r="X5898" s="13">
        <f>SUMIFS('Fielding Data'!H:H, 'Fielding Data'!$A:$A, $A5898)</f>
        <v>0</v>
      </c>
    </row>
    <row r="5899" spans="1:24" x14ac:dyDescent="0.3">
      <c r="A5899" s="13" t="str">
        <f t="shared" si="185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 t="shared" si="184"/>
        <v>P</v>
      </c>
      <c r="Q5899" s="13">
        <f>IFERROR(VLOOKUP($A5899, 'Fielding Data'!$A$1:$H$12056, 5, 0), 0)</f>
        <v>8</v>
      </c>
      <c r="R5899" s="13">
        <f>IFERROR(VLOOKUP($A5899, 'Fielding Data'!$A$1:$H$12056, 6, 0), 0)</f>
        <v>8</v>
      </c>
      <c r="S5899" s="13">
        <f>IFERROR(VLOOKUP($A5899, 'Fielding Data'!$A$1:$H$12056, 7, 0), 0)</f>
        <v>1</v>
      </c>
      <c r="T5899" s="13">
        <f>IFERROR(VLOOKUP($A5899, 'Fielding Data'!$A$1:$H$12056, 8, 0), 0)</f>
        <v>0</v>
      </c>
      <c r="U5899" s="13">
        <f>SUMIFS('Fielding Data'!E:E, 'Fielding Data'!$A:$A, $A5899)</f>
        <v>8</v>
      </c>
      <c r="V5899" s="13">
        <f>SUMIFS('Fielding Data'!F:F, 'Fielding Data'!$A:$A, $A5899)</f>
        <v>8</v>
      </c>
      <c r="W5899" s="13">
        <f>SUMIFS('Fielding Data'!G:G, 'Fielding Data'!$A:$A, $A5899)</f>
        <v>1</v>
      </c>
      <c r="X5899" s="13">
        <f>SUMIFS('Fielding Data'!H:H, 'Fielding Data'!$A:$A, $A5899)</f>
        <v>0</v>
      </c>
    </row>
    <row r="5900" spans="1:24" x14ac:dyDescent="0.3">
      <c r="A5900" s="13" t="str">
        <f t="shared" si="185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 t="shared" si="184"/>
        <v>1B</v>
      </c>
      <c r="Q5900" s="13">
        <f>IFERROR(VLOOKUP($A5900, 'Fielding Data'!$A$1:$H$12056, 5, 0), 0)</f>
        <v>75</v>
      </c>
      <c r="R5900" s="13">
        <f>IFERROR(VLOOKUP($A5900, 'Fielding Data'!$A$1:$H$12056, 6, 0), 0)</f>
        <v>4</v>
      </c>
      <c r="S5900" s="13">
        <f>IFERROR(VLOOKUP($A5900, 'Fielding Data'!$A$1:$H$12056, 7, 0), 0)</f>
        <v>0</v>
      </c>
      <c r="T5900" s="13">
        <f>IFERROR(VLOOKUP($A5900, 'Fielding Data'!$A$1:$H$12056, 8, 0), 0)</f>
        <v>7</v>
      </c>
      <c r="U5900" s="13">
        <f>SUMIFS('Fielding Data'!E:E, 'Fielding Data'!$A:$A, $A5900)</f>
        <v>75</v>
      </c>
      <c r="V5900" s="13">
        <f>SUMIFS('Fielding Data'!F:F, 'Fielding Data'!$A:$A, $A5900)</f>
        <v>4</v>
      </c>
      <c r="W5900" s="13">
        <f>SUMIFS('Fielding Data'!G:G, 'Fielding Data'!$A:$A, $A5900)</f>
        <v>0</v>
      </c>
      <c r="X5900" s="13">
        <f>SUMIFS('Fielding Data'!H:H, 'Fielding Data'!$A:$A, $A5900)</f>
        <v>7</v>
      </c>
    </row>
    <row r="5901" spans="1:24" x14ac:dyDescent="0.3">
      <c r="A5901" s="13" t="str">
        <f t="shared" si="185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 t="shared" si="184"/>
        <v>C</v>
      </c>
      <c r="Q5901" s="13">
        <f>IFERROR(VLOOKUP($A5901, 'Fielding Data'!$A$1:$H$12056, 5, 0), 0)</f>
        <v>37</v>
      </c>
      <c r="R5901" s="13">
        <f>IFERROR(VLOOKUP($A5901, 'Fielding Data'!$A$1:$H$12056, 6, 0), 0)</f>
        <v>2</v>
      </c>
      <c r="S5901" s="13">
        <f>IFERROR(VLOOKUP($A5901, 'Fielding Data'!$A$1:$H$12056, 7, 0), 0)</f>
        <v>0</v>
      </c>
      <c r="T5901" s="13">
        <f>IFERROR(VLOOKUP($A5901, 'Fielding Data'!$A$1:$H$12056, 8, 0), 0)</f>
        <v>0</v>
      </c>
      <c r="U5901" s="13">
        <f>SUMIFS('Fielding Data'!E:E, 'Fielding Data'!$A:$A, $A5901)</f>
        <v>37</v>
      </c>
      <c r="V5901" s="13">
        <f>SUMIFS('Fielding Data'!F:F, 'Fielding Data'!$A:$A, $A5901)</f>
        <v>2</v>
      </c>
      <c r="W5901" s="13">
        <f>SUMIFS('Fielding Data'!G:G, 'Fielding Data'!$A:$A, $A5901)</f>
        <v>0</v>
      </c>
      <c r="X5901" s="13">
        <f>SUMIFS('Fielding Data'!H:H, 'Fielding Data'!$A:$A, $A5901)</f>
        <v>0</v>
      </c>
    </row>
    <row r="5902" spans="1:24" x14ac:dyDescent="0.3">
      <c r="A5902" s="13" t="str">
        <f t="shared" si="185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 t="shared" si="184"/>
        <v>P</v>
      </c>
      <c r="Q5902" s="13">
        <f>IFERROR(VLOOKUP($A5902, 'Fielding Data'!$A$1:$H$12056, 5, 0), 0)</f>
        <v>3</v>
      </c>
      <c r="R5902" s="13">
        <f>IFERROR(VLOOKUP($A5902, 'Fielding Data'!$A$1:$H$12056, 6, 0), 0)</f>
        <v>3</v>
      </c>
      <c r="S5902" s="13">
        <f>IFERROR(VLOOKUP($A5902, 'Fielding Data'!$A$1:$H$12056, 7, 0), 0)</f>
        <v>0</v>
      </c>
      <c r="T5902" s="13">
        <f>IFERROR(VLOOKUP($A5902, 'Fielding Data'!$A$1:$H$12056, 8, 0), 0)</f>
        <v>0</v>
      </c>
      <c r="U5902" s="13">
        <f>SUMIFS('Fielding Data'!E:E, 'Fielding Data'!$A:$A, $A5902)</f>
        <v>3</v>
      </c>
      <c r="V5902" s="13">
        <f>SUMIFS('Fielding Data'!F:F, 'Fielding Data'!$A:$A, $A5902)</f>
        <v>3</v>
      </c>
      <c r="W5902" s="13">
        <f>SUMIFS('Fielding Data'!G:G, 'Fielding Data'!$A:$A, $A5902)</f>
        <v>0</v>
      </c>
      <c r="X5902" s="13">
        <f>SUMIFS('Fielding Data'!H:H, 'Fielding Data'!$A:$A, $A5902)</f>
        <v>0</v>
      </c>
    </row>
    <row r="5903" spans="1:24" x14ac:dyDescent="0.3">
      <c r="A5903" s="13" t="str">
        <f t="shared" si="185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 t="shared" si="184"/>
        <v>C</v>
      </c>
      <c r="Q5903" s="13">
        <f>IFERROR(VLOOKUP($A5903, 'Fielding Data'!$A$1:$H$12056, 5, 0), 0)</f>
        <v>10</v>
      </c>
      <c r="R5903" s="13">
        <f>IFERROR(VLOOKUP($A5903, 'Fielding Data'!$A$1:$H$12056, 6, 0), 0)</f>
        <v>1</v>
      </c>
      <c r="S5903" s="13">
        <f>IFERROR(VLOOKUP($A5903, 'Fielding Data'!$A$1:$H$12056, 7, 0), 0)</f>
        <v>0</v>
      </c>
      <c r="T5903" s="13">
        <f>IFERROR(VLOOKUP($A5903, 'Fielding Data'!$A$1:$H$12056, 8, 0), 0)</f>
        <v>0</v>
      </c>
      <c r="U5903" s="13">
        <f>SUMIFS('Fielding Data'!E:E, 'Fielding Data'!$A:$A, $A5903)</f>
        <v>10</v>
      </c>
      <c r="V5903" s="13">
        <f>SUMIFS('Fielding Data'!F:F, 'Fielding Data'!$A:$A, $A5903)</f>
        <v>1</v>
      </c>
      <c r="W5903" s="13">
        <f>SUMIFS('Fielding Data'!G:G, 'Fielding Data'!$A:$A, $A5903)</f>
        <v>0</v>
      </c>
      <c r="X5903" s="13">
        <f>SUMIFS('Fielding Data'!H:H, 'Fielding Data'!$A:$A, $A5903)</f>
        <v>0</v>
      </c>
    </row>
    <row r="5904" spans="1:24" x14ac:dyDescent="0.3">
      <c r="A5904" s="13" t="str">
        <f t="shared" si="185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 t="shared" si="184"/>
        <v>P</v>
      </c>
      <c r="Q5904" s="13">
        <f>IFERROR(VLOOKUP($A5904, 'Fielding Data'!$A$1:$H$12056, 5, 0), 0)</f>
        <v>1</v>
      </c>
      <c r="R5904" s="13">
        <f>IFERROR(VLOOKUP($A5904, 'Fielding Data'!$A$1:$H$12056, 6, 0), 0)</f>
        <v>1</v>
      </c>
      <c r="S5904" s="13">
        <f>IFERROR(VLOOKUP($A5904, 'Fielding Data'!$A$1:$H$12056, 7, 0), 0)</f>
        <v>1</v>
      </c>
      <c r="T5904" s="13">
        <f>IFERROR(VLOOKUP($A5904, 'Fielding Data'!$A$1:$H$12056, 8, 0), 0)</f>
        <v>0</v>
      </c>
      <c r="U5904" s="13">
        <f>SUMIFS('Fielding Data'!E:E, 'Fielding Data'!$A:$A, $A5904)</f>
        <v>1</v>
      </c>
      <c r="V5904" s="13">
        <f>SUMIFS('Fielding Data'!F:F, 'Fielding Data'!$A:$A, $A5904)</f>
        <v>1</v>
      </c>
      <c r="W5904" s="13">
        <f>SUMIFS('Fielding Data'!G:G, 'Fielding Data'!$A:$A, $A5904)</f>
        <v>1</v>
      </c>
      <c r="X5904" s="13">
        <f>SUMIFS('Fielding Data'!H:H, 'Fielding Data'!$A:$A, $A5904)</f>
        <v>0</v>
      </c>
    </row>
    <row r="5905" spans="1:24" x14ac:dyDescent="0.3">
      <c r="A5905" s="13" t="str">
        <f t="shared" si="185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 t="shared" si="184"/>
        <v>P</v>
      </c>
      <c r="Q5905" s="13">
        <f>IFERROR(VLOOKUP($A5905, 'Fielding Data'!$A$1:$H$12056, 5, 0), 0)</f>
        <v>9</v>
      </c>
      <c r="R5905" s="13">
        <f>IFERROR(VLOOKUP($A5905, 'Fielding Data'!$A$1:$H$12056, 6, 0), 0)</f>
        <v>22</v>
      </c>
      <c r="S5905" s="13">
        <f>IFERROR(VLOOKUP($A5905, 'Fielding Data'!$A$1:$H$12056, 7, 0), 0)</f>
        <v>3</v>
      </c>
      <c r="T5905" s="13">
        <f>IFERROR(VLOOKUP($A5905, 'Fielding Data'!$A$1:$H$12056, 8, 0), 0)</f>
        <v>1</v>
      </c>
      <c r="U5905" s="13">
        <f>SUMIFS('Fielding Data'!E:E, 'Fielding Data'!$A:$A, $A5905)</f>
        <v>9</v>
      </c>
      <c r="V5905" s="13">
        <f>SUMIFS('Fielding Data'!F:F, 'Fielding Data'!$A:$A, $A5905)</f>
        <v>22</v>
      </c>
      <c r="W5905" s="13">
        <f>SUMIFS('Fielding Data'!G:G, 'Fielding Data'!$A:$A, $A5905)</f>
        <v>3</v>
      </c>
      <c r="X5905" s="13">
        <f>SUMIFS('Fielding Data'!H:H, 'Fielding Data'!$A:$A, $A5905)</f>
        <v>1</v>
      </c>
    </row>
    <row r="5906" spans="1:24" x14ac:dyDescent="0.3">
      <c r="A5906" s="13" t="str">
        <f t="shared" si="185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 t="shared" si="184"/>
        <v>2B</v>
      </c>
      <c r="Q5906" s="13">
        <f>IFERROR(VLOOKUP($A5906, 'Fielding Data'!$A$1:$H$12056, 5, 0), 0)</f>
        <v>24</v>
      </c>
      <c r="R5906" s="13">
        <f>IFERROR(VLOOKUP($A5906, 'Fielding Data'!$A$1:$H$12056, 6, 0), 0)</f>
        <v>55</v>
      </c>
      <c r="S5906" s="13">
        <f>IFERROR(VLOOKUP($A5906, 'Fielding Data'!$A$1:$H$12056, 7, 0), 0)</f>
        <v>0</v>
      </c>
      <c r="T5906" s="13">
        <f>IFERROR(VLOOKUP($A5906, 'Fielding Data'!$A$1:$H$12056, 8, 0), 0)</f>
        <v>11</v>
      </c>
      <c r="U5906" s="13">
        <f>SUMIFS('Fielding Data'!E:E, 'Fielding Data'!$A:$A, $A5906)</f>
        <v>28</v>
      </c>
      <c r="V5906" s="13">
        <f>SUMIFS('Fielding Data'!F:F, 'Fielding Data'!$A:$A, $A5906)</f>
        <v>69</v>
      </c>
      <c r="W5906" s="13">
        <f>SUMIFS('Fielding Data'!G:G, 'Fielding Data'!$A:$A, $A5906)</f>
        <v>1</v>
      </c>
      <c r="X5906" s="13">
        <f>SUMIFS('Fielding Data'!H:H, 'Fielding Data'!$A:$A, $A5906)</f>
        <v>18</v>
      </c>
    </row>
    <row r="5907" spans="1:24" x14ac:dyDescent="0.3">
      <c r="A5907" s="13" t="str">
        <f t="shared" si="185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 t="shared" si="184"/>
        <v>P</v>
      </c>
      <c r="Q5907" s="13">
        <f>IFERROR(VLOOKUP($A5907, 'Fielding Data'!$A$1:$H$12056, 5, 0), 0)</f>
        <v>1</v>
      </c>
      <c r="R5907" s="13">
        <f>IFERROR(VLOOKUP($A5907, 'Fielding Data'!$A$1:$H$12056, 6, 0), 0)</f>
        <v>3</v>
      </c>
      <c r="S5907" s="13">
        <f>IFERROR(VLOOKUP($A5907, 'Fielding Data'!$A$1:$H$12056, 7, 0), 0)</f>
        <v>1</v>
      </c>
      <c r="T5907" s="13">
        <f>IFERROR(VLOOKUP($A5907, 'Fielding Data'!$A$1:$H$12056, 8, 0), 0)</f>
        <v>0</v>
      </c>
      <c r="U5907" s="13">
        <f>SUMIFS('Fielding Data'!E:E, 'Fielding Data'!$A:$A, $A5907)</f>
        <v>1</v>
      </c>
      <c r="V5907" s="13">
        <f>SUMIFS('Fielding Data'!F:F, 'Fielding Data'!$A:$A, $A5907)</f>
        <v>3</v>
      </c>
      <c r="W5907" s="13">
        <f>SUMIFS('Fielding Data'!G:G, 'Fielding Data'!$A:$A, $A5907)</f>
        <v>1</v>
      </c>
      <c r="X5907" s="13">
        <f>SUMIFS('Fielding Data'!H:H, 'Fielding Data'!$A:$A, $A5907)</f>
        <v>0</v>
      </c>
    </row>
    <row r="5908" spans="1:24" x14ac:dyDescent="0.3">
      <c r="A5908" s="13" t="str">
        <f t="shared" si="185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 t="shared" si="184"/>
        <v>P</v>
      </c>
      <c r="Q5908" s="13">
        <f>IFERROR(VLOOKUP($A5908, 'Fielding Data'!$A$1:$H$12056, 5, 0), 0)</f>
        <v>1</v>
      </c>
      <c r="R5908" s="13">
        <f>IFERROR(VLOOKUP($A5908, 'Fielding Data'!$A$1:$H$12056, 6, 0), 0)</f>
        <v>1</v>
      </c>
      <c r="S5908" s="13">
        <f>IFERROR(VLOOKUP($A5908, 'Fielding Data'!$A$1:$H$12056, 7, 0), 0)</f>
        <v>1</v>
      </c>
      <c r="T5908" s="13">
        <f>IFERROR(VLOOKUP($A5908, 'Fielding Data'!$A$1:$H$12056, 8, 0), 0)</f>
        <v>1</v>
      </c>
      <c r="U5908" s="13">
        <f>SUMIFS('Fielding Data'!E:E, 'Fielding Data'!$A:$A, $A5908)</f>
        <v>1</v>
      </c>
      <c r="V5908" s="13">
        <f>SUMIFS('Fielding Data'!F:F, 'Fielding Data'!$A:$A, $A5908)</f>
        <v>1</v>
      </c>
      <c r="W5908" s="13">
        <f>SUMIFS('Fielding Data'!G:G, 'Fielding Data'!$A:$A, $A5908)</f>
        <v>1</v>
      </c>
      <c r="X5908" s="13">
        <f>SUMIFS('Fielding Data'!H:H, 'Fielding Data'!$A:$A, $A5908)</f>
        <v>1</v>
      </c>
    </row>
    <row r="5909" spans="1:24" x14ac:dyDescent="0.3">
      <c r="A5909" s="13" t="str">
        <f t="shared" si="185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 t="shared" si="184"/>
        <v>P</v>
      </c>
      <c r="Q5909" s="13">
        <f>IFERROR(VLOOKUP($A5909, 'Fielding Data'!$A$1:$H$12056, 5, 0), 0)</f>
        <v>3</v>
      </c>
      <c r="R5909" s="13">
        <f>IFERROR(VLOOKUP($A5909, 'Fielding Data'!$A$1:$H$12056, 6, 0), 0)</f>
        <v>5</v>
      </c>
      <c r="S5909" s="13">
        <f>IFERROR(VLOOKUP($A5909, 'Fielding Data'!$A$1:$H$12056, 7, 0), 0)</f>
        <v>0</v>
      </c>
      <c r="T5909" s="13">
        <f>IFERROR(VLOOKUP($A5909, 'Fielding Data'!$A$1:$H$12056, 8, 0), 0)</f>
        <v>1</v>
      </c>
      <c r="U5909" s="13">
        <f>SUMIFS('Fielding Data'!E:E, 'Fielding Data'!$A:$A, $A5909)</f>
        <v>3</v>
      </c>
      <c r="V5909" s="13">
        <f>SUMIFS('Fielding Data'!F:F, 'Fielding Data'!$A:$A, $A5909)</f>
        <v>5</v>
      </c>
      <c r="W5909" s="13">
        <f>SUMIFS('Fielding Data'!G:G, 'Fielding Data'!$A:$A, $A5909)</f>
        <v>0</v>
      </c>
      <c r="X5909" s="13">
        <f>SUMIFS('Fielding Data'!H:H, 'Fielding Data'!$A:$A, $A5909)</f>
        <v>1</v>
      </c>
    </row>
    <row r="5910" spans="1:24" x14ac:dyDescent="0.3">
      <c r="A5910" s="13" t="str">
        <f t="shared" si="185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 t="shared" si="184"/>
        <v>2B</v>
      </c>
      <c r="Q5910" s="13">
        <f>IFERROR(VLOOKUP($A5910, 'Fielding Data'!$A$1:$H$12056, 5, 0), 0)</f>
        <v>196</v>
      </c>
      <c r="R5910" s="13">
        <f>IFERROR(VLOOKUP($A5910, 'Fielding Data'!$A$1:$H$12056, 6, 0), 0)</f>
        <v>273</v>
      </c>
      <c r="S5910" s="13">
        <f>IFERROR(VLOOKUP($A5910, 'Fielding Data'!$A$1:$H$12056, 7, 0), 0)</f>
        <v>12</v>
      </c>
      <c r="T5910" s="13">
        <f>IFERROR(VLOOKUP($A5910, 'Fielding Data'!$A$1:$H$12056, 8, 0), 0)</f>
        <v>70</v>
      </c>
      <c r="U5910" s="13">
        <f>SUMIFS('Fielding Data'!E:E, 'Fielding Data'!$A:$A, $A5910)</f>
        <v>196</v>
      </c>
      <c r="V5910" s="13">
        <f>SUMIFS('Fielding Data'!F:F, 'Fielding Data'!$A:$A, $A5910)</f>
        <v>273</v>
      </c>
      <c r="W5910" s="13">
        <f>SUMIFS('Fielding Data'!G:G, 'Fielding Data'!$A:$A, $A5910)</f>
        <v>12</v>
      </c>
      <c r="X5910" s="13">
        <f>SUMIFS('Fielding Data'!H:H, 'Fielding Data'!$A:$A, $A5910)</f>
        <v>70</v>
      </c>
    </row>
    <row r="5911" spans="1:24" x14ac:dyDescent="0.3">
      <c r="A5911" s="13" t="str">
        <f t="shared" si="185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 t="shared" si="184"/>
        <v>P</v>
      </c>
      <c r="Q5911" s="13">
        <f>IFERROR(VLOOKUP($A5911, 'Fielding Data'!$A$1:$H$12056, 5, 0), 0)</f>
        <v>3</v>
      </c>
      <c r="R5911" s="13">
        <f>IFERROR(VLOOKUP($A5911, 'Fielding Data'!$A$1:$H$12056, 6, 0), 0)</f>
        <v>25</v>
      </c>
      <c r="S5911" s="13">
        <f>IFERROR(VLOOKUP($A5911, 'Fielding Data'!$A$1:$H$12056, 7, 0), 0)</f>
        <v>2</v>
      </c>
      <c r="T5911" s="13">
        <f>IFERROR(VLOOKUP($A5911, 'Fielding Data'!$A$1:$H$12056, 8, 0), 0)</f>
        <v>2</v>
      </c>
      <c r="U5911" s="13">
        <f>SUMIFS('Fielding Data'!E:E, 'Fielding Data'!$A:$A, $A5911)</f>
        <v>3</v>
      </c>
      <c r="V5911" s="13">
        <f>SUMIFS('Fielding Data'!F:F, 'Fielding Data'!$A:$A, $A5911)</f>
        <v>25</v>
      </c>
      <c r="W5911" s="13">
        <f>SUMIFS('Fielding Data'!G:G, 'Fielding Data'!$A:$A, $A5911)</f>
        <v>2</v>
      </c>
      <c r="X5911" s="13">
        <f>SUMIFS('Fielding Data'!H:H, 'Fielding Data'!$A:$A, $A5911)</f>
        <v>2</v>
      </c>
    </row>
    <row r="5912" spans="1:24" x14ac:dyDescent="0.3">
      <c r="A5912" s="13" t="str">
        <f t="shared" si="185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 t="shared" si="184"/>
        <v>P</v>
      </c>
      <c r="Q5912" s="13">
        <f>IFERROR(VLOOKUP($A5912, 'Fielding Data'!$A$1:$H$12056, 5, 0), 0)</f>
        <v>1</v>
      </c>
      <c r="R5912" s="13">
        <f>IFERROR(VLOOKUP($A5912, 'Fielding Data'!$A$1:$H$12056, 6, 0), 0)</f>
        <v>1</v>
      </c>
      <c r="S5912" s="13">
        <f>IFERROR(VLOOKUP($A5912, 'Fielding Data'!$A$1:$H$12056, 7, 0), 0)</f>
        <v>0</v>
      </c>
      <c r="T5912" s="13">
        <f>IFERROR(VLOOKUP($A5912, 'Fielding Data'!$A$1:$H$12056, 8, 0), 0)</f>
        <v>0</v>
      </c>
      <c r="U5912" s="13">
        <f>SUMIFS('Fielding Data'!E:E, 'Fielding Data'!$A:$A, $A5912)</f>
        <v>1</v>
      </c>
      <c r="V5912" s="13">
        <f>SUMIFS('Fielding Data'!F:F, 'Fielding Data'!$A:$A, $A5912)</f>
        <v>1</v>
      </c>
      <c r="W5912" s="13">
        <f>SUMIFS('Fielding Data'!G:G, 'Fielding Data'!$A:$A, $A5912)</f>
        <v>0</v>
      </c>
      <c r="X5912" s="13">
        <f>SUMIFS('Fielding Data'!H:H, 'Fielding Data'!$A:$A, $A5912)</f>
        <v>0</v>
      </c>
    </row>
    <row r="5913" spans="1:24" x14ac:dyDescent="0.3">
      <c r="A5913" s="13" t="str">
        <f t="shared" si="185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 t="shared" si="184"/>
        <v>P</v>
      </c>
      <c r="Q5913" s="13">
        <f>IFERROR(VLOOKUP($A5913, 'Fielding Data'!$A$1:$H$12056, 5, 0), 0)</f>
        <v>6</v>
      </c>
      <c r="R5913" s="13">
        <f>IFERROR(VLOOKUP($A5913, 'Fielding Data'!$A$1:$H$12056, 6, 0), 0)</f>
        <v>18</v>
      </c>
      <c r="S5913" s="13">
        <f>IFERROR(VLOOKUP($A5913, 'Fielding Data'!$A$1:$H$12056, 7, 0), 0)</f>
        <v>0</v>
      </c>
      <c r="T5913" s="13">
        <f>IFERROR(VLOOKUP($A5913, 'Fielding Data'!$A$1:$H$12056, 8, 0), 0)</f>
        <v>3</v>
      </c>
      <c r="U5913" s="13">
        <f>SUMIFS('Fielding Data'!E:E, 'Fielding Data'!$A:$A, $A5913)</f>
        <v>6</v>
      </c>
      <c r="V5913" s="13">
        <f>SUMIFS('Fielding Data'!F:F, 'Fielding Data'!$A:$A, $A5913)</f>
        <v>18</v>
      </c>
      <c r="W5913" s="13">
        <f>SUMIFS('Fielding Data'!G:G, 'Fielding Data'!$A:$A, $A5913)</f>
        <v>0</v>
      </c>
      <c r="X5913" s="13">
        <f>SUMIFS('Fielding Data'!H:H, 'Fielding Data'!$A:$A, $A5913)</f>
        <v>3</v>
      </c>
    </row>
    <row r="5914" spans="1:24" x14ac:dyDescent="0.3">
      <c r="A5914" s="13" t="str">
        <f t="shared" si="185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 t="shared" si="184"/>
        <v>P</v>
      </c>
      <c r="Q5914" s="13">
        <f>IFERROR(VLOOKUP($A5914, 'Fielding Data'!$A$1:$H$12056, 5, 0), 0)</f>
        <v>5</v>
      </c>
      <c r="R5914" s="13">
        <f>IFERROR(VLOOKUP($A5914, 'Fielding Data'!$A$1:$H$12056, 6, 0), 0)</f>
        <v>1</v>
      </c>
      <c r="S5914" s="13">
        <f>IFERROR(VLOOKUP($A5914, 'Fielding Data'!$A$1:$H$12056, 7, 0), 0)</f>
        <v>1</v>
      </c>
      <c r="T5914" s="13">
        <f>IFERROR(VLOOKUP($A5914, 'Fielding Data'!$A$1:$H$12056, 8, 0), 0)</f>
        <v>0</v>
      </c>
      <c r="U5914" s="13">
        <f>SUMIFS('Fielding Data'!E:E, 'Fielding Data'!$A:$A, $A5914)</f>
        <v>5</v>
      </c>
      <c r="V5914" s="13">
        <f>SUMIFS('Fielding Data'!F:F, 'Fielding Data'!$A:$A, $A5914)</f>
        <v>1</v>
      </c>
      <c r="W5914" s="13">
        <f>SUMIFS('Fielding Data'!G:G, 'Fielding Data'!$A:$A, $A5914)</f>
        <v>1</v>
      </c>
      <c r="X5914" s="13">
        <f>SUMIFS('Fielding Data'!H:H, 'Fielding Data'!$A:$A, $A5914)</f>
        <v>0</v>
      </c>
    </row>
    <row r="5915" spans="1:24" x14ac:dyDescent="0.3">
      <c r="A5915" s="13" t="str">
        <f t="shared" si="185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 t="shared" si="184"/>
        <v>P</v>
      </c>
      <c r="Q5915" s="13">
        <f>IFERROR(VLOOKUP($A5915, 'Fielding Data'!$A$1:$H$12056, 5, 0), 0)</f>
        <v>8</v>
      </c>
      <c r="R5915" s="13">
        <f>IFERROR(VLOOKUP($A5915, 'Fielding Data'!$A$1:$H$12056, 6, 0), 0)</f>
        <v>5</v>
      </c>
      <c r="S5915" s="13">
        <f>IFERROR(VLOOKUP($A5915, 'Fielding Data'!$A$1:$H$12056, 7, 0), 0)</f>
        <v>1</v>
      </c>
      <c r="T5915" s="13">
        <f>IFERROR(VLOOKUP($A5915, 'Fielding Data'!$A$1:$H$12056, 8, 0), 0)</f>
        <v>0</v>
      </c>
      <c r="U5915" s="13">
        <f>SUMIFS('Fielding Data'!E:E, 'Fielding Data'!$A:$A, $A5915)</f>
        <v>8</v>
      </c>
      <c r="V5915" s="13">
        <f>SUMIFS('Fielding Data'!F:F, 'Fielding Data'!$A:$A, $A5915)</f>
        <v>5</v>
      </c>
      <c r="W5915" s="13">
        <f>SUMIFS('Fielding Data'!G:G, 'Fielding Data'!$A:$A, $A5915)</f>
        <v>1</v>
      </c>
      <c r="X5915" s="13">
        <f>SUMIFS('Fielding Data'!H:H, 'Fielding Data'!$A:$A, $A5915)</f>
        <v>0</v>
      </c>
    </row>
    <row r="5916" spans="1:24" x14ac:dyDescent="0.3">
      <c r="A5916" s="13" t="str">
        <f t="shared" si="185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 t="shared" si="184"/>
        <v>P</v>
      </c>
      <c r="Q5916" s="13">
        <f>IFERROR(VLOOKUP($A5916, 'Fielding Data'!$A$1:$H$12056, 5, 0), 0)</f>
        <v>4</v>
      </c>
      <c r="R5916" s="13">
        <f>IFERROR(VLOOKUP($A5916, 'Fielding Data'!$A$1:$H$12056, 6, 0), 0)</f>
        <v>12</v>
      </c>
      <c r="S5916" s="13">
        <f>IFERROR(VLOOKUP($A5916, 'Fielding Data'!$A$1:$H$12056, 7, 0), 0)</f>
        <v>1</v>
      </c>
      <c r="T5916" s="13">
        <f>IFERROR(VLOOKUP($A5916, 'Fielding Data'!$A$1:$H$12056, 8, 0), 0)</f>
        <v>0</v>
      </c>
      <c r="U5916" s="13">
        <f>SUMIFS('Fielding Data'!E:E, 'Fielding Data'!$A:$A, $A5916)</f>
        <v>4</v>
      </c>
      <c r="V5916" s="13">
        <f>SUMIFS('Fielding Data'!F:F, 'Fielding Data'!$A:$A, $A5916)</f>
        <v>12</v>
      </c>
      <c r="W5916" s="13">
        <f>SUMIFS('Fielding Data'!G:G, 'Fielding Data'!$A:$A, $A5916)</f>
        <v>1</v>
      </c>
      <c r="X5916" s="13">
        <f>SUMIFS('Fielding Data'!H:H, 'Fielding Data'!$A:$A, $A5916)</f>
        <v>0</v>
      </c>
    </row>
    <row r="5917" spans="1:24" x14ac:dyDescent="0.3">
      <c r="A5917" s="13" t="str">
        <f t="shared" si="185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 t="shared" si="184"/>
        <v>1B</v>
      </c>
      <c r="Q5917" s="13">
        <f>IFERROR(VLOOKUP($A5917, 'Fielding Data'!$A$1:$H$12056, 5, 0), 0)</f>
        <v>0</v>
      </c>
      <c r="R5917" s="13">
        <f>IFERROR(VLOOKUP($A5917, 'Fielding Data'!$A$1:$H$12056, 6, 0), 0)</f>
        <v>0</v>
      </c>
      <c r="S5917" s="13">
        <f>IFERROR(VLOOKUP($A5917, 'Fielding Data'!$A$1:$H$12056, 7, 0), 0)</f>
        <v>1</v>
      </c>
      <c r="T5917" s="13">
        <f>IFERROR(VLOOKUP($A5917, 'Fielding Data'!$A$1:$H$12056, 8, 0), 0)</f>
        <v>0</v>
      </c>
      <c r="U5917" s="13">
        <f>SUMIFS('Fielding Data'!E:E, 'Fielding Data'!$A:$A, $A5917)</f>
        <v>30</v>
      </c>
      <c r="V5917" s="13">
        <f>SUMIFS('Fielding Data'!F:F, 'Fielding Data'!$A:$A, $A5917)</f>
        <v>31</v>
      </c>
      <c r="W5917" s="13">
        <f>SUMIFS('Fielding Data'!G:G, 'Fielding Data'!$A:$A, $A5917)</f>
        <v>1</v>
      </c>
      <c r="X5917" s="13">
        <f>SUMIFS('Fielding Data'!H:H, 'Fielding Data'!$A:$A, $A5917)</f>
        <v>14</v>
      </c>
    </row>
    <row r="5918" spans="1:24" x14ac:dyDescent="0.3">
      <c r="A5918" s="13" t="str">
        <f t="shared" si="185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 t="shared" si="184"/>
        <v>3B</v>
      </c>
      <c r="Q5918" s="13">
        <f>IFERROR(VLOOKUP($A5918, 'Fielding Data'!$A$1:$H$12056, 5, 0), 0)</f>
        <v>83</v>
      </c>
      <c r="R5918" s="13">
        <f>IFERROR(VLOOKUP($A5918, 'Fielding Data'!$A$1:$H$12056, 6, 0), 0)</f>
        <v>231</v>
      </c>
      <c r="S5918" s="13">
        <f>IFERROR(VLOOKUP($A5918, 'Fielding Data'!$A$1:$H$12056, 7, 0), 0)</f>
        <v>15</v>
      </c>
      <c r="T5918" s="13">
        <f>IFERROR(VLOOKUP($A5918, 'Fielding Data'!$A$1:$H$12056, 8, 0), 0)</f>
        <v>21</v>
      </c>
      <c r="U5918" s="13">
        <f>SUMIFS('Fielding Data'!E:E, 'Fielding Data'!$A:$A, $A5918)</f>
        <v>83</v>
      </c>
      <c r="V5918" s="13">
        <f>SUMIFS('Fielding Data'!F:F, 'Fielding Data'!$A:$A, $A5918)</f>
        <v>231</v>
      </c>
      <c r="W5918" s="13">
        <f>SUMIFS('Fielding Data'!G:G, 'Fielding Data'!$A:$A, $A5918)</f>
        <v>15</v>
      </c>
      <c r="X5918" s="13">
        <f>SUMIFS('Fielding Data'!H:H, 'Fielding Data'!$A:$A, $A5918)</f>
        <v>21</v>
      </c>
    </row>
    <row r="5919" spans="1:24" x14ac:dyDescent="0.3">
      <c r="A5919" s="13" t="str">
        <f t="shared" si="185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 t="shared" si="184"/>
        <v>P</v>
      </c>
      <c r="Q5919" s="13">
        <f>IFERROR(VLOOKUP($A5919, 'Fielding Data'!$A$1:$H$12056, 5, 0), 0)</f>
        <v>5</v>
      </c>
      <c r="R5919" s="13">
        <f>IFERROR(VLOOKUP($A5919, 'Fielding Data'!$A$1:$H$12056, 6, 0), 0)</f>
        <v>12</v>
      </c>
      <c r="S5919" s="13">
        <f>IFERROR(VLOOKUP($A5919, 'Fielding Data'!$A$1:$H$12056, 7, 0), 0)</f>
        <v>0</v>
      </c>
      <c r="T5919" s="13">
        <f>IFERROR(VLOOKUP($A5919, 'Fielding Data'!$A$1:$H$12056, 8, 0), 0)</f>
        <v>0</v>
      </c>
      <c r="U5919" s="13">
        <f>SUMIFS('Fielding Data'!E:E, 'Fielding Data'!$A:$A, $A5919)</f>
        <v>5</v>
      </c>
      <c r="V5919" s="13">
        <f>SUMIFS('Fielding Data'!F:F, 'Fielding Data'!$A:$A, $A5919)</f>
        <v>12</v>
      </c>
      <c r="W5919" s="13">
        <f>SUMIFS('Fielding Data'!G:G, 'Fielding Data'!$A:$A, $A5919)</f>
        <v>0</v>
      </c>
      <c r="X5919" s="13">
        <f>SUMIFS('Fielding Data'!H:H, 'Fielding Data'!$A:$A, $A5919)</f>
        <v>0</v>
      </c>
    </row>
    <row r="5920" spans="1:24" x14ac:dyDescent="0.3">
      <c r="A5920" s="13" t="str">
        <f t="shared" si="185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 t="shared" si="184"/>
        <v>P</v>
      </c>
      <c r="Q5920" s="13">
        <f>IFERROR(VLOOKUP($A5920, 'Fielding Data'!$A$1:$H$12056, 5, 0), 0)</f>
        <v>2</v>
      </c>
      <c r="R5920" s="13">
        <f>IFERROR(VLOOKUP($A5920, 'Fielding Data'!$A$1:$H$12056, 6, 0), 0)</f>
        <v>4</v>
      </c>
      <c r="S5920" s="13">
        <f>IFERROR(VLOOKUP($A5920, 'Fielding Data'!$A$1:$H$12056, 7, 0), 0)</f>
        <v>0</v>
      </c>
      <c r="T5920" s="13">
        <f>IFERROR(VLOOKUP($A5920, 'Fielding Data'!$A$1:$H$12056, 8, 0), 0)</f>
        <v>1</v>
      </c>
      <c r="U5920" s="13">
        <f>SUMIFS('Fielding Data'!E:E, 'Fielding Data'!$A:$A, $A5920)</f>
        <v>2</v>
      </c>
      <c r="V5920" s="13">
        <f>SUMIFS('Fielding Data'!F:F, 'Fielding Data'!$A:$A, $A5920)</f>
        <v>4</v>
      </c>
      <c r="W5920" s="13">
        <f>SUMIFS('Fielding Data'!G:G, 'Fielding Data'!$A:$A, $A5920)</f>
        <v>0</v>
      </c>
      <c r="X5920" s="13">
        <f>SUMIFS('Fielding Data'!H:H, 'Fielding Data'!$A:$A, $A5920)</f>
        <v>1</v>
      </c>
    </row>
    <row r="5921" spans="1:24" x14ac:dyDescent="0.3">
      <c r="A5921" s="13" t="str">
        <f t="shared" si="185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 t="shared" si="184"/>
        <v>P</v>
      </c>
      <c r="Q5921" s="13">
        <f>IFERROR(VLOOKUP($A5921, 'Fielding Data'!$A$1:$H$12056, 5, 0), 0)</f>
        <v>2</v>
      </c>
      <c r="R5921" s="13">
        <f>IFERROR(VLOOKUP($A5921, 'Fielding Data'!$A$1:$H$12056, 6, 0), 0)</f>
        <v>12</v>
      </c>
      <c r="S5921" s="13">
        <f>IFERROR(VLOOKUP($A5921, 'Fielding Data'!$A$1:$H$12056, 7, 0), 0)</f>
        <v>0</v>
      </c>
      <c r="T5921" s="13">
        <f>IFERROR(VLOOKUP($A5921, 'Fielding Data'!$A$1:$H$12056, 8, 0), 0)</f>
        <v>0</v>
      </c>
      <c r="U5921" s="13">
        <f>SUMIFS('Fielding Data'!E:E, 'Fielding Data'!$A:$A, $A5921)</f>
        <v>2</v>
      </c>
      <c r="V5921" s="13">
        <f>SUMIFS('Fielding Data'!F:F, 'Fielding Data'!$A:$A, $A5921)</f>
        <v>12</v>
      </c>
      <c r="W5921" s="13">
        <f>SUMIFS('Fielding Data'!G:G, 'Fielding Data'!$A:$A, $A5921)</f>
        <v>0</v>
      </c>
      <c r="X5921" s="13">
        <f>SUMIFS('Fielding Data'!H:H, 'Fielding Data'!$A:$A, $A5921)</f>
        <v>0</v>
      </c>
    </row>
    <row r="5922" spans="1:24" x14ac:dyDescent="0.3">
      <c r="A5922" s="13" t="str">
        <f t="shared" si="185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 t="shared" si="184"/>
        <v>P</v>
      </c>
      <c r="Q5922" s="13">
        <f>IFERROR(VLOOKUP($A5922, 'Fielding Data'!$A$1:$H$12056, 5, 0), 0)</f>
        <v>1</v>
      </c>
      <c r="R5922" s="13">
        <f>IFERROR(VLOOKUP($A5922, 'Fielding Data'!$A$1:$H$12056, 6, 0), 0)</f>
        <v>4</v>
      </c>
      <c r="S5922" s="13">
        <f>IFERROR(VLOOKUP($A5922, 'Fielding Data'!$A$1:$H$12056, 7, 0), 0)</f>
        <v>0</v>
      </c>
      <c r="T5922" s="13">
        <f>IFERROR(VLOOKUP($A5922, 'Fielding Data'!$A$1:$H$12056, 8, 0), 0)</f>
        <v>0</v>
      </c>
      <c r="U5922" s="13">
        <f>SUMIFS('Fielding Data'!E:E, 'Fielding Data'!$A:$A, $A5922)</f>
        <v>1</v>
      </c>
      <c r="V5922" s="13">
        <f>SUMIFS('Fielding Data'!F:F, 'Fielding Data'!$A:$A, $A5922)</f>
        <v>4</v>
      </c>
      <c r="W5922" s="13">
        <f>SUMIFS('Fielding Data'!G:G, 'Fielding Data'!$A:$A, $A5922)</f>
        <v>0</v>
      </c>
      <c r="X5922" s="13">
        <f>SUMIFS('Fielding Data'!H:H, 'Fielding Data'!$A:$A, $A5922)</f>
        <v>0</v>
      </c>
    </row>
    <row r="5923" spans="1:24" x14ac:dyDescent="0.3">
      <c r="A5923" s="13" t="str">
        <f t="shared" si="185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 t="shared" si="184"/>
        <v>CF</v>
      </c>
      <c r="Q5923" s="13">
        <f>IFERROR(VLOOKUP($A5923, 'Fielding Data'!$A$1:$H$12056, 5, 0), 0)</f>
        <v>16</v>
      </c>
      <c r="R5923" s="13">
        <f>IFERROR(VLOOKUP($A5923, 'Fielding Data'!$A$1:$H$12056, 6, 0), 0)</f>
        <v>0</v>
      </c>
      <c r="S5923" s="13">
        <f>IFERROR(VLOOKUP($A5923, 'Fielding Data'!$A$1:$H$12056, 7, 0), 0)</f>
        <v>1</v>
      </c>
      <c r="T5923" s="13">
        <f>IFERROR(VLOOKUP($A5923, 'Fielding Data'!$A$1:$H$12056, 8, 0), 0)</f>
        <v>0</v>
      </c>
      <c r="U5923" s="13">
        <f>SUMIFS('Fielding Data'!E:E, 'Fielding Data'!$A:$A, $A5923)</f>
        <v>542</v>
      </c>
      <c r="V5923" s="13">
        <f>SUMIFS('Fielding Data'!F:F, 'Fielding Data'!$A:$A, $A5923)</f>
        <v>12</v>
      </c>
      <c r="W5923" s="13">
        <f>SUMIFS('Fielding Data'!G:G, 'Fielding Data'!$A:$A, $A5923)</f>
        <v>4</v>
      </c>
      <c r="X5923" s="13">
        <f>SUMIFS('Fielding Data'!H:H, 'Fielding Data'!$A:$A, $A5923)</f>
        <v>2</v>
      </c>
    </row>
    <row r="5924" spans="1:24" x14ac:dyDescent="0.3">
      <c r="A5924" s="13" t="str">
        <f t="shared" si="185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 t="shared" si="184"/>
        <v>2B</v>
      </c>
      <c r="Q5924" s="13">
        <f>IFERROR(VLOOKUP($A5924, 'Fielding Data'!$A$1:$H$12056, 5, 0), 0)</f>
        <v>1</v>
      </c>
      <c r="R5924" s="13">
        <f>IFERROR(VLOOKUP($A5924, 'Fielding Data'!$A$1:$H$12056, 6, 0), 0)</f>
        <v>3</v>
      </c>
      <c r="S5924" s="13">
        <f>IFERROR(VLOOKUP($A5924, 'Fielding Data'!$A$1:$H$12056, 7, 0), 0)</f>
        <v>0</v>
      </c>
      <c r="T5924" s="13">
        <f>IFERROR(VLOOKUP($A5924, 'Fielding Data'!$A$1:$H$12056, 8, 0), 0)</f>
        <v>0</v>
      </c>
      <c r="U5924" s="13">
        <f>SUMIFS('Fielding Data'!E:E, 'Fielding Data'!$A:$A, $A5924)</f>
        <v>18</v>
      </c>
      <c r="V5924" s="13">
        <f>SUMIFS('Fielding Data'!F:F, 'Fielding Data'!$A:$A, $A5924)</f>
        <v>48</v>
      </c>
      <c r="W5924" s="13">
        <f>SUMIFS('Fielding Data'!G:G, 'Fielding Data'!$A:$A, $A5924)</f>
        <v>0</v>
      </c>
      <c r="X5924" s="13">
        <f>SUMIFS('Fielding Data'!H:H, 'Fielding Data'!$A:$A, $A5924)</f>
        <v>6</v>
      </c>
    </row>
    <row r="5925" spans="1:24" x14ac:dyDescent="0.3">
      <c r="A5925" s="13" t="str">
        <f t="shared" si="185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 t="shared" si="184"/>
        <v>P</v>
      </c>
      <c r="Q5925" s="13">
        <f>IFERROR(VLOOKUP($A5925, 'Fielding Data'!$A$1:$H$12056, 5, 0), 0)</f>
        <v>7</v>
      </c>
      <c r="R5925" s="13">
        <f>IFERROR(VLOOKUP($A5925, 'Fielding Data'!$A$1:$H$12056, 6, 0), 0)</f>
        <v>10</v>
      </c>
      <c r="S5925" s="13">
        <f>IFERROR(VLOOKUP($A5925, 'Fielding Data'!$A$1:$H$12056, 7, 0), 0)</f>
        <v>1</v>
      </c>
      <c r="T5925" s="13">
        <f>IFERROR(VLOOKUP($A5925, 'Fielding Data'!$A$1:$H$12056, 8, 0), 0)</f>
        <v>0</v>
      </c>
      <c r="U5925" s="13">
        <f>SUMIFS('Fielding Data'!E:E, 'Fielding Data'!$A:$A, $A5925)</f>
        <v>7</v>
      </c>
      <c r="V5925" s="13">
        <f>SUMIFS('Fielding Data'!F:F, 'Fielding Data'!$A:$A, $A5925)</f>
        <v>10</v>
      </c>
      <c r="W5925" s="13">
        <f>SUMIFS('Fielding Data'!G:G, 'Fielding Data'!$A:$A, $A5925)</f>
        <v>1</v>
      </c>
      <c r="X5925" s="13">
        <f>SUMIFS('Fielding Data'!H:H, 'Fielding Data'!$A:$A, $A5925)</f>
        <v>0</v>
      </c>
    </row>
    <row r="5926" spans="1:24" x14ac:dyDescent="0.3">
      <c r="A5926" s="13" t="str">
        <f t="shared" si="185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 t="shared" si="184"/>
        <v>LF</v>
      </c>
      <c r="Q5926" s="13">
        <f>IFERROR(VLOOKUP($A5926, 'Fielding Data'!$A$1:$H$12056, 5, 0), 0)</f>
        <v>29</v>
      </c>
      <c r="R5926" s="13">
        <f>IFERROR(VLOOKUP($A5926, 'Fielding Data'!$A$1:$H$12056, 6, 0), 0)</f>
        <v>3</v>
      </c>
      <c r="S5926" s="13">
        <f>IFERROR(VLOOKUP($A5926, 'Fielding Data'!$A$1:$H$12056, 7, 0), 0)</f>
        <v>0</v>
      </c>
      <c r="T5926" s="13">
        <f>IFERROR(VLOOKUP($A5926, 'Fielding Data'!$A$1:$H$12056, 8, 0), 0)</f>
        <v>0</v>
      </c>
      <c r="U5926" s="13">
        <f>SUMIFS('Fielding Data'!E:E, 'Fielding Data'!$A:$A, $A5926)</f>
        <v>64</v>
      </c>
      <c r="V5926" s="13">
        <f>SUMIFS('Fielding Data'!F:F, 'Fielding Data'!$A:$A, $A5926)</f>
        <v>8</v>
      </c>
      <c r="W5926" s="13">
        <f>SUMIFS('Fielding Data'!G:G, 'Fielding Data'!$A:$A, $A5926)</f>
        <v>0</v>
      </c>
      <c r="X5926" s="13">
        <f>SUMIFS('Fielding Data'!H:H, 'Fielding Data'!$A:$A, $A5926)</f>
        <v>2</v>
      </c>
    </row>
    <row r="5927" spans="1:24" x14ac:dyDescent="0.3">
      <c r="A5927" s="13" t="str">
        <f t="shared" si="185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 t="shared" si="184"/>
        <v>2B</v>
      </c>
      <c r="Q5927" s="13">
        <f>IFERROR(VLOOKUP($A5927, 'Fielding Data'!$A$1:$H$12056, 5, 0), 0)</f>
        <v>3</v>
      </c>
      <c r="R5927" s="13">
        <f>IFERROR(VLOOKUP($A5927, 'Fielding Data'!$A$1:$H$12056, 6, 0), 0)</f>
        <v>2</v>
      </c>
      <c r="S5927" s="13">
        <f>IFERROR(VLOOKUP($A5927, 'Fielding Data'!$A$1:$H$12056, 7, 0), 0)</f>
        <v>0</v>
      </c>
      <c r="T5927" s="13">
        <f>IFERROR(VLOOKUP($A5927, 'Fielding Data'!$A$1:$H$12056, 8, 0), 0)</f>
        <v>0</v>
      </c>
      <c r="U5927" s="13">
        <f>SUMIFS('Fielding Data'!E:E, 'Fielding Data'!$A:$A, $A5927)</f>
        <v>259</v>
      </c>
      <c r="V5927" s="13">
        <f>SUMIFS('Fielding Data'!F:F, 'Fielding Data'!$A:$A, $A5927)</f>
        <v>14</v>
      </c>
      <c r="W5927" s="13">
        <f>SUMIFS('Fielding Data'!G:G, 'Fielding Data'!$A:$A, $A5927)</f>
        <v>2</v>
      </c>
      <c r="X5927" s="13">
        <f>SUMIFS('Fielding Data'!H:H, 'Fielding Data'!$A:$A, $A5927)</f>
        <v>2</v>
      </c>
    </row>
    <row r="5928" spans="1:24" x14ac:dyDescent="0.3">
      <c r="A5928" s="13" t="str">
        <f t="shared" si="185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 t="shared" si="184"/>
        <v>P</v>
      </c>
      <c r="Q5928" s="13">
        <f>IFERROR(VLOOKUP($A5928, 'Fielding Data'!$A$1:$H$12056, 5, 0), 0)</f>
        <v>1</v>
      </c>
      <c r="R5928" s="13">
        <f>IFERROR(VLOOKUP($A5928, 'Fielding Data'!$A$1:$H$12056, 6, 0), 0)</f>
        <v>7</v>
      </c>
      <c r="S5928" s="13">
        <f>IFERROR(VLOOKUP($A5928, 'Fielding Data'!$A$1:$H$12056, 7, 0), 0)</f>
        <v>0</v>
      </c>
      <c r="T5928" s="13">
        <f>IFERROR(VLOOKUP($A5928, 'Fielding Data'!$A$1:$H$12056, 8, 0), 0)</f>
        <v>1</v>
      </c>
      <c r="U5928" s="13">
        <f>SUMIFS('Fielding Data'!E:E, 'Fielding Data'!$A:$A, $A5928)</f>
        <v>1</v>
      </c>
      <c r="V5928" s="13">
        <f>SUMIFS('Fielding Data'!F:F, 'Fielding Data'!$A:$A, $A5928)</f>
        <v>7</v>
      </c>
      <c r="W5928" s="13">
        <f>SUMIFS('Fielding Data'!G:G, 'Fielding Data'!$A:$A, $A5928)</f>
        <v>0</v>
      </c>
      <c r="X5928" s="13">
        <f>SUMIFS('Fielding Data'!H:H, 'Fielding Data'!$A:$A, $A5928)</f>
        <v>1</v>
      </c>
    </row>
    <row r="5929" spans="1:24" x14ac:dyDescent="0.3">
      <c r="A5929" s="13" t="str">
        <f t="shared" si="185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 t="shared" si="184"/>
        <v>P</v>
      </c>
      <c r="Q5929" s="13">
        <f>IFERROR(VLOOKUP($A5929, 'Fielding Data'!$A$1:$H$12056, 5, 0), 0)</f>
        <v>6</v>
      </c>
      <c r="R5929" s="13">
        <f>IFERROR(VLOOKUP($A5929, 'Fielding Data'!$A$1:$H$12056, 6, 0), 0)</f>
        <v>16</v>
      </c>
      <c r="S5929" s="13">
        <f>IFERROR(VLOOKUP($A5929, 'Fielding Data'!$A$1:$H$12056, 7, 0), 0)</f>
        <v>2</v>
      </c>
      <c r="T5929" s="13">
        <f>IFERROR(VLOOKUP($A5929, 'Fielding Data'!$A$1:$H$12056, 8, 0), 0)</f>
        <v>2</v>
      </c>
      <c r="U5929" s="13">
        <f>SUMIFS('Fielding Data'!E:E, 'Fielding Data'!$A:$A, $A5929)</f>
        <v>6</v>
      </c>
      <c r="V5929" s="13">
        <f>SUMIFS('Fielding Data'!F:F, 'Fielding Data'!$A:$A, $A5929)</f>
        <v>16</v>
      </c>
      <c r="W5929" s="13">
        <f>SUMIFS('Fielding Data'!G:G, 'Fielding Data'!$A:$A, $A5929)</f>
        <v>2</v>
      </c>
      <c r="X5929" s="13">
        <f>SUMIFS('Fielding Data'!H:H, 'Fielding Data'!$A:$A, $A5929)</f>
        <v>2</v>
      </c>
    </row>
    <row r="5930" spans="1:24" x14ac:dyDescent="0.3">
      <c r="A5930" s="13" t="str">
        <f t="shared" si="185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 t="shared" si="184"/>
        <v>P</v>
      </c>
      <c r="Q5930" s="13">
        <f>IFERROR(VLOOKUP($A5930, 'Fielding Data'!$A$1:$H$12056, 5, 0), 0)</f>
        <v>13</v>
      </c>
      <c r="R5930" s="13">
        <f>IFERROR(VLOOKUP($A5930, 'Fielding Data'!$A$1:$H$12056, 6, 0), 0)</f>
        <v>19</v>
      </c>
      <c r="S5930" s="13">
        <f>IFERROR(VLOOKUP($A5930, 'Fielding Data'!$A$1:$H$12056, 7, 0), 0)</f>
        <v>1</v>
      </c>
      <c r="T5930" s="13">
        <f>IFERROR(VLOOKUP($A5930, 'Fielding Data'!$A$1:$H$12056, 8, 0), 0)</f>
        <v>0</v>
      </c>
      <c r="U5930" s="13">
        <f>SUMIFS('Fielding Data'!E:E, 'Fielding Data'!$A:$A, $A5930)</f>
        <v>13</v>
      </c>
      <c r="V5930" s="13">
        <f>SUMIFS('Fielding Data'!F:F, 'Fielding Data'!$A:$A, $A5930)</f>
        <v>19</v>
      </c>
      <c r="W5930" s="13">
        <f>SUMIFS('Fielding Data'!G:G, 'Fielding Data'!$A:$A, $A5930)</f>
        <v>1</v>
      </c>
      <c r="X5930" s="13">
        <f>SUMIFS('Fielding Data'!H:H, 'Fielding Data'!$A:$A, $A5930)</f>
        <v>0</v>
      </c>
    </row>
    <row r="5931" spans="1:24" x14ac:dyDescent="0.3">
      <c r="A5931" s="13" t="str">
        <f t="shared" si="185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 t="shared" si="184"/>
        <v>1B</v>
      </c>
      <c r="Q5931" s="13">
        <f>IFERROR(VLOOKUP($A5931, 'Fielding Data'!$A$1:$H$12056, 5, 0), 0)</f>
        <v>23</v>
      </c>
      <c r="R5931" s="13">
        <f>IFERROR(VLOOKUP($A5931, 'Fielding Data'!$A$1:$H$12056, 6, 0), 0)</f>
        <v>0</v>
      </c>
      <c r="S5931" s="13">
        <f>IFERROR(VLOOKUP($A5931, 'Fielding Data'!$A$1:$H$12056, 7, 0), 0)</f>
        <v>1</v>
      </c>
      <c r="T5931" s="13">
        <f>IFERROR(VLOOKUP($A5931, 'Fielding Data'!$A$1:$H$12056, 8, 0), 0)</f>
        <v>2</v>
      </c>
      <c r="U5931" s="13">
        <f>SUMIFS('Fielding Data'!E:E, 'Fielding Data'!$A:$A, $A5931)</f>
        <v>137</v>
      </c>
      <c r="V5931" s="13">
        <f>SUMIFS('Fielding Data'!F:F, 'Fielding Data'!$A:$A, $A5931)</f>
        <v>41</v>
      </c>
      <c r="W5931" s="13">
        <f>SUMIFS('Fielding Data'!G:G, 'Fielding Data'!$A:$A, $A5931)</f>
        <v>4</v>
      </c>
      <c r="X5931" s="13">
        <f>SUMIFS('Fielding Data'!H:H, 'Fielding Data'!$A:$A, $A5931)</f>
        <v>6</v>
      </c>
    </row>
    <row r="5932" spans="1:24" x14ac:dyDescent="0.3">
      <c r="A5932" s="13" t="str">
        <f t="shared" si="185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 t="shared" si="184"/>
        <v>2B</v>
      </c>
      <c r="Q5932" s="13">
        <f>IFERROR(VLOOKUP($A5932, 'Fielding Data'!$A$1:$H$12056, 5, 0), 0)</f>
        <v>105</v>
      </c>
      <c r="R5932" s="13">
        <f>IFERROR(VLOOKUP($A5932, 'Fielding Data'!$A$1:$H$12056, 6, 0), 0)</f>
        <v>185</v>
      </c>
      <c r="S5932" s="13">
        <f>IFERROR(VLOOKUP($A5932, 'Fielding Data'!$A$1:$H$12056, 7, 0), 0)</f>
        <v>6</v>
      </c>
      <c r="T5932" s="13">
        <f>IFERROR(VLOOKUP($A5932, 'Fielding Data'!$A$1:$H$12056, 8, 0), 0)</f>
        <v>32</v>
      </c>
      <c r="U5932" s="13">
        <f>SUMIFS('Fielding Data'!E:E, 'Fielding Data'!$A:$A, $A5932)</f>
        <v>323</v>
      </c>
      <c r="V5932" s="13">
        <f>SUMIFS('Fielding Data'!F:F, 'Fielding Data'!$A:$A, $A5932)</f>
        <v>246</v>
      </c>
      <c r="W5932" s="13">
        <f>SUMIFS('Fielding Data'!G:G, 'Fielding Data'!$A:$A, $A5932)</f>
        <v>8</v>
      </c>
      <c r="X5932" s="13">
        <f>SUMIFS('Fielding Data'!H:H, 'Fielding Data'!$A:$A, $A5932)</f>
        <v>44</v>
      </c>
    </row>
    <row r="5933" spans="1:24" x14ac:dyDescent="0.3">
      <c r="A5933" s="13" t="str">
        <f t="shared" si="185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 t="shared" si="184"/>
        <v>C</v>
      </c>
      <c r="Q5933" s="13">
        <f>IFERROR(VLOOKUP($A5933, 'Fielding Data'!$A$1:$H$12056, 5, 0), 0)</f>
        <v>1010</v>
      </c>
      <c r="R5933" s="13">
        <f>IFERROR(VLOOKUP($A5933, 'Fielding Data'!$A$1:$H$12056, 6, 0), 0)</f>
        <v>84</v>
      </c>
      <c r="S5933" s="13">
        <f>IFERROR(VLOOKUP($A5933, 'Fielding Data'!$A$1:$H$12056, 7, 0), 0)</f>
        <v>5</v>
      </c>
      <c r="T5933" s="13">
        <f>IFERROR(VLOOKUP($A5933, 'Fielding Data'!$A$1:$H$12056, 8, 0), 0)</f>
        <v>5</v>
      </c>
      <c r="U5933" s="13">
        <f>SUMIFS('Fielding Data'!E:E, 'Fielding Data'!$A:$A, $A5933)</f>
        <v>1010</v>
      </c>
      <c r="V5933" s="13">
        <f>SUMIFS('Fielding Data'!F:F, 'Fielding Data'!$A:$A, $A5933)</f>
        <v>84</v>
      </c>
      <c r="W5933" s="13">
        <f>SUMIFS('Fielding Data'!G:G, 'Fielding Data'!$A:$A, $A5933)</f>
        <v>5</v>
      </c>
      <c r="X5933" s="13">
        <f>SUMIFS('Fielding Data'!H:H, 'Fielding Data'!$A:$A, $A5933)</f>
        <v>5</v>
      </c>
    </row>
  </sheetData>
  <autoFilter ref="B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I12056"/>
  <sheetViews>
    <sheetView workbookViewId="0">
      <selection activeCell="I1" sqref="I1:M1048576"/>
    </sheetView>
  </sheetViews>
  <sheetFormatPr defaultColWidth="9.109375" defaultRowHeight="14.4" x14ac:dyDescent="0.3"/>
  <cols>
    <col min="1" max="1" width="20.77734375" style="13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9" width="115.21875" style="13" bestFit="1" customWidth="1"/>
    <col min="10" max="16384" width="9.109375" style="13"/>
  </cols>
  <sheetData>
    <row r="1" spans="1:9" s="17" customFormat="1" x14ac:dyDescent="0.3">
      <c r="A1" s="93" t="s">
        <v>2806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9" x14ac:dyDescent="0.3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  <c r="I2" s="94" t="s">
        <v>2811</v>
      </c>
    </row>
    <row r="3" spans="1:9" x14ac:dyDescent="0.3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  <c r="I3" s="94" t="s">
        <v>2807</v>
      </c>
    </row>
    <row r="4" spans="1:9" x14ac:dyDescent="0.3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9" x14ac:dyDescent="0.3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9" x14ac:dyDescent="0.3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9" x14ac:dyDescent="0.3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9" x14ac:dyDescent="0.3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9" x14ac:dyDescent="0.3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9" x14ac:dyDescent="0.3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9" x14ac:dyDescent="0.3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9" x14ac:dyDescent="0.3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9" x14ac:dyDescent="0.3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9" x14ac:dyDescent="0.3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9" x14ac:dyDescent="0.3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9" x14ac:dyDescent="0.3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3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3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3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3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3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3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3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3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3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3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3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3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3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3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3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3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3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3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3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3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3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3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3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3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3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3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3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3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3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3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3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3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3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3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3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3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3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3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3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3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3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3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3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3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3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3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3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3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3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3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3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3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3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3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3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3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3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3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3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3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3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3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3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3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3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3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3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3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3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3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3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3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3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3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3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3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3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3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3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3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3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3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3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3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3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3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3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3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3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3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3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3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3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3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3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3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3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3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3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3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3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3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3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3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3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3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3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3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3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3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3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3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3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3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3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3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3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3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3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3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3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3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3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3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3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3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3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3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3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3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3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3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3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3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3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3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3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3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3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3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3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3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3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3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3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3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3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3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3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3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3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3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3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3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3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3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3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3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3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3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3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3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3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3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3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3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3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3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3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3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3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3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3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3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3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3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3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3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3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3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3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3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3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3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3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3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3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3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3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3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3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3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3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3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3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3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3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3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3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3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3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3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3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3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3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3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3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3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3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3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3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3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3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3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3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3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3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3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3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3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3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3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3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3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3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3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3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3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3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3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3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3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3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3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3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3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3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3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3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3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3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3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3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3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3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3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3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3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3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3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3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3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3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3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3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3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3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3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3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3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3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3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3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3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3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3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3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3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3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3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3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3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3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3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3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3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3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3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3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3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3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3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3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3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3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3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3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3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3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3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3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3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3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3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3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3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3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3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3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3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3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3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3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3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3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3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3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3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3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3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3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3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3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3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3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3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3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3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3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3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3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3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3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3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3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3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3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3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3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3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3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3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3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3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3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3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3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3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3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3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3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3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3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3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3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3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3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3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3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3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3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3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3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3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3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3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3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3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3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3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3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3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3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3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3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3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3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3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3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3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3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3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3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3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3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3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3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3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3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3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3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3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3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3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3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3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3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3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3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3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3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3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3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3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3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3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3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3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3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3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3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3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3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3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3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3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3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3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3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3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3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3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3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3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3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3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3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3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3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3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3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3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3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3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3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3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3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3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3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3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3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3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3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3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3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3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3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3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3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3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3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3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3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3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3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3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3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3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3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3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3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3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3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3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3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3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3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3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3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3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3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3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3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3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3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3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3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3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3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3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3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3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3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3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3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3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3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3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3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3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3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3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3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3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3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3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3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3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3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3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3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3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3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3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3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3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3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3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3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3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3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3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3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3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3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3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3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3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3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3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3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3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3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3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3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3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3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3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3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3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3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3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3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3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3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3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3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3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3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3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3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3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3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3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3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3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3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3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3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3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3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3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3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3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3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3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3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3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3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3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3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3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3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3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3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3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3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3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3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3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3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3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3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3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3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3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3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3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3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3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3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3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3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3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3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3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3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3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3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3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3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3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3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3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3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3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3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3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3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3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3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3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3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3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3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3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3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3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3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3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3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3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3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3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3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3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3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3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3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3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3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3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3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3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3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3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3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3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3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3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3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3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3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3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3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3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3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3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3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3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3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3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3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3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3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3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3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3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3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3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3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3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3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3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3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3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3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3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3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3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3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3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3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3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3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3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3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3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3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3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3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3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3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3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3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3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3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3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3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3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3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3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3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3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3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3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3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3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3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3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3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3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3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3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3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3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3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3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3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3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3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3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3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3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3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3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3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3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3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3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3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3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3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3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3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3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3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3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3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3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3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3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3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3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3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3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3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3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3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3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3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3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3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3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3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3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3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3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3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3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3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3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3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3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3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3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3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3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3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3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3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3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3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3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3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3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3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3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3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3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3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3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3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3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3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3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3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3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3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3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3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3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3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3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3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3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3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3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3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3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3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3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3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3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3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3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3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3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3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3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3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3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3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3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3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3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3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3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3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3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3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3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3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3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3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3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3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3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3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3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3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3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3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3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3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3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3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3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3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3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3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3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3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3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3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3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3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3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3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3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3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3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3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3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3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3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3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3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3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3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3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3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3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3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3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3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3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3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3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3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3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3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3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3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3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3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3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3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3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3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3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3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3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3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3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3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3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3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3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3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3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3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3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3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3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3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3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3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3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3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3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3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3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3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3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3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3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3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3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3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3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3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3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3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3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3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3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3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3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3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3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3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3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3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3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3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3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3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3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3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3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3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3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3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3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3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3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3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3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3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3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3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3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3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3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3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3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3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3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3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3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3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3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3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3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3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3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3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3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3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3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3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3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3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3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3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3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3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3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3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3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3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3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3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3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3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3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3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3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3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3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3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3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3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3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3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3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3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3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3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3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3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3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3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3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3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3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3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3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3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3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3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3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3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3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3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3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3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3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3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3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3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3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3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3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3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3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3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3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3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3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3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3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3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3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3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3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3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3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3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3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3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3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3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3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3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3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3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3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3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3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3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3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3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3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3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3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3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3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3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3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3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3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3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3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3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3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3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3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3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3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3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3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3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3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3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3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3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3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3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3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3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3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3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3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3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3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3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3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3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3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3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3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3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3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3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3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3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3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3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3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3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3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3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3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3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3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3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3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3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3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3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3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3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3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3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3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3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3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3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3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3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3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3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3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3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3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3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3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3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3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3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3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3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3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3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3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3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3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3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3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3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3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3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3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3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3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3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3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3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3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3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3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3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3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3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3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3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3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3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3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3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3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3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3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3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3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3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3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3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3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3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3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3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3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3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3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3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3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3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3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3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3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3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3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3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3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3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3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3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3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3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3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3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3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3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3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3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3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3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3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3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3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3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3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3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3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3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3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3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3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3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3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3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3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3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3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3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3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3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3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3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3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3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3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3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3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3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3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3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3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3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3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3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3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3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3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3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3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3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3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3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3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3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3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3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3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3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3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3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3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3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3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3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3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3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3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3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3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3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3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3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3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3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3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3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3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3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3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3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3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3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3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3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3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3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3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3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3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3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3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3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3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3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3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3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3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3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3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3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3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3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3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3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3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3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3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3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3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3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3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3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3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3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3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3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3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3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3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3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3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3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3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3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3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3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3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3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3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3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3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3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3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3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3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3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3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3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3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3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3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3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3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3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3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3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3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3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3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3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3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3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3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3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3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3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3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3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3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3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3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3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3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3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3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3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3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3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3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3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3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3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3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3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3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3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3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3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3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3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3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3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3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3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3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3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3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3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3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3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3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3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3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3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3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3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3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3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3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3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3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3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3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3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3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3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3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3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3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3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3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3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3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3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3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3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3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3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3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3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3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3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3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3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3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3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3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3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3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3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3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3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3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3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3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3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3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3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3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3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3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3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3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3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3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3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3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3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3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3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3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3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3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3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3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3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3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3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3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3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3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3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3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3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3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3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3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3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3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3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3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3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3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3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3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3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3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3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3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3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3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3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3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3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3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3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3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3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3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3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3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3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3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3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3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3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3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3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3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3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3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3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3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3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3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3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3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3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3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3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3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3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3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3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3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3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3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3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3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3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3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3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3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3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3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3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3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3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3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3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3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3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3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3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3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3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3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3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3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3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3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3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3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3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3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3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3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3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3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3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3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3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3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3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3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3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3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3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3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3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3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3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3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3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3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3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3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3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3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3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3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3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3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3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3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3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3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3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3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3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3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3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3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3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3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3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3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3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3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3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3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3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3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3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3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3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3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3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3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3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3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3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3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3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3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3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3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3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3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3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3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3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3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3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3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3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3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3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3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3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3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3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3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3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3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3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3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3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3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3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3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3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3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3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3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3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3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3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3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3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3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3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3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3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3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3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3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3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3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3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3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3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3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3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3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3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3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3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3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3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3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3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3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3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3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3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3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3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3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3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3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3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3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3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3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3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3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3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3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3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3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3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3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3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3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3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3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3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3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3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3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3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3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3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3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3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3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3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3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3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3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3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3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3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3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3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3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3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3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3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3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3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3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3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3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3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3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3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3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3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3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3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3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3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3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3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3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3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3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3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3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3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3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3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3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3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3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3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3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3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3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3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3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3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3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3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3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3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3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3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3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3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3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3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3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3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3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3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3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3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3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3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3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3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3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3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3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3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3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3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3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3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3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3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3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3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3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3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3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3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3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3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3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3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3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3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3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3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3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3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3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3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3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3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3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3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3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3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3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3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3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3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3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3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3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3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3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3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3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3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3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3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3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3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3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3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3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3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3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3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3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3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3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3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3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3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3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3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3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3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3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3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3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3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3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3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3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3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3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3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3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3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3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3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3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3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3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3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3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3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3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3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3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3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3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3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3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3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3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3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3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3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3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3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3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3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3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3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3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3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3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3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3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3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3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3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3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3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3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3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3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3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3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3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3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3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3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3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3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3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3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3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3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3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3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3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3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3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3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3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3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3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3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3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3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3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3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3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3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3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3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3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3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3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3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3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3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3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3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3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3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3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3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3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3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3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3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3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3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3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3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3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3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3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3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3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3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3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3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3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3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3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3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3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3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3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3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3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3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3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3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3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3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3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3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3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3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3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3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3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3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3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3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3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3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3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3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3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3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3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3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3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3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3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3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3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3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3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3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3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3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3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3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3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3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3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3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3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3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3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3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3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3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3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3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3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3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3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3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3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3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3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3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3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3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3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3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3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3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3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3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3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3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3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3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3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3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3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3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3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3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3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3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3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3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3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3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3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3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3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3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3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3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3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3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3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3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3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3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3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3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3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3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3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3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3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3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3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3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3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3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3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3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3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3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3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3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3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3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3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3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3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3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3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3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3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3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3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3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3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3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3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3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3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3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3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3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3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3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3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3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3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3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3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3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3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3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3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3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3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3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3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3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3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3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3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3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3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3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3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3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3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3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3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3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3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3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3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3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3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3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3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3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3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3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3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3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3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3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3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3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3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3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3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3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3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3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3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3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3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3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3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3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3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3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3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3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3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3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3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3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3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3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3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3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3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3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3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3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3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3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3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3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3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3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3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3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3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3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3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3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3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3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3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3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3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3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3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3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3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3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3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3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3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3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3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3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3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3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3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3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3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3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3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3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3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3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3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3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3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3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3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3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3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3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3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3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3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3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3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3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3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3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3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3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3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3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3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3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3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3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3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3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3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3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3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3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3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3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3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3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3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3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3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3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3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3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3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3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3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3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3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3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3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3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3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3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3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3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3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3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3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3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3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3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3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3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3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3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3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3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3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3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3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3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3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3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3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3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3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3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3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3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3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3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3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3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3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3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3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3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3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3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3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3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3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3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3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3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3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3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3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3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3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3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3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3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3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3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3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3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3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3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3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3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3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3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3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3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3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3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3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3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3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3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3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3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3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3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3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3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3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3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3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3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3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3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3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3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3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3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3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3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3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3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3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3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3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3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3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3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3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3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3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3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3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3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3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3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3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3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3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3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3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3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3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3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3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3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3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3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3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3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3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3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3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3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3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3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3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3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3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3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3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3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3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3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3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3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3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3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3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3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3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3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3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3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3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3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3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3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3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3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3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3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3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3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3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3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3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3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3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3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3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3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3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3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3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3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3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3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3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3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3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3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3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3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3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3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3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3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3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3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3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3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3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3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3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3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3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3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3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3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3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3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3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3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3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3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3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3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3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3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3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3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3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3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3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3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3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3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3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3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3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3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3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3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3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3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3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3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3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3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3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3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3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3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3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3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3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3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3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3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3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3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3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3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3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3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3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3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3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3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3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3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3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3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3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3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3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3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3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3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3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3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3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3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3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3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3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3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3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3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3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3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3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3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3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3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3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3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3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3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3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3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3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3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3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3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3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3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3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3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3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3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3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3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3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3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3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3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3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3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3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3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3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3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3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3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3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3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3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3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3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3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3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3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3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3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3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3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3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3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3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3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3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3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3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3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3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3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3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3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3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3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3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3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3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3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3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3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3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3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3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3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3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3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3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3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3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3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3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3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3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3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3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3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3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3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3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3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3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3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3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3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3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3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3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3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3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3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3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3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3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3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3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3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3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3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3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3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3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3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3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3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3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3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3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3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3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3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3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3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3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3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3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3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3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3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3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3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3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3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3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3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3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3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3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3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3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3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3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3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3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3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3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3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3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3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3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3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3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3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3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3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3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3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3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3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3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3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3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3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3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3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3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3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3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3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3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3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3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3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3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3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3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3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3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3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3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3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3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3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3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3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3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3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3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3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3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3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3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3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3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3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3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3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3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3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3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3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3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3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3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3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3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3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3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3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3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3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3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3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3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3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3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3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3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3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3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3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3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3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3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3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3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3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3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3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3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3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3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3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3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3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3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3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3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3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3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3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3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3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3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3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3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3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3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3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3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3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3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3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3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3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3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3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3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3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3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3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3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3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3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3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3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3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3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3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3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3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3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3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3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3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3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3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3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3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3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3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3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3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3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3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3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3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3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3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3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3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3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3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3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3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3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3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3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3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3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3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3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3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3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3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3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3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3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3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3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3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3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3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3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3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3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3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3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3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3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3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3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3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3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3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3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3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3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3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3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3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3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3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3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3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3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3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3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3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3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3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3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3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3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3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3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3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3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3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3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3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3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3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3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3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3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3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3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3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3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3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3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3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3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3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3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3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3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3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3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3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3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3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3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3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3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3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3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3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3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3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3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3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3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3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3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3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3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3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3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3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3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3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3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3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3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3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3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3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3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3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3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3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3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3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3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3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3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3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3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3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3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3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3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3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3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3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3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3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3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3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3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3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3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3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3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3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3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3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3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3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3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3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3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3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3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3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3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3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3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3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3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3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3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3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3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3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3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3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3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3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3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3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3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3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3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3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3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3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3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3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3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3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3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3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3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3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3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3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3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3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3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3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3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3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3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3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3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3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3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3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3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3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3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3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3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3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3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3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3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3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3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3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3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3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3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3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3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3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3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3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3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3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3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3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3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3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3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3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3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3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3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3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3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3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3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3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3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3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3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3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3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3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3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3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3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3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3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3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3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3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3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3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3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3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3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3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3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3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3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3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3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3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3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3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3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3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3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3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3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3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3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3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3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3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3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3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3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3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3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3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3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3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3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3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3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3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3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3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3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3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3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3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3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3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3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3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3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3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3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3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3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3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3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3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3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3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3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3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3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3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3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3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3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3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3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3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3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3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3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3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3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3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3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3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3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3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3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3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3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3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3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3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3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3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3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3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3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3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3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3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3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3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3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3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3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3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3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3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3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3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3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3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3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3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3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3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3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3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3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3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3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3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3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3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3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3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3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3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3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3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3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3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3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3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3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3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3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3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3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3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3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3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3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3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3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3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3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3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3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3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3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3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3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3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3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3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3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3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3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3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3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3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3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3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3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3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3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3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3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3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3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3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3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3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3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3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3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3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3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3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3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3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3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3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3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3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3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3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3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3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3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3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3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3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3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3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3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3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3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3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3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3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3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3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3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3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3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3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3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3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3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3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3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3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3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3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3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3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3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3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3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3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3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3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3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3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3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3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3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3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3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3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3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3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3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3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3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3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3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3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3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3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3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3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3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3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3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3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3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3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3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3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3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3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3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3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3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3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3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3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3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3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3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3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3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3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3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3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3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3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3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3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3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3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3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3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3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3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3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3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3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3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3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3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3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3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3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3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3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3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3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3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3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3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3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3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3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3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3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3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3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3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3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3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3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3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3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3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3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3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3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3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3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3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3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3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3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3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3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3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3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3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3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3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3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3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3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3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3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3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3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3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3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3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3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3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3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3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3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3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3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3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3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3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3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3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3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3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3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3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3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3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3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3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3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3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3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3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3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3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3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3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3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3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3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3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3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3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3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3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3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3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3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3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3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3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3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3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3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3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3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3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3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3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3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3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3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3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3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3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3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3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3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3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3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3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3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3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3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3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3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3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3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3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3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3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3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3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3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3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3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3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3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3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3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3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3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3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3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3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3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3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3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3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3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3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3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3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3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3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3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3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3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3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3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3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3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3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3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3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3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3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3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3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3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3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3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3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3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3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3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3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3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3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3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3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3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3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3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3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3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3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3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3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3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3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3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3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3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3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3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3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3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3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3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3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3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3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3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3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3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3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3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3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3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3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3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3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3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3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3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3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3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3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3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3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3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3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3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3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3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3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3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3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3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3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3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3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3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3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3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3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3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3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3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3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3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3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3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3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3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3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3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3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3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3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3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3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3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3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3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3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3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3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3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3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3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3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3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3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3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3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3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3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3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3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3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3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3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3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3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3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3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3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3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3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3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3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3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3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3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3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3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3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3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3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3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3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3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3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3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3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3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3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3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3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3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3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3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3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3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3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3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3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3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3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3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3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3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3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3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3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3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3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3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3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3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3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3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3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3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3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3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3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3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3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3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3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3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3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3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3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3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3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3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3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3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3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3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3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3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3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3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3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3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3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3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3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3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3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3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3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3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3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3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3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3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3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3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3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3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3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3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3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3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3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3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3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3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3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3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3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3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3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3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3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3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3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3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3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3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3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3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3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3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3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3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3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3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3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3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3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3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3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3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3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3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3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3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3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3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3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3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3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3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3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3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3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3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3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3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3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3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3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3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3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3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3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3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3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3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3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3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3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3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3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3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3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3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3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3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3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3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3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3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3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3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3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3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3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3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3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3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3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3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3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3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3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3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3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3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3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3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3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3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3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3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3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3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3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3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3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3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3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3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3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3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3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3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3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3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3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3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3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3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3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3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3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3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3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3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3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3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3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3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3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3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3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3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3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3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3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3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3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3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3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3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3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3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3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3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3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3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3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3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3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3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3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3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3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3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3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3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3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3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3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3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3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3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3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3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3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3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3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3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3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3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3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3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3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3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3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3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3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3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3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3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3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3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3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3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3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3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3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3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3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3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3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3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3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3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3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3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3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3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3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3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3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3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3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3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3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3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3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3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3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3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3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3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3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3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3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3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3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3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3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3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3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3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3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3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3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3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3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3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3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3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3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3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3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3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3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3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3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3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3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3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3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3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3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3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3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3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3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3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3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3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3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3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3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3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3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3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3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3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3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3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3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3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3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3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3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3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3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3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3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3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3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3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3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3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3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3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3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3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3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3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3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3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3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3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3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3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3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3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3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3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3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3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3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3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3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3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3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3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3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3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3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3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3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3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3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3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3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3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3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3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3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3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3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3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3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3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3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3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3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3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3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3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3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3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3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3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3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3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3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3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3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3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3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3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3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3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3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3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3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3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3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3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3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3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3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3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3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3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3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3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3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3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3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3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3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3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3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3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3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3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3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3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3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3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3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3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3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3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3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3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3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3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3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3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3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3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3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3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3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3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3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3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3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3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3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3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3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3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3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3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3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3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3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3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3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3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3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3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3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3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3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3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3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3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3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3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3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3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3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3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3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3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3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3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3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3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3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3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3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3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3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3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3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3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3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3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3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3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3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3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3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3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3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3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3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3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3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3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3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3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3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3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3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3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3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3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3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3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3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3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3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3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3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3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3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3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3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3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3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3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3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3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3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3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3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3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3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3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3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3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3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3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3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3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3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3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3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3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3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3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3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3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3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3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3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3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3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3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3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3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3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3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3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3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3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3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3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3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3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3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3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3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3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3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3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3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3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3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3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3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3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3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3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3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3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3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3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3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3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3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3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3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3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3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3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3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3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3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3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3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3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3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3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3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3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3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3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3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3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3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3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3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3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3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3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3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3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3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3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3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3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3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3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3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3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3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3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3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3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3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3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3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3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3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3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3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3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3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3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3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3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3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3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3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3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3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3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3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3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3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3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3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3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3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3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3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3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3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3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3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3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3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3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3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3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3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3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3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3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3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3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3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3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3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3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3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3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3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3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3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3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3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3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3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3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3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3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3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3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3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3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3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3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3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3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3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3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3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3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3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3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3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3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3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3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3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3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3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3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3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3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3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3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3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3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3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3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3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3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3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3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3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3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3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3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3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3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3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3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3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3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3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3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3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3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3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3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3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3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3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3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3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3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3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3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3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3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3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3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3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3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3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3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3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3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3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3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3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3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3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3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3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3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3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3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3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3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3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3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3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3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3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3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3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3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3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3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3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3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3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3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3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3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3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3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3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3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3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3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3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3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3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3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3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3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3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3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3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3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3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3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3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3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3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3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3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3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3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3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3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3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3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3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3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3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3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3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3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3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3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3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3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3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3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3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3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3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3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3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3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3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3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3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3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3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3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3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3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3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3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3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3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3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3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3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3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3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3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3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3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3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3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3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3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3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3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3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3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3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3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3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3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3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3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3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3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3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3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3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3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3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3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3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3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3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3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3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3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3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3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3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3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3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3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3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3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3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3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3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3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3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3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3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3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3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3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3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3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3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3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3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3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3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3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3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3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3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3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3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3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3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3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3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3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3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3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3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3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3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3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3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3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3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3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3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3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3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3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3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3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3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3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3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3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3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3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3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3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3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3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3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3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3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3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3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3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3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3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3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3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3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3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3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3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3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3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3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3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3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3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3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3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3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3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3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3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3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3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3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3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3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3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3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3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3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3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3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3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3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3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3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3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3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3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3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3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3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3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3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3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3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3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3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3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3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3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3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3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3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3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3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3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3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3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3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3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3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3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3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3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3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3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3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3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3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3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3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3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3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3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3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3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3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3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3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3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3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3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3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3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3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3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3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3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3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3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3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3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3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3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3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3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3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3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3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3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3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3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3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3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3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3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3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3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3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3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3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3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3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3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3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3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3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3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3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3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3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3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3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3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3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3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3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3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3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3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3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3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3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3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3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3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3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3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3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3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3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3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3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3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3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3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3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3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3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3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3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3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3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3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3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3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3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3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3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3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3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3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3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3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3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3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3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3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3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3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3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3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3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3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3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3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3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3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3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3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3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3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3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3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3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3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3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3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3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3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3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3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3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3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3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3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3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3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3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3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3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3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3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3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3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3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3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3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3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3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3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3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3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3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3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3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3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3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3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3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3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3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3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3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3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3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3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3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3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3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3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3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3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3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3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3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3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3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3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3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3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3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3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3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3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3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3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3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3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3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3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3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3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3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3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3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3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3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3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3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3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3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3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3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3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3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3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3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3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3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3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3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3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3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3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3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3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3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3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3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3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3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3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3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3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3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3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3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3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3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3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3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3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3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3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3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3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3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3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3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3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3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3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3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3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3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3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3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3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3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3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3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3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3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3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3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3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3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3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3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3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3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3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3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3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3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3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3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3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3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3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3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3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3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3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3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3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3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3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3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3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3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3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3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3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3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3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3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3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3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3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3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3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3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3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3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3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3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3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3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3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3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3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3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3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3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3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3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3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3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3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3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3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3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3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3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3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3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3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3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3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3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3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3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3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3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3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3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3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3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3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3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3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3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3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3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3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3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3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3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3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3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3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3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3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3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3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3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3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3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3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3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3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3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3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3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3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3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3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3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3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3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3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3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3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3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3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3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3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3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3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3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3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3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3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3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3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3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3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3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3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3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3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3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3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3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3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3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3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3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3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3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3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3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3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3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3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3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3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3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3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3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3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3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3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3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3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3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3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3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3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3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3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3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3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3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3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3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3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3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3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3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3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3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3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3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3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3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3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3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3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3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3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3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3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3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3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3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3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3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3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3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3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3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3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3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3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3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3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3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3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3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3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3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3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3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3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3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3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3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3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3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3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3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3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3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3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3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3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3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3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3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3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3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3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3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3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3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3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3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3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3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3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3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3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3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3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3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3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3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3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3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3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3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3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3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3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3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3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3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3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3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3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3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3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3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3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3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3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3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3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3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3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3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3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3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3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3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3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3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3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3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3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3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3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3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3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3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3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3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3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3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3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3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3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3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3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3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3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3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3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3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3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3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3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3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3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3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3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3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3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3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3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3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3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3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3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3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3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3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3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3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3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3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3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3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3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3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3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3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3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3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3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3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3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3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3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3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3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3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3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3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3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3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3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3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3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3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3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3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3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3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3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3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3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3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3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3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3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3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3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3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3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3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3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3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3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3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3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3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3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3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3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3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3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3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3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3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3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3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3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3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3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3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3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3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3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3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3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3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3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3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3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3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3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3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3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3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3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3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3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3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3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3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3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3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3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3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3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3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3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3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3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3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3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3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3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3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3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3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3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3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3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3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3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3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3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3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3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3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3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3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3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3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3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3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3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3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3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3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3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3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3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3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3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3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3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3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3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3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3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3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3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3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3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3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3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3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3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3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3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3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3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3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3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3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3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3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3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3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3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3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3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3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3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3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3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3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3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3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3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3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3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3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3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3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3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3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3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3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3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3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3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3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3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3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3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3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3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3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3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3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3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3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3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3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3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3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3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3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3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3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3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3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3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3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3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3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3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3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3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3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3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3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3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3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3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3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3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3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3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3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3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3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3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3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3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3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3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3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3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3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3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3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3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3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3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3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3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3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3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3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3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3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3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3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3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3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3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3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3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3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3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3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3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3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3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3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3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3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3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3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3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3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3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3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3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3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3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3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3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3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3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3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3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3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3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3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3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3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3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3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3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3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3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3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3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3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3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3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3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3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3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3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3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3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3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3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3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3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3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3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3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3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3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3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3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3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3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3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3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3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3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3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3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3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3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3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3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3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3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3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3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3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3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3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3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3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3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3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3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3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3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3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3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3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3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3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3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3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3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3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3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3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3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3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3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3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3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3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3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3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3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3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3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3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3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3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3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3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3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3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3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3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3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3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3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3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3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3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3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3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3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3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3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3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3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3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3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3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3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3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3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3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3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3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3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3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3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3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3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3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3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3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3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3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3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3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3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3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3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3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3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3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3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3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3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3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3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3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3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3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3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3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3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3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3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3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3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3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3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3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3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3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3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3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3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3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3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3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3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3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3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3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3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3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3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3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3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3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3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3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3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3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3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3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3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3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3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3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3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3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3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3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3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3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3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3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3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3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3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3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3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3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3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3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3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3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3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3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3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3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3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3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3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3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3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3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3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3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3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3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3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3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3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3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3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3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3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3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3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3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3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3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3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3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3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3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3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3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3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3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3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3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3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3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3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3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3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3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3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3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3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3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3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3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3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3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3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3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3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3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3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3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3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3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3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3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3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3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3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3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3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3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3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3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3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3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3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3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3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3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3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3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3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3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3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3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3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3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3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3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3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3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3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3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3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3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3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3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3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3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3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3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3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3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3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3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3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3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3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3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3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3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3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3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3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3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3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3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3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3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3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3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3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3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3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3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3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3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3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3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3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3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3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3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3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3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3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3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3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3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3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3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3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3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3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3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3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3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3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3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3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3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3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3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3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3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3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3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3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3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3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3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3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3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3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3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3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3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3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3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3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3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3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3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3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3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3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3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3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3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3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3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3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3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3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3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3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3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3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3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3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3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3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3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3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3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3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3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3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3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3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3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3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3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3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3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3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3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3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3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3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3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3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3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3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3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3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3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3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3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3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3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3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3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3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3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3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3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3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3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3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3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3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3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3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3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3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3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3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3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3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3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3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3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3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3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3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3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3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3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3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3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3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3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3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3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3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3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3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3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3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3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3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3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3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3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3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3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3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3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3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3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3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3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3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3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3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3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3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3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3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3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3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3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3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3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3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3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3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3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3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3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3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3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3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3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3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3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3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3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3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3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3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3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3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3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3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3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3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3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3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3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3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3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3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3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3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3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3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3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3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3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3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3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3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3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3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3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3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3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3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3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3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3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3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3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3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3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3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3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3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3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3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3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3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3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3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3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3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3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3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3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3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3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3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3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3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3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3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3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3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3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3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3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3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3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3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3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3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3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3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3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3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3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3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3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3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3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3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3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3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3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3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3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3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3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3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3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3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3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3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3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3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3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3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3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3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3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3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3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3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3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3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3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3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3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3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3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3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3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3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3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3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3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3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3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3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3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3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3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3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3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3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3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3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3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3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3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3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3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3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3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3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3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3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3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3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3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3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3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3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3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3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3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3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3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3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3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3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3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3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3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3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3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3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3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3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3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3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3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3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3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3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3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3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3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3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3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3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3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3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3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3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3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3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3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3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3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3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3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3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3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3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3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3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3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3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3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3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3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3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3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3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3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3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3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3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3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3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3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3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3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3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3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3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3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3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3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3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3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3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3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3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3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3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3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3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3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3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3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3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3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3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3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3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3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3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3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3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3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3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3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3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3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3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3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3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3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3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3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3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3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3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3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3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3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3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3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3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3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3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3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3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3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3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3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3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3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3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3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3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3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3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3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3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3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3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3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3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3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3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3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3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3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3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3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3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3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3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3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3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3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3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3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3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3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3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3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3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3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3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3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3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3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3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3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3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3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3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3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3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3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3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3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3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3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3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3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3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3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3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3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3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3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3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3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3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3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3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3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3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3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3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3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3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3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3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3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3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3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3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3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3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3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3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3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3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3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3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3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3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3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3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3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3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3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3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3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3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3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3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3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3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3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3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3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3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3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3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3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3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3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3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3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3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3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3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3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3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3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3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3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3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3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3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3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3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3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3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3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3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3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3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3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3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3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3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3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3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3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3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3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3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3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3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3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3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3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3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3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3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3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3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3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3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3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3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3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3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3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3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3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3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3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3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3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3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3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3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3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3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3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3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3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3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3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3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3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3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3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3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3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3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3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3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3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3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3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3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3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3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3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3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3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3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3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3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3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3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3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3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3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3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3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3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3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3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3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3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3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3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3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3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3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3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3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3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3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3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3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3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3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3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3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3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3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3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3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3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3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3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3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3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3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3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3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3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3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3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3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3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3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3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3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3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3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3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3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3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3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3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3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3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3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3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3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3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3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3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3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3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3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3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3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3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3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3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3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3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3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3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3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3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3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3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3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3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3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3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3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3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3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3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3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3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3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3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3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3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3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3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3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3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3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3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3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3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3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3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3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3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3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3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3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3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3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3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3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3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3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3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3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3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3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3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3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3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3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3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3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3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3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3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3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3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3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3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3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3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3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3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3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3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3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3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3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3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3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3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3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3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3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3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3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3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3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3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3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3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3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3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3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3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3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3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3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3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3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3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3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3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3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3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3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3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3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3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3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3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3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3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3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3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3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3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3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3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3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3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3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3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3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3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3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3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3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3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3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3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3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3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3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3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3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3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3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3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3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3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3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3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3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3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3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3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3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3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3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3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3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3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3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3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3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3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3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3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3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3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3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3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3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3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3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3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3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3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3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3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3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3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3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3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3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3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3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3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3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3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3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3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3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3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3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3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3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3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3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3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3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3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3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3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3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3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3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3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3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3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3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3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3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3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3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3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3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3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3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3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3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3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3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3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3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3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3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3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3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3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3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3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3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3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3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3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3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3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3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3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3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3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3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3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3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3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3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3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3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3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3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3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3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3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3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3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3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3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3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3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3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3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3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3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3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3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3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3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3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3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3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3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3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3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3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3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3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3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3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3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3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3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3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3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3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3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3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3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3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3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3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3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3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3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3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3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3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3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3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3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3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3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3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3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3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3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3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3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3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3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3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3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3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3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3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3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3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3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3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3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3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3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3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3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3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3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3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3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3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3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3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3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3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3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3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3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3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3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3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3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3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3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3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3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3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3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3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3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3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3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3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3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3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3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3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3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3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3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3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3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3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3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3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3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3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3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3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3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3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3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3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3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3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3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3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3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3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3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3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3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3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3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3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3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3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3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3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3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3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3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3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3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3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3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3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3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3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3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3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3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3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3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3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3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3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3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3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3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3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3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3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3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3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3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3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3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3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3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3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3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3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3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3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3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3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3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3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3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3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3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3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3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3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3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3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3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3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3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3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3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3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3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3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3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3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3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3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3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3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3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3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3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3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3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3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3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3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3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3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3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3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3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3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3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3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3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3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3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3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3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3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3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3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3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3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3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3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3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3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3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3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3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3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3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3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3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3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3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3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3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3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3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3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3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3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3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3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3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3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3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3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3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3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3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3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3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3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3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3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3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3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3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3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3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3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3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3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3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3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3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3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3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3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3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3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3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3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3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3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3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3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3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3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3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3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3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3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3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3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3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3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3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3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3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3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3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3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3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3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3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3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3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3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3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3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3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3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3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3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3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3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3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3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3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3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3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3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3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3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3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3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3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3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3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3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3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3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3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3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3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3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3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3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3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3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3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3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3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3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3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3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3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3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3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3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3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3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3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3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3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3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3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3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3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3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3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3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3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3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3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3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3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3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3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3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3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3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3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3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3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3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3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3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3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3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3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3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3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3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3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3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3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3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3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3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3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3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3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3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3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3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3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3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3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3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3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3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3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3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3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3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3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3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3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3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3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3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3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3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3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3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3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3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3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3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3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3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3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3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3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3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3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3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3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3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3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3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3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3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3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3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3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3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3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3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3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3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3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3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3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3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3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3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3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3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3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3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3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3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3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3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3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3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3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3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3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3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3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3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3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3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3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3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3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3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3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3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3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3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3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3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3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3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3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3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3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3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3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3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3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3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3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3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3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3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3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3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3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3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3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3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3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3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3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3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3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3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3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3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3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3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3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3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3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3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3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3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3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3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3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3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3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3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3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3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3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3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3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3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3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3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3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3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3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3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3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3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3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3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3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3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3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3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3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3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3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3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3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3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3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3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3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3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3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3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3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3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3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3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3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3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3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3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3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3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3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3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3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3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3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3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3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3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3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3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3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3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3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3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3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3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3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3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3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3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3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3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3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3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3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3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3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3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3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3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3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3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3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3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3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3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3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3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3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3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3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3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3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3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3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3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3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3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3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3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3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3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3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3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3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3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3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3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3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3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3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3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3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3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3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3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3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3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3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3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3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3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3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3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3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3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3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3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3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3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3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3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3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3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3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3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3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3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3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3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3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3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3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3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3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3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3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3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3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3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3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3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3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3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3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3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3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3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3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3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3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3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3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3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3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3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3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3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3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3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3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3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3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3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3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3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3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3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3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3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3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3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3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3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3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3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3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3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3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3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3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3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3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3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3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3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3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3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3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3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3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3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3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3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3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3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3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3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3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3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3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3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3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3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3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3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3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3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3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3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3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3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3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3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3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3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3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3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3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3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3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3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3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3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3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3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3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3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3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3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3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3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3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3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3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3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3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3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3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3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3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3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3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3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3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3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3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3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3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3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3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3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3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3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3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3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3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3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3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3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3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3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3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3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3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3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3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3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3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3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3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3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3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3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3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3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3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3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3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3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3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3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3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3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3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3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3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3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3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3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3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3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3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3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3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3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3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3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3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3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3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3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3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3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3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3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3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3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3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3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3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3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3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3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3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3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3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3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3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3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3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3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3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3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3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3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3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3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3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3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3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3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3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3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3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3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3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3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3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3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3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3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3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3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3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3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3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3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3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3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3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3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3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3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3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3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3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3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3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3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3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3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3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3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3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3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3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3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3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3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3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3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3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3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3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3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3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3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3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3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3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3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3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3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3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3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3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3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3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3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3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3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3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3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3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3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3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3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3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3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3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3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3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3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3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3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3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3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3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3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3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3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3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3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3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3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3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3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3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3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3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3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3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3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3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3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3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3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3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3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3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3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3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3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3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3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3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3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3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3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3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3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3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3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3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3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3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3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3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3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3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3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3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3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3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3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3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3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3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3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3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3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3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3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3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3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3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3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3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3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3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3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3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3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3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3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3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3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3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3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3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3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3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3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3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3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3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3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3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3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3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3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3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3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3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3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3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3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3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3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3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3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3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3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3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3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3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3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3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3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3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3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3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3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3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3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3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3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3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3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3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3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3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3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3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3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3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3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3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3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3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3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3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3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3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3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3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3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3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3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3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3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3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3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3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3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3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3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3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3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3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3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3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3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3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3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3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3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3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3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3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3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3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3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3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3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3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3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3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3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3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3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3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3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3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3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3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3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3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3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3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3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3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3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3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3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3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3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3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3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3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3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3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3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3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3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3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3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3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3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3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3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3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3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3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3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3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3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3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3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3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3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3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3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3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3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3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3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3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3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3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3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3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3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3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3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3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3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3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3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3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3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3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3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3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3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3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3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3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3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3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3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3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3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3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3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3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3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3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3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3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3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3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3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3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3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3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3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3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3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3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3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3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3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3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3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3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3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3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3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3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3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3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3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3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3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3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3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3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3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3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3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3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3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3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3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3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3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3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3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3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3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3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3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3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3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3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3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3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3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3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3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3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3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3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3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3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3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3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3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3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3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3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3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3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3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3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3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3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3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3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3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3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3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3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3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3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3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3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3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3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3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3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3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3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3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3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3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3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3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3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3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3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3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3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3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3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3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3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3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3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3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3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3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3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3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3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3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3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3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3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3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3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3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3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3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3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3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3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3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3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3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3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3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3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3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3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3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3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3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3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3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3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3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3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3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3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3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3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3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3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3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3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3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3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3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3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3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3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3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3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3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3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3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3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3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3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3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3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3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3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3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3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3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3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3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3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3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3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3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3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3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3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3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3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3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3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3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3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3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3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3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3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3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3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3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3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3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3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3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3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3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3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3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3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3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3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3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3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3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3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3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3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3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3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3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3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3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3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3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3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3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3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3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3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3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3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3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3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3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3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3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3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3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3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3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3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3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3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3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3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3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3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3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3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3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3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3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3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3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3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3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3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3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3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3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3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3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3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3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3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3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3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3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3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3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3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3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3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3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3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3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3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3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3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3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3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3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3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3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3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3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3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3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3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3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3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3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3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3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3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3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3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3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3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3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3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3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3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3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3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3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3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3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3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3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3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3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3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3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3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3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3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3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3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3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3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3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3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3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3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3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3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3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3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3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3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3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3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3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3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3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3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3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3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3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3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3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3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3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3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3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3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3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3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3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3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3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3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3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3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3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3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3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3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3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3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3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3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3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3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3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3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3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3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3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3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3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3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3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3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3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3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3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3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3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3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3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3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3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3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3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3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3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3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3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3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3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3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3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3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3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3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3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3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3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3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3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3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3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3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3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3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3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3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3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3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3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3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3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3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3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3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3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3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3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3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3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3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3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3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3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3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3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3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3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3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3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3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3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3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3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3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3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3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3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3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3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3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3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3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3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3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3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3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3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3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3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3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3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3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3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3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3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3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3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3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3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3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3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3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3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3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3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3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3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3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3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3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3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3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3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3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3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3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3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3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3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3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3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3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3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3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3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3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3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3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3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3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3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3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3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3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3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3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3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3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3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3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3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3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3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3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3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3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3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3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3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3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3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3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3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3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3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3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3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3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3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3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3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3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3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3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3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3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3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3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3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3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3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3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3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3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3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3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3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3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3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3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3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3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3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3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3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3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3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3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3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3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3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3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3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3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3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3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3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3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3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3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3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3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3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3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3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3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3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3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3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3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3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3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3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3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3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3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3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3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3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3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3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3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3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3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3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3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3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3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3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3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3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3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3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3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3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3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3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3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3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3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3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3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3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3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3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3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3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3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3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3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3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3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3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3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3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3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3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3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3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3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3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3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3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3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3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3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3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3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3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3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3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3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3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3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3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3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3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3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3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3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3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3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3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3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3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3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3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3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3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3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3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3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3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3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3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3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3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3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3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3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3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3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3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3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3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3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3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3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3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3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3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3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3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3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3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3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3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3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3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3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3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3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3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3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3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3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3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3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3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3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3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3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3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3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3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3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3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3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3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3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3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3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3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3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3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3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3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3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3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3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3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3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3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3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3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3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3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3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3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3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3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3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3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3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3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3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3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3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3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3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3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3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3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3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3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3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3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3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3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3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3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3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3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3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3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3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3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3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3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3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3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3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3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3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3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3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3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3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3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3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3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3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3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3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3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3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3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3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3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3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3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3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3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3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3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3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3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3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3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3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3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3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3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3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3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3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3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3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3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3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3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3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3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3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3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3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3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3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3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3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3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3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3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3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3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3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3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3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3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3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3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3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3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3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3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3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3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3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3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3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3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3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3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3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3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3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3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3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3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3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3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3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3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3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3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3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3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3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3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3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3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3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3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3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3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3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3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3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3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3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3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3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3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3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3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3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3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3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3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3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3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3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3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3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3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3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3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3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3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3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3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3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3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3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3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3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3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3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3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3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3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3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3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3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3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3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3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3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3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3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3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3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3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3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3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3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3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3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3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3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3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3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3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3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3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3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3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3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3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3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3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3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3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3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3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3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3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3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3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3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3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3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3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3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3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3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3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3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3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3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3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3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3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3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3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3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3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3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3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3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3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3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3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3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3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3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3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3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3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3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3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3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3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3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3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3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3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3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3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3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3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3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3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3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3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3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3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3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3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3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3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3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3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3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3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3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3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3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3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3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3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3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3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3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3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3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3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3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3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3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3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3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3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3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3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3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3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3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3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3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3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3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3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3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3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3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3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3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3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3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3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3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3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3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3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3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3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3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3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3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3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3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3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3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3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3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3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3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3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3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3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3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3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3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3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3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3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3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3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3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3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3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3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3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3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3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3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3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3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3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3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3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3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3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3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3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3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3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3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3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3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3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3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3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3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3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3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3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3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3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3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3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3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3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3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3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3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3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3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3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3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3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3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3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3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3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3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3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3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3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3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3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3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3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3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3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3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3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3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3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3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3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3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3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3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3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3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3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3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3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3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3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3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3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3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3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3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3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3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3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3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3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3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3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3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3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3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3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3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3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3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3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3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3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3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3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3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3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3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3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3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3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3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3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3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3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3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3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3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3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3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3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3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3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3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3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3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3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3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3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3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3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3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3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3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3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3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3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3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3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3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3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3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3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3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3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3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3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3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3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3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3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3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3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3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3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3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3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3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3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3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3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3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3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3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3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3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3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3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3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3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3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3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3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3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3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3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3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3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3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3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3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3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3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3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3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3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3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3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3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3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3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3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3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3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3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3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3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3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3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3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3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3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3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3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3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3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3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3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3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3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3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3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3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3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3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3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3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3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3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3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3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3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3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3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3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3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3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3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3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3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3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3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3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3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3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3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3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3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3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3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3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3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3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3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3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3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3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3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3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3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3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3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3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3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3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3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3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3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3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3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3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3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3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3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3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3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3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3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3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3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3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3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3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3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3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3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3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3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3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3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3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3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3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3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3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3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3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3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3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3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3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3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3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3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3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3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3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3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3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3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3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3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3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3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3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3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3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3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3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3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3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3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3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3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3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3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3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3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3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3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3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3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3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3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3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3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3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3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3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3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3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3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3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3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3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3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3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3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3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3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3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3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3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3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3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3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3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3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3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3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3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3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3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3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3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3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3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3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3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3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3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3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3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3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3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3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3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3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3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3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3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3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3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3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3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3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3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3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3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3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3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3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3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3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3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3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3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3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3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3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3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3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3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3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3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3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3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3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3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3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3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3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3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3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3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3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3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3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3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3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3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3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3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3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3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3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3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3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3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3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3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3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3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3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3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3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3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3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3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3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3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3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3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3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3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3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3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3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3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3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3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3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3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3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3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3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3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3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3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3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3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3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3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3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3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3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3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3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3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3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3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3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3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3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3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3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3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3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3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3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3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3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3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3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3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3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3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3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3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3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3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3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3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3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3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3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3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3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3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3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3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3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3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3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3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3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3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3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3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3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3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3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3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3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3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3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3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3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3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3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3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3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3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3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3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3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3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3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3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3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3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3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3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3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3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3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3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3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3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3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3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3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3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3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3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3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3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3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3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3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3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3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3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3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3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3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3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3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3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3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3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3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3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3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3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3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3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3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3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3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3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3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3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3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3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3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3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3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3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3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3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3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3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3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3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3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3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3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3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3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3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3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3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3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3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3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3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3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3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3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3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3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3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3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3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3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3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3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3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3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3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3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3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3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3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3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3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3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3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3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3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3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3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3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3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3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3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3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3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3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3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3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3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3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3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3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3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3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3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3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3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3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3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3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3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3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3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3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3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3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3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3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3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3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3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3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3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3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3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3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3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3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3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3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3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3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3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3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3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3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3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3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3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3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3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3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3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3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3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3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3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3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3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3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3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3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3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3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3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3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3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3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3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3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3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3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3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3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3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3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3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3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3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3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3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3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3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3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3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3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3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3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3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3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3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3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3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3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3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3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3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3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3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3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3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3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3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3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3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3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3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3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3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3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3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3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3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3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3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3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3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3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3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3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3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3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3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3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3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3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3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3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3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3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3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3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3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3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3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3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3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3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3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3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3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3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3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3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3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3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3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3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3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3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3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3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3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3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3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3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3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3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3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3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3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3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3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3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3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3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3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3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3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3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3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3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3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3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3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3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3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3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3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3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3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3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3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3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3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3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3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3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3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3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3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3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3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3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3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3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3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3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3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3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3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3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3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3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3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3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3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3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3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3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3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3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3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3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3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3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3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3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3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3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3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3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3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3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3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3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3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3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3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3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3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3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3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3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3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3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3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3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3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3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3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3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3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3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3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3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3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3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3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3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3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3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3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3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3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3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3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3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3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3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3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3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3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3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3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3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3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3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3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3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3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3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3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3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3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3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3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3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3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3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3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3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3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3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3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3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3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3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3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3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3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3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3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3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3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3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3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3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3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3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3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3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3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3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3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3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3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3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3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3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3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3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3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3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3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3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3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3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3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3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3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3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3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3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3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3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3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3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3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3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3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3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3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3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3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3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3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3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3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3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3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3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3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3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3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3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3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3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3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3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3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3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3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3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3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3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3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3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3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3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3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3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3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3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3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3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3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3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3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3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3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3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3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3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3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3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3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3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3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3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3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3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3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3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3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3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3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3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3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3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3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3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3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3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3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3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3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3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3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3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3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3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3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3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3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3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3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3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3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3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3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3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3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3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3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3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3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3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3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3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3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3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3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3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3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3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3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3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3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3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3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3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3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3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3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3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3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3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3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3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3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3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3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3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3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3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3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3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3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3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3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3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3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3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3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3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3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3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3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3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3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3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3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3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3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3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3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3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3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3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3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3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3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3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3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3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3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3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3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3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3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3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3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3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3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3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3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3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3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3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3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3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3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3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3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3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3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3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3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3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3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3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3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3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3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3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3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3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3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3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3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3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3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3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3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3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3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3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3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3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3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3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3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3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3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3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3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3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3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3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3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3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3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3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3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3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3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3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3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3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3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3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3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3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3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3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3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3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3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3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3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3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3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3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3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3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3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3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3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3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3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3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3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3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3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3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3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3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3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3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3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3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3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3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3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3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3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3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3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3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3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3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3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3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3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3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3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3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3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3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3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3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3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3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3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3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3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3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3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3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3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3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3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3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3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3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3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3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3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3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3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3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3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3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3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3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3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3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3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3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3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3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3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3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3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3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3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3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3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3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3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3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3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3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3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3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3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3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3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3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3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3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3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3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3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3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3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3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3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3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3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3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3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3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3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3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3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3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3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3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3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3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3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3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3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3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3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3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3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3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3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3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3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3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3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3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3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3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3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3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3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3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3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3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3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3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3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3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3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3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3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3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3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3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3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3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3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3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3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3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3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3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3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3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3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3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3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3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3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3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3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3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3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3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3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3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3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3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3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3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3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3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3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3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3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3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3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3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3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3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3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3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3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3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3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3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3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3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3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3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3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3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3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3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3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3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3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3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3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3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3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3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3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3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3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3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3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3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3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3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3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3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3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3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3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3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3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3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3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3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3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3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3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3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3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3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3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3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3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3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3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3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3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3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3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3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3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3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3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3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3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3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3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3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3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3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3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3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3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3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3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3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3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3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3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3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3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3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3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3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3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3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3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3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3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3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3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3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3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3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3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3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3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3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3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3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3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3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3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3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3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3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3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3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3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3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3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3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3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3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3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3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3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3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3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3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3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3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3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3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3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3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3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3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3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3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3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3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3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3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3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3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3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3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3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3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3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3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3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3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3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3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3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3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3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3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3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3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3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3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3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3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3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3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3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3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3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3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3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3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3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3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3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3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3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3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3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3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3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3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3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3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3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3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3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3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3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3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3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3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3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3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3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3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3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3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3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3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3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3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3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3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3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3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3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3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3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3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3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3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3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3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3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3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3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3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3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3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3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3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3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3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3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3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3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3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3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3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3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3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3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3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3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3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3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3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3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3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3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3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3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3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3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3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3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3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3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3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3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3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3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3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3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3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3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3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3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3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3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3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3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3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3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3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3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3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3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3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3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3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3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3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3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3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3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3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3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3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3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3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3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3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3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3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3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3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3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3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3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3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3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3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3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3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3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3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3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3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3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3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3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3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3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3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3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3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3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3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3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3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3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3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3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3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3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3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3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3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3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3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3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3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3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3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3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3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3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3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3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3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3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3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3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3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3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3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3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3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3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3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3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3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3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3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3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3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3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3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3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3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3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3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3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3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3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3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3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3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3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3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3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3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3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3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3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3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3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3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3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3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3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3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3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3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3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3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3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3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3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3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3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3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3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3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3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3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3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3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3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3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3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3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3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3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3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3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3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3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3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3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3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3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3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3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3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3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3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3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3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3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3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3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3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3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3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3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3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3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3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3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3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3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3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3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3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3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3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3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3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3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3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3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3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3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3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3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3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3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3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3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3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3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3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3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3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3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3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3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3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3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3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3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3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3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3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3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3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3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3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3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3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3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3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3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3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3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3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3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3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3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3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3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3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3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3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3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3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3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3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3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3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3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3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3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3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3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3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3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3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3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3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3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3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3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3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3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3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3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3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3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3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3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3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3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3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3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3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3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3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3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3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3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3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3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3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3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3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3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3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3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3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3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3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3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3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3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3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3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3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3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3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3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3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3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3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3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3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3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3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3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3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3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3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3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3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3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3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3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3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3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3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3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3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3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3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3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3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3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3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3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3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3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3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3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3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3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3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3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3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3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3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3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3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3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3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3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3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3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3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3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3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3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3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3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3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3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3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3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3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3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3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3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3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3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3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3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3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3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3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3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3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3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3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3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3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3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3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3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3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3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3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3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3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3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3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3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3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3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3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3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3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3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3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3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3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3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3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3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3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3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3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3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3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3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3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3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3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3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3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3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3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3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3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3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3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3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3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3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3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3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3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3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3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3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3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3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3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3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3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3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3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3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3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3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3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3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3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3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3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3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3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3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3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3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3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3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3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3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3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3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3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3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3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3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3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3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3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3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3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3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3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3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3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3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3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3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3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3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3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3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3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3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3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3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3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3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3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3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3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3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3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3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3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3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3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3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3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3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3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3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3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3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3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3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3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3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3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3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3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3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3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3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3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3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3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3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3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3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3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3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3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3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3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3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3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3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3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3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3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3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3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3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3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3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3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3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3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3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3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3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3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3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3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3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3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3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3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3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3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3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3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3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3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3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3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3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3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3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3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3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3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3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3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3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3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3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3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3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3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3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3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3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3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3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3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3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3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3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3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3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3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3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3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3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3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3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3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3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3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3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3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3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3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3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3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3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3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3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3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3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3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3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3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3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3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3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3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3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3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3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3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3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3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3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3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3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3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3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3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3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3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3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3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3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3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3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3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3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3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3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3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3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3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3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3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3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3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3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3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3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3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3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3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3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3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3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3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3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3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3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3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3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3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3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3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3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3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3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3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3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3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3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3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3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3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3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3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3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3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3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3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3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3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3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3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3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3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3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3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3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3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3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3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3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3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3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3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3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3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3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3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3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3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3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3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3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3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3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3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3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3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3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3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3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3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3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3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3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3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3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3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3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3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3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3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3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3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3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3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3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3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3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3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3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3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3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3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3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3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3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3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3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3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3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3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3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3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3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3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3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3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3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3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3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3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3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3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3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3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3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3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3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3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3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3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3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3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3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3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3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3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3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3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3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3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3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3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3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3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3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3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3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3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3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3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3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3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3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3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3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3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3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3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3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3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3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3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3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3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3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3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3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3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3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3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3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3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3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3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3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3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3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3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3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3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3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3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3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3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3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3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3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3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3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3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3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3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3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3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3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3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3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3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3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3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3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3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3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3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3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3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3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3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3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3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3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3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3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3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3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3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3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3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3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3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3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3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3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3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3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3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3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3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3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3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3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3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3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3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3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3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3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3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3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3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3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3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3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3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3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3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3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3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3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3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3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3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3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3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3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3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3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3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3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3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3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3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3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3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3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3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3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3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3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3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3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3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3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3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3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3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3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3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3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3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3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3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3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3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3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3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3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3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3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3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3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3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3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3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3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3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3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3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3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3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3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3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3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3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3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3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3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3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3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3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3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3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3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3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3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3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3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3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3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3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3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3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3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3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3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3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3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3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3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3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3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3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3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3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3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3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3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3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3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3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3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3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3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3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3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3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3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3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3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3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3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3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3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3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3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3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3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3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3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3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3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3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3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3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3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3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3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3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3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3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3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3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3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3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3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3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3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3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3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3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3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3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3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3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3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3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3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3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3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3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3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3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3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3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3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3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3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3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3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3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3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3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3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3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3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3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3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3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3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3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3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3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3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3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3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3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3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3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3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3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3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3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3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3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3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3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3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3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3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3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3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3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3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3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3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3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3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3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3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3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3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3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3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3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3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3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3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3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3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3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3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3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3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3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3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3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3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3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3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3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3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3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3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3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3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3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3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3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3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3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3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3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3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3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3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3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3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3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3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3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3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3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3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3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3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3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3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3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3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3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3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3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3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3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3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3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3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3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3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3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3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3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3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3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3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3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3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3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3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3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3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3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3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3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3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3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3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3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3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3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3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3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3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3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3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3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3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3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3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3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3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3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3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3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3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3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3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3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3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3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3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3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3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3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3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3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3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3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3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3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3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3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3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3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3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3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3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3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3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3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3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3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3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3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3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3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3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3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3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3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3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3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3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3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3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3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3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3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3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3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3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3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3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3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3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3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3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3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3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3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3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3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3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3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3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3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3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3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3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3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3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3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3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3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3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3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3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3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3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3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3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3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3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3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3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3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3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3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3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3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3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3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3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3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3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3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3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3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3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3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3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3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3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3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3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3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3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3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3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3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3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3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3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3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3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3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3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3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3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3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3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3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3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3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3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3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3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3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3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3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3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3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3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3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3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3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3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3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3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3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3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3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3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3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3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3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3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3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3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3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3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3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3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3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3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3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3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3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3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3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3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3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3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3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3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3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3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3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3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3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3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3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3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3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3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3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3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3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3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3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3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3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3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3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3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3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3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3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3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3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3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3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3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3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3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3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3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3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3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3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3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3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3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3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3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3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3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3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3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3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3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3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3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3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3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3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3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3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3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3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3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3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3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3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3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3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3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3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3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3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3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3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3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3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3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3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3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3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3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3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3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3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3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3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3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3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3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3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3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3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3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3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3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3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3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3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3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3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3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3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3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3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3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3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3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3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3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3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3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3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3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3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3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3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3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3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3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3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3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3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3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3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3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3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3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3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3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3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3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3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3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3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3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3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3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3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3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3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3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3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3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3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3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3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3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3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3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3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3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3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3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3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3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3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3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3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3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3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3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3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3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3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3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3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3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3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3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3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3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3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3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3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3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3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3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3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3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3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3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3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3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3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3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3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3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3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3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3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3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3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3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3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3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3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3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3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3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3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3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3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3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3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3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3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3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3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3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3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3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3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3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3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3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3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3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3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3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3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3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3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3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3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3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3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3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3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3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3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3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3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3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3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3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3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3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3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3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3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3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3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3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3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3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3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3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3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3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3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3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3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3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3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3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3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3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3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3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3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3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3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3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3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3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3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3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3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3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3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3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3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3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3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3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3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3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3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3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3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3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3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3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3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3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3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3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3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3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3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3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3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3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3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3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3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3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3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3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3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3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3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3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3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3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3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3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3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3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3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3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3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3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3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3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3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3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3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3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3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3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3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3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3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3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3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3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3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3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3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3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3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3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3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3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3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3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3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3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3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3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3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3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3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3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3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3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3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3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3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3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3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3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3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3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3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3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3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3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3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3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3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3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3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3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3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3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3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3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3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3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3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3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3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3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3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3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3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3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3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3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3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3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3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3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3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3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3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3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3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3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3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3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H18"/>
  <sheetViews>
    <sheetView showGridLines="0" zoomScale="70" zoomScaleNormal="70" workbookViewId="0">
      <selection activeCell="D16" sqref="D16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8" ht="27" customHeight="1" x14ac:dyDescent="0.3"/>
    <row r="2" spans="2:8" ht="15" thickBot="1" x14ac:dyDescent="0.35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8" ht="15" thickBot="1" x14ac:dyDescent="0.35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8" ht="15" thickBot="1" x14ac:dyDescent="0.35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8" ht="15" thickBot="1" x14ac:dyDescent="0.35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8" ht="15" thickBot="1" x14ac:dyDescent="0.35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8" x14ac:dyDescent="0.3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8" x14ac:dyDescent="0.3">
      <c r="B9" s="32" t="s">
        <v>29</v>
      </c>
      <c r="C9" s="32" t="s">
        <v>30</v>
      </c>
      <c r="E9" s="96" t="s">
        <v>31</v>
      </c>
      <c r="F9" s="96"/>
    </row>
    <row r="10" spans="2:8" ht="17.25" customHeight="1" x14ac:dyDescent="0.3">
      <c r="B10" s="14" t="s">
        <v>25</v>
      </c>
      <c r="C10" s="31" t="s">
        <v>21</v>
      </c>
      <c r="D10" s="16" t="s">
        <v>32</v>
      </c>
      <c r="E10" s="97">
        <f>INDEX(C3:G7, MATCH(B10, B3:B7, 0), MATCH(C10, C2:G2, 0))</f>
        <v>13</v>
      </c>
      <c r="F10" s="98"/>
      <c r="G10" s="33"/>
    </row>
    <row r="16" spans="2:8" x14ac:dyDescent="0.3">
      <c r="H16" s="127" t="s">
        <v>2811</v>
      </c>
    </row>
    <row r="17" spans="8:8" x14ac:dyDescent="0.3">
      <c r="H17" s="127" t="s">
        <v>2813</v>
      </c>
    </row>
    <row r="18" spans="8:8" x14ac:dyDescent="0.3">
      <c r="H18" s="127" t="s">
        <v>2814</v>
      </c>
    </row>
  </sheetData>
  <mergeCells count="2">
    <mergeCell ref="E9:F9"/>
    <mergeCell ref="E10:F10"/>
  </mergeCells>
  <dataValidations count="2">
    <dataValidation type="list" allowBlank="1" showInputMessage="1" showErrorMessage="1" sqref="B10" xr:uid="{6B1C5A9D-AF2C-4A5D-AABC-7FBAB72D86A9}">
      <formula1>$B$3:$B$7</formula1>
    </dataValidation>
    <dataValidation type="list" allowBlank="1" showInputMessage="1" showErrorMessage="1" sqref="C10" xr:uid="{B9CB8B12-CC96-4630-83A4-D2DD68F275B0}">
      <formula1>$C$2:$G$2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 t="s">
        <v>15</v>
      </c>
    </row>
    <row r="16" spans="1:6" ht="16.8" thickTop="1" thickBot="1" x14ac:dyDescent="0.35">
      <c r="B16" s="10"/>
      <c r="C16" s="12" t="s">
        <v>16</v>
      </c>
      <c r="D16" s="11"/>
    </row>
    <row r="17" spans="1:6" ht="16.8" thickTop="1" thickBot="1" x14ac:dyDescent="0.35">
      <c r="A17" s="9"/>
      <c r="C17" s="12" t="s">
        <v>17</v>
      </c>
      <c r="D17" s="11"/>
      <c r="F17" s="2" t="s">
        <v>18</v>
      </c>
    </row>
    <row r="18" spans="1:6" ht="15" thickTop="1" x14ac:dyDescent="0.3">
      <c r="A18" s="9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I26"/>
  <sheetViews>
    <sheetView workbookViewId="0">
      <selection activeCell="D12" sqref="D12"/>
    </sheetView>
  </sheetViews>
  <sheetFormatPr defaultRowHeight="13.2" x14ac:dyDescent="0.25"/>
  <cols>
    <col min="1" max="1" width="15.33203125" style="36" customWidth="1"/>
    <col min="2" max="2" width="15.44140625" style="36" customWidth="1"/>
    <col min="3" max="3" width="12.77734375" style="36" customWidth="1"/>
    <col min="5" max="5" width="15.44140625" customWidth="1"/>
    <col min="6" max="6" width="12.44140625" customWidth="1"/>
    <col min="7" max="7" width="11.21875" customWidth="1"/>
    <col min="9" max="9" width="158.44140625" bestFit="1" customWidth="1"/>
  </cols>
  <sheetData>
    <row r="1" spans="1:9" ht="14.4" x14ac:dyDescent="0.3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  <c r="I1" s="95" t="s">
        <v>2811</v>
      </c>
    </row>
    <row r="2" spans="1:9" ht="13.8" x14ac:dyDescent="0.3">
      <c r="A2" s="43">
        <v>44016</v>
      </c>
      <c r="B2" s="44">
        <v>82.68</v>
      </c>
      <c r="C2" s="45">
        <f>VLOOKUP(B2, $F$2:$G$5, 2, 1)</f>
        <v>0.1</v>
      </c>
      <c r="E2" s="37" t="s">
        <v>2344</v>
      </c>
      <c r="F2" s="42">
        <v>0</v>
      </c>
      <c r="G2" s="39">
        <v>0</v>
      </c>
      <c r="I2" s="95" t="s">
        <v>2812</v>
      </c>
    </row>
    <row r="3" spans="1:9" ht="13.8" x14ac:dyDescent="0.3">
      <c r="A3" s="43">
        <v>24854</v>
      </c>
      <c r="B3" s="44">
        <v>4.95</v>
      </c>
      <c r="C3" s="45">
        <f t="shared" ref="C3:C26" si="0">VLOOKUP(B3, $F$2:$G$5, 2, 1)</f>
        <v>0</v>
      </c>
      <c r="E3" s="38" t="s">
        <v>2345</v>
      </c>
      <c r="F3" s="42">
        <v>25</v>
      </c>
      <c r="G3" s="39">
        <v>0.05</v>
      </c>
      <c r="I3" s="95"/>
    </row>
    <row r="4" spans="1:9" ht="13.8" x14ac:dyDescent="0.3">
      <c r="A4" s="43">
        <v>37210</v>
      </c>
      <c r="B4" s="44">
        <v>93.98</v>
      </c>
      <c r="C4" s="45">
        <f t="shared" si="0"/>
        <v>0.1</v>
      </c>
      <c r="E4" s="38" t="s">
        <v>2346</v>
      </c>
      <c r="F4" s="42">
        <v>50</v>
      </c>
      <c r="G4" s="39">
        <v>0.1</v>
      </c>
    </row>
    <row r="5" spans="1:9" ht="13.8" x14ac:dyDescent="0.3">
      <c r="A5" s="43">
        <v>14622</v>
      </c>
      <c r="B5" s="44">
        <v>27.88</v>
      </c>
      <c r="C5" s="45">
        <f t="shared" si="0"/>
        <v>0.05</v>
      </c>
      <c r="E5" s="38" t="s">
        <v>2347</v>
      </c>
      <c r="F5" s="42">
        <v>100</v>
      </c>
      <c r="G5" s="39">
        <v>0.2</v>
      </c>
    </row>
    <row r="6" spans="1:9" ht="13.8" x14ac:dyDescent="0.3">
      <c r="A6" s="43">
        <v>36868</v>
      </c>
      <c r="B6" s="44">
        <v>100.29</v>
      </c>
      <c r="C6" s="45">
        <f t="shared" si="0"/>
        <v>0.2</v>
      </c>
    </row>
    <row r="7" spans="1:9" ht="13.8" x14ac:dyDescent="0.3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9" ht="13.8" x14ac:dyDescent="0.3">
      <c r="A8" s="43">
        <v>45660</v>
      </c>
      <c r="B8" s="44">
        <v>25</v>
      </c>
      <c r="C8" s="45">
        <f t="shared" si="0"/>
        <v>0.05</v>
      </c>
      <c r="F8" s="36"/>
      <c r="G8" s="36"/>
    </row>
    <row r="9" spans="1:9" ht="13.8" x14ac:dyDescent="0.3">
      <c r="A9" s="43">
        <v>27305</v>
      </c>
      <c r="B9" s="44">
        <v>20.65</v>
      </c>
      <c r="C9" s="45">
        <f t="shared" si="0"/>
        <v>0</v>
      </c>
      <c r="F9" s="36"/>
      <c r="G9" s="36"/>
    </row>
    <row r="10" spans="1:9" ht="13.8" x14ac:dyDescent="0.3">
      <c r="A10" s="43">
        <v>17826</v>
      </c>
      <c r="B10" s="44">
        <v>96.83</v>
      </c>
      <c r="C10" s="45">
        <f t="shared" si="0"/>
        <v>0.1</v>
      </c>
      <c r="F10" s="36"/>
      <c r="G10" s="36"/>
    </row>
    <row r="11" spans="1:9" ht="13.8" x14ac:dyDescent="0.3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9" ht="13.8" x14ac:dyDescent="0.3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9" ht="13.8" x14ac:dyDescent="0.3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9" ht="13.8" x14ac:dyDescent="0.3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9" ht="13.8" x14ac:dyDescent="0.3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9" ht="13.8" x14ac:dyDescent="0.3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ht="13.8" x14ac:dyDescent="0.3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ht="13.8" x14ac:dyDescent="0.3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ht="13.8" x14ac:dyDescent="0.3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ht="13.8" x14ac:dyDescent="0.3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ht="13.8" x14ac:dyDescent="0.3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ht="13.8" x14ac:dyDescent="0.3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ht="13.8" x14ac:dyDescent="0.3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ht="13.8" x14ac:dyDescent="0.3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ht="13.8" x14ac:dyDescent="0.3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ht="13.8" x14ac:dyDescent="0.3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8" zoomScaleNormal="100" workbookViewId="0">
      <selection activeCell="N30" sqref="N30"/>
    </sheetView>
  </sheetViews>
  <sheetFormatPr defaultColWidth="8.88671875" defaultRowHeight="13.8" x14ac:dyDescent="0.3"/>
  <cols>
    <col min="1" max="1" width="3.109375" style="55" customWidth="1"/>
    <col min="2" max="2" width="9.88671875" style="43" bestFit="1" customWidth="1"/>
    <col min="3" max="3" width="8.44140625" style="55" customWidth="1"/>
    <col min="4" max="4" width="24.6640625" style="55" customWidth="1"/>
    <col min="5" max="5" width="22.44140625" style="55" customWidth="1"/>
    <col min="6" max="6" width="15.33203125" style="58" customWidth="1"/>
    <col min="7" max="7" width="15.6640625" style="73" customWidth="1"/>
    <col min="8" max="8" width="15.6640625" style="55" bestFit="1" customWidth="1"/>
    <col min="9" max="9" width="15.6640625" style="55" customWidth="1"/>
    <col min="10" max="10" width="14.6640625" style="55" customWidth="1"/>
    <col min="11" max="11" width="8.109375" style="55" customWidth="1"/>
    <col min="12" max="12" width="8.21875" style="55" customWidth="1"/>
    <col min="13" max="13" width="21.44140625" style="55" customWidth="1"/>
    <col min="14" max="14" width="23.6640625" style="55" customWidth="1"/>
    <col min="15" max="15" width="12.6640625" style="55" customWidth="1"/>
    <col min="16" max="16" width="0.77734375" style="55" customWidth="1"/>
    <col min="17" max="17" width="16.88671875" style="55" customWidth="1"/>
    <col min="18" max="18" width="15.6640625" style="55" customWidth="1"/>
    <col min="19" max="19" width="13.77734375" style="55" customWidth="1"/>
    <col min="20" max="20" width="0.77734375" style="55" customWidth="1"/>
    <col min="21" max="21" width="23" style="55" customWidth="1"/>
    <col min="22" max="22" width="11.109375" style="43" customWidth="1"/>
    <col min="23" max="23" width="14.5546875" style="55" hidden="1" customWidth="1"/>
    <col min="24" max="16384" width="8.88671875" style="55"/>
  </cols>
  <sheetData>
    <row r="1" spans="2:23" ht="18.600000000000001" customHeight="1" x14ac:dyDescent="0.3">
      <c r="W1" s="55" t="s">
        <v>2363</v>
      </c>
    </row>
    <row r="2" spans="2:23" s="62" customFormat="1" ht="13.8" customHeight="1" x14ac:dyDescent="0.3">
      <c r="B2" s="71" t="s">
        <v>2773</v>
      </c>
      <c r="C2" s="65" t="s">
        <v>2758</v>
      </c>
      <c r="D2" s="65" t="s">
        <v>2757</v>
      </c>
      <c r="E2" s="65" t="s">
        <v>2362</v>
      </c>
      <c r="F2" s="67" t="s">
        <v>2799</v>
      </c>
      <c r="G2" s="74" t="s">
        <v>2776</v>
      </c>
      <c r="H2" s="65" t="s">
        <v>2772</v>
      </c>
      <c r="I2" s="67" t="s">
        <v>2771</v>
      </c>
      <c r="J2" s="130" t="s">
        <v>2768</v>
      </c>
      <c r="K2" s="69"/>
      <c r="L2" s="109" t="s">
        <v>2798</v>
      </c>
      <c r="M2" s="109"/>
      <c r="N2" s="109"/>
      <c r="O2" s="109"/>
      <c r="P2" s="109"/>
      <c r="Q2" s="109"/>
      <c r="R2" s="115" t="s">
        <v>2770</v>
      </c>
      <c r="S2" s="116" t="s">
        <v>2548</v>
      </c>
      <c r="T2" s="117"/>
      <c r="U2" s="117"/>
      <c r="W2" s="55" t="s">
        <v>2366</v>
      </c>
    </row>
    <row r="3" spans="2:23" ht="13.8" customHeight="1" x14ac:dyDescent="0.3">
      <c r="B3" s="64">
        <v>1</v>
      </c>
      <c r="C3" s="56" t="s">
        <v>2741</v>
      </c>
      <c r="D3" s="56" t="s">
        <v>2740</v>
      </c>
      <c r="E3" s="56" t="s">
        <v>2412</v>
      </c>
      <c r="F3" s="60">
        <v>78.539000000000001</v>
      </c>
      <c r="G3" s="75">
        <v>329064917</v>
      </c>
      <c r="H3" s="59">
        <v>3.9329999999999997E-2</v>
      </c>
      <c r="I3" s="57">
        <v>20500000</v>
      </c>
      <c r="J3" s="131" t="str">
        <f>_xlfn.XLOOKUP(Countries[[#This Row],[GDP ($MM)]], GDP_Category[GDP], GDP_Category[Category],, -1 )</f>
        <v>Very High</v>
      </c>
      <c r="K3" s="70"/>
      <c r="L3" s="109"/>
      <c r="M3" s="109"/>
      <c r="N3" s="109"/>
      <c r="O3" s="109"/>
      <c r="P3" s="109"/>
      <c r="Q3" s="109"/>
      <c r="R3" s="115"/>
      <c r="S3" s="116"/>
      <c r="T3" s="117"/>
      <c r="U3" s="117"/>
      <c r="V3" s="55"/>
      <c r="W3" s="55" t="s">
        <v>2369</v>
      </c>
    </row>
    <row r="4" spans="2:23" x14ac:dyDescent="0.3">
      <c r="B4" s="64">
        <v>2</v>
      </c>
      <c r="C4" s="56" t="s">
        <v>2446</v>
      </c>
      <c r="D4" s="56" t="s">
        <v>2445</v>
      </c>
      <c r="E4" s="56" t="s">
        <v>2374</v>
      </c>
      <c r="F4" s="60">
        <v>76.47</v>
      </c>
      <c r="G4" s="75">
        <v>1433783686</v>
      </c>
      <c r="H4" s="59">
        <v>4.4170000000000001E-2</v>
      </c>
      <c r="I4" s="57">
        <v>13600000</v>
      </c>
      <c r="J4" s="131" t="str">
        <f>_xlfn.XLOOKUP(Countries[[#This Row],[GDP ($MM)]], GDP_Category[GDP], GDP_Category[Category],, -1 )</f>
        <v>Very High</v>
      </c>
      <c r="V4" s="55"/>
      <c r="W4" s="55" t="s">
        <v>2372</v>
      </c>
    </row>
    <row r="5" spans="2:23" ht="14.4" thickBot="1" x14ac:dyDescent="0.35">
      <c r="B5" s="64">
        <v>3</v>
      </c>
      <c r="C5" s="56" t="s">
        <v>2549</v>
      </c>
      <c r="D5" s="56" t="s">
        <v>2548</v>
      </c>
      <c r="E5" s="56" t="s">
        <v>2374</v>
      </c>
      <c r="F5" s="60">
        <v>84.099800000000002</v>
      </c>
      <c r="G5" s="75">
        <v>126860301</v>
      </c>
      <c r="H5" s="59">
        <v>2.445E-2</v>
      </c>
      <c r="I5" s="57">
        <v>4970000</v>
      </c>
      <c r="J5" s="131" t="str">
        <f>_xlfn.XLOOKUP(Countries[[#This Row],[GDP ($MM)]], GDP_Category[GDP], GDP_Category[Category],, -1 )</f>
        <v>High</v>
      </c>
      <c r="K5" s="70"/>
      <c r="L5" s="102" t="s">
        <v>2774</v>
      </c>
      <c r="M5" s="103"/>
      <c r="N5" s="103"/>
      <c r="O5" s="104"/>
      <c r="P5" s="72"/>
      <c r="Q5" s="112" t="s">
        <v>2775</v>
      </c>
      <c r="R5" s="113"/>
      <c r="S5" s="114"/>
      <c r="U5" s="118" t="s">
        <v>2771</v>
      </c>
      <c r="V5"/>
      <c r="W5" s="55" t="s">
        <v>2375</v>
      </c>
    </row>
    <row r="6" spans="2:23" ht="15" customHeight="1" thickTop="1" thickBot="1" x14ac:dyDescent="0.35">
      <c r="B6" s="64">
        <v>4</v>
      </c>
      <c r="C6" s="56" t="s">
        <v>2503</v>
      </c>
      <c r="D6" s="56" t="s">
        <v>2502</v>
      </c>
      <c r="E6" s="56" t="s">
        <v>2368</v>
      </c>
      <c r="F6" s="60">
        <v>80.990200000000002</v>
      </c>
      <c r="G6" s="75">
        <v>83517045</v>
      </c>
      <c r="H6" s="59">
        <v>3.4249999999999996E-2</v>
      </c>
      <c r="I6" s="57">
        <v>4000000</v>
      </c>
      <c r="J6" s="131" t="str">
        <f>_xlfn.XLOOKUP(Countries[[#This Row],[GDP ($MM)]], GDP_Category[GDP], GDP_Category[Category],, -1 )</f>
        <v>High</v>
      </c>
      <c r="K6" s="70"/>
      <c r="L6" s="105" t="s">
        <v>2803</v>
      </c>
      <c r="M6" s="106"/>
      <c r="N6" s="76" t="s">
        <v>2362</v>
      </c>
      <c r="O6" s="87" t="s">
        <v>2758</v>
      </c>
      <c r="P6" s="78"/>
      <c r="Q6" s="79" t="s">
        <v>2799</v>
      </c>
      <c r="R6" s="77" t="s">
        <v>2776</v>
      </c>
      <c r="S6" s="79" t="s">
        <v>2772</v>
      </c>
      <c r="U6" s="119"/>
      <c r="V6" s="55"/>
      <c r="W6" s="55" t="s">
        <v>2377</v>
      </c>
    </row>
    <row r="7" spans="2:23" ht="13.8" customHeight="1" thickTop="1" x14ac:dyDescent="0.3">
      <c r="B7" s="64">
        <v>5</v>
      </c>
      <c r="C7" s="56" t="s">
        <v>2739</v>
      </c>
      <c r="D7" s="56" t="s">
        <v>2738</v>
      </c>
      <c r="E7" s="56" t="s">
        <v>2368</v>
      </c>
      <c r="F7" s="60">
        <v>81.156099999999995</v>
      </c>
      <c r="G7" s="75">
        <v>67530172</v>
      </c>
      <c r="H7" s="59">
        <v>3.9539999999999999E-2</v>
      </c>
      <c r="I7" s="57">
        <v>2830000</v>
      </c>
      <c r="J7" s="131" t="str">
        <f>_xlfn.XLOOKUP(Countries[[#This Row],[GDP ($MM)]], GDP_Category[GDP], GDP_Category[Category],, -1 )</f>
        <v>High</v>
      </c>
      <c r="K7" s="70"/>
      <c r="L7" s="107" t="str">
        <f>_xlfn.XLOOKUP(S2, Countries[Country], Countries[Country], "-", 2)</f>
        <v>Japan</v>
      </c>
      <c r="M7" s="108"/>
      <c r="N7" s="86" t="str">
        <f>_xlfn.XLOOKUP(S2, Countries[Country], Countries[Region])</f>
        <v>East Asia &amp; Pacific</v>
      </c>
      <c r="O7" s="86" t="str">
        <f>_xlfn.XLOOKUP(S2, Countries[Country], Countries[Code])</f>
        <v>JPN</v>
      </c>
      <c r="P7" s="72"/>
      <c r="Q7" s="81">
        <f>_xlfn.XLOOKUP(S2, Countries[Country], Countries[Life Expectancy] )</f>
        <v>84.099800000000002</v>
      </c>
      <c r="R7" s="82">
        <f>_xlfn.XLOOKUP(S2, Countries[Country],Countries[Population])</f>
        <v>126860301</v>
      </c>
      <c r="S7" s="83">
        <f>_xlfn.XLOOKUP(S2,Countries[Country], Countries[Unemployment])</f>
        <v>2.445E-2</v>
      </c>
      <c r="U7" s="120">
        <f>_xlfn.XLOOKUP(S2, Countries[Country], Countries[GDP ($MM)])</f>
        <v>4970000</v>
      </c>
      <c r="V7" s="55"/>
      <c r="W7" s="55" t="s">
        <v>2380</v>
      </c>
    </row>
    <row r="8" spans="2:23" ht="13.8" customHeight="1" x14ac:dyDescent="0.3">
      <c r="B8" s="64">
        <v>6</v>
      </c>
      <c r="C8" s="56" t="s">
        <v>2494</v>
      </c>
      <c r="D8" s="56" t="s">
        <v>2493</v>
      </c>
      <c r="E8" s="56" t="s">
        <v>2368</v>
      </c>
      <c r="F8" s="60">
        <v>82.5244</v>
      </c>
      <c r="G8" s="75">
        <v>65129728</v>
      </c>
      <c r="H8" s="59">
        <v>9.1799999999999993E-2</v>
      </c>
      <c r="I8" s="57">
        <v>2780000</v>
      </c>
      <c r="J8" s="131" t="str">
        <f>_xlfn.XLOOKUP(Countries[[#This Row],[GDP ($MM)]], GDP_Category[GDP], GDP_Category[Category],, -1 )</f>
        <v>High</v>
      </c>
      <c r="K8" s="68"/>
      <c r="N8" s="70"/>
      <c r="U8" s="121"/>
      <c r="V8" s="55"/>
      <c r="W8" s="55" t="s">
        <v>2383</v>
      </c>
    </row>
    <row r="9" spans="2:23" ht="15" customHeight="1" thickBot="1" x14ac:dyDescent="0.35">
      <c r="B9" s="64">
        <v>7</v>
      </c>
      <c r="C9" s="56" t="s">
        <v>2532</v>
      </c>
      <c r="D9" s="56" t="s">
        <v>2531</v>
      </c>
      <c r="E9" s="56" t="s">
        <v>2365</v>
      </c>
      <c r="F9" s="60">
        <v>69.165000000000006</v>
      </c>
      <c r="G9" s="75">
        <v>1366417754</v>
      </c>
      <c r="H9" s="59">
        <v>2.5510000000000001E-2</v>
      </c>
      <c r="I9" s="57">
        <v>2730000</v>
      </c>
      <c r="J9" s="131" t="str">
        <f>_xlfn.XLOOKUP(Countries[[#This Row],[GDP ($MM)]], GDP_Category[GDP], GDP_Category[Category],, -1 )</f>
        <v>High</v>
      </c>
      <c r="K9" s="70"/>
      <c r="L9" s="99" t="s">
        <v>2800</v>
      </c>
      <c r="M9" s="100"/>
      <c r="N9" s="101"/>
      <c r="O9"/>
      <c r="U9" s="121"/>
      <c r="W9" s="55" t="s">
        <v>2385</v>
      </c>
    </row>
    <row r="10" spans="2:23" ht="15" customHeight="1" thickTop="1" thickBot="1" x14ac:dyDescent="0.35">
      <c r="B10" s="64">
        <v>8</v>
      </c>
      <c r="C10" s="56" t="s">
        <v>2545</v>
      </c>
      <c r="D10" s="56" t="s">
        <v>2544</v>
      </c>
      <c r="E10" s="56" t="s">
        <v>2368</v>
      </c>
      <c r="F10" s="60">
        <v>83.243899999999996</v>
      </c>
      <c r="G10" s="75">
        <v>60550075</v>
      </c>
      <c r="H10" s="59">
        <v>1.2500000000000001E-2</v>
      </c>
      <c r="I10" s="57">
        <v>2070000</v>
      </c>
      <c r="J10" s="131" t="str">
        <f>_xlfn.XLOOKUP(Countries[[#This Row],[GDP ($MM)]], GDP_Category[GDP], GDP_Category[Category],, -1 )</f>
        <v>High</v>
      </c>
      <c r="K10" s="70"/>
      <c r="L10" s="80" t="s">
        <v>2773</v>
      </c>
      <c r="M10" s="80" t="s">
        <v>2757</v>
      </c>
      <c r="N10" s="80" t="s">
        <v>2771</v>
      </c>
      <c r="O10"/>
      <c r="W10" s="55" t="s">
        <v>2387</v>
      </c>
    </row>
    <row r="11" spans="2:23" ht="14.4" customHeight="1" thickBot="1" x14ac:dyDescent="0.35">
      <c r="B11" s="64">
        <v>9</v>
      </c>
      <c r="C11" s="56" t="s">
        <v>2422</v>
      </c>
      <c r="D11" s="56" t="s">
        <v>2421</v>
      </c>
      <c r="E11" s="56" t="s">
        <v>2382</v>
      </c>
      <c r="F11" s="60">
        <v>75.456000000000003</v>
      </c>
      <c r="G11" s="75">
        <v>211049527</v>
      </c>
      <c r="H11" s="59">
        <v>0.12544</v>
      </c>
      <c r="I11" s="57">
        <v>1870000</v>
      </c>
      <c r="J11" s="131" t="str">
        <f>_xlfn.XLOOKUP(Countries[[#This Row],[GDP ($MM)]], GDP_Category[GDP], GDP_Category[Category],, -1 )</f>
        <v>High</v>
      </c>
      <c r="K11" s="70"/>
      <c r="L11" s="84">
        <f>IF(_xlfn.XLOOKUP($S$2,Countries[Country],Countries[Index])&lt;=5,1,IF(_xlfn.XLOOKUP($S$2,Countries[Country],Countries[Index])&gt;=201,195,_xlfn.XLOOKUP($S$2,Countries[Country],Countries[Index])-5))</f>
        <v>1</v>
      </c>
      <c r="M11" s="84" t="str" cm="1">
        <f t="array" ref="M11:M21">_xlfn.XLOOKUP(L11:L21, Countries[Index], Countries[Country])</f>
        <v>United States</v>
      </c>
      <c r="N11" s="85" cm="1">
        <f t="array" ref="N11:N21">_xlfn.XLOOKUP(L11:L21, Countries[Index], Countries[GDP ($MM)])</f>
        <v>20500000</v>
      </c>
      <c r="O11"/>
      <c r="U11" s="118" t="s">
        <v>2804</v>
      </c>
      <c r="W11" s="55" t="s">
        <v>2389</v>
      </c>
    </row>
    <row r="12" spans="2:23" ht="14.4" customHeight="1" thickBot="1" x14ac:dyDescent="0.35">
      <c r="B12" s="64">
        <v>10</v>
      </c>
      <c r="C12" s="56" t="s">
        <v>2436</v>
      </c>
      <c r="D12" s="56" t="s">
        <v>2435</v>
      </c>
      <c r="E12" s="56" t="s">
        <v>2412</v>
      </c>
      <c r="F12" s="60">
        <v>82.248999999999995</v>
      </c>
      <c r="G12" s="75">
        <v>37411047</v>
      </c>
      <c r="H12" s="59">
        <v>5.9200000000000003E-2</v>
      </c>
      <c r="I12" s="57">
        <v>1710000</v>
      </c>
      <c r="J12" s="131" t="str">
        <f>_xlfn.XLOOKUP(Countries[[#This Row],[GDP ($MM)]], GDP_Category[GDP], GDP_Category[Category],, -1 )</f>
        <v>High</v>
      </c>
      <c r="K12" s="70"/>
      <c r="L12" s="84">
        <f>L11+1</f>
        <v>2</v>
      </c>
      <c r="M12" s="84" t="str">
        <v>China</v>
      </c>
      <c r="N12" s="85">
        <v>13600000</v>
      </c>
      <c r="U12" s="119"/>
      <c r="W12" s="55" t="s">
        <v>2391</v>
      </c>
    </row>
    <row r="13" spans="2:23" ht="14.4" customHeight="1" thickTop="1" thickBot="1" x14ac:dyDescent="0.35">
      <c r="B13" s="64">
        <v>11</v>
      </c>
      <c r="C13" s="56" t="s">
        <v>2662</v>
      </c>
      <c r="D13" s="56" t="s">
        <v>2777</v>
      </c>
      <c r="E13" s="56" t="s">
        <v>2368</v>
      </c>
      <c r="F13" s="60">
        <v>72.119</v>
      </c>
      <c r="G13" s="75">
        <v>145872256</v>
      </c>
      <c r="H13" s="59">
        <v>4.7439999999999996E-2</v>
      </c>
      <c r="I13" s="57">
        <v>1660000</v>
      </c>
      <c r="J13" s="131" t="str">
        <f>_xlfn.XLOOKUP(Countries[[#This Row],[GDP ($MM)]], GDP_Category[GDP], GDP_Category[Category],, -1 )</f>
        <v>High</v>
      </c>
      <c r="K13" s="70"/>
      <c r="L13" s="84">
        <f t="shared" ref="L13:L21" si="0">L12+1</f>
        <v>3</v>
      </c>
      <c r="M13" s="84" t="str">
        <v>Japan</v>
      </c>
      <c r="N13" s="85">
        <v>4970000</v>
      </c>
      <c r="U13" s="122">
        <f>_xlfn.XLOOKUP(S2, Countries[Country], Countries[Index])</f>
        <v>3</v>
      </c>
      <c r="W13" s="55" t="s">
        <v>2393</v>
      </c>
    </row>
    <row r="14" spans="2:23" ht="14.4" customHeight="1" thickBot="1" x14ac:dyDescent="0.35">
      <c r="B14" s="64">
        <v>12</v>
      </c>
      <c r="C14" s="56" t="s">
        <v>2558</v>
      </c>
      <c r="D14" s="56" t="s">
        <v>2629</v>
      </c>
      <c r="E14" s="56" t="s">
        <v>2374</v>
      </c>
      <c r="F14" s="60">
        <v>71.91</v>
      </c>
      <c r="G14" s="75">
        <v>25666161</v>
      </c>
      <c r="H14" s="59">
        <v>3.7949999999999998E-2</v>
      </c>
      <c r="I14" s="57">
        <v>1620000</v>
      </c>
      <c r="J14" s="131" t="str">
        <f>_xlfn.XLOOKUP(Countries[[#This Row],[GDP ($MM)]], GDP_Category[GDP], GDP_Category[Category],, -1 )</f>
        <v>High</v>
      </c>
      <c r="K14" s="70"/>
      <c r="L14" s="84">
        <f t="shared" si="0"/>
        <v>4</v>
      </c>
      <c r="M14" s="84" t="str">
        <v>Germany</v>
      </c>
      <c r="N14" s="85">
        <v>4000000</v>
      </c>
      <c r="U14" s="123"/>
      <c r="W14" s="55" t="s">
        <v>2760</v>
      </c>
    </row>
    <row r="15" spans="2:23" ht="14.4" customHeight="1" thickBot="1" x14ac:dyDescent="0.35">
      <c r="B15" s="64">
        <v>13</v>
      </c>
      <c r="C15" s="56" t="s">
        <v>2695</v>
      </c>
      <c r="D15" s="56" t="s">
        <v>2694</v>
      </c>
      <c r="E15" s="56" t="s">
        <v>2368</v>
      </c>
      <c r="F15" s="60">
        <v>83.329300000000003</v>
      </c>
      <c r="G15" s="75">
        <v>46736776</v>
      </c>
      <c r="H15" s="59">
        <v>0.15487000000000001</v>
      </c>
      <c r="I15" s="57">
        <v>1430000</v>
      </c>
      <c r="J15" s="131" t="str">
        <f>_xlfn.XLOOKUP(Countries[[#This Row],[GDP ($MM)]], GDP_Category[GDP], GDP_Category[Category],, -1 )</f>
        <v>High</v>
      </c>
      <c r="K15" s="70"/>
      <c r="L15" s="84">
        <f t="shared" si="0"/>
        <v>5</v>
      </c>
      <c r="M15" s="84" t="str">
        <v>United Kingdom</v>
      </c>
      <c r="N15" s="85">
        <v>2830000</v>
      </c>
      <c r="U15" s="123"/>
      <c r="W15" s="55" t="s">
        <v>2396</v>
      </c>
    </row>
    <row r="16" spans="2:23" ht="14.4" thickBot="1" x14ac:dyDescent="0.35">
      <c r="B16" s="64">
        <v>14</v>
      </c>
      <c r="C16" s="56" t="s">
        <v>2390</v>
      </c>
      <c r="D16" s="56" t="s">
        <v>2389</v>
      </c>
      <c r="E16" s="56" t="s">
        <v>2374</v>
      </c>
      <c r="F16" s="60">
        <v>82.497600000000006</v>
      </c>
      <c r="G16" s="75">
        <v>25203198</v>
      </c>
      <c r="H16" s="59">
        <v>5.3869999999999994E-2</v>
      </c>
      <c r="I16" s="57">
        <v>1430000</v>
      </c>
      <c r="J16" s="131" t="str">
        <f>_xlfn.XLOOKUP(Countries[[#This Row],[GDP ($MM)]], GDP_Category[GDP], GDP_Category[Category],, -1 )</f>
        <v>High</v>
      </c>
      <c r="K16" s="70"/>
      <c r="L16" s="84">
        <f t="shared" si="0"/>
        <v>6</v>
      </c>
      <c r="M16" s="84" t="str">
        <v>France</v>
      </c>
      <c r="N16" s="85">
        <v>2780000</v>
      </c>
      <c r="W16" s="55" t="s">
        <v>2398</v>
      </c>
    </row>
    <row r="17" spans="2:23" ht="14.4" customHeight="1" thickBot="1" x14ac:dyDescent="0.35">
      <c r="B17" s="64">
        <v>15</v>
      </c>
      <c r="C17" s="56" t="s">
        <v>2598</v>
      </c>
      <c r="D17" s="56" t="s">
        <v>2597</v>
      </c>
      <c r="E17" s="56" t="s">
        <v>2382</v>
      </c>
      <c r="F17" s="60">
        <v>74.947000000000003</v>
      </c>
      <c r="G17" s="75">
        <v>127575529</v>
      </c>
      <c r="H17" s="59">
        <v>3.322E-2</v>
      </c>
      <c r="I17" s="57">
        <v>1220000</v>
      </c>
      <c r="J17" s="131" t="str">
        <f>_xlfn.XLOOKUP(Countries[[#This Row],[GDP ($MM)]], GDP_Category[GDP], GDP_Category[Category],, -1 )</f>
        <v>High</v>
      </c>
      <c r="K17" s="70"/>
      <c r="L17" s="84">
        <f t="shared" si="0"/>
        <v>7</v>
      </c>
      <c r="M17" s="84" t="str">
        <v>India</v>
      </c>
      <c r="N17" s="85">
        <v>2730000</v>
      </c>
      <c r="U17" s="118" t="s">
        <v>2768</v>
      </c>
      <c r="W17" s="55" t="s">
        <v>2400</v>
      </c>
    </row>
    <row r="18" spans="2:23" ht="14.4" customHeight="1" thickBot="1" x14ac:dyDescent="0.35">
      <c r="B18" s="64">
        <v>16</v>
      </c>
      <c r="C18" s="56" t="s">
        <v>2534</v>
      </c>
      <c r="D18" s="56" t="s">
        <v>2533</v>
      </c>
      <c r="E18" s="56" t="s">
        <v>2374</v>
      </c>
      <c r="F18" s="60">
        <v>71.281999999999996</v>
      </c>
      <c r="G18" s="75">
        <v>270625568</v>
      </c>
      <c r="H18" s="59">
        <v>4.2999999999999997E-2</v>
      </c>
      <c r="I18" s="57">
        <v>1040000</v>
      </c>
      <c r="J18" s="131" t="str">
        <f>_xlfn.XLOOKUP(Countries[[#This Row],[GDP ($MM)]], GDP_Category[GDP], GDP_Category[Category],, -1 )</f>
        <v>High</v>
      </c>
      <c r="K18" s="70"/>
      <c r="L18" s="84">
        <f t="shared" si="0"/>
        <v>8</v>
      </c>
      <c r="M18" s="84" t="str">
        <v>Italy</v>
      </c>
      <c r="N18" s="85">
        <v>2070000</v>
      </c>
      <c r="U18" s="119"/>
      <c r="W18" s="55" t="s">
        <v>2402</v>
      </c>
    </row>
    <row r="19" spans="2:23" ht="14.4" customHeight="1" thickTop="1" thickBot="1" x14ac:dyDescent="0.35">
      <c r="B19" s="64">
        <v>17</v>
      </c>
      <c r="C19" s="56" t="s">
        <v>2618</v>
      </c>
      <c r="D19" s="56" t="s">
        <v>2617</v>
      </c>
      <c r="E19" s="56" t="s">
        <v>2368</v>
      </c>
      <c r="F19" s="60">
        <v>81.561000000000007</v>
      </c>
      <c r="G19" s="75">
        <v>17097130</v>
      </c>
      <c r="H19" s="59">
        <v>3.8800000000000001E-2</v>
      </c>
      <c r="I19" s="57">
        <v>914000</v>
      </c>
      <c r="J19" s="131" t="str">
        <f>_xlfn.XLOOKUP(Countries[[#This Row],[GDP ($MM)]], GDP_Category[GDP], GDP_Category[Category],, -1 )</f>
        <v>Upper Middle</v>
      </c>
      <c r="K19" s="70"/>
      <c r="L19" s="84">
        <f t="shared" si="0"/>
        <v>9</v>
      </c>
      <c r="M19" s="84" t="str">
        <v>Brazil</v>
      </c>
      <c r="N19" s="85">
        <v>1870000</v>
      </c>
      <c r="U19" s="110" t="str">
        <f>_xlfn.XLOOKUP(S2, Countries[Country],GDP)</f>
        <v>High</v>
      </c>
      <c r="W19" s="55" t="s">
        <v>2404</v>
      </c>
    </row>
    <row r="20" spans="2:23" ht="14.4" customHeight="1" thickBot="1" x14ac:dyDescent="0.35">
      <c r="B20" s="64">
        <v>18</v>
      </c>
      <c r="C20" s="56" t="s">
        <v>2671</v>
      </c>
      <c r="D20" s="56" t="s">
        <v>2670</v>
      </c>
      <c r="E20" s="56" t="s">
        <v>2371</v>
      </c>
      <c r="F20" s="60">
        <v>74.873999999999995</v>
      </c>
      <c r="G20" s="75">
        <v>34268528</v>
      </c>
      <c r="H20" s="59">
        <v>5.9189999999999993E-2</v>
      </c>
      <c r="I20" s="57">
        <v>782000</v>
      </c>
      <c r="J20" s="131" t="str">
        <f>_xlfn.XLOOKUP(Countries[[#This Row],[GDP ($MM)]], GDP_Category[GDP], GDP_Category[Category],, -1 )</f>
        <v>Upper Middle</v>
      </c>
      <c r="K20" s="70"/>
      <c r="L20" s="84">
        <f t="shared" si="0"/>
        <v>10</v>
      </c>
      <c r="M20" s="92" t="str">
        <v>Canada</v>
      </c>
      <c r="N20" s="91">
        <v>1710000</v>
      </c>
      <c r="U20" s="111"/>
      <c r="W20" s="55" t="s">
        <v>2406</v>
      </c>
    </row>
    <row r="21" spans="2:23" ht="14.4" customHeight="1" thickBot="1" x14ac:dyDescent="0.35">
      <c r="B21" s="64">
        <v>19</v>
      </c>
      <c r="C21" s="56" t="s">
        <v>2725</v>
      </c>
      <c r="D21" s="56" t="s">
        <v>2724</v>
      </c>
      <c r="E21" s="56" t="s">
        <v>2368</v>
      </c>
      <c r="F21" s="60">
        <v>77.161000000000001</v>
      </c>
      <c r="G21" s="75">
        <v>83429615</v>
      </c>
      <c r="H21" s="59">
        <v>1.8950000000000002E-2</v>
      </c>
      <c r="I21" s="57">
        <v>767000</v>
      </c>
      <c r="J21" s="131" t="str">
        <f>_xlfn.XLOOKUP(Countries[[#This Row],[GDP ($MM)]], GDP_Category[GDP], GDP_Category[Category],, -1 )</f>
        <v>Upper Middle</v>
      </c>
      <c r="L21" s="84">
        <f t="shared" si="0"/>
        <v>11</v>
      </c>
      <c r="M21" s="92" t="str">
        <v>Russia</v>
      </c>
      <c r="N21" s="91">
        <v>1660000</v>
      </c>
      <c r="U21" s="111"/>
      <c r="W21" s="55" t="s">
        <v>2408</v>
      </c>
    </row>
    <row r="22" spans="2:23" ht="14.4" customHeight="1" x14ac:dyDescent="0.3">
      <c r="B22" s="64">
        <v>20</v>
      </c>
      <c r="C22" s="56" t="s">
        <v>2708</v>
      </c>
      <c r="D22" s="56" t="s">
        <v>2707</v>
      </c>
      <c r="E22" s="56" t="s">
        <v>2368</v>
      </c>
      <c r="F22" s="60">
        <v>83.602400000000003</v>
      </c>
      <c r="G22" s="75">
        <v>8591365</v>
      </c>
      <c r="H22" s="59">
        <v>4.8829999999999998E-2</v>
      </c>
      <c r="I22" s="57">
        <v>706000</v>
      </c>
      <c r="J22" s="131" t="str">
        <f>_xlfn.XLOOKUP(Countries[[#This Row],[GDP ($MM)]], GDP_Category[GDP], GDP_Category[Category],, -1 )</f>
        <v>Upper Middle</v>
      </c>
      <c r="W22" s="55" t="s">
        <v>2410</v>
      </c>
    </row>
    <row r="23" spans="2:23" x14ac:dyDescent="0.3">
      <c r="B23" s="64">
        <v>21</v>
      </c>
      <c r="C23" s="56" t="s">
        <v>2653</v>
      </c>
      <c r="D23" s="56" t="s">
        <v>2652</v>
      </c>
      <c r="E23" s="56" t="s">
        <v>2368</v>
      </c>
      <c r="F23" s="60">
        <v>77.851200000000006</v>
      </c>
      <c r="G23" s="75">
        <v>37887768</v>
      </c>
      <c r="H23" s="59">
        <v>3.6729999999999999E-2</v>
      </c>
      <c r="I23" s="57">
        <v>586000</v>
      </c>
      <c r="J23" s="131" t="str">
        <f>_xlfn.XLOOKUP(Countries[[#This Row],[GDP ($MM)]], GDP_Category[GDP], GDP_Category[Category],, -1 )</f>
        <v>Upper Middle</v>
      </c>
      <c r="W23" s="55" t="s">
        <v>2413</v>
      </c>
    </row>
    <row r="24" spans="2:23" x14ac:dyDescent="0.3">
      <c r="B24" s="64">
        <v>22</v>
      </c>
      <c r="C24" s="56" t="s">
        <v>2706</v>
      </c>
      <c r="D24" s="56" t="s">
        <v>2705</v>
      </c>
      <c r="E24" s="56" t="s">
        <v>2368</v>
      </c>
      <c r="F24" s="60">
        <v>82.307299999999998</v>
      </c>
      <c r="G24" s="75">
        <v>10036379</v>
      </c>
      <c r="H24" s="59">
        <v>6.4439999999999997E-2</v>
      </c>
      <c r="I24" s="57">
        <v>551000</v>
      </c>
      <c r="J24" s="131" t="str">
        <f>_xlfn.XLOOKUP(Countries[[#This Row],[GDP ($MM)]], GDP_Category[GDP], GDP_Category[Category],, -1 )</f>
        <v>Upper Middle</v>
      </c>
      <c r="L24" s="132" t="s">
        <v>2811</v>
      </c>
      <c r="W24" s="55" t="s">
        <v>2415</v>
      </c>
    </row>
    <row r="25" spans="2:23" x14ac:dyDescent="0.3">
      <c r="B25" s="64">
        <v>23</v>
      </c>
      <c r="C25" s="56" t="s">
        <v>2405</v>
      </c>
      <c r="D25" s="56" t="s">
        <v>2404</v>
      </c>
      <c r="E25" s="56" t="s">
        <v>2368</v>
      </c>
      <c r="F25" s="60">
        <v>81.438999999999993</v>
      </c>
      <c r="G25" s="75">
        <v>11539328</v>
      </c>
      <c r="H25" s="59">
        <v>6.3230000000000008E-2</v>
      </c>
      <c r="I25" s="57">
        <v>532000</v>
      </c>
      <c r="J25" s="131" t="str">
        <f>_xlfn.XLOOKUP(Countries[[#This Row],[GDP ($MM)]], GDP_Category[GDP], GDP_Category[Category],, -1 )</f>
        <v>Upper Middle</v>
      </c>
      <c r="L25" s="132" t="s">
        <v>2818</v>
      </c>
      <c r="W25" s="55" t="s">
        <v>2417</v>
      </c>
    </row>
    <row r="26" spans="2:23" x14ac:dyDescent="0.3">
      <c r="B26" s="64">
        <v>24</v>
      </c>
      <c r="C26" s="56" t="s">
        <v>2384</v>
      </c>
      <c r="D26" s="56" t="s">
        <v>2383</v>
      </c>
      <c r="E26" s="56" t="s">
        <v>2382</v>
      </c>
      <c r="F26" s="60">
        <v>76.372</v>
      </c>
      <c r="G26" s="75">
        <v>44780677</v>
      </c>
      <c r="H26" s="59">
        <v>9.4830000000000012E-2</v>
      </c>
      <c r="I26" s="57">
        <v>518000</v>
      </c>
      <c r="J26" s="131" t="str">
        <f>_xlfn.XLOOKUP(Countries[[#This Row],[GDP ($MM)]], GDP_Category[GDP], GDP_Category[Category],, -1 )</f>
        <v>Upper Middle</v>
      </c>
      <c r="L26" s="132" t="s">
        <v>2819</v>
      </c>
      <c r="W26" s="55" t="s">
        <v>2419</v>
      </c>
    </row>
    <row r="27" spans="2:23" x14ac:dyDescent="0.3">
      <c r="B27" s="64">
        <v>25</v>
      </c>
      <c r="C27" s="56" t="s">
        <v>2715</v>
      </c>
      <c r="D27" s="56" t="s">
        <v>2714</v>
      </c>
      <c r="E27" s="56" t="s">
        <v>2374</v>
      </c>
      <c r="F27" s="60">
        <v>76.683000000000007</v>
      </c>
      <c r="G27" s="75">
        <v>69037513</v>
      </c>
      <c r="H27" s="59">
        <v>6.6499999999999997E-3</v>
      </c>
      <c r="I27" s="57">
        <v>505000</v>
      </c>
      <c r="J27" s="131" t="str">
        <f>_xlfn.XLOOKUP(Countries[[#This Row],[GDP ($MM)]], GDP_Category[GDP], GDP_Category[Category],, -1 )</f>
        <v>Upper Middle</v>
      </c>
      <c r="W27" s="55" t="s">
        <v>2421</v>
      </c>
    </row>
    <row r="28" spans="2:23" x14ac:dyDescent="0.3">
      <c r="B28" s="64">
        <v>26</v>
      </c>
      <c r="C28" s="56" t="s">
        <v>2392</v>
      </c>
      <c r="D28" s="56" t="s">
        <v>2391</v>
      </c>
      <c r="E28" s="56" t="s">
        <v>2368</v>
      </c>
      <c r="F28" s="60">
        <v>81.641499999999994</v>
      </c>
      <c r="G28" s="75">
        <v>8955102</v>
      </c>
      <c r="H28" s="59">
        <v>4.7859999999999993E-2</v>
      </c>
      <c r="I28" s="57">
        <v>456000</v>
      </c>
      <c r="J28" s="131" t="str">
        <f>_xlfn.XLOOKUP(Countries[[#This Row],[GDP ($MM)]], GDP_Category[GDP], GDP_Category[Category],, -1 )</f>
        <v>Upper Middle</v>
      </c>
      <c r="W28" s="55" t="s">
        <v>2790</v>
      </c>
    </row>
    <row r="29" spans="2:23" ht="15" thickBot="1" x14ac:dyDescent="0.35">
      <c r="B29" s="64">
        <v>27</v>
      </c>
      <c r="C29" s="56" t="s">
        <v>2635</v>
      </c>
      <c r="D29" s="56" t="s">
        <v>2634</v>
      </c>
      <c r="E29" s="56" t="s">
        <v>2368</v>
      </c>
      <c r="F29" s="60">
        <v>82.509799999999998</v>
      </c>
      <c r="G29" s="75">
        <v>5378857</v>
      </c>
      <c r="H29" s="59">
        <v>3.9190000000000003E-2</v>
      </c>
      <c r="I29" s="57">
        <v>435000</v>
      </c>
      <c r="J29" s="131" t="str">
        <f>_xlfn.XLOOKUP(Countries[[#This Row],[GDP ($MM)]], GDP_Category[GDP], GDP_Category[Category],, -1 )</f>
        <v>Upper Middle</v>
      </c>
      <c r="L29" s="99" t="s">
        <v>2800</v>
      </c>
      <c r="M29" s="100"/>
      <c r="N29" s="101"/>
      <c r="W29" s="55" t="s">
        <v>2424</v>
      </c>
    </row>
    <row r="30" spans="2:23" ht="15" thickTop="1" thickBot="1" x14ac:dyDescent="0.35">
      <c r="B30" s="64">
        <v>28</v>
      </c>
      <c r="C30" s="56" t="s">
        <v>2737</v>
      </c>
      <c r="D30" s="56" t="s">
        <v>2736</v>
      </c>
      <c r="E30" s="56" t="s">
        <v>2371</v>
      </c>
      <c r="F30" s="60">
        <v>77.647000000000006</v>
      </c>
      <c r="G30" s="75">
        <v>9770529</v>
      </c>
      <c r="H30" s="59">
        <v>2.5750000000000002E-2</v>
      </c>
      <c r="I30" s="57">
        <v>414000</v>
      </c>
      <c r="J30" s="131" t="str">
        <f>_xlfn.XLOOKUP(Countries[[#This Row],[GDP ($MM)]], GDP_Category[GDP], GDP_Category[Category],, -1 )</f>
        <v>Upper Middle</v>
      </c>
      <c r="L30" s="80" t="s">
        <v>2773</v>
      </c>
      <c r="M30" s="80" t="s">
        <v>2757</v>
      </c>
      <c r="N30" s="80" t="s">
        <v>2768</v>
      </c>
      <c r="W30" s="55" t="s">
        <v>2426</v>
      </c>
    </row>
    <row r="31" spans="2:23" ht="14.4" thickBot="1" x14ac:dyDescent="0.35">
      <c r="B31" s="64">
        <v>29</v>
      </c>
      <c r="C31" s="56" t="s">
        <v>2628</v>
      </c>
      <c r="D31" s="56" t="s">
        <v>2627</v>
      </c>
      <c r="E31" s="56" t="s">
        <v>2379</v>
      </c>
      <c r="F31" s="60">
        <v>53.95</v>
      </c>
      <c r="G31" s="75">
        <v>200963599</v>
      </c>
      <c r="H31" s="59">
        <v>6.2600000000000003E-2</v>
      </c>
      <c r="I31" s="57">
        <v>397000</v>
      </c>
      <c r="J31" s="131" t="str">
        <f>_xlfn.XLOOKUP(Countries[[#This Row],[GDP ($MM)]], GDP_Category[GDP], GDP_Category[Category],, -1 )</f>
        <v>Upper Middle</v>
      </c>
      <c r="L31" s="84">
        <f>IF(_xlfn.XLOOKUP($S$2,Countries[Country],Countries[Index])&lt;=5,1,IF(_xlfn.XLOOKUP($S$2,Countries[Country],Countries[Index])&gt;=201,195,_xlfn.XLOOKUP($S$2,Countries[Country],Countries[Index])-5))</f>
        <v>1</v>
      </c>
      <c r="M31" s="84" t="str" cm="1">
        <f t="array" ref="M31:M41">_xlfn.XLOOKUP(L31:L41, Countries[Index], Countries[Country])</f>
        <v>United States</v>
      </c>
      <c r="N31" s="85" t="str" cm="1">
        <f t="array" ref="N31:N41">_xlfn.XLOOKUP(L31:L41, Countries[Index], _xlfn.XLOOKUP(N30, Countries[[#Headers],[Code]:[GDP Category]], Countries[[Code]:[GDP Category]]))</f>
        <v>Very High</v>
      </c>
      <c r="W31" s="55" t="s">
        <v>2428</v>
      </c>
    </row>
    <row r="32" spans="2:23" ht="14.4" thickBot="1" x14ac:dyDescent="0.35">
      <c r="B32" s="64">
        <v>30</v>
      </c>
      <c r="C32" s="56" t="s">
        <v>2539</v>
      </c>
      <c r="D32" s="56" t="s">
        <v>2538</v>
      </c>
      <c r="E32" s="56" t="s">
        <v>2368</v>
      </c>
      <c r="F32" s="60">
        <v>81.956100000000006</v>
      </c>
      <c r="G32" s="75">
        <v>4882495</v>
      </c>
      <c r="H32" s="59">
        <v>5.6909999999999995E-2</v>
      </c>
      <c r="I32" s="57">
        <v>382000</v>
      </c>
      <c r="J32" s="131" t="str">
        <f>_xlfn.XLOOKUP(Countries[[#This Row],[GDP ($MM)]], GDP_Category[GDP], GDP_Category[Category],, -1 )</f>
        <v>Upper Middle</v>
      </c>
      <c r="L32" s="84">
        <f>L31+1</f>
        <v>2</v>
      </c>
      <c r="M32" s="84" t="str">
        <v>China</v>
      </c>
      <c r="N32" s="85" t="str">
        <v>Very High</v>
      </c>
      <c r="W32" s="55" t="s">
        <v>2431</v>
      </c>
    </row>
    <row r="33" spans="2:23" ht="14.4" thickBot="1" x14ac:dyDescent="0.35">
      <c r="B33" s="64">
        <v>31</v>
      </c>
      <c r="C33" s="56" t="s">
        <v>2543</v>
      </c>
      <c r="D33" s="56" t="s">
        <v>2542</v>
      </c>
      <c r="E33" s="56" t="s">
        <v>2371</v>
      </c>
      <c r="F33" s="60">
        <v>82.602400000000003</v>
      </c>
      <c r="G33" s="75">
        <v>8519377</v>
      </c>
      <c r="H33" s="59">
        <v>3.95E-2</v>
      </c>
      <c r="I33" s="57">
        <v>370000</v>
      </c>
      <c r="J33" s="131" t="str">
        <f>_xlfn.XLOOKUP(Countries[[#This Row],[GDP ($MM)]], GDP_Category[GDP], GDP_Category[Category],, -1 )</f>
        <v>Upper Middle</v>
      </c>
      <c r="L33" s="84">
        <f t="shared" ref="L33:L41" si="1">L32+1</f>
        <v>3</v>
      </c>
      <c r="M33" s="84" t="str">
        <v>Japan</v>
      </c>
      <c r="N33" s="85" t="str">
        <v>High</v>
      </c>
      <c r="W33" s="55" t="s">
        <v>2433</v>
      </c>
    </row>
    <row r="34" spans="2:23" ht="14.4" thickBot="1" x14ac:dyDescent="0.35">
      <c r="B34" s="64">
        <v>32</v>
      </c>
      <c r="C34" s="56" t="s">
        <v>2691</v>
      </c>
      <c r="D34" s="56" t="s">
        <v>2690</v>
      </c>
      <c r="E34" s="56" t="s">
        <v>2379</v>
      </c>
      <c r="F34" s="60">
        <v>63.537999999999997</v>
      </c>
      <c r="G34" s="75">
        <v>58558270</v>
      </c>
      <c r="H34" s="59">
        <v>0.26957999999999999</v>
      </c>
      <c r="I34" s="57">
        <v>368000</v>
      </c>
      <c r="J34" s="131" t="str">
        <f>_xlfn.XLOOKUP(Countries[[#This Row],[GDP ($MM)]], GDP_Category[GDP], GDP_Category[Category],, -1 )</f>
        <v>Upper Middle</v>
      </c>
      <c r="L34" s="84">
        <f t="shared" si="1"/>
        <v>4</v>
      </c>
      <c r="M34" s="84" t="str">
        <v>Germany</v>
      </c>
      <c r="N34" s="85" t="str">
        <v>High</v>
      </c>
      <c r="W34" s="55" t="s">
        <v>2435</v>
      </c>
    </row>
    <row r="35" spans="2:23" ht="14.4" thickBot="1" x14ac:dyDescent="0.35">
      <c r="B35" s="64">
        <v>33</v>
      </c>
      <c r="C35" s="56" t="s">
        <v>2681</v>
      </c>
      <c r="D35" s="56" t="s">
        <v>2680</v>
      </c>
      <c r="E35" s="56" t="s">
        <v>2374</v>
      </c>
      <c r="F35" s="60">
        <v>82.895099999999999</v>
      </c>
      <c r="G35" s="75">
        <v>5804337</v>
      </c>
      <c r="H35" s="59">
        <v>3.7679999999999998E-2</v>
      </c>
      <c r="I35" s="57">
        <v>364000</v>
      </c>
      <c r="J35" s="131" t="str">
        <f>_xlfn.XLOOKUP(Countries[[#This Row],[GDP ($MM)]], GDP_Category[GDP], GDP_Category[Category],, -1 )</f>
        <v>Upper Middle</v>
      </c>
      <c r="L35" s="84">
        <f t="shared" si="1"/>
        <v>5</v>
      </c>
      <c r="M35" s="84" t="str">
        <v>United Kingdom</v>
      </c>
      <c r="N35" s="85" t="str">
        <v>High</v>
      </c>
      <c r="W35" s="55" t="s">
        <v>2789</v>
      </c>
    </row>
    <row r="36" spans="2:23" ht="14.4" thickBot="1" x14ac:dyDescent="0.35">
      <c r="B36" s="64">
        <v>34</v>
      </c>
      <c r="C36" s="56" t="s">
        <v>2526</v>
      </c>
      <c r="D36" s="56" t="s">
        <v>2783</v>
      </c>
      <c r="E36" s="56" t="s">
        <v>2374</v>
      </c>
      <c r="F36" s="60">
        <v>84.680499999999995</v>
      </c>
      <c r="G36" s="75">
        <v>7436154</v>
      </c>
      <c r="H36" s="59">
        <v>2.7779999999999999E-2</v>
      </c>
      <c r="I36" s="57">
        <v>363000</v>
      </c>
      <c r="J36" s="131" t="str">
        <f>_xlfn.XLOOKUP(Countries[[#This Row],[GDP ($MM)]], GDP_Category[GDP], GDP_Category[Category],, -1 )</f>
        <v>Upper Middle</v>
      </c>
      <c r="L36" s="84">
        <f t="shared" si="1"/>
        <v>6</v>
      </c>
      <c r="M36" s="84" t="str">
        <v>France</v>
      </c>
      <c r="N36" s="85" t="str">
        <v>High</v>
      </c>
      <c r="W36" s="55" t="s">
        <v>2437</v>
      </c>
    </row>
    <row r="37" spans="2:23" ht="14.4" thickBot="1" x14ac:dyDescent="0.35">
      <c r="B37" s="64">
        <v>35</v>
      </c>
      <c r="C37" s="56" t="s">
        <v>2584</v>
      </c>
      <c r="D37" s="56" t="s">
        <v>2583</v>
      </c>
      <c r="E37" s="56" t="s">
        <v>2374</v>
      </c>
      <c r="F37" s="60">
        <v>75.828000000000003</v>
      </c>
      <c r="G37" s="75">
        <v>31949777</v>
      </c>
      <c r="H37" s="59">
        <v>3.3599999999999998E-2</v>
      </c>
      <c r="I37" s="57">
        <v>354000</v>
      </c>
      <c r="J37" s="131" t="str">
        <f>_xlfn.XLOOKUP(Countries[[#This Row],[GDP ($MM)]], GDP_Category[GDP], GDP_Category[Category],, -1 )</f>
        <v>Upper Middle</v>
      </c>
      <c r="L37" s="84">
        <f t="shared" si="1"/>
        <v>7</v>
      </c>
      <c r="M37" s="84" t="str">
        <v>India</v>
      </c>
      <c r="N37" s="85" t="str">
        <v>High</v>
      </c>
      <c r="W37" s="55" t="s">
        <v>2439</v>
      </c>
    </row>
    <row r="38" spans="2:23" ht="14.4" thickBot="1" x14ac:dyDescent="0.35">
      <c r="B38" s="64">
        <v>36</v>
      </c>
      <c r="C38" s="56" t="s">
        <v>2465</v>
      </c>
      <c r="D38" s="56" t="s">
        <v>2464</v>
      </c>
      <c r="E38" s="56" t="s">
        <v>2368</v>
      </c>
      <c r="F38" s="60">
        <v>81.004900000000006</v>
      </c>
      <c r="G38" s="75">
        <v>5771876</v>
      </c>
      <c r="H38" s="59">
        <v>4.9749999999999996E-2</v>
      </c>
      <c r="I38" s="57">
        <v>352000</v>
      </c>
      <c r="J38" s="131" t="str">
        <f>_xlfn.XLOOKUP(Countries[[#This Row],[GDP ($MM)]], GDP_Category[GDP], GDP_Category[Category],, -1 )</f>
        <v>Upper Middle</v>
      </c>
      <c r="L38" s="84">
        <f t="shared" si="1"/>
        <v>8</v>
      </c>
      <c r="M38" s="84" t="str">
        <v>Italy</v>
      </c>
      <c r="N38" s="85" t="str">
        <v>High</v>
      </c>
      <c r="W38" s="55" t="s">
        <v>2441</v>
      </c>
    </row>
    <row r="39" spans="2:23" ht="14.4" thickBot="1" x14ac:dyDescent="0.35">
      <c r="B39" s="64">
        <v>37</v>
      </c>
      <c r="C39" s="56" t="s">
        <v>2651</v>
      </c>
      <c r="D39" s="56" t="s">
        <v>2650</v>
      </c>
      <c r="E39" s="56" t="s">
        <v>2374</v>
      </c>
      <c r="F39" s="60">
        <v>70.951999999999998</v>
      </c>
      <c r="G39" s="75">
        <v>108116615</v>
      </c>
      <c r="H39" s="59">
        <v>2.5150000000000002E-2</v>
      </c>
      <c r="I39" s="57">
        <v>331000</v>
      </c>
      <c r="J39" s="131" t="str">
        <f>_xlfn.XLOOKUP(Countries[[#This Row],[GDP ($MM)]], GDP_Category[GDP], GDP_Category[Category],, -1 )</f>
        <v>Upper Middle</v>
      </c>
      <c r="L39" s="84">
        <f t="shared" si="1"/>
        <v>9</v>
      </c>
      <c r="M39" s="84" t="str">
        <v>Brazil</v>
      </c>
      <c r="N39" s="85" t="str">
        <v>High</v>
      </c>
      <c r="W39" s="55" t="s">
        <v>2443</v>
      </c>
    </row>
    <row r="40" spans="2:23" ht="14.4" thickBot="1" x14ac:dyDescent="0.35">
      <c r="B40" s="64">
        <v>38</v>
      </c>
      <c r="C40" s="56" t="s">
        <v>2448</v>
      </c>
      <c r="D40" s="56" t="s">
        <v>2447</v>
      </c>
      <c r="E40" s="56" t="s">
        <v>2382</v>
      </c>
      <c r="F40" s="60">
        <v>76.924999999999997</v>
      </c>
      <c r="G40" s="75">
        <v>50339443</v>
      </c>
      <c r="H40" s="59">
        <v>9.9299999999999999E-2</v>
      </c>
      <c r="I40" s="57">
        <v>330000</v>
      </c>
      <c r="J40" s="131" t="str">
        <f>_xlfn.XLOOKUP(Countries[[#This Row],[GDP ($MM)]], GDP_Category[GDP], GDP_Category[Category],, -1 )</f>
        <v>Upper Middle</v>
      </c>
      <c r="L40" s="84">
        <f t="shared" si="1"/>
        <v>10</v>
      </c>
      <c r="M40" s="92" t="str">
        <v>Canada</v>
      </c>
      <c r="N40" s="91" t="str">
        <v>High</v>
      </c>
      <c r="W40" s="55" t="s">
        <v>2445</v>
      </c>
    </row>
    <row r="41" spans="2:23" ht="14.4" thickBot="1" x14ac:dyDescent="0.35">
      <c r="B41" s="64">
        <v>39</v>
      </c>
      <c r="C41" s="56" t="s">
        <v>2639</v>
      </c>
      <c r="D41" s="56" t="s">
        <v>2638</v>
      </c>
      <c r="E41" s="56" t="s">
        <v>2365</v>
      </c>
      <c r="F41" s="60">
        <v>66.947000000000003</v>
      </c>
      <c r="G41" s="75">
        <v>216565318</v>
      </c>
      <c r="H41" s="59">
        <v>3.3799999999999997E-2</v>
      </c>
      <c r="I41" s="57">
        <v>313000</v>
      </c>
      <c r="J41" s="131" t="str">
        <f>_xlfn.XLOOKUP(Countries[[#This Row],[GDP ($MM)]], GDP_Category[GDP], GDP_Category[Category],, -1 )</f>
        <v>Upper Middle</v>
      </c>
      <c r="L41" s="84">
        <f t="shared" si="1"/>
        <v>11</v>
      </c>
      <c r="M41" s="92" t="str">
        <v>Russia</v>
      </c>
      <c r="N41" s="91" t="str">
        <v>High</v>
      </c>
      <c r="W41" s="55" t="s">
        <v>2447</v>
      </c>
    </row>
    <row r="42" spans="2:23" x14ac:dyDescent="0.3">
      <c r="B42" s="64">
        <v>40</v>
      </c>
      <c r="C42" s="56" t="s">
        <v>2444</v>
      </c>
      <c r="D42" s="56" t="s">
        <v>2443</v>
      </c>
      <c r="E42" s="56" t="s">
        <v>2382</v>
      </c>
      <c r="F42" s="60">
        <v>79.909000000000006</v>
      </c>
      <c r="G42" s="75">
        <v>18952038</v>
      </c>
      <c r="H42" s="59">
        <v>7.2230000000000003E-2</v>
      </c>
      <c r="I42" s="57">
        <v>298000</v>
      </c>
      <c r="J42" s="131" t="str">
        <f>_xlfn.XLOOKUP(Countries[[#This Row],[GDP ($MM)]], GDP_Category[GDP], GDP_Category[Category],, -1 )</f>
        <v>Upper Middle</v>
      </c>
      <c r="W42" s="55" t="s">
        <v>2449</v>
      </c>
    </row>
    <row r="43" spans="2:23" x14ac:dyDescent="0.3">
      <c r="B43" s="64">
        <v>41</v>
      </c>
      <c r="C43" s="56" t="s">
        <v>2399</v>
      </c>
      <c r="D43" s="56" t="s">
        <v>2398</v>
      </c>
      <c r="E43" s="56" t="s">
        <v>2365</v>
      </c>
      <c r="F43" s="60">
        <v>72.052000000000007</v>
      </c>
      <c r="G43" s="75">
        <v>163046161</v>
      </c>
      <c r="H43" s="59">
        <v>4.3799999999999999E-2</v>
      </c>
      <c r="I43" s="57">
        <v>274000</v>
      </c>
      <c r="J43" s="131" t="str">
        <f>_xlfn.XLOOKUP(Countries[[#This Row],[GDP ($MM)]], GDP_Category[GDP], GDP_Category[Category],, -1 )</f>
        <v>Upper Middle</v>
      </c>
      <c r="L43" s="132" t="s">
        <v>2811</v>
      </c>
      <c r="W43" s="55" t="s">
        <v>2786</v>
      </c>
    </row>
    <row r="44" spans="2:23" x14ac:dyDescent="0.3">
      <c r="B44" s="64">
        <v>42</v>
      </c>
      <c r="C44" s="56" t="s">
        <v>2492</v>
      </c>
      <c r="D44" s="56" t="s">
        <v>2491</v>
      </c>
      <c r="E44" s="56" t="s">
        <v>2368</v>
      </c>
      <c r="F44" s="60">
        <v>81.429299999999998</v>
      </c>
      <c r="G44" s="75">
        <v>5532156</v>
      </c>
      <c r="H44" s="59">
        <v>7.7549999999999994E-2</v>
      </c>
      <c r="I44" s="57">
        <v>274000</v>
      </c>
      <c r="J44" s="131" t="str">
        <f>_xlfn.XLOOKUP(Countries[[#This Row],[GDP ($MM)]], GDP_Category[GDP], GDP_Category[Category],, -1 )</f>
        <v>Upper Middle</v>
      </c>
      <c r="L44" s="132" t="s">
        <v>2820</v>
      </c>
      <c r="W44" s="55" t="s">
        <v>2452</v>
      </c>
    </row>
    <row r="45" spans="2:23" x14ac:dyDescent="0.3">
      <c r="B45" s="64">
        <v>43</v>
      </c>
      <c r="C45" s="56" t="s">
        <v>2474</v>
      </c>
      <c r="D45" s="56" t="s">
        <v>2769</v>
      </c>
      <c r="E45" s="56" t="s">
        <v>2371</v>
      </c>
      <c r="F45" s="60">
        <v>71.656000000000006</v>
      </c>
      <c r="G45" s="75">
        <v>100388073</v>
      </c>
      <c r="H45" s="59">
        <v>0.11436</v>
      </c>
      <c r="I45" s="57">
        <v>251000</v>
      </c>
      <c r="J45" s="131" t="str">
        <f>_xlfn.XLOOKUP(Countries[[#This Row],[GDP ($MM)]], GDP_Category[GDP], GDP_Category[Category],, -1 )</f>
        <v>Upper Middle</v>
      </c>
      <c r="W45" s="55" t="s">
        <v>2455</v>
      </c>
    </row>
    <row r="46" spans="2:23" x14ac:dyDescent="0.3">
      <c r="B46" s="64">
        <v>44</v>
      </c>
      <c r="C46" s="56" t="s">
        <v>2750</v>
      </c>
      <c r="D46" s="56" t="s">
        <v>2749</v>
      </c>
      <c r="E46" s="56" t="s">
        <v>2374</v>
      </c>
      <c r="F46" s="60">
        <v>75.241</v>
      </c>
      <c r="G46" s="75">
        <v>96462106</v>
      </c>
      <c r="H46" s="59">
        <v>1.891E-2</v>
      </c>
      <c r="I46" s="57">
        <v>245000</v>
      </c>
      <c r="J46" s="131" t="str">
        <f>_xlfn.XLOOKUP(Countries[[#This Row],[GDP ($MM)]], GDP_Category[GDP], GDP_Category[Category],, -1 )</f>
        <v>Upper Middle</v>
      </c>
      <c r="W46" s="55" t="s">
        <v>2457</v>
      </c>
    </row>
    <row r="47" spans="2:23" x14ac:dyDescent="0.3">
      <c r="B47" s="64">
        <v>45</v>
      </c>
      <c r="C47" s="56" t="s">
        <v>2463</v>
      </c>
      <c r="D47" s="56" t="s">
        <v>2462</v>
      </c>
      <c r="E47" s="56" t="s">
        <v>2368</v>
      </c>
      <c r="F47" s="60">
        <v>79.4756</v>
      </c>
      <c r="G47" s="75">
        <v>10689209</v>
      </c>
      <c r="H47" s="59">
        <v>2.3969999999999998E-2</v>
      </c>
      <c r="I47" s="57">
        <v>245000</v>
      </c>
      <c r="J47" s="131" t="str">
        <f>_xlfn.XLOOKUP(Countries[[#This Row],[GDP ($MM)]], GDP_Category[GDP], GDP_Category[Category],, -1 )</f>
        <v>Upper Middle</v>
      </c>
      <c r="W47" s="55" t="s">
        <v>2793</v>
      </c>
    </row>
    <row r="48" spans="2:23" x14ac:dyDescent="0.3">
      <c r="B48" s="64">
        <v>46</v>
      </c>
      <c r="C48" s="56" t="s">
        <v>2661</v>
      </c>
      <c r="D48" s="56" t="s">
        <v>2660</v>
      </c>
      <c r="E48" s="56" t="s">
        <v>2368</v>
      </c>
      <c r="F48" s="60">
        <v>75.309799999999996</v>
      </c>
      <c r="G48" s="75">
        <v>19364557</v>
      </c>
      <c r="H48" s="59">
        <v>4.2950000000000002E-2</v>
      </c>
      <c r="I48" s="57">
        <v>240000</v>
      </c>
      <c r="J48" s="131" t="str">
        <f>_xlfn.XLOOKUP(Countries[[#This Row],[GDP ($MM)]], GDP_Category[GDP], GDP_Category[Category],, -1 )</f>
        <v>Upper Middle</v>
      </c>
      <c r="W48" s="55" t="s">
        <v>2460</v>
      </c>
    </row>
    <row r="49" spans="2:23" x14ac:dyDescent="0.3">
      <c r="B49" s="64">
        <v>47</v>
      </c>
      <c r="C49" s="56" t="s">
        <v>2655</v>
      </c>
      <c r="D49" s="56" t="s">
        <v>2654</v>
      </c>
      <c r="E49" s="56" t="s">
        <v>2368</v>
      </c>
      <c r="F49" s="60">
        <v>81.124399999999994</v>
      </c>
      <c r="G49" s="75">
        <v>10226187</v>
      </c>
      <c r="H49" s="59">
        <v>6.8600000000000008E-2</v>
      </c>
      <c r="I49" s="57">
        <v>238000</v>
      </c>
      <c r="J49" s="131" t="str">
        <f>_xlfn.XLOOKUP(Countries[[#This Row],[GDP ($MM)]], GDP_Category[GDP], GDP_Category[Category],, -1 )</f>
        <v>Upper Middle</v>
      </c>
      <c r="W49" s="55" t="s">
        <v>2462</v>
      </c>
    </row>
    <row r="50" spans="2:23" x14ac:dyDescent="0.3">
      <c r="B50" s="64">
        <v>48</v>
      </c>
      <c r="C50" s="56" t="s">
        <v>2537</v>
      </c>
      <c r="D50" s="56" t="s">
        <v>2536</v>
      </c>
      <c r="E50" s="56" t="s">
        <v>2371</v>
      </c>
      <c r="F50" s="60">
        <v>70.293999999999997</v>
      </c>
      <c r="G50" s="75">
        <v>39309783</v>
      </c>
      <c r="H50" s="59">
        <v>7.9280000000000003E-2</v>
      </c>
      <c r="I50" s="57">
        <v>226000</v>
      </c>
      <c r="J50" s="131" t="str">
        <f>_xlfn.XLOOKUP(Countries[[#This Row],[GDP ($MM)]], GDP_Category[GDP], GDP_Category[Category],, -1 )</f>
        <v>Upper Middle</v>
      </c>
      <c r="W50" s="55" t="s">
        <v>2464</v>
      </c>
    </row>
    <row r="51" spans="2:23" x14ac:dyDescent="0.3">
      <c r="B51" s="64">
        <v>49</v>
      </c>
      <c r="C51" s="56" t="s">
        <v>2649</v>
      </c>
      <c r="D51" s="56" t="s">
        <v>2648</v>
      </c>
      <c r="E51" s="56" t="s">
        <v>2382</v>
      </c>
      <c r="F51" s="60">
        <v>76.286000000000001</v>
      </c>
      <c r="G51" s="75">
        <v>32510453</v>
      </c>
      <c r="H51" s="59">
        <v>2.844E-2</v>
      </c>
      <c r="I51" s="57">
        <v>222000</v>
      </c>
      <c r="J51" s="131" t="str">
        <f>_xlfn.XLOOKUP(Countries[[#This Row],[GDP ($MM)]], GDP_Category[GDP], GDP_Category[Category],, -1 )</f>
        <v>Upper Middle</v>
      </c>
      <c r="W51" s="55" t="s">
        <v>2466</v>
      </c>
    </row>
    <row r="52" spans="2:23" x14ac:dyDescent="0.3">
      <c r="B52" s="64">
        <v>50</v>
      </c>
      <c r="C52" s="56" t="s">
        <v>2507</v>
      </c>
      <c r="D52" s="56" t="s">
        <v>2506</v>
      </c>
      <c r="E52" s="56" t="s">
        <v>2368</v>
      </c>
      <c r="F52" s="60">
        <v>81.387799999999999</v>
      </c>
      <c r="G52" s="75">
        <v>10473455</v>
      </c>
      <c r="H52" s="59">
        <v>0.19270000000000001</v>
      </c>
      <c r="I52" s="57">
        <v>218000</v>
      </c>
      <c r="J52" s="131" t="str">
        <f>_xlfn.XLOOKUP(Countries[[#This Row],[GDP ($MM)]], GDP_Category[GDP], GDP_Category[Category],, -1 )</f>
        <v>Upper Middle</v>
      </c>
      <c r="W52" s="55" t="s">
        <v>2468</v>
      </c>
    </row>
    <row r="53" spans="2:23" x14ac:dyDescent="0.3">
      <c r="B53" s="64">
        <v>51</v>
      </c>
      <c r="C53" s="56" t="s">
        <v>2622</v>
      </c>
      <c r="D53" s="56" t="s">
        <v>2621</v>
      </c>
      <c r="E53" s="56" t="s">
        <v>2374</v>
      </c>
      <c r="F53" s="60">
        <v>81.658500000000004</v>
      </c>
      <c r="G53" s="75">
        <v>4783063</v>
      </c>
      <c r="H53" s="59">
        <v>4.5220000000000003E-2</v>
      </c>
      <c r="I53" s="57">
        <v>205000</v>
      </c>
      <c r="J53" s="131" t="str">
        <f>_xlfn.XLOOKUP(Countries[[#This Row],[GDP ($MM)]], GDP_Category[GDP], GDP_Category[Category],, -1 )</f>
        <v>Upper Middle</v>
      </c>
      <c r="W53" s="55" t="s">
        <v>2470</v>
      </c>
    </row>
    <row r="54" spans="2:23" x14ac:dyDescent="0.3">
      <c r="B54" s="64">
        <v>52</v>
      </c>
      <c r="C54" s="56" t="s">
        <v>2659</v>
      </c>
      <c r="D54" s="56" t="s">
        <v>2658</v>
      </c>
      <c r="E54" s="56" t="s">
        <v>2371</v>
      </c>
      <c r="F54" s="60">
        <v>79.980999999999995</v>
      </c>
      <c r="G54" s="75">
        <v>2832067</v>
      </c>
      <c r="H54" s="59">
        <v>1.42E-3</v>
      </c>
      <c r="I54" s="57">
        <v>192000</v>
      </c>
      <c r="J54" s="131" t="str">
        <f>_xlfn.XLOOKUP(Countries[[#This Row],[GDP ($MM)]], GDP_Category[GDP], GDP_Category[Category],, -1 )</f>
        <v>Upper Middle</v>
      </c>
      <c r="W54" s="55" t="s">
        <v>2472</v>
      </c>
    </row>
    <row r="55" spans="2:23" x14ac:dyDescent="0.3">
      <c r="B55" s="64">
        <v>53</v>
      </c>
      <c r="C55" s="56" t="s">
        <v>2370</v>
      </c>
      <c r="D55" s="56" t="s">
        <v>2369</v>
      </c>
      <c r="E55" s="56" t="s">
        <v>2371</v>
      </c>
      <c r="F55" s="60">
        <v>76.498999999999995</v>
      </c>
      <c r="G55" s="75">
        <v>43053054</v>
      </c>
      <c r="H55" s="59">
        <v>0.12145</v>
      </c>
      <c r="I55" s="57">
        <v>181000</v>
      </c>
      <c r="J55" s="131" t="str">
        <f>_xlfn.XLOOKUP(Countries[[#This Row],[GDP ($MM)]], GDP_Category[GDP], GDP_Category[Category],, -1 )</f>
        <v>Upper Middle</v>
      </c>
      <c r="W55" s="55" t="s">
        <v>2769</v>
      </c>
    </row>
    <row r="56" spans="2:23" x14ac:dyDescent="0.3">
      <c r="B56" s="64">
        <v>54</v>
      </c>
      <c r="C56" s="56" t="s">
        <v>2553</v>
      </c>
      <c r="D56" s="56" t="s">
        <v>2552</v>
      </c>
      <c r="E56" s="56" t="s">
        <v>2368</v>
      </c>
      <c r="F56" s="60">
        <v>72.95</v>
      </c>
      <c r="G56" s="75">
        <v>18551427</v>
      </c>
      <c r="H56" s="59">
        <v>4.8849999999999998E-2</v>
      </c>
      <c r="I56" s="57">
        <v>171000</v>
      </c>
      <c r="J56" s="131" t="str">
        <f>_xlfn.XLOOKUP(Countries[[#This Row],[GDP ($MM)]], GDP_Category[GDP], GDP_Category[Category],, -1 )</f>
        <v>Upper Middle</v>
      </c>
      <c r="W56" s="55" t="s">
        <v>2475</v>
      </c>
    </row>
    <row r="57" spans="2:23" x14ac:dyDescent="0.3">
      <c r="B57" s="64">
        <v>55</v>
      </c>
      <c r="C57" s="56" t="s">
        <v>2528</v>
      </c>
      <c r="D57" s="56" t="s">
        <v>2527</v>
      </c>
      <c r="E57" s="56" t="s">
        <v>2368</v>
      </c>
      <c r="F57" s="60">
        <v>76.063400000000001</v>
      </c>
      <c r="G57" s="75">
        <v>9684679</v>
      </c>
      <c r="H57" s="59">
        <v>3.6629999999999996E-2</v>
      </c>
      <c r="I57" s="57">
        <v>156000</v>
      </c>
      <c r="J57" s="131" t="str">
        <f>_xlfn.XLOOKUP(Countries[[#This Row],[GDP ($MM)]], GDP_Category[GDP], GDP_Category[Category],, -1 )</f>
        <v>Upper Middle</v>
      </c>
      <c r="W57" s="55" t="s">
        <v>2477</v>
      </c>
    </row>
    <row r="58" spans="2:23" x14ac:dyDescent="0.3">
      <c r="B58" s="64">
        <v>56</v>
      </c>
      <c r="C58" s="56" t="s">
        <v>2560</v>
      </c>
      <c r="D58" s="56" t="s">
        <v>2559</v>
      </c>
      <c r="E58" s="56" t="s">
        <v>2371</v>
      </c>
      <c r="F58" s="60">
        <v>75.311000000000007</v>
      </c>
      <c r="G58" s="75">
        <v>4207083</v>
      </c>
      <c r="H58" s="59">
        <v>2.76E-2</v>
      </c>
      <c r="I58" s="57">
        <v>142000</v>
      </c>
      <c r="J58" s="131" t="str">
        <f>_xlfn.XLOOKUP(Countries[[#This Row],[GDP ($MM)]], GDP_Category[GDP], GDP_Category[Category],, -1 )</f>
        <v>Upper Middle</v>
      </c>
      <c r="W58" s="55" t="s">
        <v>2479</v>
      </c>
    </row>
    <row r="59" spans="2:23" x14ac:dyDescent="0.3">
      <c r="B59" s="64">
        <v>57</v>
      </c>
      <c r="C59" s="56" t="s">
        <v>2735</v>
      </c>
      <c r="D59" s="56" t="s">
        <v>2734</v>
      </c>
      <c r="E59" s="56" t="s">
        <v>2368</v>
      </c>
      <c r="F59" s="60">
        <v>71.781000000000006</v>
      </c>
      <c r="G59" s="75">
        <v>43993638</v>
      </c>
      <c r="H59" s="59">
        <v>9.3810000000000004E-2</v>
      </c>
      <c r="I59" s="57">
        <v>131000</v>
      </c>
      <c r="J59" s="131" t="str">
        <f>_xlfn.XLOOKUP(Countries[[#This Row],[GDP ($MM)]], GDP_Category[GDP], GDP_Category[Category],, -1 )</f>
        <v>Upper Middle</v>
      </c>
      <c r="W59" s="55" t="s">
        <v>2481</v>
      </c>
    </row>
    <row r="60" spans="2:23" x14ac:dyDescent="0.3">
      <c r="B60" s="64">
        <v>58</v>
      </c>
      <c r="C60" s="56" t="s">
        <v>2608</v>
      </c>
      <c r="D60" s="56" t="s">
        <v>2607</v>
      </c>
      <c r="E60" s="56" t="s">
        <v>2371</v>
      </c>
      <c r="F60" s="60">
        <v>76.218000000000004</v>
      </c>
      <c r="G60" s="75">
        <v>36471769</v>
      </c>
      <c r="H60" s="59">
        <v>9.4E-2</v>
      </c>
      <c r="I60" s="57">
        <v>118000</v>
      </c>
      <c r="J60" s="131" t="str">
        <f>_xlfn.XLOOKUP(Countries[[#This Row],[GDP ($MM)]], GDP_Category[GDP], GDP_Category[Category],, -1 )</f>
        <v>Upper Middle</v>
      </c>
      <c r="W60" s="55" t="s">
        <v>2483</v>
      </c>
    </row>
    <row r="61" spans="2:23" x14ac:dyDescent="0.3">
      <c r="B61" s="64">
        <v>59</v>
      </c>
      <c r="C61" s="56" t="s">
        <v>2473</v>
      </c>
      <c r="D61" s="56" t="s">
        <v>2472</v>
      </c>
      <c r="E61" s="56" t="s">
        <v>2382</v>
      </c>
      <c r="F61" s="60">
        <v>76.584000000000003</v>
      </c>
      <c r="G61" s="75">
        <v>17373662</v>
      </c>
      <c r="H61" s="59">
        <v>3.9100000000000003E-2</v>
      </c>
      <c r="I61" s="57">
        <v>108000</v>
      </c>
      <c r="J61" s="131" t="str">
        <f>_xlfn.XLOOKUP(Countries[[#This Row],[GDP ($MM)]], GDP_Category[GDP], GDP_Category[Category],, -1 )</f>
        <v>Upper Middle</v>
      </c>
      <c r="W61" s="55" t="s">
        <v>2485</v>
      </c>
    </row>
    <row r="62" spans="2:23" x14ac:dyDescent="0.3">
      <c r="B62" s="64">
        <v>60</v>
      </c>
      <c r="C62" s="56" t="s">
        <v>2378</v>
      </c>
      <c r="D62" s="56" t="s">
        <v>2377</v>
      </c>
      <c r="E62" s="56" t="s">
        <v>2379</v>
      </c>
      <c r="F62" s="60">
        <v>60.378999999999998</v>
      </c>
      <c r="G62" s="75">
        <v>31825295</v>
      </c>
      <c r="H62" s="59">
        <v>7.2529999999999997E-2</v>
      </c>
      <c r="I62" s="57">
        <v>106000</v>
      </c>
      <c r="J62" s="131" t="str">
        <f>_xlfn.XLOOKUP(Countries[[#This Row],[GDP ($MM)]], GDP_Category[GDP], GDP_Category[Category],, -1 )</f>
        <v>Upper Middle</v>
      </c>
      <c r="W62" s="55" t="s">
        <v>2487</v>
      </c>
    </row>
    <row r="63" spans="2:23" x14ac:dyDescent="0.3">
      <c r="B63" s="64">
        <v>61</v>
      </c>
      <c r="C63" s="56" t="s">
        <v>2683</v>
      </c>
      <c r="D63" s="56" t="s">
        <v>2785</v>
      </c>
      <c r="E63" s="56" t="s">
        <v>2368</v>
      </c>
      <c r="F63" s="60">
        <v>77.165899999999993</v>
      </c>
      <c r="G63" s="75">
        <v>5457013</v>
      </c>
      <c r="H63" s="59">
        <v>6.7560000000000009E-2</v>
      </c>
      <c r="I63" s="57">
        <v>106000</v>
      </c>
      <c r="J63" s="131" t="str">
        <f>_xlfn.XLOOKUP(Countries[[#This Row],[GDP ($MM)]], GDP_Category[GDP], GDP_Category[Category],, -1 )</f>
        <v>Upper Middle</v>
      </c>
      <c r="W63" s="55" t="s">
        <v>2489</v>
      </c>
    </row>
    <row r="64" spans="2:23" x14ac:dyDescent="0.3">
      <c r="B64" s="64">
        <v>62</v>
      </c>
      <c r="C64" s="56" t="s">
        <v>2657</v>
      </c>
      <c r="D64" s="56" t="s">
        <v>2656</v>
      </c>
      <c r="E64" s="56" t="s">
        <v>2382</v>
      </c>
      <c r="F64" s="60">
        <v>79.634500000000003</v>
      </c>
      <c r="G64" s="75">
        <v>2933408</v>
      </c>
      <c r="H64" s="59">
        <v>0.11444000000000001</v>
      </c>
      <c r="I64" s="57">
        <v>101000</v>
      </c>
      <c r="J64" s="131" t="str">
        <f>_xlfn.XLOOKUP(Countries[[#This Row],[GDP ($MM)]], GDP_Category[GDP], GDP_Category[Category],, -1 )</f>
        <v>Upper Middle</v>
      </c>
      <c r="W64" s="55" t="s">
        <v>2491</v>
      </c>
    </row>
    <row r="65" spans="2:23" x14ac:dyDescent="0.3">
      <c r="B65" s="64">
        <v>63</v>
      </c>
      <c r="C65" s="56" t="s">
        <v>2697</v>
      </c>
      <c r="D65" s="56" t="s">
        <v>2696</v>
      </c>
      <c r="E65" s="56" t="s">
        <v>2365</v>
      </c>
      <c r="F65" s="60">
        <v>76.647999999999996</v>
      </c>
      <c r="G65" s="75">
        <v>21323733</v>
      </c>
      <c r="H65" s="59">
        <v>4.3990000000000001E-2</v>
      </c>
      <c r="I65" s="57">
        <v>88900.800000000003</v>
      </c>
      <c r="J65" s="131" t="str">
        <f>_xlfn.XLOOKUP(Countries[[#This Row],[GDP ($MM)]], GDP_Category[GDP], GDP_Category[Category],, -1 )</f>
        <v>Lower Middle</v>
      </c>
      <c r="W65" s="55" t="s">
        <v>2493</v>
      </c>
    </row>
    <row r="66" spans="2:23" x14ac:dyDescent="0.3">
      <c r="B66" s="64">
        <v>64</v>
      </c>
      <c r="C66" s="56" t="s">
        <v>2555</v>
      </c>
      <c r="D66" s="56" t="s">
        <v>2554</v>
      </c>
      <c r="E66" s="56" t="s">
        <v>2379</v>
      </c>
      <c r="F66" s="60">
        <v>65.909000000000006</v>
      </c>
      <c r="G66" s="75">
        <v>52573973</v>
      </c>
      <c r="H66" s="59">
        <v>9.3130000000000004E-2</v>
      </c>
      <c r="I66" s="57">
        <v>87908.3</v>
      </c>
      <c r="J66" s="131" t="str">
        <f>_xlfn.XLOOKUP(Countries[[#This Row],[GDP ($MM)]], GDP_Category[GDP], GDP_Category[Category],, -1 )</f>
        <v>Lower Middle</v>
      </c>
      <c r="W66" s="55" t="s">
        <v>2495</v>
      </c>
    </row>
    <row r="67" spans="2:23" x14ac:dyDescent="0.3">
      <c r="B67" s="64">
        <v>65</v>
      </c>
      <c r="C67" s="56" t="s">
        <v>2486</v>
      </c>
      <c r="D67" s="56" t="s">
        <v>2485</v>
      </c>
      <c r="E67" s="56" t="s">
        <v>2379</v>
      </c>
      <c r="F67" s="60">
        <v>65.872</v>
      </c>
      <c r="G67" s="75">
        <v>112078730</v>
      </c>
      <c r="H67" s="59">
        <v>1.89E-2</v>
      </c>
      <c r="I67" s="57">
        <v>84355.5</v>
      </c>
      <c r="J67" s="131" t="str">
        <f>_xlfn.XLOOKUP(Countries[[#This Row],[GDP ($MM)]], GDP_Category[GDP], GDP_Category[Category],, -1 )</f>
        <v>Lower Middle</v>
      </c>
      <c r="W67" s="55" t="s">
        <v>2497</v>
      </c>
    </row>
    <row r="68" spans="2:23" x14ac:dyDescent="0.3">
      <c r="B68" s="64">
        <v>66</v>
      </c>
      <c r="C68" s="56" t="s">
        <v>2471</v>
      </c>
      <c r="D68" s="56" t="s">
        <v>2470</v>
      </c>
      <c r="E68" s="56" t="s">
        <v>2382</v>
      </c>
      <c r="F68" s="60">
        <v>73.688999999999993</v>
      </c>
      <c r="G68" s="75">
        <v>10738958</v>
      </c>
      <c r="H68" s="59">
        <v>5.8289999999999995E-2</v>
      </c>
      <c r="I68" s="57">
        <v>81298.600000000006</v>
      </c>
      <c r="J68" s="131" t="str">
        <f>_xlfn.XLOOKUP(Countries[[#This Row],[GDP ($MM)]], GDP_Category[GDP], GDP_Category[Category],, -1 )</f>
        <v>Lower Middle</v>
      </c>
      <c r="W68" s="55" t="s">
        <v>2787</v>
      </c>
    </row>
    <row r="69" spans="2:23" x14ac:dyDescent="0.3">
      <c r="B69" s="64">
        <v>67</v>
      </c>
      <c r="C69" s="56" t="s">
        <v>2637</v>
      </c>
      <c r="D69" s="56" t="s">
        <v>2636</v>
      </c>
      <c r="E69" s="56" t="s">
        <v>2371</v>
      </c>
      <c r="F69" s="60">
        <v>77.393000000000001</v>
      </c>
      <c r="G69" s="75">
        <v>4974986</v>
      </c>
      <c r="H69" s="59">
        <v>3.1130000000000001E-2</v>
      </c>
      <c r="I69" s="57">
        <v>79294.899999999994</v>
      </c>
      <c r="J69" s="131" t="str">
        <f>_xlfn.XLOOKUP(Countries[[#This Row],[GDP ($MM)]], GDP_Category[GDP], GDP_Category[Category],, -1 )</f>
        <v>Lower Middle</v>
      </c>
      <c r="W69" s="55" t="s">
        <v>2500</v>
      </c>
    </row>
    <row r="70" spans="2:23" x14ac:dyDescent="0.3">
      <c r="B70" s="64">
        <v>68</v>
      </c>
      <c r="C70" s="56" t="s">
        <v>2515</v>
      </c>
      <c r="D70" s="56" t="s">
        <v>2514</v>
      </c>
      <c r="E70" s="56" t="s">
        <v>2382</v>
      </c>
      <c r="F70" s="60">
        <v>73.81</v>
      </c>
      <c r="G70" s="75">
        <v>17581472</v>
      </c>
      <c r="H70" s="59">
        <v>2.7269999999999999E-2</v>
      </c>
      <c r="I70" s="57">
        <v>78460.399999999994</v>
      </c>
      <c r="J70" s="131" t="str">
        <f>_xlfn.XLOOKUP(Countries[[#This Row],[GDP ($MM)]], GDP_Category[GDP], GDP_Category[Category],, -1 )</f>
        <v>Lower Middle</v>
      </c>
      <c r="W70" s="55" t="s">
        <v>2502</v>
      </c>
    </row>
    <row r="71" spans="2:23" x14ac:dyDescent="0.3">
      <c r="B71" s="64">
        <v>69</v>
      </c>
      <c r="C71" s="56" t="s">
        <v>2612</v>
      </c>
      <c r="D71" s="56" t="s">
        <v>2611</v>
      </c>
      <c r="E71" s="56" t="s">
        <v>2374</v>
      </c>
      <c r="F71" s="60">
        <v>66.558000000000007</v>
      </c>
      <c r="G71" s="75">
        <v>54045420</v>
      </c>
      <c r="H71" s="59">
        <v>1.5640000000000001E-2</v>
      </c>
      <c r="I71" s="57">
        <v>71214.8</v>
      </c>
      <c r="J71" s="131" t="str">
        <f>_xlfn.XLOOKUP(Countries[[#This Row],[GDP ($MM)]], GDP_Category[GDP], GDP_Category[Category],, -1 )</f>
        <v>Lower Middle</v>
      </c>
      <c r="W71" s="55" t="s">
        <v>2504</v>
      </c>
    </row>
    <row r="72" spans="2:23" x14ac:dyDescent="0.3">
      <c r="B72" s="64">
        <v>70</v>
      </c>
      <c r="C72" s="56" t="s">
        <v>2577</v>
      </c>
      <c r="D72" s="56" t="s">
        <v>2576</v>
      </c>
      <c r="E72" s="56" t="s">
        <v>2368</v>
      </c>
      <c r="F72" s="60">
        <v>82.685400000000001</v>
      </c>
      <c r="G72" s="75">
        <v>615729</v>
      </c>
      <c r="H72" s="59">
        <v>5.4699999999999999E-2</v>
      </c>
      <c r="I72" s="57">
        <v>69487.899999999994</v>
      </c>
      <c r="J72" s="131" t="str">
        <f>_xlfn.XLOOKUP(Countries[[#This Row],[GDP ($MM)]], GDP_Category[GDP], GDP_Category[Category],, -1 )</f>
        <v>Lower Middle</v>
      </c>
      <c r="W72" s="55" t="s">
        <v>2506</v>
      </c>
    </row>
    <row r="73" spans="2:23" x14ac:dyDescent="0.3">
      <c r="B73" s="64">
        <v>71</v>
      </c>
      <c r="C73" s="56" t="s">
        <v>2505</v>
      </c>
      <c r="D73" s="56" t="s">
        <v>2504</v>
      </c>
      <c r="E73" s="56" t="s">
        <v>2379</v>
      </c>
      <c r="F73" s="60">
        <v>63.463000000000001</v>
      </c>
      <c r="G73" s="75">
        <v>28833629</v>
      </c>
      <c r="H73" s="59">
        <v>6.7099999999999993E-2</v>
      </c>
      <c r="I73" s="57">
        <v>65556.5</v>
      </c>
      <c r="J73" s="131" t="str">
        <f>_xlfn.XLOOKUP(Countries[[#This Row],[GDP ($MM)]], GDP_Category[GDP], GDP_Category[Category],, -1 )</f>
        <v>Lower Middle</v>
      </c>
      <c r="W73" s="55" t="s">
        <v>2508</v>
      </c>
    </row>
    <row r="74" spans="2:23" x14ac:dyDescent="0.3">
      <c r="B74" s="64">
        <v>72</v>
      </c>
      <c r="C74" s="56" t="s">
        <v>2425</v>
      </c>
      <c r="D74" s="56" t="s">
        <v>2424</v>
      </c>
      <c r="E74" s="56" t="s">
        <v>2368</v>
      </c>
      <c r="F74" s="60">
        <v>74.812200000000004</v>
      </c>
      <c r="G74" s="75">
        <v>7000119</v>
      </c>
      <c r="H74" s="59">
        <v>5.2610000000000004E-2</v>
      </c>
      <c r="I74" s="57">
        <v>65133</v>
      </c>
      <c r="J74" s="131" t="str">
        <f>_xlfn.XLOOKUP(Countries[[#This Row],[GDP ($MM)]], GDP_Category[GDP], GDP_Category[Category],, -1 )</f>
        <v>Lower Middle</v>
      </c>
      <c r="W74" s="55" t="s">
        <v>2510</v>
      </c>
    </row>
    <row r="75" spans="2:23" x14ac:dyDescent="0.3">
      <c r="B75" s="64">
        <v>73</v>
      </c>
      <c r="C75" s="56" t="s">
        <v>2643</v>
      </c>
      <c r="D75" s="56" t="s">
        <v>2642</v>
      </c>
      <c r="E75" s="56" t="s">
        <v>2382</v>
      </c>
      <c r="F75" s="60">
        <v>78.149000000000001</v>
      </c>
      <c r="G75" s="75">
        <v>4246439</v>
      </c>
      <c r="H75" s="59">
        <v>3.9220000000000005E-2</v>
      </c>
      <c r="I75" s="57">
        <v>65055.1</v>
      </c>
      <c r="J75" s="131" t="str">
        <f>_xlfn.XLOOKUP(Countries[[#This Row],[GDP ($MM)]], GDP_Category[GDP], GDP_Category[Category],, -1 )</f>
        <v>Lower Middle</v>
      </c>
      <c r="W75" s="55" t="s">
        <v>2512</v>
      </c>
    </row>
    <row r="76" spans="2:23" x14ac:dyDescent="0.3">
      <c r="B76" s="64">
        <v>74</v>
      </c>
      <c r="C76" s="56" t="s">
        <v>2456</v>
      </c>
      <c r="D76" s="56" t="s">
        <v>2455</v>
      </c>
      <c r="E76" s="56" t="s">
        <v>2368</v>
      </c>
      <c r="F76" s="60">
        <v>77.826800000000006</v>
      </c>
      <c r="G76" s="75">
        <v>4130304</v>
      </c>
      <c r="H76" s="59">
        <v>8.8499999999999995E-2</v>
      </c>
      <c r="I76" s="57">
        <v>60805.7</v>
      </c>
      <c r="J76" s="131" t="str">
        <f>_xlfn.XLOOKUP(Countries[[#This Row],[GDP ($MM)]], GDP_Category[GDP], GDP_Category[Category],, -1 )</f>
        <v>Lower Middle</v>
      </c>
      <c r="W76" s="55" t="s">
        <v>2514</v>
      </c>
    </row>
    <row r="77" spans="2:23" x14ac:dyDescent="0.3">
      <c r="B77" s="64">
        <v>75</v>
      </c>
      <c r="C77" s="56" t="s">
        <v>2453</v>
      </c>
      <c r="D77" s="56" t="s">
        <v>2452</v>
      </c>
      <c r="E77" s="56" t="s">
        <v>2382</v>
      </c>
      <c r="F77" s="60">
        <v>79.914000000000001</v>
      </c>
      <c r="G77" s="75">
        <v>5047561</v>
      </c>
      <c r="H77" s="59">
        <v>8.1280000000000005E-2</v>
      </c>
      <c r="I77" s="57">
        <v>60126</v>
      </c>
      <c r="J77" s="131" t="str">
        <f>_xlfn.XLOOKUP(Countries[[#This Row],[GDP ($MM)]], GDP_Category[GDP], GDP_Category[Category],, -1 )</f>
        <v>Lower Middle</v>
      </c>
      <c r="W77" s="55" t="s">
        <v>2516</v>
      </c>
    </row>
    <row r="78" spans="2:23" x14ac:dyDescent="0.3">
      <c r="B78" s="64">
        <v>76</v>
      </c>
      <c r="C78" s="56" t="s">
        <v>2403</v>
      </c>
      <c r="D78" s="56" t="s">
        <v>2402</v>
      </c>
      <c r="E78" s="56" t="s">
        <v>2368</v>
      </c>
      <c r="F78" s="60">
        <v>74.129300000000001</v>
      </c>
      <c r="G78" s="75">
        <v>9452411</v>
      </c>
      <c r="H78" s="59">
        <v>5.7799999999999997E-2</v>
      </c>
      <c r="I78" s="57">
        <v>59662.5</v>
      </c>
      <c r="J78" s="131" t="str">
        <f>_xlfn.XLOOKUP(Countries[[#This Row],[GDP ($MM)]], GDP_Category[GDP], GDP_Category[Category],, -1 )</f>
        <v>Lower Middle</v>
      </c>
      <c r="W78" s="55" t="s">
        <v>2518</v>
      </c>
    </row>
    <row r="79" spans="2:23" x14ac:dyDescent="0.3">
      <c r="B79" s="64">
        <v>77</v>
      </c>
      <c r="C79" s="56" t="s">
        <v>2743</v>
      </c>
      <c r="D79" s="56" t="s">
        <v>2742</v>
      </c>
      <c r="E79" s="56" t="s">
        <v>2382</v>
      </c>
      <c r="F79" s="60">
        <v>77.632000000000005</v>
      </c>
      <c r="G79" s="75">
        <v>3461734</v>
      </c>
      <c r="H79" s="59">
        <v>7.961E-2</v>
      </c>
      <c r="I79" s="57">
        <v>59596.9</v>
      </c>
      <c r="J79" s="131" t="str">
        <f>_xlfn.XLOOKUP(Countries[[#This Row],[GDP ($MM)]], GDP_Category[GDP], GDP_Category[Category],, -1 )</f>
        <v>Lower Middle</v>
      </c>
      <c r="W79" s="55" t="s">
        <v>2520</v>
      </c>
    </row>
    <row r="80" spans="2:23" x14ac:dyDescent="0.3">
      <c r="B80" s="64">
        <v>78</v>
      </c>
      <c r="C80" s="56" t="s">
        <v>2713</v>
      </c>
      <c r="D80" s="56" t="s">
        <v>2712</v>
      </c>
      <c r="E80" s="56" t="s">
        <v>2379</v>
      </c>
      <c r="F80" s="60">
        <v>64.478999999999999</v>
      </c>
      <c r="G80" s="75">
        <v>58005463</v>
      </c>
      <c r="H80" s="59">
        <v>1.932E-2</v>
      </c>
      <c r="I80" s="57">
        <v>57437.1</v>
      </c>
      <c r="J80" s="131" t="str">
        <f>_xlfn.XLOOKUP(Countries[[#This Row],[GDP ($MM)]], GDP_Category[GDP], GDP_Category[Category],, -1 )</f>
        <v>Lower Middle</v>
      </c>
      <c r="W80" s="55" t="s">
        <v>2522</v>
      </c>
    </row>
    <row r="81" spans="2:23" x14ac:dyDescent="0.3">
      <c r="B81" s="64">
        <v>79</v>
      </c>
      <c r="C81" s="56" t="s">
        <v>2565</v>
      </c>
      <c r="D81" s="56" t="s">
        <v>2564</v>
      </c>
      <c r="E81" s="56" t="s">
        <v>2371</v>
      </c>
      <c r="F81" s="60">
        <v>78.832999999999998</v>
      </c>
      <c r="G81" s="75">
        <v>6855713</v>
      </c>
      <c r="H81" s="59">
        <v>6.1669999999999996E-2</v>
      </c>
      <c r="I81" s="57">
        <v>56639.199999999997</v>
      </c>
      <c r="J81" s="131" t="str">
        <f>_xlfn.XLOOKUP(Countries[[#This Row],[GDP ($MM)]], GDP_Category[GDP], GDP_Category[Category],, -1 )</f>
        <v>Lower Middle</v>
      </c>
      <c r="W81" s="55" t="s">
        <v>2524</v>
      </c>
    </row>
    <row r="82" spans="2:23" x14ac:dyDescent="0.3">
      <c r="B82" s="64">
        <v>80</v>
      </c>
      <c r="C82" s="56" t="s">
        <v>2578</v>
      </c>
      <c r="D82" s="56" t="s">
        <v>2788</v>
      </c>
      <c r="E82" s="56" t="s">
        <v>2374</v>
      </c>
      <c r="F82" s="60">
        <v>83.989000000000004</v>
      </c>
      <c r="G82" s="75">
        <v>640445</v>
      </c>
      <c r="H82" s="59">
        <v>2.23E-2</v>
      </c>
      <c r="I82" s="57">
        <v>54545.2</v>
      </c>
      <c r="J82" s="131" t="str">
        <f>_xlfn.XLOOKUP(Countries[[#This Row],[GDP ($MM)]], GDP_Category[GDP], GDP_Category[Category],, -1 )</f>
        <v>Lower Middle</v>
      </c>
      <c r="W82" s="55" t="s">
        <v>2783</v>
      </c>
    </row>
    <row r="83" spans="2:23" x14ac:dyDescent="0.3">
      <c r="B83" s="64">
        <v>81</v>
      </c>
      <c r="C83" s="56" t="s">
        <v>2685</v>
      </c>
      <c r="D83" s="56" t="s">
        <v>2684</v>
      </c>
      <c r="E83" s="56" t="s">
        <v>2368</v>
      </c>
      <c r="F83" s="60">
        <v>81.175600000000003</v>
      </c>
      <c r="G83" s="75">
        <v>2078654</v>
      </c>
      <c r="H83" s="59">
        <v>5.5099999999999996E-2</v>
      </c>
      <c r="I83" s="57">
        <v>54235.5</v>
      </c>
      <c r="J83" s="131" t="str">
        <f>_xlfn.XLOOKUP(Countries[[#This Row],[GDP ($MM)]], GDP_Category[GDP], GDP_Category[Category],, -1 )</f>
        <v>Lower Middle</v>
      </c>
      <c r="W83" s="55" t="s">
        <v>2527</v>
      </c>
    </row>
    <row r="84" spans="2:23" x14ac:dyDescent="0.3">
      <c r="B84" s="64">
        <v>82</v>
      </c>
      <c r="C84" s="56" t="s">
        <v>2575</v>
      </c>
      <c r="D84" s="56" t="s">
        <v>2574</v>
      </c>
      <c r="E84" s="56" t="s">
        <v>2368</v>
      </c>
      <c r="F84" s="60">
        <v>74.670699999999997</v>
      </c>
      <c r="G84" s="75">
        <v>2759627</v>
      </c>
      <c r="H84" s="59">
        <v>6.7000000000000004E-2</v>
      </c>
      <c r="I84" s="57">
        <v>53251.4</v>
      </c>
      <c r="J84" s="131" t="str">
        <f>_xlfn.XLOOKUP(Countries[[#This Row],[GDP ($MM)]], GDP_Category[GDP], GDP_Category[Category],, -1 )</f>
        <v>Lower Middle</v>
      </c>
      <c r="W84" s="55" t="s">
        <v>2529</v>
      </c>
    </row>
    <row r="85" spans="2:23" x14ac:dyDescent="0.3">
      <c r="B85" s="64">
        <v>83</v>
      </c>
      <c r="C85" s="56" t="s">
        <v>2675</v>
      </c>
      <c r="D85" s="56" t="s">
        <v>2674</v>
      </c>
      <c r="E85" s="56" t="s">
        <v>2368</v>
      </c>
      <c r="F85" s="60">
        <v>76.087800000000001</v>
      </c>
      <c r="G85" s="75">
        <v>8772235</v>
      </c>
      <c r="H85" s="59">
        <v>0.1351</v>
      </c>
      <c r="I85" s="57">
        <v>50508.4</v>
      </c>
      <c r="J85" s="131" t="str">
        <f>_xlfn.XLOOKUP(Countries[[#This Row],[GDP ($MM)]], GDP_Category[GDP], GDP_Category[Category],, -1 )</f>
        <v>Lower Middle</v>
      </c>
      <c r="W85" s="55" t="s">
        <v>2531</v>
      </c>
    </row>
    <row r="86" spans="2:23" x14ac:dyDescent="0.3">
      <c r="B86" s="64">
        <v>84</v>
      </c>
      <c r="C86" s="56" t="s">
        <v>2745</v>
      </c>
      <c r="D86" s="56" t="s">
        <v>2744</v>
      </c>
      <c r="E86" s="56" t="s">
        <v>2368</v>
      </c>
      <c r="F86" s="60">
        <v>71.388000000000005</v>
      </c>
      <c r="G86" s="75">
        <v>32981716</v>
      </c>
      <c r="H86" s="59">
        <v>5.2229999999999999E-2</v>
      </c>
      <c r="I86" s="57">
        <v>50499.9</v>
      </c>
      <c r="J86" s="131" t="str">
        <f>_xlfn.XLOOKUP(Countries[[#This Row],[GDP ($MM)]], GDP_Category[GDP], GDP_Category[Category],, -1 )</f>
        <v>Lower Middle</v>
      </c>
      <c r="W86" s="55" t="s">
        <v>2533</v>
      </c>
    </row>
    <row r="87" spans="2:23" x14ac:dyDescent="0.3">
      <c r="B87" s="64">
        <v>85</v>
      </c>
      <c r="C87" s="56" t="s">
        <v>2571</v>
      </c>
      <c r="D87" s="56" t="s">
        <v>2570</v>
      </c>
      <c r="E87" s="56" t="s">
        <v>2371</v>
      </c>
      <c r="F87" s="60">
        <v>72.52</v>
      </c>
      <c r="G87" s="75">
        <v>6777452</v>
      </c>
      <c r="H87" s="59">
        <v>0.17287</v>
      </c>
      <c r="I87" s="57">
        <v>48319.6</v>
      </c>
      <c r="J87" s="131" t="str">
        <f>_xlfn.XLOOKUP(Countries[[#This Row],[GDP ($MM)]], GDP_Category[GDP], GDP_Category[Category],, -1 )</f>
        <v>Lower Middle</v>
      </c>
      <c r="W87" s="55" t="s">
        <v>2778</v>
      </c>
    </row>
    <row r="88" spans="2:23" x14ac:dyDescent="0.3">
      <c r="B88" s="64">
        <v>86</v>
      </c>
      <c r="C88" s="56" t="s">
        <v>2451</v>
      </c>
      <c r="D88" s="56" t="s">
        <v>2786</v>
      </c>
      <c r="E88" s="56" t="s">
        <v>2379</v>
      </c>
      <c r="F88" s="60">
        <v>60.026000000000003</v>
      </c>
      <c r="G88" s="75">
        <v>5380508</v>
      </c>
      <c r="H88" s="59">
        <v>4.1550000000000004E-2</v>
      </c>
      <c r="I88" s="57">
        <v>47227.5</v>
      </c>
      <c r="J88" s="131" t="str">
        <f>_xlfn.XLOOKUP(Countries[[#This Row],[GDP ($MM)]], GDP_Category[GDP], GDP_Category[Category],, -1 )</f>
        <v>Lower Middle</v>
      </c>
      <c r="W88" s="55" t="s">
        <v>2536</v>
      </c>
    </row>
    <row r="89" spans="2:23" x14ac:dyDescent="0.3">
      <c r="B89" s="64">
        <v>87</v>
      </c>
      <c r="C89" s="56" t="s">
        <v>2394</v>
      </c>
      <c r="D89" s="56" t="s">
        <v>2393</v>
      </c>
      <c r="E89" s="56" t="s">
        <v>2368</v>
      </c>
      <c r="F89" s="60">
        <v>72.692999999999998</v>
      </c>
      <c r="G89" s="75">
        <v>10047718</v>
      </c>
      <c r="H89" s="59">
        <v>5.2199999999999996E-2</v>
      </c>
      <c r="I89" s="57">
        <v>46939.5</v>
      </c>
      <c r="J89" s="131" t="str">
        <f>_xlfn.XLOOKUP(Countries[[#This Row],[GDP ($MM)]], GDP_Category[GDP], GDP_Category[Category],, -1 )</f>
        <v>Lower Middle</v>
      </c>
      <c r="W89" s="55" t="s">
        <v>2538</v>
      </c>
    </row>
    <row r="90" spans="2:23" x14ac:dyDescent="0.3">
      <c r="B90" s="64">
        <v>88</v>
      </c>
      <c r="C90" s="56" t="s">
        <v>2454</v>
      </c>
      <c r="D90" s="56" t="s">
        <v>2781</v>
      </c>
      <c r="E90" s="56" t="s">
        <v>2379</v>
      </c>
      <c r="F90" s="60">
        <v>57.017000000000003</v>
      </c>
      <c r="G90" s="75">
        <v>25716544</v>
      </c>
      <c r="H90" s="59">
        <v>2.4799999999999999E-2</v>
      </c>
      <c r="I90" s="57">
        <v>43007</v>
      </c>
      <c r="J90" s="131" t="str">
        <f>_xlfn.XLOOKUP(Countries[[#This Row],[GDP ($MM)]], GDP_Category[GDP], GDP_Category[Category],, -1 )</f>
        <v>Lower Middle</v>
      </c>
      <c r="W90" s="55" t="s">
        <v>2540</v>
      </c>
    </row>
    <row r="91" spans="2:23" x14ac:dyDescent="0.3">
      <c r="B91" s="64">
        <v>89</v>
      </c>
      <c r="C91" s="56" t="s">
        <v>2551</v>
      </c>
      <c r="D91" s="56" t="s">
        <v>2550</v>
      </c>
      <c r="E91" s="56" t="s">
        <v>2371</v>
      </c>
      <c r="F91" s="60">
        <v>74.292000000000002</v>
      </c>
      <c r="G91" s="75">
        <v>10101694</v>
      </c>
      <c r="H91" s="59">
        <v>0.1525</v>
      </c>
      <c r="I91" s="57">
        <v>42290.8</v>
      </c>
      <c r="J91" s="131" t="str">
        <f>_xlfn.XLOOKUP(Countries[[#This Row],[GDP ($MM)]], GDP_Category[GDP], GDP_Category[Category],, -1 )</f>
        <v>Lower Middle</v>
      </c>
      <c r="W91" s="55" t="s">
        <v>2542</v>
      </c>
    </row>
    <row r="92" spans="2:23" x14ac:dyDescent="0.3">
      <c r="B92" s="64">
        <v>90</v>
      </c>
      <c r="C92" s="56" t="s">
        <v>2702</v>
      </c>
      <c r="D92" s="56" t="s">
        <v>2701</v>
      </c>
      <c r="E92" s="56" t="s">
        <v>2379</v>
      </c>
      <c r="F92" s="60">
        <v>64.881</v>
      </c>
      <c r="G92" s="75">
        <v>42813238</v>
      </c>
      <c r="H92" s="59">
        <v>0.12875999999999999</v>
      </c>
      <c r="I92" s="57">
        <v>40851.5</v>
      </c>
      <c r="J92" s="131" t="str">
        <f>_xlfn.XLOOKUP(Countries[[#This Row],[GDP ($MM)]], GDP_Category[GDP], GDP_Category[Category],, -1 )</f>
        <v>Lower Middle</v>
      </c>
      <c r="W92" s="55" t="s">
        <v>2544</v>
      </c>
    </row>
    <row r="93" spans="2:23" x14ac:dyDescent="0.3">
      <c r="B93" s="64">
        <v>91</v>
      </c>
      <c r="C93" s="56" t="s">
        <v>2647</v>
      </c>
      <c r="D93" s="56" t="s">
        <v>2646</v>
      </c>
      <c r="E93" s="56" t="s">
        <v>2382</v>
      </c>
      <c r="F93" s="60">
        <v>73.992000000000004</v>
      </c>
      <c r="G93" s="75">
        <v>7044636</v>
      </c>
      <c r="H93" s="59">
        <v>4.7119999999999995E-2</v>
      </c>
      <c r="I93" s="57">
        <v>40842.300000000003</v>
      </c>
      <c r="J93" s="131" t="str">
        <f>_xlfn.XLOOKUP(Countries[[#This Row],[GDP ($MM)]], GDP_Category[GDP], GDP_Category[Category],, -1 )</f>
        <v>Lower Middle</v>
      </c>
      <c r="W93" s="55" t="s">
        <v>2781</v>
      </c>
    </row>
    <row r="94" spans="2:23" x14ac:dyDescent="0.3">
      <c r="B94" s="64">
        <v>92</v>
      </c>
      <c r="C94" s="56" t="s">
        <v>2727</v>
      </c>
      <c r="D94" s="56" t="s">
        <v>2726</v>
      </c>
      <c r="E94" s="56" t="s">
        <v>2368</v>
      </c>
      <c r="F94" s="60">
        <v>67.956000000000003</v>
      </c>
      <c r="G94" s="75">
        <v>5942089</v>
      </c>
      <c r="H94" s="59">
        <v>3.7830000000000003E-2</v>
      </c>
      <c r="I94" s="57">
        <v>40761.1</v>
      </c>
      <c r="J94" s="131" t="str">
        <f>_xlfn.XLOOKUP(Countries[[#This Row],[GDP ($MM)]], GDP_Category[GDP], GDP_Category[Category],, -1 )</f>
        <v>Lower Middle</v>
      </c>
      <c r="W94" s="55" t="s">
        <v>2546</v>
      </c>
    </row>
    <row r="95" spans="2:23" x14ac:dyDescent="0.3">
      <c r="B95" s="64">
        <v>93</v>
      </c>
      <c r="C95" s="56" t="s">
        <v>2416</v>
      </c>
      <c r="D95" s="56" t="s">
        <v>2415</v>
      </c>
      <c r="E95" s="56" t="s">
        <v>2382</v>
      </c>
      <c r="F95" s="60">
        <v>70.944999999999993</v>
      </c>
      <c r="G95" s="75">
        <v>11513100</v>
      </c>
      <c r="H95" s="59">
        <v>3.2579999999999998E-2</v>
      </c>
      <c r="I95" s="57">
        <v>40287.599999999999</v>
      </c>
      <c r="J95" s="131" t="str">
        <f>_xlfn.XLOOKUP(Countries[[#This Row],[GDP ($MM)]], GDP_Category[GDP], GDP_Category[Category],, -1 )</f>
        <v>Lower Middle</v>
      </c>
      <c r="W95" s="55" t="s">
        <v>2548</v>
      </c>
    </row>
    <row r="96" spans="2:23" x14ac:dyDescent="0.3">
      <c r="B96" s="64">
        <v>94</v>
      </c>
      <c r="C96" s="56" t="s">
        <v>2723</v>
      </c>
      <c r="D96" s="56" t="s">
        <v>2722</v>
      </c>
      <c r="E96" s="56" t="s">
        <v>2371</v>
      </c>
      <c r="F96" s="60">
        <v>76.31</v>
      </c>
      <c r="G96" s="75">
        <v>11694719</v>
      </c>
      <c r="H96" s="59">
        <v>0.15478</v>
      </c>
      <c r="I96" s="57">
        <v>39860.699999999997</v>
      </c>
      <c r="J96" s="131" t="str">
        <f>_xlfn.XLOOKUP(Countries[[#This Row],[GDP ($MM)]], GDP_Category[GDP], GDP_Category[Category],, -1 )</f>
        <v>Lower Middle</v>
      </c>
      <c r="W96" s="55" t="s">
        <v>2550</v>
      </c>
    </row>
    <row r="97" spans="2:23" x14ac:dyDescent="0.3">
      <c r="B97" s="64">
        <v>95</v>
      </c>
      <c r="C97" s="56" t="s">
        <v>2434</v>
      </c>
      <c r="D97" s="56" t="s">
        <v>2433</v>
      </c>
      <c r="E97" s="56" t="s">
        <v>2379</v>
      </c>
      <c r="F97" s="60">
        <v>58.511000000000003</v>
      </c>
      <c r="G97" s="75">
        <v>25876380</v>
      </c>
      <c r="H97" s="59">
        <v>3.3610000000000001E-2</v>
      </c>
      <c r="I97" s="57">
        <v>38502.1</v>
      </c>
      <c r="J97" s="131" t="str">
        <f>_xlfn.XLOOKUP(Countries[[#This Row],[GDP ($MM)]], GDP_Category[GDP], GDP_Category[Category],, -1 )</f>
        <v>Lower Middle</v>
      </c>
      <c r="W97" s="55" t="s">
        <v>2552</v>
      </c>
    </row>
    <row r="98" spans="2:23" x14ac:dyDescent="0.3">
      <c r="B98" s="64">
        <v>96</v>
      </c>
      <c r="C98" s="56" t="s">
        <v>2397</v>
      </c>
      <c r="D98" s="56" t="s">
        <v>2396</v>
      </c>
      <c r="E98" s="56" t="s">
        <v>2371</v>
      </c>
      <c r="F98" s="60">
        <v>77.031999999999996</v>
      </c>
      <c r="G98" s="75">
        <v>1641172</v>
      </c>
      <c r="H98" s="59">
        <v>9.6200000000000001E-3</v>
      </c>
      <c r="I98" s="57">
        <v>37746.199999999997</v>
      </c>
      <c r="J98" s="131" t="str">
        <f>_xlfn.XLOOKUP(Countries[[#This Row],[GDP ($MM)]], GDP_Category[GDP], GDP_Category[Category],, -1 )</f>
        <v>Lower Middle</v>
      </c>
      <c r="W98" s="55" t="s">
        <v>2554</v>
      </c>
    </row>
    <row r="99" spans="2:23" x14ac:dyDescent="0.3">
      <c r="B99" s="64">
        <v>97</v>
      </c>
      <c r="C99" s="56" t="s">
        <v>2563</v>
      </c>
      <c r="D99" s="56" t="s">
        <v>2562</v>
      </c>
      <c r="E99" s="56" t="s">
        <v>2368</v>
      </c>
      <c r="F99" s="60">
        <v>74.680499999999995</v>
      </c>
      <c r="G99" s="75">
        <v>1906743</v>
      </c>
      <c r="H99" s="59">
        <v>7.8570000000000001E-2</v>
      </c>
      <c r="I99" s="57">
        <v>34849.1</v>
      </c>
      <c r="J99" s="131" t="str">
        <f>_xlfn.XLOOKUP(Countries[[#This Row],[GDP ($MM)]], GDP_Category[GDP], GDP_Category[Category],, -1 )</f>
        <v>Lower Middle</v>
      </c>
      <c r="W99" s="55" t="s">
        <v>2556</v>
      </c>
    </row>
    <row r="100" spans="2:23" x14ac:dyDescent="0.3">
      <c r="B100" s="64">
        <v>98</v>
      </c>
      <c r="C100" s="56" t="s">
        <v>2756</v>
      </c>
      <c r="D100" s="56" t="s">
        <v>2755</v>
      </c>
      <c r="E100" s="56" t="s">
        <v>2379</v>
      </c>
      <c r="F100" s="60">
        <v>60.811999999999998</v>
      </c>
      <c r="G100" s="75">
        <v>14645468</v>
      </c>
      <c r="H100" s="59">
        <v>4.9149999999999999E-2</v>
      </c>
      <c r="I100" s="57">
        <v>31000.5</v>
      </c>
      <c r="J100" s="131" t="str">
        <f>_xlfn.XLOOKUP(Countries[[#This Row],[GDP ($MM)]], GDP_Category[GDP], GDP_Category[Category],, -1 )</f>
        <v>Lower Middle</v>
      </c>
      <c r="W100" s="55" t="s">
        <v>2559</v>
      </c>
    </row>
    <row r="101" spans="2:23" x14ac:dyDescent="0.3">
      <c r="B101" s="64">
        <v>99</v>
      </c>
      <c r="C101" s="56" t="s">
        <v>2482</v>
      </c>
      <c r="D101" s="56" t="s">
        <v>2481</v>
      </c>
      <c r="E101" s="56" t="s">
        <v>2368</v>
      </c>
      <c r="F101" s="60">
        <v>77.641499999999994</v>
      </c>
      <c r="G101" s="75">
        <v>1325648</v>
      </c>
      <c r="H101" s="59">
        <v>5.5800000000000002E-2</v>
      </c>
      <c r="I101" s="57">
        <v>30284.9</v>
      </c>
      <c r="J101" s="131" t="str">
        <f>_xlfn.XLOOKUP(Countries[[#This Row],[GDP ($MM)]], GDP_Category[GDP], GDP_Category[Category],, -1 )</f>
        <v>Lower Middle</v>
      </c>
      <c r="W101" s="55" t="s">
        <v>2784</v>
      </c>
    </row>
    <row r="102" spans="2:23" x14ac:dyDescent="0.3">
      <c r="B102" s="64">
        <v>100</v>
      </c>
      <c r="C102" s="56" t="s">
        <v>2616</v>
      </c>
      <c r="D102" s="56" t="s">
        <v>2615</v>
      </c>
      <c r="E102" s="56" t="s">
        <v>2365</v>
      </c>
      <c r="F102" s="60">
        <v>70.168999999999997</v>
      </c>
      <c r="G102" s="75">
        <v>28608710</v>
      </c>
      <c r="H102" s="59">
        <v>1.264E-2</v>
      </c>
      <c r="I102" s="57">
        <v>28812.5</v>
      </c>
      <c r="J102" s="131" t="str">
        <f>_xlfn.XLOOKUP(Countries[[#This Row],[GDP ($MM)]], GDP_Category[GDP], GDP_Category[Category],, -1 )</f>
        <v>Lower Middle</v>
      </c>
      <c r="W102" s="55" t="s">
        <v>2562</v>
      </c>
    </row>
    <row r="103" spans="2:23" x14ac:dyDescent="0.3">
      <c r="B103" s="64">
        <v>101</v>
      </c>
      <c r="C103" s="56" t="s">
        <v>2733</v>
      </c>
      <c r="D103" s="56" t="s">
        <v>2732</v>
      </c>
      <c r="E103" s="56" t="s">
        <v>2379</v>
      </c>
      <c r="F103" s="60">
        <v>62.515999999999998</v>
      </c>
      <c r="G103" s="75">
        <v>44269594</v>
      </c>
      <c r="H103" s="59">
        <v>1.7420000000000001E-2</v>
      </c>
      <c r="I103" s="57">
        <v>27476.9</v>
      </c>
      <c r="J103" s="131" t="str">
        <f>_xlfn.XLOOKUP(Countries[[#This Row],[GDP ($MM)]], GDP_Category[GDP], GDP_Category[Category],, -1 )</f>
        <v>Lower Middle</v>
      </c>
      <c r="W103" s="55" t="s">
        <v>2564</v>
      </c>
    </row>
    <row r="104" spans="2:23" x14ac:dyDescent="0.3">
      <c r="B104" s="64">
        <v>102</v>
      </c>
      <c r="C104" s="56" t="s">
        <v>2752</v>
      </c>
      <c r="D104" s="56" t="s">
        <v>2779</v>
      </c>
      <c r="E104" s="56" t="s">
        <v>2371</v>
      </c>
      <c r="F104" s="60">
        <v>66.085999999999999</v>
      </c>
      <c r="G104" s="75">
        <v>29161922</v>
      </c>
      <c r="H104" s="59">
        <v>0.12933999999999998</v>
      </c>
      <c r="I104" s="57">
        <v>26914.400000000001</v>
      </c>
      <c r="J104" s="131" t="str">
        <f>_xlfn.XLOOKUP(Countries[[#This Row],[GDP ($MM)]], GDP_Category[GDP], GDP_Category[Category],, -1 )</f>
        <v>Lower Middle</v>
      </c>
      <c r="W104" s="55" t="s">
        <v>2566</v>
      </c>
    </row>
    <row r="105" spans="2:23" x14ac:dyDescent="0.3">
      <c r="B105" s="64">
        <v>103</v>
      </c>
      <c r="C105" s="56" t="s">
        <v>2754</v>
      </c>
      <c r="D105" s="56" t="s">
        <v>2753</v>
      </c>
      <c r="E105" s="56" t="s">
        <v>2379</v>
      </c>
      <c r="F105" s="60">
        <v>63.042999999999999</v>
      </c>
      <c r="G105" s="75">
        <v>17861030</v>
      </c>
      <c r="H105" s="59">
        <v>7.2900000000000006E-2</v>
      </c>
      <c r="I105" s="57">
        <v>26720.1</v>
      </c>
      <c r="J105" s="131" t="str">
        <f>_xlfn.XLOOKUP(Countries[[#This Row],[GDP ($MM)]], GDP_Category[GDP], GDP_Category[Category],, -1 )</f>
        <v>Lower Middle</v>
      </c>
      <c r="W105" s="55" t="s">
        <v>2568</v>
      </c>
    </row>
    <row r="106" spans="2:23" x14ac:dyDescent="0.3">
      <c r="B106" s="64">
        <v>104</v>
      </c>
      <c r="C106" s="56" t="s">
        <v>2476</v>
      </c>
      <c r="D106" s="56" t="s">
        <v>2475</v>
      </c>
      <c r="E106" s="56" t="s">
        <v>2382</v>
      </c>
      <c r="F106" s="60">
        <v>72.872</v>
      </c>
      <c r="G106" s="75">
        <v>6453553</v>
      </c>
      <c r="H106" s="59">
        <v>4.3899999999999995E-2</v>
      </c>
      <c r="I106" s="57">
        <v>26057</v>
      </c>
      <c r="J106" s="131" t="str">
        <f>_xlfn.XLOOKUP(Countries[[#This Row],[GDP ($MM)]], GDP_Category[GDP], GDP_Category[Category],, -1 )</f>
        <v>Lower Middle</v>
      </c>
      <c r="W106" s="55" t="s">
        <v>2570</v>
      </c>
    </row>
    <row r="107" spans="2:23" x14ac:dyDescent="0.3">
      <c r="B107" s="64">
        <v>105</v>
      </c>
      <c r="C107" s="56" t="s">
        <v>2530</v>
      </c>
      <c r="D107" s="56" t="s">
        <v>2529</v>
      </c>
      <c r="E107" s="56" t="s">
        <v>2368</v>
      </c>
      <c r="F107" s="60">
        <v>82.204899999999995</v>
      </c>
      <c r="G107" s="75">
        <v>339031</v>
      </c>
      <c r="H107" s="59">
        <v>2.9180000000000001E-2</v>
      </c>
      <c r="I107" s="57">
        <v>25882.2</v>
      </c>
      <c r="J107" s="131" t="str">
        <f>_xlfn.XLOOKUP(Countries[[#This Row],[GDP ($MM)]], GDP_Category[GDP], GDP_Category[Category],, -1 )</f>
        <v>Lower Middle</v>
      </c>
      <c r="W107" s="55" t="s">
        <v>2572</v>
      </c>
    </row>
    <row r="108" spans="2:23" x14ac:dyDescent="0.3">
      <c r="B108" s="64">
        <v>106</v>
      </c>
      <c r="C108" s="56" t="s">
        <v>2432</v>
      </c>
      <c r="D108" s="56" t="s">
        <v>2431</v>
      </c>
      <c r="E108" s="56" t="s">
        <v>2374</v>
      </c>
      <c r="F108" s="60">
        <v>69.289000000000001</v>
      </c>
      <c r="G108" s="75">
        <v>16486542</v>
      </c>
      <c r="H108" s="59">
        <v>1.4800000000000001E-2</v>
      </c>
      <c r="I108" s="57">
        <v>24571.8</v>
      </c>
      <c r="J108" s="131" t="str">
        <f>_xlfn.XLOOKUP(Countries[[#This Row],[GDP ($MM)]], GDP_Category[GDP], GDP_Category[Category],, -1 )</f>
        <v>Lower Middle</v>
      </c>
      <c r="W108" s="55" t="s">
        <v>2574</v>
      </c>
    </row>
    <row r="109" spans="2:23" x14ac:dyDescent="0.3">
      <c r="B109" s="64">
        <v>107</v>
      </c>
      <c r="C109" s="56" t="s">
        <v>2461</v>
      </c>
      <c r="D109" s="56" t="s">
        <v>2460</v>
      </c>
      <c r="E109" s="56" t="s">
        <v>2368</v>
      </c>
      <c r="F109" s="60">
        <v>80.671999999999997</v>
      </c>
      <c r="G109" s="75">
        <v>1179551</v>
      </c>
      <c r="H109" s="59">
        <v>8.1900000000000001E-2</v>
      </c>
      <c r="I109" s="57">
        <v>24469.8</v>
      </c>
      <c r="J109" s="131" t="str">
        <f>_xlfn.XLOOKUP(Countries[[#This Row],[GDP ($MM)]], GDP_Category[GDP], GDP_Category[Category],, -1 )</f>
        <v>Lower Middle</v>
      </c>
      <c r="W109" s="55" t="s">
        <v>2576</v>
      </c>
    </row>
    <row r="110" spans="2:23" x14ac:dyDescent="0.3">
      <c r="B110" s="64">
        <v>108</v>
      </c>
      <c r="C110" s="56" t="s">
        <v>2673</v>
      </c>
      <c r="D110" s="56" t="s">
        <v>2672</v>
      </c>
      <c r="E110" s="56" t="s">
        <v>2379</v>
      </c>
      <c r="F110" s="60">
        <v>67.38</v>
      </c>
      <c r="G110" s="75">
        <v>16296364</v>
      </c>
      <c r="H110" s="59">
        <v>6.4640000000000003E-2</v>
      </c>
      <c r="I110" s="57">
        <v>24129.599999999999</v>
      </c>
      <c r="J110" s="131" t="str">
        <f>_xlfn.XLOOKUP(Countries[[#This Row],[GDP ($MM)]], GDP_Category[GDP], GDP_Category[Category],, -1 )</f>
        <v>Lower Middle</v>
      </c>
      <c r="W110" s="55" t="s">
        <v>2788</v>
      </c>
    </row>
    <row r="111" spans="2:23" x14ac:dyDescent="0.3">
      <c r="B111" s="64">
        <v>109</v>
      </c>
      <c r="C111" s="56" t="s">
        <v>2525</v>
      </c>
      <c r="D111" s="56" t="s">
        <v>2524</v>
      </c>
      <c r="E111" s="56" t="s">
        <v>2382</v>
      </c>
      <c r="F111" s="60">
        <v>74.897999999999996</v>
      </c>
      <c r="G111" s="75">
        <v>9746117</v>
      </c>
      <c r="H111" s="59">
        <v>4.7600000000000003E-2</v>
      </c>
      <c r="I111" s="57">
        <v>23803.200000000001</v>
      </c>
      <c r="J111" s="131" t="str">
        <f>_xlfn.XLOOKUP(Countries[[#This Row],[GDP ($MM)]], GDP_Category[GDP], GDP_Category[Category],, -1 )</f>
        <v>Lower Middle</v>
      </c>
      <c r="W111" s="55" t="s">
        <v>2579</v>
      </c>
    </row>
    <row r="112" spans="2:23" x14ac:dyDescent="0.3">
      <c r="B112" s="64">
        <v>110</v>
      </c>
      <c r="C112" s="56" t="s">
        <v>2645</v>
      </c>
      <c r="D112" s="56" t="s">
        <v>2644</v>
      </c>
      <c r="E112" s="56" t="s">
        <v>2374</v>
      </c>
      <c r="F112" s="60">
        <v>64.010000000000005</v>
      </c>
      <c r="G112" s="75">
        <v>8776109</v>
      </c>
      <c r="H112" s="59">
        <v>2.367E-2</v>
      </c>
      <c r="I112" s="57">
        <v>23431.599999999999</v>
      </c>
      <c r="J112" s="131" t="str">
        <f>_xlfn.XLOOKUP(Countries[[#This Row],[GDP ($MM)]], GDP_Category[GDP], GDP_Category[Category],, -1 )</f>
        <v>Lower Middle</v>
      </c>
      <c r="W112" s="55" t="s">
        <v>2581</v>
      </c>
    </row>
    <row r="113" spans="2:23" x14ac:dyDescent="0.3">
      <c r="B113" s="64">
        <v>111</v>
      </c>
      <c r="C113" s="56" t="s">
        <v>2721</v>
      </c>
      <c r="D113" s="56" t="s">
        <v>2720</v>
      </c>
      <c r="E113" s="56" t="s">
        <v>2382</v>
      </c>
      <c r="F113" s="60">
        <v>73.245000000000005</v>
      </c>
      <c r="G113" s="75">
        <v>1394973</v>
      </c>
      <c r="H113" s="59">
        <v>2.8300000000000002E-2</v>
      </c>
      <c r="I113" s="57">
        <v>23410.400000000001</v>
      </c>
      <c r="J113" s="131" t="str">
        <f>_xlfn.XLOOKUP(Countries[[#This Row],[GDP ($MM)]], GDP_Category[GDP], GDP_Category[Category],, -1 )</f>
        <v>Lower Middle</v>
      </c>
      <c r="W113" s="55" t="s">
        <v>2583</v>
      </c>
    </row>
    <row r="114" spans="2:23" x14ac:dyDescent="0.3">
      <c r="B114" s="64">
        <v>112</v>
      </c>
      <c r="C114" s="56" t="s">
        <v>2418</v>
      </c>
      <c r="D114" s="56" t="s">
        <v>2417</v>
      </c>
      <c r="E114" s="56" t="s">
        <v>2368</v>
      </c>
      <c r="F114" s="60">
        <v>77.128</v>
      </c>
      <c r="G114" s="75">
        <v>3301000</v>
      </c>
      <c r="H114" s="59">
        <v>2.8389999999999999E-2</v>
      </c>
      <c r="I114" s="57">
        <v>19781.8</v>
      </c>
      <c r="J114" s="131" t="str">
        <f>_xlfn.XLOOKUP(Countries[[#This Row],[GDP ($MM)]], GDP_Category[GDP], GDP_Category[Category],, -1 )</f>
        <v>Lower Middle</v>
      </c>
      <c r="W114" s="55" t="s">
        <v>2585</v>
      </c>
    </row>
    <row r="115" spans="2:23" x14ac:dyDescent="0.3">
      <c r="B115" s="64">
        <v>113</v>
      </c>
      <c r="C115" s="56" t="s">
        <v>2364</v>
      </c>
      <c r="D115" s="56" t="s">
        <v>2363</v>
      </c>
      <c r="E115" s="56" t="s">
        <v>2365</v>
      </c>
      <c r="F115" s="60">
        <v>64.13</v>
      </c>
      <c r="G115" s="75">
        <v>38041754</v>
      </c>
      <c r="H115" s="59">
        <v>1.542E-2</v>
      </c>
      <c r="I115" s="57">
        <v>19363</v>
      </c>
      <c r="J115" s="131" t="str">
        <f>_xlfn.XLOOKUP(Countries[[#This Row],[GDP ($MM)]], GDP_Category[GDP], GDP_Category[Category],, -1 )</f>
        <v>Lower Middle</v>
      </c>
      <c r="W115" s="55" t="s">
        <v>2587</v>
      </c>
    </row>
    <row r="116" spans="2:23" x14ac:dyDescent="0.3">
      <c r="B116" s="64">
        <v>114</v>
      </c>
      <c r="C116" s="56" t="s">
        <v>2420</v>
      </c>
      <c r="D116" s="56" t="s">
        <v>2419</v>
      </c>
      <c r="E116" s="56" t="s">
        <v>2379</v>
      </c>
      <c r="F116" s="60">
        <v>68.811999999999998</v>
      </c>
      <c r="G116" s="75">
        <v>2303697</v>
      </c>
      <c r="H116" s="59">
        <v>0.17940999999999999</v>
      </c>
      <c r="I116" s="57">
        <v>18616</v>
      </c>
      <c r="J116" s="131" t="str">
        <f>_xlfn.XLOOKUP(Countries[[#This Row],[GDP ($MM)]], GDP_Category[GDP], GDP_Category[Category],, -1 )</f>
        <v>Lower Middle</v>
      </c>
      <c r="W116" s="55" t="s">
        <v>2589</v>
      </c>
    </row>
    <row r="117" spans="2:23" x14ac:dyDescent="0.3">
      <c r="B117" s="64">
        <v>115</v>
      </c>
      <c r="C117" s="56" t="s">
        <v>2588</v>
      </c>
      <c r="D117" s="56" t="s">
        <v>2587</v>
      </c>
      <c r="E117" s="56" t="s">
        <v>2379</v>
      </c>
      <c r="F117" s="60">
        <v>58.451999999999998</v>
      </c>
      <c r="G117" s="75">
        <v>19658031</v>
      </c>
      <c r="H117" s="59">
        <v>9.5690000000000011E-2</v>
      </c>
      <c r="I117" s="57">
        <v>17196.7</v>
      </c>
      <c r="J117" s="131" t="str">
        <f>_xlfn.XLOOKUP(Countries[[#This Row],[GDP ($MM)]], GDP_Category[GDP], GDP_Category[Category],, -1 )</f>
        <v>Lower Middle</v>
      </c>
      <c r="W117" s="55" t="s">
        <v>2591</v>
      </c>
    </row>
    <row r="118" spans="2:23" x14ac:dyDescent="0.3">
      <c r="B118" s="64">
        <v>116</v>
      </c>
      <c r="C118" s="56" t="s">
        <v>2498</v>
      </c>
      <c r="D118" s="56" t="s">
        <v>2497</v>
      </c>
      <c r="E118" s="56" t="s">
        <v>2379</v>
      </c>
      <c r="F118" s="60">
        <v>65.838999999999999</v>
      </c>
      <c r="G118" s="75">
        <v>2172579</v>
      </c>
      <c r="H118" s="59">
        <v>0.19488</v>
      </c>
      <c r="I118" s="57">
        <v>17017.400000000001</v>
      </c>
      <c r="J118" s="131" t="str">
        <f>_xlfn.XLOOKUP(Countries[[#This Row],[GDP ($MM)]], GDP_Category[GDP], GDP_Category[Category],, -1 )</f>
        <v>Lower Middle</v>
      </c>
      <c r="W118" s="55" t="s">
        <v>2593</v>
      </c>
    </row>
    <row r="119" spans="2:23" x14ac:dyDescent="0.3">
      <c r="B119" s="64">
        <v>117</v>
      </c>
      <c r="C119" s="56" t="s">
        <v>2501</v>
      </c>
      <c r="D119" s="56" t="s">
        <v>2500</v>
      </c>
      <c r="E119" s="56" t="s">
        <v>2368</v>
      </c>
      <c r="F119" s="60">
        <v>73.414000000000001</v>
      </c>
      <c r="G119" s="75">
        <v>3996765</v>
      </c>
      <c r="H119" s="59">
        <v>0.1416</v>
      </c>
      <c r="I119" s="57">
        <v>16209.8</v>
      </c>
      <c r="J119" s="131" t="str">
        <f>_xlfn.XLOOKUP(Countries[[#This Row],[GDP ($MM)]], GDP_Category[GDP], GDP_Category[Category],, -1 )</f>
        <v>Lower Middle</v>
      </c>
      <c r="W119" s="55" t="s">
        <v>2595</v>
      </c>
    </row>
    <row r="120" spans="2:23" x14ac:dyDescent="0.3">
      <c r="B120" s="64">
        <v>118</v>
      </c>
      <c r="C120" s="56" t="s">
        <v>2547</v>
      </c>
      <c r="D120" s="56" t="s">
        <v>2546</v>
      </c>
      <c r="E120" s="56" t="s">
        <v>2382</v>
      </c>
      <c r="F120" s="60">
        <v>74.266999999999996</v>
      </c>
      <c r="G120" s="75">
        <v>2948279</v>
      </c>
      <c r="H120" s="59">
        <v>9.4450000000000006E-2</v>
      </c>
      <c r="I120" s="57">
        <v>15717.9</v>
      </c>
      <c r="J120" s="131" t="str">
        <f>_xlfn.XLOOKUP(Countries[[#This Row],[GDP ($MM)]], GDP_Category[GDP], GDP_Category[Category],, -1 )</f>
        <v>Lower Middle</v>
      </c>
      <c r="W120" s="55" t="s">
        <v>2597</v>
      </c>
    </row>
    <row r="121" spans="2:23" x14ac:dyDescent="0.3">
      <c r="B121" s="64">
        <v>119</v>
      </c>
      <c r="C121" s="56" t="s">
        <v>2367</v>
      </c>
      <c r="D121" s="56" t="s">
        <v>2366</v>
      </c>
      <c r="E121" s="56" t="s">
        <v>2368</v>
      </c>
      <c r="F121" s="60">
        <v>78.332999999999998</v>
      </c>
      <c r="G121" s="75">
        <v>2880917</v>
      </c>
      <c r="H121" s="59">
        <v>0.13897999999999999</v>
      </c>
      <c r="I121" s="57">
        <v>15058.9</v>
      </c>
      <c r="J121" s="131" t="str">
        <f>_xlfn.XLOOKUP(Countries[[#This Row],[GDP ($MM)]], GDP_Category[GDP], GDP_Category[Category],, -1 )</f>
        <v>Lower Middle</v>
      </c>
      <c r="W121" s="55" t="s">
        <v>2599</v>
      </c>
    </row>
    <row r="122" spans="2:23" x14ac:dyDescent="0.3">
      <c r="B122" s="64">
        <v>120</v>
      </c>
      <c r="C122" s="56" t="s">
        <v>2590</v>
      </c>
      <c r="D122" s="56" t="s">
        <v>2589</v>
      </c>
      <c r="E122" s="56" t="s">
        <v>2371</v>
      </c>
      <c r="F122" s="60">
        <v>82.453699999999998</v>
      </c>
      <c r="G122" s="75">
        <v>440372</v>
      </c>
      <c r="H122" s="59">
        <v>4.5830000000000003E-2</v>
      </c>
      <c r="I122" s="57">
        <v>14542</v>
      </c>
      <c r="J122" s="131" t="str">
        <f>_xlfn.XLOOKUP(Countries[[#This Row],[GDP ($MM)]], GDP_Category[GDP], GDP_Category[Category],, -1 )</f>
        <v>Lower Middle</v>
      </c>
      <c r="W122" s="55" t="s">
        <v>2601</v>
      </c>
    </row>
    <row r="123" spans="2:23" x14ac:dyDescent="0.3">
      <c r="B123" s="64">
        <v>121</v>
      </c>
      <c r="C123" s="56" t="s">
        <v>2614</v>
      </c>
      <c r="D123" s="56" t="s">
        <v>2613</v>
      </c>
      <c r="E123" s="56" t="s">
        <v>2379</v>
      </c>
      <c r="F123" s="60">
        <v>63.021000000000001</v>
      </c>
      <c r="G123" s="75">
        <v>2494530</v>
      </c>
      <c r="H123" s="59">
        <v>0.23949999999999999</v>
      </c>
      <c r="I123" s="57">
        <v>14521.7</v>
      </c>
      <c r="J123" s="131" t="str">
        <f>_xlfn.XLOOKUP(Countries[[#This Row],[GDP ($MM)]], GDP_Category[GDP], GDP_Category[Category],, -1 )</f>
        <v>Lower Middle</v>
      </c>
      <c r="W123" s="55" t="s">
        <v>2603</v>
      </c>
    </row>
    <row r="124" spans="2:23" x14ac:dyDescent="0.3">
      <c r="B124" s="64">
        <v>122</v>
      </c>
      <c r="C124" s="56" t="s">
        <v>2610</v>
      </c>
      <c r="D124" s="56" t="s">
        <v>2609</v>
      </c>
      <c r="E124" s="56" t="s">
        <v>2379</v>
      </c>
      <c r="F124" s="60">
        <v>59.308999999999997</v>
      </c>
      <c r="G124" s="75">
        <v>30366036</v>
      </c>
      <c r="H124" s="59">
        <v>3.1719999999999998E-2</v>
      </c>
      <c r="I124" s="57">
        <v>14458</v>
      </c>
      <c r="J124" s="131" t="str">
        <f>_xlfn.XLOOKUP(Countries[[#This Row],[GDP ($MM)]], GDP_Category[GDP], GDP_Category[Category],, -1 )</f>
        <v>Lower Middle</v>
      </c>
      <c r="W124" s="55" t="s">
        <v>2605</v>
      </c>
    </row>
    <row r="125" spans="2:23" x14ac:dyDescent="0.3">
      <c r="B125" s="64">
        <v>123</v>
      </c>
      <c r="C125" s="56" t="s">
        <v>2427</v>
      </c>
      <c r="D125" s="56" t="s">
        <v>2426</v>
      </c>
      <c r="E125" s="56" t="s">
        <v>2379</v>
      </c>
      <c r="F125" s="60">
        <v>60.768000000000001</v>
      </c>
      <c r="G125" s="75">
        <v>20321378</v>
      </c>
      <c r="H125" s="59">
        <v>6.59E-2</v>
      </c>
      <c r="I125" s="57">
        <v>14441.8</v>
      </c>
      <c r="J125" s="131" t="str">
        <f>_xlfn.XLOOKUP(Countries[[#This Row],[GDP ($MM)]], GDP_Category[GDP], GDP_Category[Category],, -1 )</f>
        <v>Lower Middle</v>
      </c>
      <c r="W125" s="55" t="s">
        <v>2607</v>
      </c>
    </row>
    <row r="126" spans="2:23" x14ac:dyDescent="0.3">
      <c r="B126" s="64">
        <v>124</v>
      </c>
      <c r="C126" s="56" t="s">
        <v>2596</v>
      </c>
      <c r="D126" s="56" t="s">
        <v>2595</v>
      </c>
      <c r="E126" s="56" t="s">
        <v>2379</v>
      </c>
      <c r="F126" s="60">
        <v>74.514600000000002</v>
      </c>
      <c r="G126" s="75">
        <v>1198575</v>
      </c>
      <c r="H126" s="59">
        <v>6.8669999999999995E-2</v>
      </c>
      <c r="I126" s="57">
        <v>14220.3</v>
      </c>
      <c r="J126" s="131" t="str">
        <f>_xlfn.XLOOKUP(Countries[[#This Row],[GDP ($MM)]], GDP_Category[GDP], GDP_Category[Category],, -1 )</f>
        <v>Lower Middle</v>
      </c>
      <c r="W126" s="55" t="s">
        <v>2609</v>
      </c>
    </row>
    <row r="127" spans="2:23" x14ac:dyDescent="0.3">
      <c r="B127" s="64">
        <v>125</v>
      </c>
      <c r="C127" s="56" t="s">
        <v>2423</v>
      </c>
      <c r="D127" s="56" t="s">
        <v>2790</v>
      </c>
      <c r="E127" s="56" t="s">
        <v>2374</v>
      </c>
      <c r="F127" s="60">
        <v>75.584999999999994</v>
      </c>
      <c r="G127" s="75">
        <v>433285</v>
      </c>
      <c r="H127" s="59">
        <v>9.2240000000000003E-2</v>
      </c>
      <c r="I127" s="57">
        <v>13567.1</v>
      </c>
      <c r="J127" s="131" t="str">
        <f>_xlfn.XLOOKUP(Countries[[#This Row],[GDP ($MM)]], GDP_Category[GDP], GDP_Category[Category],, -1 )</f>
        <v>Lower Middle</v>
      </c>
      <c r="W127" s="55" t="s">
        <v>2611</v>
      </c>
    </row>
    <row r="128" spans="2:23" x14ac:dyDescent="0.3">
      <c r="B128" s="64">
        <v>126</v>
      </c>
      <c r="C128" s="56" t="s">
        <v>2478</v>
      </c>
      <c r="D128" s="56" t="s">
        <v>2477</v>
      </c>
      <c r="E128" s="56" t="s">
        <v>2379</v>
      </c>
      <c r="F128" s="60">
        <v>58.061</v>
      </c>
      <c r="G128" s="75">
        <v>1355986</v>
      </c>
      <c r="H128" s="59">
        <v>9.1620000000000007E-2</v>
      </c>
      <c r="I128" s="57">
        <v>13317.5</v>
      </c>
      <c r="J128" s="131" t="str">
        <f>_xlfn.XLOOKUP(Countries[[#This Row],[GDP ($MM)]], GDP_Category[GDP], GDP_Category[Category],, -1 )</f>
        <v>Lower Middle</v>
      </c>
      <c r="W128" s="55" t="s">
        <v>2613</v>
      </c>
    </row>
    <row r="129" spans="2:23" x14ac:dyDescent="0.3">
      <c r="B129" s="64">
        <v>127</v>
      </c>
      <c r="C129" s="56" t="s">
        <v>2624</v>
      </c>
      <c r="D129" s="56" t="s">
        <v>2623</v>
      </c>
      <c r="E129" s="56" t="s">
        <v>2382</v>
      </c>
      <c r="F129" s="60">
        <v>74.067999999999998</v>
      </c>
      <c r="G129" s="75">
        <v>6545502</v>
      </c>
      <c r="H129" s="59">
        <v>4.4790000000000003E-2</v>
      </c>
      <c r="I129" s="57">
        <v>13117.9</v>
      </c>
      <c r="J129" s="131" t="str">
        <f>_xlfn.XLOOKUP(Countries[[#This Row],[GDP ($MM)]], GDP_Category[GDP], GDP_Category[Category],, -1 )</f>
        <v>Lower Middle</v>
      </c>
      <c r="W129" s="55" t="s">
        <v>2615</v>
      </c>
    </row>
    <row r="130" spans="2:23" x14ac:dyDescent="0.3">
      <c r="B130" s="64">
        <v>128</v>
      </c>
      <c r="C130" s="56" t="s">
        <v>2604</v>
      </c>
      <c r="D130" s="56" t="s">
        <v>2603</v>
      </c>
      <c r="E130" s="56" t="s">
        <v>2374</v>
      </c>
      <c r="F130" s="60">
        <v>69.509</v>
      </c>
      <c r="G130" s="75">
        <v>3225167</v>
      </c>
      <c r="H130" s="59">
        <v>6.3200000000000006E-2</v>
      </c>
      <c r="I130" s="57">
        <v>13009.6</v>
      </c>
      <c r="J130" s="131" t="str">
        <f>_xlfn.XLOOKUP(Countries[[#This Row],[GDP ($MM)]], GDP_Category[GDP], GDP_Category[Category],, -1 )</f>
        <v>Lower Middle</v>
      </c>
      <c r="W130" s="55" t="s">
        <v>2617</v>
      </c>
    </row>
    <row r="131" spans="2:23" x14ac:dyDescent="0.3">
      <c r="B131" s="64">
        <v>129</v>
      </c>
      <c r="C131" s="56" t="s">
        <v>2631</v>
      </c>
      <c r="D131" s="56" t="s">
        <v>2630</v>
      </c>
      <c r="E131" s="56" t="s">
        <v>2368</v>
      </c>
      <c r="F131" s="60">
        <v>75.588999999999999</v>
      </c>
      <c r="G131" s="75">
        <v>2083459</v>
      </c>
      <c r="H131" s="59">
        <v>0.21551999999999999</v>
      </c>
      <c r="I131" s="57">
        <v>12672.1</v>
      </c>
      <c r="J131" s="131" t="str">
        <f>_xlfn.XLOOKUP(Countries[[#This Row],[GDP ($MM)]], GDP_Category[GDP], GDP_Category[Category],, -1 )</f>
        <v>Lower Middle</v>
      </c>
      <c r="W131" s="55" t="s">
        <v>2619</v>
      </c>
    </row>
    <row r="132" spans="2:23" x14ac:dyDescent="0.3">
      <c r="B132" s="64">
        <v>130</v>
      </c>
      <c r="C132" s="56" t="s">
        <v>2386</v>
      </c>
      <c r="D132" s="56" t="s">
        <v>2385</v>
      </c>
      <c r="E132" s="56" t="s">
        <v>2368</v>
      </c>
      <c r="F132" s="60">
        <v>74.796999999999997</v>
      </c>
      <c r="G132" s="75">
        <v>2957731</v>
      </c>
      <c r="H132" s="59">
        <v>0.17712</v>
      </c>
      <c r="I132" s="57">
        <v>12433.1</v>
      </c>
      <c r="J132" s="131" t="str">
        <f>_xlfn.XLOOKUP(Countries[[#This Row],[GDP ($MM)]], GDP_Category[GDP], GDP_Category[Category],, -1 )</f>
        <v>Lower Middle</v>
      </c>
      <c r="W132" s="55" t="s">
        <v>2621</v>
      </c>
    </row>
    <row r="133" spans="2:23" x14ac:dyDescent="0.3">
      <c r="B133" s="64">
        <v>131</v>
      </c>
      <c r="C133" s="56" t="s">
        <v>2580</v>
      </c>
      <c r="D133" s="56" t="s">
        <v>2579</v>
      </c>
      <c r="E133" s="56" t="s">
        <v>2379</v>
      </c>
      <c r="F133" s="60">
        <v>66.311000000000007</v>
      </c>
      <c r="G133" s="75">
        <v>26969307</v>
      </c>
      <c r="H133" s="59">
        <v>1.6590000000000001E-2</v>
      </c>
      <c r="I133" s="57">
        <v>12100.5</v>
      </c>
      <c r="J133" s="131" t="str">
        <f>_xlfn.XLOOKUP(Countries[[#This Row],[GDP ($MM)]], GDP_Category[GDP], GDP_Category[Category],, -1 )</f>
        <v>Lower Middle</v>
      </c>
      <c r="W133" s="55" t="s">
        <v>2623</v>
      </c>
    </row>
    <row r="134" spans="2:23" x14ac:dyDescent="0.3">
      <c r="B134" s="64">
        <v>132</v>
      </c>
      <c r="C134" s="56" t="s">
        <v>2600</v>
      </c>
      <c r="D134" s="56" t="s">
        <v>2599</v>
      </c>
      <c r="E134" s="56" t="s">
        <v>2368</v>
      </c>
      <c r="F134" s="60">
        <v>71.716999999999999</v>
      </c>
      <c r="G134" s="75">
        <v>4043263</v>
      </c>
      <c r="H134" s="59">
        <v>3.4110000000000001E-2</v>
      </c>
      <c r="I134" s="57">
        <v>11309.1</v>
      </c>
      <c r="J134" s="131" t="str">
        <f>_xlfn.XLOOKUP(Countries[[#This Row],[GDP ($MM)]], GDP_Category[GDP], GDP_Category[Category],, -1 )</f>
        <v>Lower Middle</v>
      </c>
      <c r="W134" s="55" t="s">
        <v>2625</v>
      </c>
    </row>
    <row r="135" spans="2:23" x14ac:dyDescent="0.3">
      <c r="B135" s="64">
        <v>133</v>
      </c>
      <c r="C135" s="56" t="s">
        <v>2442</v>
      </c>
      <c r="D135" s="56" t="s">
        <v>2441</v>
      </c>
      <c r="E135" s="56" t="s">
        <v>2379</v>
      </c>
      <c r="F135" s="60">
        <v>53.712000000000003</v>
      </c>
      <c r="G135" s="75">
        <v>15946876</v>
      </c>
      <c r="H135" s="59">
        <v>2.2290000000000001E-2</v>
      </c>
      <c r="I135" s="57">
        <v>11302.5</v>
      </c>
      <c r="J135" s="131" t="str">
        <f>_xlfn.XLOOKUP(Countries[[#This Row],[GDP ($MM)]], GDP_Category[GDP], GDP_Category[Category],, -1 )</f>
        <v>Lower Middle</v>
      </c>
      <c r="W135" s="55" t="s">
        <v>2627</v>
      </c>
    </row>
    <row r="136" spans="2:23" x14ac:dyDescent="0.3">
      <c r="B136" s="64">
        <v>134</v>
      </c>
      <c r="C136" s="56" t="s">
        <v>2517</v>
      </c>
      <c r="D136" s="56" t="s">
        <v>2516</v>
      </c>
      <c r="E136" s="56" t="s">
        <v>2379</v>
      </c>
      <c r="F136" s="60">
        <v>60.706000000000003</v>
      </c>
      <c r="G136" s="75">
        <v>12771246</v>
      </c>
      <c r="H136" s="59">
        <v>3.6700000000000003E-2</v>
      </c>
      <c r="I136" s="57">
        <v>10989.8</v>
      </c>
      <c r="J136" s="131" t="str">
        <f>_xlfn.XLOOKUP(Countries[[#This Row],[GDP ($MM)]], GDP_Category[GDP], GDP_Category[Category],, -1 )</f>
        <v>Lower Middle</v>
      </c>
      <c r="W136" s="55" t="s">
        <v>2629</v>
      </c>
    </row>
    <row r="137" spans="2:23" x14ac:dyDescent="0.3">
      <c r="B137" s="64">
        <v>135</v>
      </c>
      <c r="C137" s="56" t="s">
        <v>2409</v>
      </c>
      <c r="D137" s="56" t="s">
        <v>2408</v>
      </c>
      <c r="E137" s="56" t="s">
        <v>2379</v>
      </c>
      <c r="F137" s="60">
        <v>61.173999999999999</v>
      </c>
      <c r="G137" s="75">
        <v>11801151</v>
      </c>
      <c r="H137" s="59">
        <v>2.1250000000000002E-2</v>
      </c>
      <c r="I137" s="57">
        <v>10359</v>
      </c>
      <c r="J137" s="131" t="str">
        <f>_xlfn.XLOOKUP(Countries[[#This Row],[GDP ($MM)]], GDP_Category[GDP], GDP_Category[Category],, -1 )</f>
        <v>Lower Middle</v>
      </c>
      <c r="W137" s="55" t="s">
        <v>2630</v>
      </c>
    </row>
    <row r="138" spans="2:23" x14ac:dyDescent="0.3">
      <c r="B138" s="64">
        <v>136</v>
      </c>
      <c r="C138" s="56" t="s">
        <v>2523</v>
      </c>
      <c r="D138" s="56" t="s">
        <v>2522</v>
      </c>
      <c r="E138" s="56" t="s">
        <v>2382</v>
      </c>
      <c r="F138" s="60">
        <v>63.29</v>
      </c>
      <c r="G138" s="75">
        <v>11263770</v>
      </c>
      <c r="H138" s="59">
        <v>0.13525999999999999</v>
      </c>
      <c r="I138" s="57">
        <v>9658.08</v>
      </c>
      <c r="J138" s="131" t="str">
        <f>_xlfn.XLOOKUP(Countries[[#This Row],[GDP ($MM)]], GDP_Category[GDP], GDP_Category[Category],, -1 )</f>
        <v>Low</v>
      </c>
      <c r="W138" s="55" t="s">
        <v>2632</v>
      </c>
    </row>
    <row r="139" spans="2:23" x14ac:dyDescent="0.3">
      <c r="B139" s="64">
        <v>137</v>
      </c>
      <c r="C139" s="56" t="s">
        <v>2664</v>
      </c>
      <c r="D139" s="56" t="s">
        <v>2663</v>
      </c>
      <c r="E139" s="56" t="s">
        <v>2379</v>
      </c>
      <c r="F139" s="60">
        <v>68.340999999999994</v>
      </c>
      <c r="G139" s="75">
        <v>12626950</v>
      </c>
      <c r="H139" s="59">
        <v>9.7099999999999999E-3</v>
      </c>
      <c r="I139" s="57">
        <v>9509</v>
      </c>
      <c r="J139" s="131" t="str">
        <f>_xlfn.XLOOKUP(Countries[[#This Row],[GDP ($MM)]], GDP_Category[GDP], GDP_Category[Category],, -1 )</f>
        <v>Low</v>
      </c>
      <c r="W139" s="55" t="s">
        <v>2634</v>
      </c>
    </row>
    <row r="140" spans="2:23" x14ac:dyDescent="0.3">
      <c r="B140" s="64">
        <v>138</v>
      </c>
      <c r="C140" s="56" t="s">
        <v>2626</v>
      </c>
      <c r="D140" s="56" t="s">
        <v>2625</v>
      </c>
      <c r="E140" s="56" t="s">
        <v>2379</v>
      </c>
      <c r="F140" s="60">
        <v>61.598999999999997</v>
      </c>
      <c r="G140" s="75">
        <v>23310715</v>
      </c>
      <c r="H140" s="59">
        <v>2.7299999999999998E-3</v>
      </c>
      <c r="I140" s="57">
        <v>9239.51</v>
      </c>
      <c r="J140" s="131" t="str">
        <f>_xlfn.XLOOKUP(Countries[[#This Row],[GDP ($MM)]], GDP_Category[GDP], GDP_Category[Category],, -1 )</f>
        <v>Low</v>
      </c>
      <c r="W140" s="55" t="s">
        <v>2636</v>
      </c>
    </row>
    <row r="141" spans="2:23" x14ac:dyDescent="0.3">
      <c r="B141" s="64">
        <v>139</v>
      </c>
      <c r="C141" s="56" t="s">
        <v>2561</v>
      </c>
      <c r="D141" s="56" t="s">
        <v>2784</v>
      </c>
      <c r="E141" s="56" t="s">
        <v>2368</v>
      </c>
      <c r="F141" s="60">
        <v>71.2</v>
      </c>
      <c r="G141" s="75">
        <v>6415850</v>
      </c>
      <c r="H141" s="59">
        <v>7.17E-2</v>
      </c>
      <c r="I141" s="57">
        <v>8092.84</v>
      </c>
      <c r="J141" s="131" t="str">
        <f>_xlfn.XLOOKUP(Countries[[#This Row],[GDP ($MM)]], GDP_Category[GDP], GDP_Category[Category],, -1 )</f>
        <v>Low</v>
      </c>
      <c r="W141" s="55" t="s">
        <v>2638</v>
      </c>
    </row>
    <row r="142" spans="2:23" x14ac:dyDescent="0.3">
      <c r="B142" s="64">
        <v>140</v>
      </c>
      <c r="C142" s="56" t="s">
        <v>2711</v>
      </c>
      <c r="D142" s="56" t="s">
        <v>2710</v>
      </c>
      <c r="E142" s="56" t="s">
        <v>2368</v>
      </c>
      <c r="F142" s="60">
        <v>70.647000000000006</v>
      </c>
      <c r="G142" s="75">
        <v>9321018</v>
      </c>
      <c r="H142" s="59">
        <v>1.9220000000000001E-2</v>
      </c>
      <c r="I142" s="57">
        <v>7522.95</v>
      </c>
      <c r="J142" s="131" t="str">
        <f>_xlfn.XLOOKUP(Countries[[#This Row],[GDP ($MM)]], GDP_Category[GDP], GDP_Category[Category],, -1 )</f>
        <v>Low</v>
      </c>
      <c r="W142" s="55" t="s">
        <v>2640</v>
      </c>
    </row>
    <row r="143" spans="2:23" x14ac:dyDescent="0.3">
      <c r="B143" s="64">
        <v>141</v>
      </c>
      <c r="C143" s="56" t="s">
        <v>2582</v>
      </c>
      <c r="D143" s="56" t="s">
        <v>2581</v>
      </c>
      <c r="E143" s="56" t="s">
        <v>2379</v>
      </c>
      <c r="F143" s="60">
        <v>63.279000000000003</v>
      </c>
      <c r="G143" s="75">
        <v>18628747</v>
      </c>
      <c r="H143" s="59">
        <v>5.4299999999999994E-2</v>
      </c>
      <c r="I143" s="57">
        <v>7064.97</v>
      </c>
      <c r="J143" s="131" t="str">
        <f>_xlfn.XLOOKUP(Countries[[#This Row],[GDP ($MM)]], GDP_Category[GDP], GDP_Category[Category],, -1 )</f>
        <v>Low</v>
      </c>
      <c r="W143" s="55" t="s">
        <v>2642</v>
      </c>
    </row>
    <row r="144" spans="2:23" x14ac:dyDescent="0.3">
      <c r="B144" s="64">
        <v>142</v>
      </c>
      <c r="C144" s="56" t="s">
        <v>2490</v>
      </c>
      <c r="D144" s="56" t="s">
        <v>2489</v>
      </c>
      <c r="E144" s="56" t="s">
        <v>2374</v>
      </c>
      <c r="F144" s="60">
        <v>67.251999999999995</v>
      </c>
      <c r="G144" s="75">
        <v>889953</v>
      </c>
      <c r="H144" s="59">
        <v>4.1520000000000001E-2</v>
      </c>
      <c r="I144" s="57">
        <v>5479.5</v>
      </c>
      <c r="J144" s="131" t="str">
        <f>_xlfn.XLOOKUP(Countries[[#This Row],[GDP ($MM)]], GDP_Category[GDP], GDP_Category[Category],, -1 )</f>
        <v>Low</v>
      </c>
      <c r="W144" s="55" t="s">
        <v>2644</v>
      </c>
    </row>
    <row r="145" spans="2:23" x14ac:dyDescent="0.3">
      <c r="B145" s="64">
        <v>143</v>
      </c>
      <c r="C145" s="56" t="s">
        <v>2606</v>
      </c>
      <c r="D145" s="56" t="s">
        <v>2605</v>
      </c>
      <c r="E145" s="56" t="s">
        <v>2368</v>
      </c>
      <c r="F145" s="60">
        <v>76.667000000000002</v>
      </c>
      <c r="G145" s="75">
        <v>627987</v>
      </c>
      <c r="H145" s="59">
        <v>0.15462000000000001</v>
      </c>
      <c r="I145" s="57">
        <v>5452.17</v>
      </c>
      <c r="J145" s="131" t="str">
        <f>_xlfn.XLOOKUP(Countries[[#This Row],[GDP ($MM)]], GDP_Category[GDP], GDP_Category[Category],, -1 )</f>
        <v>Low</v>
      </c>
      <c r="W145" s="55" t="s">
        <v>2646</v>
      </c>
    </row>
    <row r="146" spans="2:23" x14ac:dyDescent="0.3">
      <c r="B146" s="64">
        <v>144</v>
      </c>
      <c r="C146" s="56" t="s">
        <v>2594</v>
      </c>
      <c r="D146" s="56" t="s">
        <v>2593</v>
      </c>
      <c r="E146" s="56" t="s">
        <v>2379</v>
      </c>
      <c r="F146" s="60">
        <v>64.463999999999999</v>
      </c>
      <c r="G146" s="75">
        <v>4525696</v>
      </c>
      <c r="H146" s="59">
        <v>1.35E-2</v>
      </c>
      <c r="I146" s="57">
        <v>5365.87</v>
      </c>
      <c r="J146" s="131" t="str">
        <f>_xlfn.XLOOKUP(Countries[[#This Row],[GDP ($MM)]], GDP_Category[GDP], GDP_Category[Category],, -1 )</f>
        <v>Low</v>
      </c>
      <c r="W146" s="55" t="s">
        <v>2648</v>
      </c>
    </row>
    <row r="147" spans="2:23" x14ac:dyDescent="0.3">
      <c r="B147" s="64">
        <v>145</v>
      </c>
      <c r="C147" s="56" t="s">
        <v>2717</v>
      </c>
      <c r="D147" s="56" t="s">
        <v>2716</v>
      </c>
      <c r="E147" s="56" t="s">
        <v>2379</v>
      </c>
      <c r="F147" s="60">
        <v>60.488999999999997</v>
      </c>
      <c r="G147" s="75">
        <v>8082366</v>
      </c>
      <c r="H147" s="59">
        <v>1.668E-2</v>
      </c>
      <c r="I147" s="57">
        <v>5300.21</v>
      </c>
      <c r="J147" s="131" t="str">
        <f>_xlfn.XLOOKUP(Countries[[#This Row],[GDP ($MM)]], GDP_Category[GDP], GDP_Category[Category],, -1 )</f>
        <v>Low</v>
      </c>
      <c r="W147" s="55" t="s">
        <v>2650</v>
      </c>
    </row>
    <row r="148" spans="2:23" x14ac:dyDescent="0.3">
      <c r="B148" s="64">
        <v>146</v>
      </c>
      <c r="C148" s="56" t="s">
        <v>2586</v>
      </c>
      <c r="D148" s="56" t="s">
        <v>2585</v>
      </c>
      <c r="E148" s="56" t="s">
        <v>2365</v>
      </c>
      <c r="F148" s="60">
        <v>78.325000000000003</v>
      </c>
      <c r="G148" s="75">
        <v>530953</v>
      </c>
      <c r="H148" s="59">
        <v>6.7500000000000004E-2</v>
      </c>
      <c r="I148" s="57">
        <v>5272.29</v>
      </c>
      <c r="J148" s="131" t="str">
        <f>_xlfn.XLOOKUP(Countries[[#This Row],[GDP ($MM)]], GDP_Category[GDP], GDP_Category[Category],, -1 )</f>
        <v>Low</v>
      </c>
      <c r="W148" s="55" t="s">
        <v>2652</v>
      </c>
    </row>
    <row r="149" spans="2:23" x14ac:dyDescent="0.3">
      <c r="B149" s="64">
        <v>147</v>
      </c>
      <c r="C149" s="56" t="s">
        <v>2689</v>
      </c>
      <c r="D149" s="56" t="s">
        <v>2688</v>
      </c>
      <c r="E149" s="56" t="s">
        <v>2379</v>
      </c>
      <c r="F149" s="60">
        <v>56.709000000000003</v>
      </c>
      <c r="G149" s="75">
        <v>15442905</v>
      </c>
      <c r="H149" s="59">
        <v>0.13955999999999999</v>
      </c>
      <c r="I149" s="57">
        <v>4721</v>
      </c>
      <c r="J149" s="131" t="str">
        <f>_xlfn.XLOOKUP(Countries[[#This Row],[GDP ($MM)]], GDP_Category[GDP], GDP_Category[Category],, -1 )</f>
        <v>Low</v>
      </c>
      <c r="W149" s="55" t="s">
        <v>2654</v>
      </c>
    </row>
    <row r="150" spans="2:23" x14ac:dyDescent="0.3">
      <c r="B150" s="64">
        <v>148</v>
      </c>
      <c r="C150" s="56" t="s">
        <v>2484</v>
      </c>
      <c r="D150" s="56" t="s">
        <v>2483</v>
      </c>
      <c r="E150" s="56" t="s">
        <v>2379</v>
      </c>
      <c r="F150" s="60">
        <v>58.319000000000003</v>
      </c>
      <c r="G150" s="75">
        <v>1148130</v>
      </c>
      <c r="H150" s="59">
        <v>0.22477</v>
      </c>
      <c r="I150" s="57">
        <v>4703.79</v>
      </c>
      <c r="J150" s="131" t="str">
        <f>_xlfn.XLOOKUP(Countries[[#This Row],[GDP ($MM)]], GDP_Category[GDP], GDP_Category[Category],, -1 )</f>
        <v>Low</v>
      </c>
      <c r="W150" s="55" t="s">
        <v>2656</v>
      </c>
    </row>
    <row r="151" spans="2:23" x14ac:dyDescent="0.3">
      <c r="B151" s="64">
        <v>149</v>
      </c>
      <c r="C151" s="56" t="s">
        <v>2679</v>
      </c>
      <c r="D151" s="56" t="s">
        <v>2678</v>
      </c>
      <c r="E151" s="56" t="s">
        <v>2379</v>
      </c>
      <c r="F151" s="60">
        <v>53.895000000000003</v>
      </c>
      <c r="G151" s="75">
        <v>7813215</v>
      </c>
      <c r="H151" s="59">
        <v>4.3129999999999995E-2</v>
      </c>
      <c r="I151" s="57">
        <v>3999.95</v>
      </c>
      <c r="J151" s="131" t="str">
        <f>_xlfn.XLOOKUP(Countries[[#This Row],[GDP ($MM)]], GDP_Category[GDP], GDP_Category[Category],, -1 )</f>
        <v>Low</v>
      </c>
      <c r="W151" s="55" t="s">
        <v>2658</v>
      </c>
    </row>
    <row r="152" spans="2:23" x14ac:dyDescent="0.3">
      <c r="B152" s="64">
        <v>150</v>
      </c>
      <c r="C152" s="56" t="s">
        <v>2521</v>
      </c>
      <c r="D152" s="56" t="s">
        <v>2520</v>
      </c>
      <c r="E152" s="56" t="s">
        <v>2382</v>
      </c>
      <c r="F152" s="60">
        <v>69.623999999999995</v>
      </c>
      <c r="G152" s="75">
        <v>782766</v>
      </c>
      <c r="H152" s="59">
        <v>0.12150999999999999</v>
      </c>
      <c r="I152" s="57">
        <v>3610.44</v>
      </c>
      <c r="J152" s="131" t="str">
        <f>_xlfn.XLOOKUP(Countries[[#This Row],[GDP ($MM)]], GDP_Category[GDP], GDP_Category[Category],, -1 )</f>
        <v>Low</v>
      </c>
      <c r="W152" s="55" t="s">
        <v>2660</v>
      </c>
    </row>
    <row r="153" spans="2:23" x14ac:dyDescent="0.3">
      <c r="B153" s="64">
        <v>151</v>
      </c>
      <c r="C153" s="56" t="s">
        <v>2704</v>
      </c>
      <c r="D153" s="56" t="s">
        <v>2703</v>
      </c>
      <c r="E153" s="56" t="s">
        <v>2382</v>
      </c>
      <c r="F153" s="60">
        <v>71.462999999999994</v>
      </c>
      <c r="G153" s="75">
        <v>581372</v>
      </c>
      <c r="H153" s="59">
        <v>7.6310000000000003E-2</v>
      </c>
      <c r="I153" s="57">
        <v>3427.27</v>
      </c>
      <c r="J153" s="131" t="str">
        <f>_xlfn.XLOOKUP(Countries[[#This Row],[GDP ($MM)]], GDP_Category[GDP], GDP_Category[Category],, -1 )</f>
        <v>Low</v>
      </c>
      <c r="W153" s="55" t="s">
        <v>2777</v>
      </c>
    </row>
    <row r="154" spans="2:23" x14ac:dyDescent="0.3">
      <c r="B154" s="64">
        <v>152</v>
      </c>
      <c r="C154" s="56" t="s">
        <v>2569</v>
      </c>
      <c r="D154" s="56" t="s">
        <v>2568</v>
      </c>
      <c r="E154" s="56" t="s">
        <v>2379</v>
      </c>
      <c r="F154" s="60">
        <v>63.295000000000002</v>
      </c>
      <c r="G154" s="75">
        <v>4937374</v>
      </c>
      <c r="H154" s="59">
        <v>2.3300000000000001E-2</v>
      </c>
      <c r="I154" s="57">
        <v>3249</v>
      </c>
      <c r="J154" s="131" t="str">
        <f>_xlfn.XLOOKUP(Countries[[#This Row],[GDP ($MM)]], GDP_Category[GDP], GDP_Category[Category],, -1 )</f>
        <v>Low</v>
      </c>
      <c r="W154" s="55" t="s">
        <v>2663</v>
      </c>
    </row>
    <row r="155" spans="2:23" x14ac:dyDescent="0.3">
      <c r="B155" s="64">
        <v>153</v>
      </c>
      <c r="C155" s="56" t="s">
        <v>2376</v>
      </c>
      <c r="D155" s="56" t="s">
        <v>2375</v>
      </c>
      <c r="E155" s="56" t="s">
        <v>2368</v>
      </c>
      <c r="F155" s="60">
        <v>0</v>
      </c>
      <c r="G155" s="75">
        <v>77142</v>
      </c>
      <c r="H155" s="61"/>
      <c r="I155" s="57">
        <v>3236.54</v>
      </c>
      <c r="J155" s="131" t="str">
        <f>_xlfn.XLOOKUP(Countries[[#This Row],[GDP ($MM)]], GDP_Category[GDP], GDP_Category[Category],, -1 )</f>
        <v>Low</v>
      </c>
      <c r="W155" s="55" t="s">
        <v>2796</v>
      </c>
    </row>
    <row r="156" spans="2:23" x14ac:dyDescent="0.3">
      <c r="B156" s="64">
        <v>154</v>
      </c>
      <c r="C156" s="56" t="s">
        <v>2429</v>
      </c>
      <c r="D156" s="56" t="s">
        <v>2428</v>
      </c>
      <c r="E156" s="56" t="s">
        <v>2379</v>
      </c>
      <c r="F156" s="60">
        <v>60.898000000000003</v>
      </c>
      <c r="G156" s="75">
        <v>10864245</v>
      </c>
      <c r="H156" s="59">
        <v>1.528E-2</v>
      </c>
      <c r="I156" s="57">
        <v>3078.03</v>
      </c>
      <c r="J156" s="131" t="str">
        <f>_xlfn.XLOOKUP(Countries[[#This Row],[GDP ($MM)]], GDP_Category[GDP], GDP_Category[Category],, -1 )</f>
        <v>Low</v>
      </c>
      <c r="W156" s="55" t="s">
        <v>2792</v>
      </c>
    </row>
    <row r="157" spans="2:23" x14ac:dyDescent="0.3">
      <c r="B157" s="64">
        <v>155</v>
      </c>
      <c r="C157" s="56" t="s">
        <v>2567</v>
      </c>
      <c r="D157" s="56" t="s">
        <v>2566</v>
      </c>
      <c r="E157" s="56" t="s">
        <v>2379</v>
      </c>
      <c r="F157" s="60">
        <v>52.947000000000003</v>
      </c>
      <c r="G157" s="75">
        <v>2125268</v>
      </c>
      <c r="H157" s="59">
        <v>0.23596</v>
      </c>
      <c r="I157" s="57">
        <v>2791.76</v>
      </c>
      <c r="J157" s="131" t="str">
        <f>_xlfn.XLOOKUP(Countries[[#This Row],[GDP ($MM)]], GDP_Category[GDP], GDP_Category[Category],, -1 )</f>
        <v>Low</v>
      </c>
      <c r="W157" s="55" t="s">
        <v>2794</v>
      </c>
    </row>
    <row r="158" spans="2:23" x14ac:dyDescent="0.3">
      <c r="B158" s="64">
        <v>156</v>
      </c>
      <c r="C158" s="56" t="s">
        <v>2414</v>
      </c>
      <c r="D158" s="56" t="s">
        <v>2413</v>
      </c>
      <c r="E158" s="56" t="s">
        <v>2365</v>
      </c>
      <c r="F158" s="60">
        <v>71.129000000000005</v>
      </c>
      <c r="G158" s="75">
        <v>763092</v>
      </c>
      <c r="H158" s="59">
        <v>2.197E-2</v>
      </c>
      <c r="I158" s="57">
        <v>2534.9699999999998</v>
      </c>
      <c r="J158" s="131" t="str">
        <f>_xlfn.XLOOKUP(Countries[[#This Row],[GDP ($MM)]], GDP_Category[GDP], GDP_Category[Category],, -1 )</f>
        <v>Low</v>
      </c>
      <c r="W158" s="55" t="s">
        <v>2665</v>
      </c>
    </row>
    <row r="159" spans="2:23" x14ac:dyDescent="0.3">
      <c r="B159" s="64">
        <v>157</v>
      </c>
      <c r="C159" s="56" t="s">
        <v>2440</v>
      </c>
      <c r="D159" s="56" t="s">
        <v>2439</v>
      </c>
      <c r="E159" s="56" t="s">
        <v>2379</v>
      </c>
      <c r="F159" s="60">
        <v>52.24</v>
      </c>
      <c r="G159" s="75">
        <v>4745185</v>
      </c>
      <c r="H159" s="59">
        <v>6.4829999999999999E-2</v>
      </c>
      <c r="I159" s="57">
        <v>2379.7199999999998</v>
      </c>
      <c r="J159" s="131" t="str">
        <f>_xlfn.XLOOKUP(Countries[[#This Row],[GDP ($MM)]], GDP_Category[GDP], GDP_Category[Category],, -1 )</f>
        <v>Low</v>
      </c>
      <c r="W159" s="55" t="s">
        <v>2667</v>
      </c>
    </row>
    <row r="160" spans="2:23" x14ac:dyDescent="0.3">
      <c r="B160" s="64">
        <v>158</v>
      </c>
      <c r="C160" s="56" t="s">
        <v>2430</v>
      </c>
      <c r="D160" s="56" t="s">
        <v>2789</v>
      </c>
      <c r="E160" s="56" t="s">
        <v>2379</v>
      </c>
      <c r="F160" s="60">
        <v>72.569999999999993</v>
      </c>
      <c r="G160" s="75">
        <v>549935</v>
      </c>
      <c r="H160" s="59">
        <v>0.12275999999999999</v>
      </c>
      <c r="I160" s="57">
        <v>1986.93</v>
      </c>
      <c r="J160" s="131" t="str">
        <f>_xlfn.XLOOKUP(Countries[[#This Row],[GDP ($MM)]], GDP_Category[GDP], GDP_Category[Category],, -1 )</f>
        <v>Low</v>
      </c>
      <c r="W160" s="55" t="s">
        <v>2791</v>
      </c>
    </row>
    <row r="161" spans="2:23" x14ac:dyDescent="0.3">
      <c r="B161" s="64">
        <v>159</v>
      </c>
      <c r="C161" s="56" t="s">
        <v>2467</v>
      </c>
      <c r="D161" s="56" t="s">
        <v>2466</v>
      </c>
      <c r="E161" s="56" t="s">
        <v>2371</v>
      </c>
      <c r="F161" s="60">
        <v>65.893000000000001</v>
      </c>
      <c r="G161" s="75">
        <v>973560</v>
      </c>
      <c r="H161" s="59">
        <v>0.11122</v>
      </c>
      <c r="I161" s="57">
        <v>1965.98</v>
      </c>
      <c r="J161" s="131" t="str">
        <f>_xlfn.XLOOKUP(Countries[[#This Row],[GDP ($MM)]], GDP_Category[GDP], GDP_Category[Category],, -1 )</f>
        <v>Low</v>
      </c>
      <c r="W161" s="55" t="s">
        <v>2670</v>
      </c>
    </row>
    <row r="162" spans="2:23" x14ac:dyDescent="0.3">
      <c r="B162" s="64">
        <v>160</v>
      </c>
      <c r="C162" s="56" t="s">
        <v>2407</v>
      </c>
      <c r="D162" s="56" t="s">
        <v>2406</v>
      </c>
      <c r="E162" s="56" t="s">
        <v>2382</v>
      </c>
      <c r="F162" s="60">
        <v>74.364999999999995</v>
      </c>
      <c r="G162" s="75">
        <v>390353</v>
      </c>
      <c r="H162" s="59">
        <v>9.3679999999999999E-2</v>
      </c>
      <c r="I162" s="57">
        <v>1925</v>
      </c>
      <c r="J162" s="131" t="str">
        <f>_xlfn.XLOOKUP(Countries[[#This Row],[GDP ($MM)]], GDP_Category[GDP], GDP_Category[Category],, -1 )</f>
        <v>Low</v>
      </c>
      <c r="W162" s="55" t="s">
        <v>2672</v>
      </c>
    </row>
    <row r="163" spans="2:23" x14ac:dyDescent="0.3">
      <c r="B163" s="64">
        <v>161</v>
      </c>
      <c r="C163" s="56" t="s">
        <v>2699</v>
      </c>
      <c r="D163" s="56" t="s">
        <v>2792</v>
      </c>
      <c r="E163" s="56" t="s">
        <v>2382</v>
      </c>
      <c r="F163" s="60">
        <v>75.906999999999996</v>
      </c>
      <c r="G163" s="75">
        <v>182790</v>
      </c>
      <c r="H163" s="59">
        <v>2.8680000000000001E-2</v>
      </c>
      <c r="I163" s="57">
        <v>1876.19</v>
      </c>
      <c r="J163" s="131" t="str">
        <f>_xlfn.XLOOKUP(Countries[[#This Row],[GDP ($MM)]], GDP_Category[GDP], GDP_Category[Category],, -1 )</f>
        <v>Low</v>
      </c>
      <c r="W163" s="55" t="s">
        <v>2674</v>
      </c>
    </row>
    <row r="164" spans="2:23" x14ac:dyDescent="0.3">
      <c r="B164" s="64">
        <v>162</v>
      </c>
      <c r="C164" s="56" t="s">
        <v>2499</v>
      </c>
      <c r="D164" s="56" t="s">
        <v>2787</v>
      </c>
      <c r="E164" s="56" t="s">
        <v>2379</v>
      </c>
      <c r="F164" s="60">
        <v>61.44</v>
      </c>
      <c r="G164" s="75">
        <v>2347706</v>
      </c>
      <c r="H164" s="59">
        <v>8.9499999999999996E-2</v>
      </c>
      <c r="I164" s="57">
        <v>1624.46</v>
      </c>
      <c r="J164" s="131" t="str">
        <f>_xlfn.XLOOKUP(Countries[[#This Row],[GDP ($MM)]], GDP_Category[GDP], GDP_Category[Category],, -1 )</f>
        <v>Low</v>
      </c>
      <c r="W164" s="55" t="s">
        <v>2676</v>
      </c>
    </row>
    <row r="165" spans="2:23" x14ac:dyDescent="0.3">
      <c r="B165" s="64">
        <v>163</v>
      </c>
      <c r="C165" s="56" t="s">
        <v>2381</v>
      </c>
      <c r="D165" s="56" t="s">
        <v>2380</v>
      </c>
      <c r="E165" s="56" t="s">
        <v>2382</v>
      </c>
      <c r="F165" s="60">
        <v>76.751999999999995</v>
      </c>
      <c r="G165" s="75">
        <v>97118</v>
      </c>
      <c r="H165" s="61"/>
      <c r="I165" s="57">
        <v>1623.8</v>
      </c>
      <c r="J165" s="131" t="str">
        <f>_xlfn.XLOOKUP(Countries[[#This Row],[GDP ($MM)]], GDP_Category[GDP], GDP_Category[Category],, -1 )</f>
        <v>Low</v>
      </c>
      <c r="W165" s="55" t="s">
        <v>2678</v>
      </c>
    </row>
    <row r="166" spans="2:23" x14ac:dyDescent="0.3">
      <c r="B166" s="64">
        <v>164</v>
      </c>
      <c r="C166" s="56" t="s">
        <v>2677</v>
      </c>
      <c r="D166" s="56" t="s">
        <v>2676</v>
      </c>
      <c r="E166" s="56" t="s">
        <v>2379</v>
      </c>
      <c r="F166" s="60">
        <v>74.3</v>
      </c>
      <c r="G166" s="75">
        <v>97739</v>
      </c>
      <c r="H166" s="61"/>
      <c r="I166" s="57">
        <v>1590.18</v>
      </c>
      <c r="J166" s="131" t="str">
        <f>_xlfn.XLOOKUP(Countries[[#This Row],[GDP ($MM)]], GDP_Category[GDP], GDP_Category[Category],, -1 )</f>
        <v>Low</v>
      </c>
      <c r="W166" s="55" t="s">
        <v>2680</v>
      </c>
    </row>
    <row r="167" spans="2:23" x14ac:dyDescent="0.3">
      <c r="B167" s="64">
        <v>165</v>
      </c>
      <c r="C167" s="56" t="s">
        <v>2519</v>
      </c>
      <c r="D167" s="56" t="s">
        <v>2518</v>
      </c>
      <c r="E167" s="56" t="s">
        <v>2379</v>
      </c>
      <c r="F167" s="60">
        <v>57.673000000000002</v>
      </c>
      <c r="G167" s="75">
        <v>1920922</v>
      </c>
      <c r="H167" s="59">
        <v>4.5699999999999998E-2</v>
      </c>
      <c r="I167" s="57">
        <v>1458.16</v>
      </c>
      <c r="J167" s="131" t="str">
        <f>_xlfn.XLOOKUP(Countries[[#This Row],[GDP ($MM)]], GDP_Category[GDP], GDP_Category[Category],, -1 )</f>
        <v>Low</v>
      </c>
      <c r="W167" s="55" t="s">
        <v>2797</v>
      </c>
    </row>
    <row r="168" spans="2:23" x14ac:dyDescent="0.3">
      <c r="B168" s="64">
        <v>166</v>
      </c>
      <c r="C168" s="56" t="s">
        <v>2687</v>
      </c>
      <c r="D168" s="56" t="s">
        <v>2686</v>
      </c>
      <c r="E168" s="56" t="s">
        <v>2374</v>
      </c>
      <c r="F168" s="60">
        <v>72.644999999999996</v>
      </c>
      <c r="G168" s="75">
        <v>669823</v>
      </c>
      <c r="H168" s="59">
        <v>1.7899999999999999E-2</v>
      </c>
      <c r="I168" s="57">
        <v>1411.9</v>
      </c>
      <c r="J168" s="131" t="str">
        <f>_xlfn.XLOOKUP(Countries[[#This Row],[GDP ($MM)]], GDP_Category[GDP], GDP_Category[Category],, -1 )</f>
        <v>Low</v>
      </c>
      <c r="W168" s="55" t="s">
        <v>2785</v>
      </c>
    </row>
    <row r="169" spans="2:23" x14ac:dyDescent="0.3">
      <c r="B169" s="64">
        <v>167</v>
      </c>
      <c r="C169" s="56" t="s">
        <v>2511</v>
      </c>
      <c r="D169" s="56" t="s">
        <v>2510</v>
      </c>
      <c r="E169" s="56" t="s">
        <v>2382</v>
      </c>
      <c r="F169" s="60">
        <v>72.388000000000005</v>
      </c>
      <c r="G169" s="75">
        <v>112003</v>
      </c>
      <c r="H169" s="61"/>
      <c r="I169" s="57">
        <v>1207.45</v>
      </c>
      <c r="J169" s="131" t="str">
        <f>_xlfn.XLOOKUP(Countries[[#This Row],[GDP ($MM)]], GDP_Category[GDP], GDP_Category[Category],, -1 )</f>
        <v>Low</v>
      </c>
      <c r="W169" s="55" t="s">
        <v>2684</v>
      </c>
    </row>
    <row r="170" spans="2:23" x14ac:dyDescent="0.3">
      <c r="B170" s="64">
        <v>168</v>
      </c>
      <c r="C170" s="56" t="s">
        <v>2450</v>
      </c>
      <c r="D170" s="56" t="s">
        <v>2449</v>
      </c>
      <c r="E170" s="56" t="s">
        <v>2379</v>
      </c>
      <c r="F170" s="60">
        <v>63.911999999999999</v>
      </c>
      <c r="G170" s="75">
        <v>850886</v>
      </c>
      <c r="H170" s="59">
        <v>3.7100000000000001E-2</v>
      </c>
      <c r="I170" s="57">
        <v>1203.08</v>
      </c>
      <c r="J170" s="131" t="str">
        <f>_xlfn.XLOOKUP(Countries[[#This Row],[GDP ($MM)]], GDP_Category[GDP], GDP_Category[Category],, -1 )</f>
        <v>Low</v>
      </c>
      <c r="W170" s="55" t="s">
        <v>2686</v>
      </c>
    </row>
    <row r="171" spans="2:23" x14ac:dyDescent="0.3">
      <c r="B171" s="64">
        <v>169</v>
      </c>
      <c r="C171" s="56" t="s">
        <v>2698</v>
      </c>
      <c r="D171" s="56" t="s">
        <v>2796</v>
      </c>
      <c r="E171" s="56" t="s">
        <v>2382</v>
      </c>
      <c r="F171" s="60">
        <v>0</v>
      </c>
      <c r="G171" s="75">
        <v>52823</v>
      </c>
      <c r="H171" s="61"/>
      <c r="I171" s="57">
        <v>1039.8800000000001</v>
      </c>
      <c r="J171" s="131" t="str">
        <f>_xlfn.XLOOKUP(Countries[[#This Row],[GDP ($MM)]], GDP_Category[GDP], GDP_Category[Category],, -1 )</f>
        <v>Low</v>
      </c>
      <c r="W171" s="55" t="s">
        <v>2688</v>
      </c>
    </row>
    <row r="172" spans="2:23" x14ac:dyDescent="0.3">
      <c r="B172" s="64">
        <v>170</v>
      </c>
      <c r="C172" s="56" t="s">
        <v>2729</v>
      </c>
      <c r="D172" s="56" t="s">
        <v>2728</v>
      </c>
      <c r="E172" s="56" t="s">
        <v>2382</v>
      </c>
      <c r="F172" s="60">
        <v>0</v>
      </c>
      <c r="G172" s="75">
        <v>38191</v>
      </c>
      <c r="H172" s="61"/>
      <c r="I172" s="57">
        <v>1022.31201</v>
      </c>
      <c r="J172" s="131" t="str">
        <f>_xlfn.XLOOKUP(Countries[[#This Row],[GDP ($MM)]], GDP_Category[GDP], GDP_Category[Category],, -1 )</f>
        <v>Low</v>
      </c>
      <c r="W172" s="55" t="s">
        <v>2690</v>
      </c>
    </row>
    <row r="173" spans="2:23" x14ac:dyDescent="0.3">
      <c r="B173" s="64">
        <v>171</v>
      </c>
      <c r="C173" s="56" t="s">
        <v>2747</v>
      </c>
      <c r="D173" s="56" t="s">
        <v>2746</v>
      </c>
      <c r="E173" s="56" t="s">
        <v>2374</v>
      </c>
      <c r="F173" s="60">
        <v>70.171999999999997</v>
      </c>
      <c r="G173" s="75">
        <v>299882</v>
      </c>
      <c r="H173" s="59">
        <v>5.4899999999999997E-2</v>
      </c>
      <c r="I173" s="57">
        <v>887.81799999999998</v>
      </c>
      <c r="J173" s="131" t="str">
        <f>_xlfn.XLOOKUP(Countries[[#This Row],[GDP ($MM)]], GDP_Category[GDP], GDP_Category[Category],, -1 )</f>
        <v>Very Low</v>
      </c>
      <c r="W173" s="55" t="s">
        <v>2692</v>
      </c>
    </row>
    <row r="174" spans="2:23" x14ac:dyDescent="0.3">
      <c r="B174" s="64">
        <v>172</v>
      </c>
      <c r="C174" s="56" t="s">
        <v>2666</v>
      </c>
      <c r="D174" s="56" t="s">
        <v>2665</v>
      </c>
      <c r="E174" s="56" t="s">
        <v>2374</v>
      </c>
      <c r="F174" s="60">
        <v>73.046000000000006</v>
      </c>
      <c r="G174" s="75">
        <v>197097</v>
      </c>
      <c r="H174" s="59">
        <v>8.3249999999999991E-2</v>
      </c>
      <c r="I174" s="57">
        <v>861.495</v>
      </c>
      <c r="J174" s="131" t="str">
        <f>_xlfn.XLOOKUP(Countries[[#This Row],[GDP ($MM)]], GDP_Category[GDP], GDP_Category[Category],, -1 )</f>
        <v>Very Low</v>
      </c>
      <c r="W174" s="55" t="s">
        <v>2694</v>
      </c>
    </row>
    <row r="175" spans="2:23" x14ac:dyDescent="0.3">
      <c r="B175" s="64">
        <v>173</v>
      </c>
      <c r="C175" s="56" t="s">
        <v>2700</v>
      </c>
      <c r="D175" s="56" t="s">
        <v>2794</v>
      </c>
      <c r="E175" s="56" t="s">
        <v>2382</v>
      </c>
      <c r="F175" s="60">
        <v>72.3</v>
      </c>
      <c r="G175" s="75">
        <v>110589</v>
      </c>
      <c r="H175" s="59">
        <v>0.19760999999999998</v>
      </c>
      <c r="I175" s="57">
        <v>813.09400000000005</v>
      </c>
      <c r="J175" s="131" t="str">
        <f>_xlfn.XLOOKUP(Countries[[#This Row],[GDP ($MM)]], GDP_Category[GDP], GDP_Category[Category],, -1 )</f>
        <v>Very Low</v>
      </c>
      <c r="W175" s="55" t="s">
        <v>2696</v>
      </c>
    </row>
    <row r="176" spans="2:23" x14ac:dyDescent="0.3">
      <c r="B176" s="64">
        <v>174</v>
      </c>
      <c r="C176" s="56" t="s">
        <v>2469</v>
      </c>
      <c r="D176" s="56" t="s">
        <v>2468</v>
      </c>
      <c r="E176" s="56" t="s">
        <v>2382</v>
      </c>
      <c r="F176" s="60">
        <v>0</v>
      </c>
      <c r="G176" s="75">
        <v>71808</v>
      </c>
      <c r="H176" s="61"/>
      <c r="I176" s="57">
        <v>503.64600000000002</v>
      </c>
      <c r="J176" s="131" t="str">
        <f>_xlfn.XLOOKUP(Countries[[#This Row],[GDP ($MM)]], GDP_Category[GDP], GDP_Category[Category],, -1 )</f>
        <v>Very Low</v>
      </c>
      <c r="W176" s="55" t="s">
        <v>2701</v>
      </c>
    </row>
    <row r="177" spans="2:23" x14ac:dyDescent="0.3">
      <c r="B177" s="64">
        <v>175</v>
      </c>
      <c r="C177" s="56" t="s">
        <v>2719</v>
      </c>
      <c r="D177" s="56" t="s">
        <v>2718</v>
      </c>
      <c r="E177" s="56" t="s">
        <v>2374</v>
      </c>
      <c r="F177" s="60">
        <v>70.700999999999993</v>
      </c>
      <c r="G177" s="75">
        <v>110940</v>
      </c>
      <c r="H177" s="59">
        <v>1.2699999999999999E-2</v>
      </c>
      <c r="I177" s="57">
        <v>450.35300000000001</v>
      </c>
      <c r="J177" s="131" t="str">
        <f>_xlfn.XLOOKUP(Countries[[#This Row],[GDP ($MM)]], GDP_Category[GDP], GDP_Category[Category],, -1 )</f>
        <v>Very Low</v>
      </c>
      <c r="W177" s="55" t="s">
        <v>2703</v>
      </c>
    </row>
    <row r="178" spans="2:23" x14ac:dyDescent="0.3">
      <c r="B178" s="64">
        <v>176</v>
      </c>
      <c r="C178" s="56" t="s">
        <v>2669</v>
      </c>
      <c r="D178" s="56" t="s">
        <v>2791</v>
      </c>
      <c r="E178" s="56" t="s">
        <v>2379</v>
      </c>
      <c r="F178" s="60">
        <v>69.933000000000007</v>
      </c>
      <c r="G178" s="75">
        <v>215056</v>
      </c>
      <c r="H178" s="59">
        <v>0.13319</v>
      </c>
      <c r="I178" s="57">
        <v>422.29700000000003</v>
      </c>
      <c r="J178" s="131" t="str">
        <f>_xlfn.XLOOKUP(Countries[[#This Row],[GDP ($MM)]], GDP_Category[GDP], GDP_Category[Category],, -1 )</f>
        <v>Very Low</v>
      </c>
      <c r="W178" s="55" t="s">
        <v>2705</v>
      </c>
    </row>
    <row r="179" spans="2:23" x14ac:dyDescent="0.3">
      <c r="B179" s="64">
        <v>177</v>
      </c>
      <c r="C179" s="56" t="s">
        <v>2641</v>
      </c>
      <c r="D179" s="56" t="s">
        <v>2640</v>
      </c>
      <c r="E179" s="56" t="s">
        <v>2374</v>
      </c>
      <c r="F179" s="60">
        <v>0</v>
      </c>
      <c r="G179" s="75">
        <v>18008</v>
      </c>
      <c r="H179" s="61"/>
      <c r="I179" s="57">
        <v>310.11114500000002</v>
      </c>
      <c r="J179" s="131" t="str">
        <f>_xlfn.XLOOKUP(Countries[[#This Row],[GDP ($MM)]], GDP_Category[GDP], GDP_Category[Category],, -1 )</f>
        <v>Very Low</v>
      </c>
      <c r="W179" s="55" t="s">
        <v>2707</v>
      </c>
    </row>
    <row r="180" spans="2:23" x14ac:dyDescent="0.3">
      <c r="B180" s="64">
        <v>178</v>
      </c>
      <c r="C180" s="56" t="s">
        <v>2592</v>
      </c>
      <c r="D180" s="56" t="s">
        <v>2591</v>
      </c>
      <c r="E180" s="56" t="s">
        <v>2374</v>
      </c>
      <c r="F180" s="60">
        <v>0</v>
      </c>
      <c r="G180" s="75">
        <v>58791</v>
      </c>
      <c r="H180" s="61"/>
      <c r="I180" s="57">
        <v>211.524</v>
      </c>
      <c r="J180" s="131" t="str">
        <f>_xlfn.XLOOKUP(Countries[[#This Row],[GDP ($MM)]], GDP_Category[GDP], GDP_Category[Category],, -1 )</f>
        <v>Very Low</v>
      </c>
      <c r="W180" s="55" t="s">
        <v>2782</v>
      </c>
    </row>
    <row r="181" spans="2:23" x14ac:dyDescent="0.3">
      <c r="B181" s="64">
        <v>179</v>
      </c>
      <c r="C181" s="56" t="s">
        <v>2557</v>
      </c>
      <c r="D181" s="56" t="s">
        <v>2556</v>
      </c>
      <c r="E181" s="56" t="s">
        <v>2374</v>
      </c>
      <c r="F181" s="60">
        <v>67.850999999999999</v>
      </c>
      <c r="G181" s="75">
        <v>117606</v>
      </c>
      <c r="H181" s="61"/>
      <c r="I181" s="57">
        <v>188.285</v>
      </c>
      <c r="J181" s="131" t="str">
        <f>_xlfn.XLOOKUP(Countries[[#This Row],[GDP ($MM)]], GDP_Category[GDP], GDP_Category[Category],, -1 )</f>
        <v>Very Low</v>
      </c>
      <c r="W181" s="55" t="s">
        <v>2710</v>
      </c>
    </row>
    <row r="182" spans="2:23" x14ac:dyDescent="0.3">
      <c r="B182" s="64">
        <v>180</v>
      </c>
      <c r="C182" s="56" t="s">
        <v>2731</v>
      </c>
      <c r="D182" s="56" t="s">
        <v>2730</v>
      </c>
      <c r="E182" s="56" t="s">
        <v>2374</v>
      </c>
      <c r="F182" s="60">
        <v>0</v>
      </c>
      <c r="G182" s="75">
        <v>11646</v>
      </c>
      <c r="H182" s="61"/>
      <c r="I182" s="57">
        <v>42.587800000000001</v>
      </c>
      <c r="J182" s="131" t="str">
        <f>_xlfn.XLOOKUP(Countries[[#This Row],[GDP ($MM)]], GDP_Category[GDP], GDP_Category[Category],, -1 )</f>
        <v>Very Low</v>
      </c>
      <c r="W182" s="55" t="s">
        <v>2712</v>
      </c>
    </row>
    <row r="183" spans="2:23" x14ac:dyDescent="0.3">
      <c r="B183" s="64">
        <v>181</v>
      </c>
      <c r="C183" s="56" t="s">
        <v>2535</v>
      </c>
      <c r="D183" s="56" t="s">
        <v>2778</v>
      </c>
      <c r="E183" s="56" t="s">
        <v>2371</v>
      </c>
      <c r="F183" s="60">
        <v>76.271000000000001</v>
      </c>
      <c r="G183" s="75">
        <v>82913906</v>
      </c>
      <c r="H183" s="59">
        <v>0.11994999999999999</v>
      </c>
      <c r="I183" s="59"/>
      <c r="J183" s="131" t="str">
        <f>_xlfn.XLOOKUP(Countries[[#This Row],[GDP ($MM)]], GDP_Category[GDP], GDP_Category[Category],, -1 )</f>
        <v>-</v>
      </c>
      <c r="W183" s="55" t="s">
        <v>2714</v>
      </c>
    </row>
    <row r="184" spans="2:23" x14ac:dyDescent="0.3">
      <c r="B184" s="64">
        <v>182</v>
      </c>
      <c r="C184" s="56" t="s">
        <v>2748</v>
      </c>
      <c r="D184" s="56" t="s">
        <v>2780</v>
      </c>
      <c r="E184" s="56" t="s">
        <v>2382</v>
      </c>
      <c r="F184" s="60">
        <v>72.245999999999995</v>
      </c>
      <c r="G184" s="75">
        <v>28515829</v>
      </c>
      <c r="H184" s="59">
        <v>8.3650000000000002E-2</v>
      </c>
      <c r="I184" s="59"/>
      <c r="J184" s="131" t="str">
        <f>_xlfn.XLOOKUP(Countries[[#This Row],[GDP ($MM)]], GDP_Category[GDP], GDP_Category[Category],, -1 )</f>
        <v>-</v>
      </c>
      <c r="W184" s="55" t="s">
        <v>2716</v>
      </c>
    </row>
    <row r="185" spans="2:23" x14ac:dyDescent="0.3">
      <c r="B185" s="64">
        <v>183</v>
      </c>
      <c r="C185" s="56" t="s">
        <v>2709</v>
      </c>
      <c r="D185" s="56" t="s">
        <v>2782</v>
      </c>
      <c r="E185" s="56" t="s">
        <v>2371</v>
      </c>
      <c r="F185" s="60">
        <v>70.966999999999999</v>
      </c>
      <c r="G185" s="75">
        <v>17070135</v>
      </c>
      <c r="H185" s="59">
        <v>8.1199999999999994E-2</v>
      </c>
      <c r="I185" s="59"/>
      <c r="J185" s="131" t="str">
        <f>_xlfn.XLOOKUP(Countries[[#This Row],[GDP ($MM)]], GDP_Category[GDP], GDP_Category[Category],, -1 )</f>
        <v>-</v>
      </c>
      <c r="W185" s="55" t="s">
        <v>2718</v>
      </c>
    </row>
    <row r="186" spans="2:23" x14ac:dyDescent="0.3">
      <c r="B186" s="64">
        <v>184</v>
      </c>
      <c r="C186" s="56" t="s">
        <v>2458</v>
      </c>
      <c r="D186" s="56" t="s">
        <v>2457</v>
      </c>
      <c r="E186" s="56" t="s">
        <v>2382</v>
      </c>
      <c r="F186" s="60">
        <v>78.662000000000006</v>
      </c>
      <c r="G186" s="75">
        <v>11333483</v>
      </c>
      <c r="H186" s="59">
        <v>2.2639999999999997E-2</v>
      </c>
      <c r="I186" s="59"/>
      <c r="J186" s="131" t="str">
        <f>_xlfn.XLOOKUP(Countries[[#This Row],[GDP ($MM)]], GDP_Category[GDP], GDP_Category[Category],, -1 )</f>
        <v>-</v>
      </c>
      <c r="W186" s="55" t="s">
        <v>2720</v>
      </c>
    </row>
    <row r="187" spans="2:23" x14ac:dyDescent="0.3">
      <c r="B187" s="64">
        <v>185</v>
      </c>
      <c r="C187" s="56" t="s">
        <v>2693</v>
      </c>
      <c r="D187" s="56" t="s">
        <v>2692</v>
      </c>
      <c r="E187" s="56" t="s">
        <v>2379</v>
      </c>
      <c r="F187" s="60">
        <v>57.365000000000002</v>
      </c>
      <c r="G187" s="75">
        <v>11062113</v>
      </c>
      <c r="H187" s="59">
        <v>0.12695999999999999</v>
      </c>
      <c r="I187" s="59"/>
      <c r="J187" s="131" t="str">
        <f>_xlfn.XLOOKUP(Countries[[#This Row],[GDP ($MM)]], GDP_Category[GDP], GDP_Category[Category],, -1 )</f>
        <v>-</v>
      </c>
      <c r="W187" s="55" t="s">
        <v>2722</v>
      </c>
    </row>
    <row r="188" spans="2:23" x14ac:dyDescent="0.3">
      <c r="B188" s="64">
        <v>186</v>
      </c>
      <c r="C188" s="56" t="s">
        <v>2480</v>
      </c>
      <c r="D188" s="56" t="s">
        <v>2479</v>
      </c>
      <c r="E188" s="56" t="s">
        <v>2379</v>
      </c>
      <c r="F188" s="60">
        <v>65.537999999999997</v>
      </c>
      <c r="G188" s="75">
        <v>3497117</v>
      </c>
      <c r="H188" s="59">
        <v>6.5430000000000002E-2</v>
      </c>
      <c r="I188" s="59"/>
      <c r="J188" s="131" t="str">
        <f>_xlfn.XLOOKUP(Countries[[#This Row],[GDP ($MM)]], GDP_Category[GDP], GDP_Category[Category],, -1 )</f>
        <v>-</v>
      </c>
      <c r="W188" s="55" t="s">
        <v>2724</v>
      </c>
    </row>
    <row r="189" spans="2:23" x14ac:dyDescent="0.3">
      <c r="B189" s="64">
        <v>187</v>
      </c>
      <c r="C189" s="56" t="s">
        <v>2395</v>
      </c>
      <c r="D189" s="56" t="s">
        <v>2760</v>
      </c>
      <c r="E189" s="56" t="s">
        <v>2382</v>
      </c>
      <c r="F189" s="60">
        <v>73.554000000000002</v>
      </c>
      <c r="G189" s="75">
        <v>389482</v>
      </c>
      <c r="H189" s="59">
        <v>0.11849999999999999</v>
      </c>
      <c r="I189" s="59"/>
      <c r="J189" s="131" t="str">
        <f>_xlfn.XLOOKUP(Countries[[#This Row],[GDP ($MM)]], GDP_Category[GDP], GDP_Category[Category],, -1 )</f>
        <v>-</v>
      </c>
      <c r="W189" s="55" t="s">
        <v>2726</v>
      </c>
    </row>
    <row r="190" spans="2:23" x14ac:dyDescent="0.3">
      <c r="B190" s="64">
        <v>188</v>
      </c>
      <c r="C190" s="56" t="s">
        <v>2401</v>
      </c>
      <c r="D190" s="56" t="s">
        <v>2400</v>
      </c>
      <c r="E190" s="56" t="s">
        <v>2382</v>
      </c>
      <c r="F190" s="60">
        <v>78.980999999999995</v>
      </c>
      <c r="G190" s="75">
        <v>287025</v>
      </c>
      <c r="H190" s="59">
        <v>9.5680000000000001E-2</v>
      </c>
      <c r="I190" s="59"/>
      <c r="J190" s="131" t="str">
        <f>_xlfn.XLOOKUP(Countries[[#This Row],[GDP ($MM)]], GDP_Category[GDP], GDP_Category[Category],, -1 )</f>
        <v>-</v>
      </c>
      <c r="W190" s="55" t="s">
        <v>2728</v>
      </c>
    </row>
    <row r="191" spans="2:23" x14ac:dyDescent="0.3">
      <c r="B191" s="64">
        <v>189</v>
      </c>
      <c r="C191" s="56" t="s">
        <v>2620</v>
      </c>
      <c r="D191" s="56" t="s">
        <v>2619</v>
      </c>
      <c r="E191" s="56" t="s">
        <v>2374</v>
      </c>
      <c r="F191" s="60">
        <v>77.148799999999994</v>
      </c>
      <c r="G191" s="75">
        <v>282750</v>
      </c>
      <c r="H191" s="59">
        <v>0.13619000000000001</v>
      </c>
      <c r="I191" s="59"/>
      <c r="J191" s="131" t="str">
        <f>_xlfn.XLOOKUP(Countries[[#This Row],[GDP ($MM)]], GDP_Category[GDP], GDP_Category[Category],, -1 )</f>
        <v>-</v>
      </c>
      <c r="W191" s="55" t="s">
        <v>2730</v>
      </c>
    </row>
    <row r="192" spans="2:23" x14ac:dyDescent="0.3">
      <c r="B192" s="64">
        <v>190</v>
      </c>
      <c r="C192" s="56" t="s">
        <v>2496</v>
      </c>
      <c r="D192" s="56" t="s">
        <v>2495</v>
      </c>
      <c r="E192" s="56" t="s">
        <v>2374</v>
      </c>
      <c r="F192" s="60">
        <v>77.251000000000005</v>
      </c>
      <c r="G192" s="75">
        <v>279287</v>
      </c>
      <c r="H192" s="59">
        <v>0.1216</v>
      </c>
      <c r="I192" s="59"/>
      <c r="J192" s="131" t="str">
        <f>_xlfn.XLOOKUP(Countries[[#This Row],[GDP ($MM)]], GDP_Category[GDP], GDP_Category[Category],, -1 )</f>
        <v>-</v>
      </c>
      <c r="W192" s="55" t="s">
        <v>2795</v>
      </c>
    </row>
    <row r="193" spans="2:23" x14ac:dyDescent="0.3">
      <c r="B193" s="64">
        <v>191</v>
      </c>
      <c r="C193" s="56" t="s">
        <v>2513</v>
      </c>
      <c r="D193" s="56" t="s">
        <v>2512</v>
      </c>
      <c r="E193" s="56" t="s">
        <v>2374</v>
      </c>
      <c r="F193" s="60">
        <v>79.631</v>
      </c>
      <c r="G193" s="75">
        <v>167294</v>
      </c>
      <c r="H193" s="59">
        <v>5.6120000000000003E-2</v>
      </c>
      <c r="I193" s="59"/>
      <c r="J193" s="131" t="str">
        <f>_xlfn.XLOOKUP(Countries[[#This Row],[GDP ($MM)]], GDP_Category[GDP], GDP_Category[Category],, -1 )</f>
        <v>-</v>
      </c>
      <c r="W193" s="55" t="s">
        <v>2732</v>
      </c>
    </row>
    <row r="194" spans="2:23" x14ac:dyDescent="0.3">
      <c r="B194" s="64">
        <v>192</v>
      </c>
      <c r="C194" s="56" t="s">
        <v>2459</v>
      </c>
      <c r="D194" s="56" t="s">
        <v>2793</v>
      </c>
      <c r="E194" s="56" t="s">
        <v>2382</v>
      </c>
      <c r="F194" s="60">
        <v>78.017099999999999</v>
      </c>
      <c r="G194" s="75">
        <v>163424</v>
      </c>
      <c r="H194" s="61"/>
      <c r="I194" s="61"/>
      <c r="J194" s="131" t="str">
        <f>_xlfn.XLOOKUP(Countries[[#This Row],[GDP ($MM)]], GDP_Category[GDP], GDP_Category[Category],, -1 )</f>
        <v>-</v>
      </c>
      <c r="W194" s="55" t="s">
        <v>2734</v>
      </c>
    </row>
    <row r="195" spans="2:23" x14ac:dyDescent="0.3">
      <c r="B195" s="64">
        <v>193</v>
      </c>
      <c r="C195" s="56" t="s">
        <v>2388</v>
      </c>
      <c r="D195" s="56" t="s">
        <v>2387</v>
      </c>
      <c r="E195" s="56" t="s">
        <v>2382</v>
      </c>
      <c r="F195" s="60">
        <v>76.010000000000005</v>
      </c>
      <c r="G195" s="75">
        <v>106314</v>
      </c>
      <c r="H195" s="61"/>
      <c r="I195" s="61"/>
      <c r="J195" s="131" t="str">
        <f>_xlfn.XLOOKUP(Countries[[#This Row],[GDP ($MM)]], GDP_Category[GDP], GDP_Category[Category],, -1 )</f>
        <v>-</v>
      </c>
      <c r="W195" s="55" t="s">
        <v>2736</v>
      </c>
    </row>
    <row r="196" spans="2:23" x14ac:dyDescent="0.3">
      <c r="B196" s="64">
        <v>194</v>
      </c>
      <c r="C196" s="56" t="s">
        <v>2751</v>
      </c>
      <c r="D196" s="56" t="s">
        <v>2795</v>
      </c>
      <c r="E196" s="56" t="s">
        <v>2382</v>
      </c>
      <c r="F196" s="60">
        <v>79.419499999999999</v>
      </c>
      <c r="G196" s="75">
        <v>104578</v>
      </c>
      <c r="H196" s="59">
        <v>8.4100000000000008E-2</v>
      </c>
      <c r="I196" s="59"/>
      <c r="J196" s="131" t="str">
        <f>_xlfn.XLOOKUP(Countries[[#This Row],[GDP ($MM)]], GDP_Category[GDP], GDP_Category[Category],, -1 )</f>
        <v>-</v>
      </c>
      <c r="W196" s="55" t="s">
        <v>2738</v>
      </c>
    </row>
    <row r="197" spans="2:23" x14ac:dyDescent="0.3">
      <c r="B197" s="64">
        <v>195</v>
      </c>
      <c r="C197" s="56" t="s">
        <v>2541</v>
      </c>
      <c r="D197" s="56" t="s">
        <v>2540</v>
      </c>
      <c r="E197" s="56" t="s">
        <v>2368</v>
      </c>
      <c r="F197" s="60">
        <v>0</v>
      </c>
      <c r="G197" s="75">
        <v>84584</v>
      </c>
      <c r="H197" s="61"/>
      <c r="I197" s="61"/>
      <c r="J197" s="131" t="str">
        <f>_xlfn.XLOOKUP(Countries[[#This Row],[GDP ($MM)]], GDP_Category[GDP], GDP_Category[Category],, -1 )</f>
        <v>-</v>
      </c>
      <c r="W197" s="55" t="s">
        <v>2740</v>
      </c>
    </row>
    <row r="198" spans="2:23" x14ac:dyDescent="0.3">
      <c r="B198" s="64">
        <v>196</v>
      </c>
      <c r="C198" s="56" t="s">
        <v>2438</v>
      </c>
      <c r="D198" s="56" t="s">
        <v>2437</v>
      </c>
      <c r="E198" s="56" t="s">
        <v>2382</v>
      </c>
      <c r="F198" s="60">
        <v>0</v>
      </c>
      <c r="G198" s="75">
        <v>64948</v>
      </c>
      <c r="H198" s="61"/>
      <c r="I198" s="61"/>
      <c r="J198" s="131" t="str">
        <f>_xlfn.XLOOKUP(Countries[[#This Row],[GDP ($MM)]], GDP_Category[GDP], GDP_Category[Category],, -1 )</f>
        <v>-</v>
      </c>
      <c r="W198" s="55" t="s">
        <v>2742</v>
      </c>
    </row>
    <row r="199" spans="2:23" x14ac:dyDescent="0.3">
      <c r="B199" s="64">
        <v>197</v>
      </c>
      <c r="C199" s="56" t="s">
        <v>2411</v>
      </c>
      <c r="D199" s="56" t="s">
        <v>2410</v>
      </c>
      <c r="E199" s="56" t="s">
        <v>2412</v>
      </c>
      <c r="F199" s="60">
        <v>81.441999999999993</v>
      </c>
      <c r="G199" s="75">
        <v>62506</v>
      </c>
      <c r="H199" s="61"/>
      <c r="I199" s="61"/>
      <c r="J199" s="131" t="str">
        <f>_xlfn.XLOOKUP(Countries[[#This Row],[GDP ($MM)]], GDP_Category[GDP], GDP_Category[Category],, -1 )</f>
        <v>-</v>
      </c>
      <c r="W199" s="55" t="s">
        <v>2744</v>
      </c>
    </row>
    <row r="200" spans="2:23" x14ac:dyDescent="0.3">
      <c r="B200" s="64">
        <v>198</v>
      </c>
      <c r="C200" s="56" t="s">
        <v>2509</v>
      </c>
      <c r="D200" s="56" t="s">
        <v>2508</v>
      </c>
      <c r="E200" s="56" t="s">
        <v>2368</v>
      </c>
      <c r="F200" s="60">
        <v>0</v>
      </c>
      <c r="G200" s="75">
        <v>56672</v>
      </c>
      <c r="H200" s="61"/>
      <c r="I200" s="61"/>
      <c r="J200" s="131" t="str">
        <f>_xlfn.XLOOKUP(Countries[[#This Row],[GDP ($MM)]], GDP_Category[GDP], GDP_Category[Category],, -1 )</f>
        <v>-</v>
      </c>
      <c r="W200" s="55" t="s">
        <v>2746</v>
      </c>
    </row>
    <row r="201" spans="2:23" x14ac:dyDescent="0.3">
      <c r="B201" s="64">
        <v>199</v>
      </c>
      <c r="C201" s="56" t="s">
        <v>2633</v>
      </c>
      <c r="D201" s="56" t="s">
        <v>2632</v>
      </c>
      <c r="E201" s="56" t="s">
        <v>2374</v>
      </c>
      <c r="F201" s="60">
        <v>0</v>
      </c>
      <c r="G201" s="75">
        <v>56188</v>
      </c>
      <c r="H201" s="61"/>
      <c r="I201" s="61"/>
      <c r="J201" s="131" t="str">
        <f>_xlfn.XLOOKUP(Countries[[#This Row],[GDP ($MM)]], GDP_Category[GDP], GDP_Category[Category],, -1 )</f>
        <v>-</v>
      </c>
      <c r="W201" s="55" t="s">
        <v>2780</v>
      </c>
    </row>
    <row r="202" spans="2:23" x14ac:dyDescent="0.3">
      <c r="B202" s="64">
        <v>200</v>
      </c>
      <c r="C202" s="56" t="s">
        <v>2373</v>
      </c>
      <c r="D202" s="56" t="s">
        <v>2372</v>
      </c>
      <c r="E202" s="56" t="s">
        <v>2374</v>
      </c>
      <c r="F202" s="60">
        <v>0</v>
      </c>
      <c r="G202" s="75">
        <v>55312</v>
      </c>
      <c r="H202" s="61"/>
      <c r="I202" s="61"/>
      <c r="J202" s="131" t="str">
        <f>_xlfn.XLOOKUP(Countries[[#This Row],[GDP ($MM)]], GDP_Category[GDP], GDP_Category[Category],, -1 )</f>
        <v>-</v>
      </c>
      <c r="W202" s="55" t="s">
        <v>2749</v>
      </c>
    </row>
    <row r="203" spans="2:23" x14ac:dyDescent="0.3">
      <c r="B203" s="64">
        <v>201</v>
      </c>
      <c r="C203" s="56" t="s">
        <v>2488</v>
      </c>
      <c r="D203" s="56" t="s">
        <v>2487</v>
      </c>
      <c r="E203" s="56" t="s">
        <v>2368</v>
      </c>
      <c r="F203" s="60">
        <v>82.4</v>
      </c>
      <c r="G203" s="75">
        <v>48678</v>
      </c>
      <c r="H203" s="61"/>
      <c r="I203" s="61"/>
      <c r="J203" s="131" t="str">
        <f>_xlfn.XLOOKUP(Countries[[#This Row],[GDP ($MM)]], GDP_Category[GDP], GDP_Category[Category],, -1 )</f>
        <v>-</v>
      </c>
      <c r="W203" s="55" t="s">
        <v>2779</v>
      </c>
    </row>
    <row r="204" spans="2:23" x14ac:dyDescent="0.3">
      <c r="B204" s="64">
        <v>202</v>
      </c>
      <c r="C204" s="56" t="s">
        <v>2682</v>
      </c>
      <c r="D204" s="56" t="s">
        <v>2797</v>
      </c>
      <c r="E204" s="56" t="s">
        <v>2382</v>
      </c>
      <c r="F204" s="60">
        <v>0</v>
      </c>
      <c r="G204" s="75">
        <v>42388</v>
      </c>
      <c r="H204" s="61"/>
      <c r="I204" s="61"/>
      <c r="J204" s="131" t="str">
        <f>_xlfn.XLOOKUP(Countries[[#This Row],[GDP ($MM)]], GDP_Category[GDP], GDP_Category[Category],, -1 )</f>
        <v>-</v>
      </c>
      <c r="W204" s="55" t="s">
        <v>2753</v>
      </c>
    </row>
    <row r="205" spans="2:23" x14ac:dyDescent="0.3">
      <c r="B205" s="64">
        <v>203</v>
      </c>
      <c r="C205" s="56" t="s">
        <v>2602</v>
      </c>
      <c r="D205" s="56" t="s">
        <v>2601</v>
      </c>
      <c r="E205" s="56" t="s">
        <v>2368</v>
      </c>
      <c r="F205" s="60">
        <v>0</v>
      </c>
      <c r="G205" s="75">
        <v>38964</v>
      </c>
      <c r="H205" s="61"/>
      <c r="I205" s="61"/>
      <c r="J205" s="131" t="str">
        <f>_xlfn.XLOOKUP(Countries[[#This Row],[GDP ($MM)]], GDP_Category[GDP], GDP_Category[Category],, -1 )</f>
        <v>-</v>
      </c>
      <c r="W205" s="55" t="s">
        <v>2755</v>
      </c>
    </row>
    <row r="206" spans="2:23" x14ac:dyDescent="0.3">
      <c r="B206" s="64">
        <v>204</v>
      </c>
      <c r="C206" s="56" t="s">
        <v>2573</v>
      </c>
      <c r="D206" s="56" t="s">
        <v>2572</v>
      </c>
      <c r="E206" s="56" t="s">
        <v>2368</v>
      </c>
      <c r="F206" s="60">
        <v>82.258499999999998</v>
      </c>
      <c r="G206" s="75">
        <v>38019</v>
      </c>
      <c r="H206" s="61"/>
      <c r="I206" s="61"/>
      <c r="J206" s="131" t="str">
        <f>_xlfn.XLOOKUP(Countries[[#This Row],[GDP ($MM)]], GDP_Category[GDP], GDP_Category[Category],, -1 )</f>
        <v>-</v>
      </c>
    </row>
    <row r="207" spans="2:23" x14ac:dyDescent="0.3">
      <c r="B207" s="64">
        <v>205</v>
      </c>
      <c r="C207" s="56" t="s">
        <v>2668</v>
      </c>
      <c r="D207" s="56" t="s">
        <v>2667</v>
      </c>
      <c r="E207" s="56" t="s">
        <v>2368</v>
      </c>
      <c r="F207" s="60">
        <v>0</v>
      </c>
      <c r="G207" s="75">
        <v>33860</v>
      </c>
      <c r="H207" s="61"/>
      <c r="I207" s="61"/>
      <c r="J207" s="131" t="str">
        <f>_xlfn.XLOOKUP(Countries[[#This Row],[GDP ($MM)]], GDP_Category[GDP], GDP_Category[Category],, -1 )</f>
        <v>-</v>
      </c>
    </row>
  </sheetData>
  <sortState xmlns:xlrd2="http://schemas.microsoft.com/office/spreadsheetml/2017/richdata2" ref="W1:W212">
    <sortCondition ref="W1"/>
  </sortState>
  <mergeCells count="15">
    <mergeCell ref="L29:N29"/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3" priority="2">
      <formula>$M11=$S$2</formula>
    </cfRule>
  </conditionalFormatting>
  <conditionalFormatting sqref="L31:N41">
    <cfRule type="expression" dxfId="0" priority="1">
      <formula>$M31=$S$2</formula>
    </cfRule>
  </conditionalFormatting>
  <dataValidations count="2">
    <dataValidation type="list" allowBlank="1" showInputMessage="1" showErrorMessage="1" sqref="N10 N30" xr:uid="{215A0C10-1568-4BCF-A7CB-6D38126692DD}">
      <formula1>$B$2:$J$2</formula1>
    </dataValidation>
    <dataValidation type="list" allowBlank="1" showInputMessage="1" showErrorMessage="1" sqref="S2:U3" xr:uid="{7E62BE88-7E32-4923-B98E-4960D17B92CA}">
      <formula1>$D$3:$D$207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6" t="s">
        <v>2759</v>
      </c>
      <c r="C2" s="66" t="s">
        <v>2761</v>
      </c>
    </row>
    <row r="3" spans="2:3" ht="13.8" x14ac:dyDescent="0.3">
      <c r="B3" s="63"/>
      <c r="C3" s="55" t="s">
        <v>2805</v>
      </c>
    </row>
    <row r="4" spans="2:3" ht="13.8" x14ac:dyDescent="0.3">
      <c r="B4" s="63">
        <v>0</v>
      </c>
      <c r="C4" s="55" t="s">
        <v>2767</v>
      </c>
    </row>
    <row r="5" spans="2:3" ht="13.8" x14ac:dyDescent="0.3">
      <c r="B5" s="63">
        <v>1000</v>
      </c>
      <c r="C5" s="55" t="s">
        <v>2762</v>
      </c>
    </row>
    <row r="6" spans="2:3" ht="13.8" x14ac:dyDescent="0.3">
      <c r="B6" s="63">
        <v>10000</v>
      </c>
      <c r="C6" s="55" t="s">
        <v>2763</v>
      </c>
    </row>
    <row r="7" spans="2:3" ht="13.8" x14ac:dyDescent="0.3">
      <c r="B7" s="63">
        <v>100000</v>
      </c>
      <c r="C7" s="55" t="s">
        <v>2764</v>
      </c>
    </row>
    <row r="8" spans="2:3" ht="13.8" x14ac:dyDescent="0.3">
      <c r="B8" s="63">
        <v>1000000</v>
      </c>
      <c r="C8" s="55" t="s">
        <v>2765</v>
      </c>
    </row>
    <row r="9" spans="2:3" ht="13.8" x14ac:dyDescent="0.3">
      <c r="B9" s="63">
        <v>10000000</v>
      </c>
      <c r="C9" s="55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22"/>
  <sheetViews>
    <sheetView showGridLines="0" tabSelected="1" topLeftCell="A9" workbookViewId="0">
      <selection activeCell="H19" sqref="H19"/>
    </sheetView>
  </sheetViews>
  <sheetFormatPr defaultRowHeight="13.2" x14ac:dyDescent="0.25"/>
  <cols>
    <col min="1" max="1" width="3.5546875" customWidth="1"/>
    <col min="2" max="2" width="13" style="36" customWidth="1"/>
    <col min="3" max="5" width="11.44140625" customWidth="1"/>
    <col min="6" max="6" width="14.77734375" style="36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6"/>
      <c r="C2" s="124" t="s">
        <v>2801</v>
      </c>
      <c r="D2" s="124"/>
      <c r="E2" s="124"/>
    </row>
    <row r="3" spans="2:9" ht="17.399999999999999" customHeight="1" thickBot="1" x14ac:dyDescent="0.3">
      <c r="B3" s="47" t="s">
        <v>2349</v>
      </c>
      <c r="C3" s="47">
        <v>2016</v>
      </c>
      <c r="D3" s="47">
        <v>2017</v>
      </c>
      <c r="E3" s="47">
        <v>2018</v>
      </c>
      <c r="F3" s="48"/>
    </row>
    <row r="4" spans="2:9" ht="15" thickBot="1" x14ac:dyDescent="0.35">
      <c r="B4" s="49" t="s">
        <v>2350</v>
      </c>
      <c r="C4" s="50">
        <v>6.56</v>
      </c>
      <c r="D4" s="50">
        <v>6.4531914893617026</v>
      </c>
      <c r="E4" s="50">
        <v>6.4147058823529406</v>
      </c>
      <c r="F4" s="88"/>
      <c r="G4" s="89" t="s">
        <v>2351</v>
      </c>
      <c r="H4" s="52">
        <v>2018</v>
      </c>
      <c r="I4" s="48"/>
    </row>
    <row r="5" spans="2:9" ht="15" thickBot="1" x14ac:dyDescent="0.35">
      <c r="B5" s="49" t="s">
        <v>2352</v>
      </c>
      <c r="C5" s="53">
        <v>6.5954545454545439</v>
      </c>
      <c r="D5" s="53">
        <v>6.8125</v>
      </c>
      <c r="E5" s="53">
        <v>6.8647058823529417</v>
      </c>
      <c r="F5" s="88"/>
      <c r="G5" s="90" t="s">
        <v>2353</v>
      </c>
      <c r="H5" s="52"/>
      <c r="I5" s="36"/>
    </row>
    <row r="6" spans="2:9" ht="14.4" x14ac:dyDescent="0.3">
      <c r="B6" s="49" t="s">
        <v>2354</v>
      </c>
      <c r="C6" s="53">
        <v>7</v>
      </c>
      <c r="D6" s="53">
        <v>7.2</v>
      </c>
      <c r="E6" s="53">
        <v>7</v>
      </c>
      <c r="F6" s="88"/>
      <c r="G6" s="51"/>
    </row>
    <row r="7" spans="2:9" ht="14.4" x14ac:dyDescent="0.3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8"/>
      <c r="G7" s="125" t="s">
        <v>2802</v>
      </c>
      <c r="H7" s="126">
        <f>AVERAGE(CHOOSE(MATCH($H$4,$C$3:$E$3, 0), $C$4:$C$13, $D$4:$D$13, $E$4:$E$13))</f>
        <v>6.5696431990856556</v>
      </c>
    </row>
    <row r="8" spans="2:9" ht="14.4" x14ac:dyDescent="0.3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8"/>
      <c r="G8" s="125"/>
      <c r="H8" s="126"/>
    </row>
    <row r="9" spans="2:9" ht="14.4" x14ac:dyDescent="0.3">
      <c r="B9" s="49" t="s">
        <v>2357</v>
      </c>
      <c r="C9" s="53">
        <v>6.75</v>
      </c>
      <c r="D9" s="53">
        <v>6.8624999999999998</v>
      </c>
      <c r="E9" s="53">
        <v>6.7799999999999994</v>
      </c>
      <c r="F9" s="88"/>
      <c r="G9" s="54"/>
    </row>
    <row r="10" spans="2:9" ht="14.4" x14ac:dyDescent="0.3">
      <c r="B10" s="49" t="s">
        <v>2358</v>
      </c>
      <c r="C10" s="53">
        <v>5.75</v>
      </c>
      <c r="D10" s="53">
        <v>6.9499999999999993</v>
      </c>
      <c r="E10" s="53">
        <v>7.1</v>
      </c>
      <c r="F10" s="88"/>
      <c r="G10" s="133" t="s">
        <v>2811</v>
      </c>
    </row>
    <row r="11" spans="2:9" ht="14.4" x14ac:dyDescent="0.3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8"/>
      <c r="G11" s="134" t="s">
        <v>2821</v>
      </c>
    </row>
    <row r="12" spans="2:9" ht="14.4" x14ac:dyDescent="0.3">
      <c r="B12" s="49" t="s">
        <v>2360</v>
      </c>
      <c r="C12" s="53">
        <v>6.2666666666666657</v>
      </c>
      <c r="D12" s="53">
        <v>4.7</v>
      </c>
      <c r="E12" s="53">
        <v>6.1</v>
      </c>
      <c r="F12" s="88"/>
      <c r="G12" s="134" t="s">
        <v>2822</v>
      </c>
    </row>
    <row r="13" spans="2:9" ht="14.4" x14ac:dyDescent="0.3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8"/>
    </row>
    <row r="17" spans="7:9" ht="13.8" thickBot="1" x14ac:dyDescent="0.3"/>
    <row r="18" spans="7:9" ht="13.8" thickBot="1" x14ac:dyDescent="0.3">
      <c r="G18" s="89" t="s">
        <v>2351</v>
      </c>
      <c r="H18" s="52">
        <v>2018</v>
      </c>
    </row>
    <row r="19" spans="7:9" ht="13.8" thickBot="1" x14ac:dyDescent="0.3">
      <c r="G19" s="90" t="s">
        <v>2353</v>
      </c>
      <c r="H19" s="52" t="s">
        <v>2823</v>
      </c>
      <c r="I19">
        <f>IF(H19="AVG", 1, IF(H19="MAX", 2, 3))</f>
        <v>3</v>
      </c>
    </row>
    <row r="20" spans="7:9" x14ac:dyDescent="0.25">
      <c r="G20" s="51"/>
    </row>
    <row r="21" spans="7:9" ht="13.2" customHeight="1" x14ac:dyDescent="0.25">
      <c r="G21" s="125" t="str">
        <f>H19 &amp; "RATING"</f>
        <v>MINRATING</v>
      </c>
      <c r="H21" s="126">
        <f>CHOOSE(I19,AVERAGE(CHOOSE(MATCH($H$18,$C$3:$E$3,0),$C$4:$C$13,$D$4:$D$13,$E$4:$E$13)),MAX(CHOOSE(MATCH($H$18,$C$3:$E$3,0),$C$4:$C$13,$D$4:$D$13,$E$4:$E$13)),MIN(CHOOSE(MATCH($H$18,$C$3:$E$3,0),$C$4:$C$13,$D$4:$D$13,$E$4:$E$13)))</f>
        <v>5.3500000000000005</v>
      </c>
    </row>
    <row r="22" spans="7:9" ht="13.2" customHeight="1" x14ac:dyDescent="0.25">
      <c r="G22" s="125"/>
      <c r="H22" s="126"/>
    </row>
  </sheetData>
  <mergeCells count="5">
    <mergeCell ref="C2:E2"/>
    <mergeCell ref="G7:G8"/>
    <mergeCell ref="H7:H8"/>
    <mergeCell ref="G21:G22"/>
    <mergeCell ref="H21:H22"/>
  </mergeCells>
  <dataValidations count="2">
    <dataValidation type="list" allowBlank="1" showInputMessage="1" showErrorMessage="1" sqref="H4 H18" xr:uid="{D18F382E-4A16-4614-827D-3945FA816521}">
      <formula1>$C$3:$E$3</formula1>
    </dataValidation>
    <dataValidation type="list" allowBlank="1" showInputMessage="1" showErrorMessage="1" sqref="H19" xr:uid="{460704A9-4E56-4856-B883-D1DFBA721412}">
      <formula1>"AVG, MAX, MIN"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AMINA</cp:lastModifiedBy>
  <dcterms:created xsi:type="dcterms:W3CDTF">2005-01-06T20:29:10Z</dcterms:created>
  <dcterms:modified xsi:type="dcterms:W3CDTF">2023-07-24T17:04:23Z</dcterms:modified>
</cp:coreProperties>
</file>